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-S\Documents\1. PhD\5. Article 1 - REVIEW ARTICLE 1\1. Proof Reading\"/>
    </mc:Choice>
  </mc:AlternateContent>
  <xr:revisionPtr revIDLastSave="0" documentId="13_ncr:1_{54112A5D-CA67-4FBA-B974-C2718C8AC714}" xr6:coauthVersionLast="47" xr6:coauthVersionMax="47" xr10:uidLastSave="{00000000-0000-0000-0000-000000000000}"/>
  <bookViews>
    <workbookView xWindow="-108" yWindow="-108" windowWidth="23256" windowHeight="12456" xr2:uid="{77E3923A-BEAA-0640-A3AD-7D062BDF251A}"/>
  </bookViews>
  <sheets>
    <sheet name="Sheet 1-REFERENCES" sheetId="15" r:id="rId1"/>
    <sheet name="Sheet 2-ANALYTES" sheetId="28" r:id="rId2"/>
    <sheet name="Sheet 3-PPs" sheetId="2" r:id="rId3"/>
    <sheet name="Sheet 4-PCPs" sheetId="4" r:id="rId4"/>
    <sheet name="Sheet 5-HORMONES" sheetId="3" r:id="rId5"/>
    <sheet name="Sheet 6-BISPHENOLS" sheetId="35" r:id="rId6"/>
    <sheet name="Sheet 7-PHTHALATES" sheetId="34" r:id="rId7"/>
    <sheet name="Sheet 8-SDPAs" sheetId="7" r:id="rId8"/>
    <sheet name="Sheet 9-SPPDs" sheetId="11" r:id="rId9"/>
    <sheet name="Sheet 10-NEONICOTINOIDS" sheetId="6" r:id="rId10"/>
    <sheet name="Top 30 PPs (Mean)" sheetId="42" r:id="rId11"/>
    <sheet name="Top CECs (Mean)" sheetId="38" r:id="rId12"/>
    <sheet name="Composition profile" sheetId="39" r:id="rId13"/>
  </sheets>
  <definedNames>
    <definedName name="OLE_LINK106" localSheetId="8">'Sheet 9-SPPDs'!#REF!</definedName>
    <definedName name="OLE_LINK25" localSheetId="8">'Sheet 9-SPPDs'!#REF!</definedName>
    <definedName name="OLE_LINK4" localSheetId="8">'Sheet 9-SPPDs'!#REF!</definedName>
    <definedName name="OLE_LINK5" localSheetId="8">'Sheet 9-SPPDs'!#REF!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38" l="1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G59" i="38"/>
  <c r="G60" i="38"/>
  <c r="G61" i="38"/>
  <c r="G62" i="38"/>
  <c r="G63" i="38"/>
  <c r="G64" i="38"/>
  <c r="G65" i="38"/>
  <c r="G66" i="38"/>
  <c r="G67" i="38"/>
  <c r="G68" i="38"/>
  <c r="G69" i="38"/>
  <c r="G70" i="38"/>
  <c r="G71" i="38"/>
  <c r="G72" i="38"/>
  <c r="G73" i="38"/>
  <c r="G74" i="38"/>
  <c r="G75" i="38"/>
  <c r="G76" i="38"/>
  <c r="G77" i="38"/>
  <c r="G78" i="38"/>
  <c r="G79" i="38"/>
  <c r="G80" i="38"/>
  <c r="G81" i="38"/>
  <c r="G82" i="38"/>
  <c r="G83" i="38"/>
  <c r="G84" i="38"/>
  <c r="G85" i="38"/>
  <c r="G86" i="38"/>
  <c r="G87" i="38"/>
  <c r="G88" i="38"/>
  <c r="G89" i="38"/>
  <c r="G90" i="38"/>
  <c r="G91" i="38"/>
  <c r="G92" i="38"/>
  <c r="G93" i="38"/>
  <c r="G94" i="38"/>
  <c r="G95" i="38"/>
  <c r="G96" i="38"/>
  <c r="G97" i="38"/>
  <c r="G98" i="38"/>
  <c r="G99" i="38"/>
  <c r="G100" i="38"/>
  <c r="G101" i="38"/>
  <c r="G102" i="38"/>
  <c r="G103" i="38"/>
  <c r="G104" i="38"/>
  <c r="G105" i="38"/>
  <c r="G106" i="38"/>
  <c r="G107" i="38"/>
  <c r="G108" i="38"/>
  <c r="G109" i="38"/>
  <c r="G110" i="38"/>
  <c r="G111" i="38"/>
  <c r="G112" i="38"/>
  <c r="G113" i="38"/>
  <c r="G114" i="38"/>
  <c r="G115" i="38"/>
  <c r="G116" i="38"/>
  <c r="G117" i="38"/>
  <c r="G118" i="38"/>
  <c r="G119" i="38"/>
  <c r="G120" i="38"/>
  <c r="G121" i="38"/>
  <c r="G122" i="38"/>
  <c r="G123" i="38"/>
  <c r="G124" i="38"/>
  <c r="G125" i="38"/>
  <c r="G126" i="38"/>
  <c r="G127" i="38"/>
  <c r="G128" i="38"/>
  <c r="G129" i="38"/>
  <c r="G130" i="38"/>
  <c r="G131" i="38"/>
  <c r="G132" i="38"/>
  <c r="G133" i="38"/>
  <c r="G134" i="38"/>
  <c r="G135" i="38"/>
  <c r="G136" i="38"/>
  <c r="G137" i="38"/>
  <c r="G138" i="38"/>
  <c r="G139" i="38"/>
  <c r="G140" i="38"/>
  <c r="G141" i="38"/>
  <c r="G142" i="38"/>
  <c r="G143" i="38"/>
  <c r="G144" i="38"/>
  <c r="G145" i="38"/>
  <c r="G146" i="38"/>
  <c r="G147" i="38"/>
  <c r="G148" i="38"/>
  <c r="G149" i="38"/>
  <c r="G150" i="38"/>
  <c r="G151" i="38"/>
  <c r="G152" i="38"/>
  <c r="G153" i="38"/>
  <c r="G154" i="38"/>
  <c r="G155" i="38"/>
  <c r="G156" i="38"/>
  <c r="G157" i="38"/>
  <c r="G158" i="38"/>
  <c r="G159" i="38"/>
  <c r="G160" i="38"/>
  <c r="G161" i="38"/>
  <c r="G162" i="38"/>
  <c r="G163" i="38"/>
  <c r="G164" i="38"/>
  <c r="G165" i="38"/>
  <c r="G166" i="38"/>
  <c r="G167" i="38"/>
  <c r="G168" i="38"/>
  <c r="G169" i="38"/>
  <c r="G35" i="38"/>
  <c r="G36" i="38"/>
  <c r="G37" i="38"/>
  <c r="G38" i="38"/>
  <c r="G29" i="38"/>
  <c r="G24" i="38"/>
  <c r="G25" i="38"/>
  <c r="G26" i="38"/>
  <c r="G23" i="38"/>
  <c r="G39" i="38"/>
  <c r="G272" i="38"/>
  <c r="G273" i="38"/>
  <c r="G41" i="38"/>
  <c r="G219" i="38"/>
  <c r="G220" i="38"/>
  <c r="G221" i="38"/>
  <c r="G222" i="38"/>
  <c r="G223" i="38"/>
  <c r="G224" i="38"/>
  <c r="G225" i="38"/>
  <c r="U20" i="7"/>
  <c r="T20" i="7"/>
  <c r="S20" i="7"/>
  <c r="R20" i="7"/>
  <c r="Q20" i="7"/>
  <c r="P20" i="7"/>
  <c r="U19" i="7"/>
  <c r="T19" i="7"/>
  <c r="S19" i="7"/>
  <c r="R19" i="7"/>
  <c r="Q19" i="7"/>
  <c r="P19" i="7"/>
  <c r="U18" i="7"/>
  <c r="T18" i="7"/>
  <c r="S18" i="7"/>
  <c r="R18" i="7"/>
  <c r="Q18" i="7"/>
  <c r="P18" i="7"/>
  <c r="U17" i="7"/>
  <c r="T17" i="7"/>
  <c r="S17" i="7"/>
  <c r="R17" i="7"/>
  <c r="Q17" i="7"/>
  <c r="P17" i="7"/>
  <c r="U16" i="7"/>
  <c r="T16" i="7"/>
  <c r="S16" i="7"/>
  <c r="R16" i="7"/>
  <c r="Q16" i="7"/>
  <c r="P16" i="7"/>
  <c r="U15" i="7"/>
  <c r="T15" i="7"/>
  <c r="S15" i="7"/>
  <c r="R15" i="7"/>
  <c r="Q15" i="7"/>
  <c r="P15" i="7"/>
  <c r="U14" i="7"/>
  <c r="T14" i="7"/>
  <c r="S14" i="7"/>
  <c r="R14" i="7"/>
  <c r="Q14" i="7"/>
  <c r="P14" i="7"/>
  <c r="U13" i="7"/>
  <c r="T13" i="7"/>
  <c r="S13" i="7"/>
  <c r="R13" i="7"/>
  <c r="Q13" i="7"/>
  <c r="P13" i="7"/>
  <c r="U12" i="7"/>
  <c r="T12" i="7"/>
  <c r="S12" i="7"/>
  <c r="R12" i="7"/>
  <c r="Q12" i="7"/>
  <c r="P12" i="7"/>
  <c r="U11" i="7"/>
  <c r="T11" i="7"/>
  <c r="S11" i="7"/>
  <c r="R11" i="7"/>
  <c r="Q11" i="7"/>
  <c r="P11" i="7"/>
  <c r="U10" i="7"/>
  <c r="T10" i="7"/>
  <c r="S10" i="7"/>
  <c r="R10" i="7"/>
  <c r="Q10" i="7"/>
  <c r="P10" i="7"/>
  <c r="U9" i="7"/>
  <c r="T9" i="7"/>
  <c r="S9" i="7"/>
  <c r="R9" i="7"/>
  <c r="Q9" i="7"/>
  <c r="P9" i="7"/>
  <c r="U8" i="7"/>
  <c r="T8" i="7"/>
  <c r="S8" i="7"/>
  <c r="R8" i="7"/>
  <c r="Q8" i="7"/>
  <c r="P8" i="7"/>
  <c r="U7" i="7"/>
  <c r="T7" i="7"/>
  <c r="S7" i="7"/>
  <c r="R7" i="7"/>
  <c r="Q7" i="7"/>
  <c r="P7" i="7"/>
  <c r="G21" i="38"/>
  <c r="F13" i="39" l="1"/>
  <c r="F14" i="39"/>
  <c r="F15" i="39"/>
  <c r="F16" i="39"/>
  <c r="F17" i="39"/>
  <c r="F12" i="39"/>
  <c r="G12" i="39" s="1"/>
  <c r="E10" i="39"/>
  <c r="G4" i="38"/>
  <c r="G5" i="38"/>
  <c r="G6" i="38"/>
  <c r="G7" i="38"/>
  <c r="G8" i="38"/>
  <c r="G9" i="38"/>
  <c r="G10" i="38"/>
  <c r="G12" i="38"/>
  <c r="G13" i="38"/>
  <c r="G15" i="38"/>
  <c r="G16" i="38"/>
  <c r="G17" i="38"/>
  <c r="G18" i="38"/>
  <c r="G19" i="38"/>
  <c r="G22" i="38"/>
  <c r="G27" i="38"/>
  <c r="G28" i="38"/>
  <c r="G30" i="38"/>
  <c r="G31" i="38"/>
  <c r="G32" i="38"/>
  <c r="G33" i="38"/>
  <c r="G34" i="38"/>
  <c r="G40" i="38"/>
  <c r="G11" i="38"/>
  <c r="G177" i="38"/>
  <c r="G207" i="38"/>
  <c r="G213" i="38"/>
  <c r="G227" i="38"/>
  <c r="G185" i="38"/>
  <c r="G186" i="38"/>
  <c r="G188" i="38"/>
  <c r="G189" i="38"/>
  <c r="G214" i="38"/>
  <c r="G230" i="38"/>
  <c r="G247" i="38"/>
  <c r="G20" i="38"/>
  <c r="G259" i="38"/>
  <c r="G14" i="38"/>
  <c r="G176" i="38"/>
  <c r="G193" i="38"/>
  <c r="G172" i="38"/>
  <c r="G173" i="38"/>
  <c r="G191" i="38"/>
  <c r="G206" i="38"/>
  <c r="G248" i="38"/>
  <c r="G295" i="38"/>
  <c r="G257" i="38"/>
  <c r="G274" i="38"/>
  <c r="G275" i="38"/>
  <c r="G276" i="38"/>
  <c r="G277" i="38"/>
  <c r="G278" i="38"/>
  <c r="G279" i="38"/>
  <c r="G280" i="38"/>
  <c r="G281" i="38"/>
  <c r="G282" i="38"/>
  <c r="G283" i="38"/>
  <c r="G284" i="38"/>
  <c r="G285" i="38"/>
  <c r="G286" i="38"/>
  <c r="G287" i="38"/>
  <c r="G288" i="38"/>
  <c r="G245" i="38"/>
  <c r="G254" i="38"/>
  <c r="G209" i="38"/>
  <c r="G218" i="38"/>
  <c r="G232" i="38"/>
  <c r="G234" i="38"/>
  <c r="G268" i="38"/>
  <c r="G195" i="38"/>
  <c r="G196" i="38"/>
  <c r="G197" i="38"/>
  <c r="G198" i="38"/>
  <c r="G199" i="38"/>
  <c r="G200" i="38"/>
  <c r="G201" i="38"/>
  <c r="G205" i="38"/>
  <c r="G179" i="38"/>
  <c r="G182" i="38"/>
  <c r="G204" i="38"/>
  <c r="G266" i="38"/>
  <c r="G293" i="38"/>
  <c r="G210" i="38"/>
  <c r="G292" i="38"/>
  <c r="G202" i="38"/>
  <c r="G237" i="38"/>
  <c r="G233" i="38"/>
  <c r="G175" i="38"/>
  <c r="G231" i="38"/>
  <c r="G262" i="38"/>
  <c r="G294" i="38"/>
  <c r="G192" i="38"/>
  <c r="G174" i="38"/>
  <c r="G171" i="38"/>
  <c r="G170" i="38"/>
  <c r="G251" i="38"/>
  <c r="G258" i="38"/>
  <c r="G212" i="38"/>
  <c r="G256" i="38"/>
  <c r="G211" i="38"/>
  <c r="G269" i="38"/>
  <c r="G297" i="38"/>
  <c r="G238" i="38"/>
  <c r="G264" i="38"/>
  <c r="G216" i="38"/>
  <c r="G217" i="38"/>
  <c r="G180" i="38"/>
  <c r="G246" i="38"/>
  <c r="G263" i="38"/>
  <c r="G215" i="38"/>
  <c r="G181" i="38"/>
  <c r="G265" i="38"/>
  <c r="G271" i="38"/>
  <c r="G184" i="38"/>
  <c r="G226" i="38"/>
  <c r="G203" i="38"/>
  <c r="G267" i="38"/>
  <c r="G289" i="38"/>
  <c r="G208" i="38"/>
  <c r="G236" i="38"/>
  <c r="G270" i="38"/>
  <c r="G296" i="38"/>
  <c r="G178" i="38"/>
  <c r="G255" i="38"/>
  <c r="G194" i="38"/>
  <c r="G235" i="38"/>
  <c r="G183" i="38"/>
  <c r="G260" i="38"/>
  <c r="G261" i="38"/>
  <c r="G229" i="38"/>
  <c r="G187" i="38"/>
  <c r="G190" i="38"/>
  <c r="G291" i="38"/>
  <c r="G290" i="38"/>
  <c r="G240" i="38"/>
  <c r="G250" i="38"/>
  <c r="G252" i="38"/>
  <c r="G241" i="38"/>
  <c r="G243" i="38"/>
  <c r="G249" i="38"/>
  <c r="G253" i="38"/>
  <c r="G239" i="38"/>
  <c r="G244" i="38"/>
  <c r="G242" i="38"/>
  <c r="G228" i="38"/>
  <c r="G305" i="38"/>
  <c r="G303" i="38"/>
  <c r="G302" i="38"/>
  <c r="G306" i="38"/>
  <c r="G301" i="38"/>
  <c r="G304" i="38"/>
  <c r="G307" i="38"/>
  <c r="G308" i="38"/>
  <c r="G300" i="38"/>
  <c r="G299" i="38"/>
  <c r="G298" i="38"/>
  <c r="G3" i="38"/>
  <c r="G13" i="39" l="1"/>
  <c r="AY21" i="34"/>
  <c r="AX21" i="34"/>
  <c r="AW21" i="34"/>
  <c r="AV21" i="34"/>
  <c r="AU21" i="34"/>
  <c r="AT21" i="34"/>
  <c r="BD22" i="35"/>
  <c r="AZ22" i="35"/>
  <c r="N9" i="11"/>
  <c r="R9" i="11"/>
  <c r="N10" i="11"/>
  <c r="R10" i="11"/>
  <c r="N11" i="11"/>
  <c r="R11" i="11"/>
  <c r="N12" i="11"/>
  <c r="O12" i="11"/>
  <c r="P12" i="11"/>
  <c r="Q12" i="11"/>
  <c r="R12" i="11"/>
  <c r="S12" i="11"/>
  <c r="N13" i="11"/>
  <c r="O13" i="11"/>
  <c r="P13" i="11"/>
  <c r="Q13" i="11"/>
  <c r="R13" i="11"/>
  <c r="S13" i="11"/>
  <c r="N14" i="11"/>
  <c r="O14" i="11"/>
  <c r="P14" i="11"/>
  <c r="Q14" i="11"/>
  <c r="R14" i="11"/>
  <c r="S14" i="11"/>
  <c r="N15" i="11"/>
  <c r="R15" i="11"/>
  <c r="N16" i="11"/>
  <c r="R16" i="11"/>
  <c r="N17" i="11"/>
  <c r="R17" i="11"/>
  <c r="N18" i="11"/>
  <c r="R18" i="11"/>
  <c r="N19" i="11"/>
  <c r="R19" i="11"/>
  <c r="N20" i="11"/>
  <c r="R20" i="11"/>
  <c r="R8" i="11"/>
  <c r="R21" i="11" s="1"/>
  <c r="N8" i="11"/>
  <c r="N21" i="11" s="1"/>
  <c r="AH26" i="7"/>
  <c r="AG26" i="7"/>
  <c r="AF26" i="7"/>
  <c r="AE26" i="7"/>
  <c r="AD26" i="7"/>
  <c r="AC26" i="7"/>
  <c r="AH25" i="7"/>
  <c r="AG25" i="7"/>
  <c r="AF25" i="7"/>
  <c r="AE25" i="7"/>
  <c r="AD25" i="7"/>
  <c r="AC25" i="7"/>
  <c r="AH24" i="7"/>
  <c r="AG24" i="7"/>
  <c r="AF24" i="7"/>
  <c r="AE24" i="7"/>
  <c r="AD24" i="7"/>
  <c r="AC24" i="7"/>
  <c r="AH23" i="7"/>
  <c r="AG23" i="7"/>
  <c r="AF23" i="7"/>
  <c r="AE23" i="7"/>
  <c r="AD23" i="7"/>
  <c r="AC23" i="7"/>
  <c r="AH22" i="7"/>
  <c r="AG22" i="7"/>
  <c r="AF22" i="7"/>
  <c r="AE22" i="7"/>
  <c r="AD22" i="7"/>
  <c r="AC22" i="7"/>
  <c r="AH21" i="7"/>
  <c r="AG21" i="7"/>
  <c r="AF21" i="7"/>
  <c r="AE21" i="7"/>
  <c r="AD21" i="7"/>
  <c r="AC21" i="7"/>
  <c r="AH7" i="7"/>
  <c r="AH27" i="7" s="1"/>
  <c r="AG7" i="7"/>
  <c r="AG27" i="7" s="1"/>
  <c r="AF7" i="7"/>
  <c r="AF27" i="7" s="1"/>
  <c r="AE7" i="7"/>
  <c r="AE27" i="7" s="1"/>
  <c r="AD7" i="7"/>
  <c r="AD27" i="7" s="1"/>
  <c r="AC7" i="7"/>
  <c r="AC27" i="7" s="1"/>
  <c r="S21" i="11" l="1"/>
  <c r="Q21" i="11"/>
  <c r="P21" i="11"/>
  <c r="O21" i="11"/>
  <c r="AM8" i="11"/>
  <c r="AN8" i="11"/>
  <c r="AM9" i="11"/>
  <c r="AN9" i="11"/>
  <c r="AM10" i="11"/>
  <c r="AN10" i="11"/>
  <c r="AM11" i="11"/>
  <c r="AN11" i="11"/>
  <c r="AM12" i="11"/>
  <c r="AN12" i="11"/>
  <c r="AM13" i="11"/>
  <c r="AM14" i="11"/>
  <c r="AN14" i="11"/>
  <c r="AM15" i="11"/>
  <c r="AN15" i="11"/>
  <c r="AM16" i="11"/>
  <c r="AN16" i="11"/>
  <c r="AM17" i="11"/>
  <c r="AN17" i="11"/>
  <c r="AM18" i="11"/>
  <c r="AN18" i="11"/>
  <c r="AM19" i="11"/>
  <c r="AN19" i="11"/>
  <c r="AM20" i="11"/>
  <c r="AN20" i="11"/>
  <c r="AM21" i="11"/>
  <c r="AN21" i="11"/>
  <c r="AO8" i="11"/>
  <c r="AP8" i="11"/>
  <c r="AQ8" i="11"/>
  <c r="AO9" i="11"/>
  <c r="AP9" i="11"/>
  <c r="AQ9" i="11"/>
  <c r="AR9" i="11"/>
  <c r="AO10" i="11"/>
  <c r="AP10" i="11"/>
  <c r="AQ10" i="11"/>
  <c r="AR10" i="11"/>
  <c r="AO11" i="11"/>
  <c r="AP11" i="11"/>
  <c r="AQ11" i="11"/>
  <c r="AR11" i="11"/>
  <c r="AO12" i="11"/>
  <c r="AP12" i="11"/>
  <c r="AQ12" i="11"/>
  <c r="AR12" i="11"/>
  <c r="AQ13" i="11"/>
  <c r="AO14" i="11"/>
  <c r="AP14" i="11"/>
  <c r="AQ14" i="11"/>
  <c r="AO15" i="11"/>
  <c r="AP15" i="11"/>
  <c r="AQ15" i="11"/>
  <c r="AR15" i="11"/>
  <c r="AO16" i="11"/>
  <c r="AP16" i="11"/>
  <c r="AQ16" i="11"/>
  <c r="AO17" i="11"/>
  <c r="AP17" i="11"/>
  <c r="AQ17" i="11"/>
  <c r="AO18" i="11"/>
  <c r="AP18" i="11"/>
  <c r="AQ18" i="11"/>
  <c r="AR18" i="11"/>
  <c r="AO19" i="11"/>
  <c r="AP19" i="11"/>
  <c r="AQ19" i="11"/>
  <c r="AO20" i="11"/>
  <c r="AP20" i="11"/>
  <c r="AQ20" i="11"/>
  <c r="AO21" i="11"/>
  <c r="AP21" i="11"/>
  <c r="AQ21" i="11"/>
  <c r="AR21" i="11"/>
  <c r="Q27" i="7"/>
  <c r="R27" i="7"/>
  <c r="S27" i="7"/>
  <c r="T27" i="7"/>
  <c r="U27" i="7"/>
  <c r="AA25" i="34"/>
  <c r="AB25" i="34"/>
  <c r="AC25" i="34"/>
  <c r="AD25" i="34"/>
  <c r="AE25" i="34"/>
  <c r="AF25" i="34"/>
  <c r="CH17" i="35" l="1"/>
  <c r="CL17" i="35"/>
  <c r="CH23" i="35"/>
  <c r="CI23" i="35"/>
  <c r="CJ23" i="35"/>
  <c r="CK23" i="35"/>
  <c r="CL23" i="35"/>
  <c r="CH27" i="35"/>
  <c r="CL27" i="35"/>
  <c r="CH28" i="35"/>
  <c r="CI28" i="35"/>
  <c r="CJ28" i="35"/>
  <c r="CK28" i="35"/>
  <c r="CL28" i="35"/>
  <c r="CM28" i="35"/>
  <c r="CH29" i="35"/>
  <c r="CL29" i="35"/>
  <c r="CH30" i="35"/>
  <c r="CL30" i="35"/>
  <c r="BA12" i="35"/>
  <c r="BB12" i="35"/>
  <c r="BC12" i="35"/>
  <c r="BD12" i="35"/>
  <c r="BE12" i="35"/>
  <c r="BA13" i="35"/>
  <c r="BB13" i="35"/>
  <c r="BC13" i="35"/>
  <c r="BD13" i="35"/>
  <c r="BE13" i="35"/>
  <c r="BA14" i="35"/>
  <c r="BB14" i="35"/>
  <c r="BC14" i="35"/>
  <c r="BD14" i="35"/>
  <c r="BE14" i="35"/>
  <c r="BA15" i="35"/>
  <c r="BB15" i="35"/>
  <c r="BC15" i="35"/>
  <c r="BD15" i="35"/>
  <c r="BE15" i="35"/>
  <c r="BD18" i="35"/>
  <c r="BA19" i="35"/>
  <c r="BB19" i="35"/>
  <c r="BC19" i="35"/>
  <c r="BD19" i="35"/>
  <c r="BE19" i="35"/>
  <c r="BA20" i="35"/>
  <c r="BB20" i="35"/>
  <c r="BC20" i="35"/>
  <c r="BD20" i="35"/>
  <c r="BE20" i="35"/>
  <c r="BA23" i="35"/>
  <c r="BB23" i="35"/>
  <c r="BC23" i="35"/>
  <c r="BD23" i="35"/>
  <c r="BE23" i="35"/>
  <c r="BA24" i="35"/>
  <c r="BB24" i="35"/>
  <c r="BC24" i="35"/>
  <c r="BD24" i="35"/>
  <c r="BE24" i="35"/>
  <c r="BA25" i="35"/>
  <c r="BB25" i="35"/>
  <c r="BC25" i="35"/>
  <c r="BD25" i="35"/>
  <c r="BE25" i="35"/>
  <c r="BD27" i="35"/>
  <c r="BE11" i="35"/>
  <c r="BE31" i="35" s="1"/>
  <c r="BD11" i="35"/>
  <c r="BD31" i="35" s="1"/>
  <c r="BC11" i="35"/>
  <c r="BC31" i="35" s="1"/>
  <c r="BB11" i="35"/>
  <c r="BB31" i="35" s="1"/>
  <c r="BA11" i="35"/>
  <c r="BA31" i="35" s="1"/>
  <c r="AZ12" i="35"/>
  <c r="AZ13" i="35"/>
  <c r="AZ14" i="35"/>
  <c r="AZ15" i="35"/>
  <c r="AZ18" i="35"/>
  <c r="AZ19" i="35"/>
  <c r="AZ20" i="35"/>
  <c r="AZ23" i="35"/>
  <c r="AZ24" i="35"/>
  <c r="AZ25" i="35"/>
  <c r="AZ27" i="35"/>
  <c r="AZ11" i="35"/>
  <c r="AZ31" i="35" s="1"/>
  <c r="AS35" i="3"/>
  <c r="AT35" i="3"/>
  <c r="AU35" i="3"/>
  <c r="AW35" i="3"/>
  <c r="BE34" i="4"/>
  <c r="BF34" i="4"/>
  <c r="BG34" i="4"/>
  <c r="BH34" i="4"/>
  <c r="BI34" i="4"/>
  <c r="BD34" i="4"/>
  <c r="AY116" i="2"/>
  <c r="AX116" i="2"/>
  <c r="AW116" i="2"/>
  <c r="BC202" i="2"/>
  <c r="BD202" i="2"/>
  <c r="BE202" i="2"/>
  <c r="BF202" i="2"/>
  <c r="BG202" i="2"/>
  <c r="BH202" i="2"/>
  <c r="BI202" i="2"/>
  <c r="BJ202" i="2"/>
  <c r="BK202" i="2"/>
  <c r="BL202" i="2"/>
  <c r="BM202" i="2"/>
  <c r="BN202" i="2"/>
  <c r="BO202" i="2"/>
  <c r="BP202" i="2"/>
  <c r="BQ202" i="2"/>
  <c r="BR202" i="2"/>
  <c r="BS202" i="2"/>
  <c r="BT202" i="2"/>
  <c r="BU202" i="2"/>
  <c r="AV114" i="2"/>
  <c r="BY26" i="35"/>
  <c r="BX26" i="35"/>
  <c r="BY25" i="35"/>
  <c r="BX25" i="35"/>
  <c r="BM25" i="35"/>
  <c r="BY24" i="35"/>
  <c r="BX24" i="35"/>
  <c r="BY21" i="35"/>
  <c r="BX21" i="35"/>
  <c r="BY19" i="35"/>
  <c r="BX19" i="35"/>
  <c r="BM19" i="35"/>
  <c r="BY18" i="35"/>
  <c r="BX18" i="35"/>
  <c r="BY16" i="35"/>
  <c r="BX16" i="35"/>
  <c r="BM14" i="35"/>
  <c r="BY12" i="35"/>
  <c r="BX12" i="35"/>
  <c r="BM12" i="35"/>
  <c r="BY11" i="35"/>
  <c r="BX11" i="35"/>
  <c r="AY24" i="34"/>
  <c r="AX24" i="34"/>
  <c r="AW24" i="34"/>
  <c r="AV24" i="34"/>
  <c r="AU24" i="34"/>
  <c r="AT24" i="34"/>
  <c r="AY23" i="34"/>
  <c r="AX23" i="34"/>
  <c r="AW23" i="34"/>
  <c r="AV23" i="34"/>
  <c r="AU23" i="34"/>
  <c r="AT23" i="34"/>
  <c r="AF22" i="34"/>
  <c r="AE22" i="34"/>
  <c r="AD22" i="34"/>
  <c r="AC22" i="34"/>
  <c r="AB22" i="34"/>
  <c r="AA22" i="34"/>
  <c r="AF21" i="34"/>
  <c r="AE21" i="34"/>
  <c r="AD21" i="34"/>
  <c r="AC21" i="34"/>
  <c r="AB21" i="34"/>
  <c r="AA21" i="34"/>
  <c r="AY20" i="34"/>
  <c r="AX20" i="34"/>
  <c r="AW20" i="34"/>
  <c r="AV20" i="34"/>
  <c r="AU20" i="34"/>
  <c r="AT20" i="34"/>
  <c r="AF20" i="34"/>
  <c r="AE20" i="34"/>
  <c r="AD20" i="34"/>
  <c r="AC20" i="34"/>
  <c r="AB20" i="34"/>
  <c r="AA20" i="34"/>
  <c r="AF19" i="34"/>
  <c r="AE19" i="34"/>
  <c r="AD19" i="34"/>
  <c r="AC19" i="34"/>
  <c r="AB19" i="34"/>
  <c r="AA19" i="34"/>
  <c r="AF18" i="34"/>
  <c r="AE18" i="34"/>
  <c r="AD18" i="34"/>
  <c r="AC18" i="34"/>
  <c r="AB18" i="34"/>
  <c r="AA18" i="34"/>
  <c r="AY17" i="34"/>
  <c r="AX17" i="34"/>
  <c r="AW17" i="34"/>
  <c r="AV17" i="34"/>
  <c r="AU17" i="34"/>
  <c r="AT17" i="34"/>
  <c r="AF17" i="34"/>
  <c r="AE17" i="34"/>
  <c r="AD17" i="34"/>
  <c r="AC17" i="34"/>
  <c r="AB17" i="34"/>
  <c r="AA17" i="34"/>
  <c r="AF16" i="34"/>
  <c r="AE16" i="34"/>
  <c r="AD16" i="34"/>
  <c r="AC16" i="34"/>
  <c r="AB16" i="34"/>
  <c r="AA16" i="34"/>
  <c r="AF15" i="34"/>
  <c r="AE15" i="34"/>
  <c r="AD15" i="34"/>
  <c r="AC15" i="34"/>
  <c r="AB15" i="34"/>
  <c r="AA15" i="34"/>
  <c r="AY14" i="34"/>
  <c r="AX14" i="34"/>
  <c r="AW14" i="34"/>
  <c r="AV14" i="34"/>
  <c r="AU14" i="34"/>
  <c r="AT14" i="34"/>
  <c r="AF14" i="34"/>
  <c r="AE14" i="34"/>
  <c r="AD14" i="34"/>
  <c r="AC14" i="34"/>
  <c r="AB14" i="34"/>
  <c r="AA14" i="34"/>
  <c r="AY13" i="34"/>
  <c r="AX13" i="34"/>
  <c r="AW13" i="34"/>
  <c r="AV13" i="34"/>
  <c r="AU13" i="34"/>
  <c r="AT13" i="34"/>
  <c r="AF13" i="34"/>
  <c r="AE13" i="34"/>
  <c r="AD13" i="34"/>
  <c r="AC13" i="34"/>
  <c r="AB13" i="34"/>
  <c r="AA13" i="34"/>
  <c r="AY12" i="34"/>
  <c r="AX12" i="34"/>
  <c r="AW12" i="34"/>
  <c r="AV12" i="34"/>
  <c r="AU12" i="34"/>
  <c r="AT12" i="34"/>
  <c r="AF12" i="34"/>
  <c r="AE12" i="34"/>
  <c r="AD12" i="34"/>
  <c r="AC12" i="34"/>
  <c r="AB12" i="34"/>
  <c r="AA12" i="34"/>
  <c r="AY11" i="34"/>
  <c r="AY26" i="34" s="1"/>
  <c r="AY27" i="34" s="1"/>
  <c r="AX11" i="34"/>
  <c r="AX26" i="34" s="1"/>
  <c r="AX27" i="34" s="1"/>
  <c r="AW11" i="34"/>
  <c r="AW26" i="34" s="1"/>
  <c r="AW27" i="34" s="1"/>
  <c r="AV11" i="34"/>
  <c r="AV26" i="34" s="1"/>
  <c r="AV27" i="34" s="1"/>
  <c r="AU11" i="34"/>
  <c r="AU26" i="34" s="1"/>
  <c r="AU27" i="34" s="1"/>
  <c r="AT11" i="34"/>
  <c r="AT26" i="34" s="1"/>
  <c r="AT27" i="34" s="1"/>
  <c r="AF11" i="34"/>
  <c r="AE11" i="34"/>
  <c r="AD11" i="34"/>
  <c r="AC11" i="34"/>
  <c r="AB11" i="34"/>
  <c r="AA11" i="34"/>
  <c r="AM35" i="3"/>
  <c r="AN35" i="3"/>
  <c r="AO35" i="3"/>
  <c r="AP35" i="3"/>
  <c r="AQ35" i="3"/>
  <c r="AL35" i="3"/>
  <c r="Z35" i="3"/>
  <c r="AA35" i="3"/>
  <c r="AB35" i="3"/>
  <c r="AC35" i="3"/>
  <c r="AD35" i="3"/>
  <c r="Y35" i="3"/>
  <c r="AR26" i="3"/>
  <c r="AV26" i="3"/>
  <c r="AR27" i="3"/>
  <c r="AV27" i="3"/>
  <c r="AR28" i="3"/>
  <c r="AV28" i="3"/>
  <c r="AR29" i="3"/>
  <c r="AV29" i="3"/>
  <c r="AR30" i="3"/>
  <c r="AV30" i="3"/>
  <c r="AR31" i="3"/>
  <c r="AV31" i="3"/>
  <c r="AR32" i="3"/>
  <c r="AV32" i="3"/>
  <c r="AR33" i="3"/>
  <c r="AV33" i="3"/>
  <c r="AR34" i="3"/>
  <c r="AV34" i="3"/>
  <c r="AV25" i="3"/>
  <c r="AV35" i="3" s="1"/>
  <c r="AR25" i="3"/>
  <c r="AR35" i="3" s="1"/>
  <c r="AE26" i="3"/>
  <c r="AF26" i="3"/>
  <c r="AG26" i="3"/>
  <c r="AH26" i="3"/>
  <c r="AI26" i="3"/>
  <c r="AJ26" i="3"/>
  <c r="AE27" i="3"/>
  <c r="AF27" i="3"/>
  <c r="AG27" i="3"/>
  <c r="AH27" i="3"/>
  <c r="AI27" i="3"/>
  <c r="AJ27" i="3"/>
  <c r="AE30" i="3"/>
  <c r="AF30" i="3"/>
  <c r="AG30" i="3"/>
  <c r="AH30" i="3"/>
  <c r="AI30" i="3"/>
  <c r="AJ30" i="3"/>
  <c r="AE31" i="3"/>
  <c r="AF31" i="3"/>
  <c r="AG31" i="3"/>
  <c r="AH31" i="3"/>
  <c r="AI31" i="3"/>
  <c r="AJ31" i="3"/>
  <c r="AE32" i="3"/>
  <c r="AF32" i="3"/>
  <c r="AG32" i="3"/>
  <c r="AH32" i="3"/>
  <c r="AI32" i="3"/>
  <c r="AJ32" i="3"/>
  <c r="AE33" i="3"/>
  <c r="AF33" i="3"/>
  <c r="AG33" i="3"/>
  <c r="AH33" i="3"/>
  <c r="AI33" i="3"/>
  <c r="AJ33" i="3"/>
  <c r="AE34" i="3"/>
  <c r="AF34" i="3"/>
  <c r="AG34" i="3"/>
  <c r="AH34" i="3"/>
  <c r="AI34" i="3"/>
  <c r="AJ34" i="3"/>
  <c r="AJ25" i="3"/>
  <c r="AJ35" i="3" s="1"/>
  <c r="AI25" i="3"/>
  <c r="AI35" i="3" s="1"/>
  <c r="AH25" i="3"/>
  <c r="AH35" i="3" s="1"/>
  <c r="AG25" i="3"/>
  <c r="AG35" i="3" s="1"/>
  <c r="AF25" i="3"/>
  <c r="AF35" i="3" s="1"/>
  <c r="AE25" i="3"/>
  <c r="AE35" i="3" s="1"/>
  <c r="R26" i="3"/>
  <c r="V26" i="3"/>
  <c r="R27" i="3"/>
  <c r="V27" i="3"/>
  <c r="R28" i="3"/>
  <c r="V28" i="3"/>
  <c r="R29" i="3"/>
  <c r="S29" i="3"/>
  <c r="S35" i="3" s="1"/>
  <c r="T29" i="3"/>
  <c r="T35" i="3" s="1"/>
  <c r="U29" i="3"/>
  <c r="U35" i="3" s="1"/>
  <c r="V29" i="3"/>
  <c r="W29" i="3"/>
  <c r="W35" i="3" s="1"/>
  <c r="R30" i="3"/>
  <c r="V30" i="3"/>
  <c r="R31" i="3"/>
  <c r="V31" i="3"/>
  <c r="R32" i="3"/>
  <c r="V32" i="3"/>
  <c r="R33" i="3"/>
  <c r="V33" i="3"/>
  <c r="R34" i="3"/>
  <c r="V34" i="3"/>
  <c r="V25" i="3"/>
  <c r="V35" i="3" s="1"/>
  <c r="R25" i="3"/>
  <c r="R35" i="3" s="1"/>
  <c r="AR12" i="3"/>
  <c r="AV12" i="3"/>
  <c r="AR13" i="3"/>
  <c r="AV13" i="3"/>
  <c r="AR14" i="3"/>
  <c r="AS14" i="3"/>
  <c r="AT14" i="3"/>
  <c r="AU14" i="3"/>
  <c r="AV14" i="3"/>
  <c r="AW14" i="3"/>
  <c r="AW22" i="3" s="1"/>
  <c r="AW36" i="3" s="1"/>
  <c r="AR15" i="3"/>
  <c r="AV15" i="3"/>
  <c r="AR16" i="3"/>
  <c r="AV16" i="3"/>
  <c r="AR17" i="3"/>
  <c r="AS17" i="3"/>
  <c r="AT17" i="3"/>
  <c r="AU17" i="3"/>
  <c r="AV17" i="3"/>
  <c r="AR18" i="3"/>
  <c r="AV18" i="3"/>
  <c r="AR19" i="3"/>
  <c r="AV19" i="3"/>
  <c r="AR20" i="3"/>
  <c r="AV20" i="3"/>
  <c r="AR21" i="3"/>
  <c r="AV21" i="3"/>
  <c r="AV11" i="3"/>
  <c r="AV22" i="3" s="1"/>
  <c r="AV36" i="3" s="1"/>
  <c r="AR11" i="3"/>
  <c r="AR22" i="3" s="1"/>
  <c r="AE12" i="3"/>
  <c r="AF12" i="3"/>
  <c r="AG12" i="3"/>
  <c r="AH12" i="3"/>
  <c r="AI12" i="3"/>
  <c r="AJ12" i="3"/>
  <c r="AE14" i="3"/>
  <c r="AF14" i="3"/>
  <c r="AG14" i="3"/>
  <c r="AH14" i="3"/>
  <c r="AI14" i="3"/>
  <c r="AJ14" i="3"/>
  <c r="AE15" i="3"/>
  <c r="AF15" i="3"/>
  <c r="AG15" i="3"/>
  <c r="AH15" i="3"/>
  <c r="AI15" i="3"/>
  <c r="AJ15" i="3"/>
  <c r="AE16" i="3"/>
  <c r="AF16" i="3"/>
  <c r="AG16" i="3"/>
  <c r="AH16" i="3"/>
  <c r="AI16" i="3"/>
  <c r="AJ16" i="3"/>
  <c r="AE17" i="3"/>
  <c r="AF17" i="3"/>
  <c r="AG17" i="3"/>
  <c r="AH17" i="3"/>
  <c r="AI17" i="3"/>
  <c r="AJ17" i="3"/>
  <c r="AE18" i="3"/>
  <c r="AF18" i="3"/>
  <c r="AG18" i="3"/>
  <c r="AH18" i="3"/>
  <c r="AI18" i="3"/>
  <c r="AJ18" i="3"/>
  <c r="AE19" i="3"/>
  <c r="AF19" i="3"/>
  <c r="AG19" i="3"/>
  <c r="AH19" i="3"/>
  <c r="AI19" i="3"/>
  <c r="AJ19" i="3"/>
  <c r="AE20" i="3"/>
  <c r="AF20" i="3"/>
  <c r="AG20" i="3"/>
  <c r="AH20" i="3"/>
  <c r="AI20" i="3"/>
  <c r="AJ20" i="3"/>
  <c r="AE21" i="3"/>
  <c r="AF21" i="3"/>
  <c r="AG21" i="3"/>
  <c r="AH21" i="3"/>
  <c r="AI21" i="3"/>
  <c r="AJ21" i="3"/>
  <c r="R12" i="3"/>
  <c r="V12" i="3"/>
  <c r="R13" i="3"/>
  <c r="V13" i="3"/>
  <c r="R14" i="3"/>
  <c r="S14" i="3"/>
  <c r="T14" i="3"/>
  <c r="U14" i="3"/>
  <c r="V14" i="3"/>
  <c r="W14" i="3"/>
  <c r="R15" i="3"/>
  <c r="S15" i="3"/>
  <c r="T15" i="3"/>
  <c r="U15" i="3"/>
  <c r="V15" i="3"/>
  <c r="W15" i="3"/>
  <c r="R16" i="3"/>
  <c r="V16" i="3"/>
  <c r="R17" i="3"/>
  <c r="V17" i="3"/>
  <c r="R18" i="3"/>
  <c r="V18" i="3"/>
  <c r="R19" i="3"/>
  <c r="S19" i="3"/>
  <c r="T19" i="3"/>
  <c r="U19" i="3"/>
  <c r="V19" i="3"/>
  <c r="W19" i="3"/>
  <c r="R20" i="3"/>
  <c r="V20" i="3"/>
  <c r="R21" i="3"/>
  <c r="V21" i="3"/>
  <c r="V11" i="3"/>
  <c r="V22" i="3" s="1"/>
  <c r="R11" i="3"/>
  <c r="R22" i="3" s="1"/>
  <c r="BI12" i="4"/>
  <c r="BI13" i="4"/>
  <c r="BI14" i="4"/>
  <c r="BI15" i="4"/>
  <c r="BI16" i="4"/>
  <c r="BI17" i="4"/>
  <c r="BI18" i="4"/>
  <c r="BI21" i="4"/>
  <c r="BI11" i="4"/>
  <c r="BI23" i="4" s="1"/>
  <c r="BI35" i="4" s="1"/>
  <c r="BG12" i="4"/>
  <c r="BG13" i="4"/>
  <c r="BG14" i="4"/>
  <c r="BG15" i="4"/>
  <c r="BG16" i="4"/>
  <c r="BG17" i="4"/>
  <c r="BG18" i="4"/>
  <c r="BG21" i="4"/>
  <c r="BG11" i="4"/>
  <c r="BG23" i="4" s="1"/>
  <c r="BG35" i="4" s="1"/>
  <c r="BD224" i="2"/>
  <c r="BC224" i="2"/>
  <c r="BD216" i="2"/>
  <c r="BI216" i="2"/>
  <c r="BJ216" i="2"/>
  <c r="BK216" i="2"/>
  <c r="BL216" i="2"/>
  <c r="BM216" i="2"/>
  <c r="BN216" i="2"/>
  <c r="BT216" i="2"/>
  <c r="BC216" i="2"/>
  <c r="AV223" i="2"/>
  <c r="AZ223" i="2"/>
  <c r="BV223" i="2"/>
  <c r="BZ223" i="2"/>
  <c r="AV253" i="2"/>
  <c r="AZ253" i="2"/>
  <c r="BV253" i="2"/>
  <c r="BZ253" i="2"/>
  <c r="BV115" i="2"/>
  <c r="BW115" i="2"/>
  <c r="BX115" i="2"/>
  <c r="BY115" i="2"/>
  <c r="BZ115" i="2"/>
  <c r="CA115" i="2"/>
  <c r="BV116" i="2"/>
  <c r="BW116" i="2"/>
  <c r="BX116" i="2"/>
  <c r="BY116" i="2"/>
  <c r="BZ116" i="2"/>
  <c r="CA116" i="2"/>
  <c r="BV117" i="2"/>
  <c r="BV118" i="2"/>
  <c r="BV119" i="2"/>
  <c r="BW119" i="2"/>
  <c r="BX119" i="2"/>
  <c r="BY119" i="2"/>
  <c r="BZ119" i="2"/>
  <c r="CA119" i="2"/>
  <c r="BV120" i="2"/>
  <c r="BV121" i="2"/>
  <c r="BV122" i="2"/>
  <c r="BV123" i="2"/>
  <c r="BV124" i="2"/>
  <c r="BV125" i="2"/>
  <c r="BW125" i="2"/>
  <c r="BX125" i="2"/>
  <c r="BY125" i="2"/>
  <c r="BZ125" i="2"/>
  <c r="CA125" i="2"/>
  <c r="AV115" i="2"/>
  <c r="AZ115" i="2"/>
  <c r="AV116" i="2"/>
  <c r="AZ116" i="2"/>
  <c r="AV117" i="2"/>
  <c r="AZ117" i="2"/>
  <c r="AV118" i="2"/>
  <c r="AZ118" i="2"/>
  <c r="AV119" i="2"/>
  <c r="AZ119" i="2"/>
  <c r="AV120" i="2"/>
  <c r="AZ120" i="2"/>
  <c r="AV121" i="2"/>
  <c r="AZ121" i="2"/>
  <c r="AV122" i="2"/>
  <c r="AZ122" i="2"/>
  <c r="AV123" i="2"/>
  <c r="AZ123" i="2"/>
  <c r="AV124" i="2"/>
  <c r="AW124" i="2"/>
  <c r="AX124" i="2"/>
  <c r="AY124" i="2"/>
  <c r="AZ124" i="2"/>
  <c r="BA124" i="2"/>
  <c r="AV125" i="2"/>
  <c r="AZ125" i="2"/>
  <c r="AV129" i="2"/>
  <c r="AZ129" i="2"/>
  <c r="AV130" i="2"/>
  <c r="AZ130" i="2"/>
  <c r="AV131" i="2"/>
  <c r="AZ131" i="2"/>
  <c r="AV132" i="2"/>
  <c r="AZ132" i="2"/>
  <c r="AV133" i="2"/>
  <c r="AZ133" i="2"/>
  <c r="AV134" i="2"/>
  <c r="AZ134" i="2"/>
  <c r="AV136" i="2"/>
  <c r="AZ136" i="2"/>
  <c r="AV137" i="2"/>
  <c r="AW137" i="2"/>
  <c r="AX137" i="2"/>
  <c r="AY137" i="2"/>
  <c r="AZ137" i="2"/>
  <c r="AV138" i="2"/>
  <c r="AZ138" i="2"/>
  <c r="AV141" i="2"/>
  <c r="AW141" i="2"/>
  <c r="AX141" i="2"/>
  <c r="AY141" i="2"/>
  <c r="AZ141" i="2"/>
  <c r="BA141" i="2"/>
  <c r="AV144" i="2"/>
  <c r="AW144" i="2"/>
  <c r="AX144" i="2"/>
  <c r="AY144" i="2"/>
  <c r="AZ144" i="2"/>
  <c r="BA144" i="2"/>
  <c r="AV145" i="2"/>
  <c r="AW145" i="2"/>
  <c r="AX145" i="2"/>
  <c r="AY145" i="2"/>
  <c r="AZ145" i="2"/>
  <c r="BA145" i="2"/>
  <c r="AV146" i="2"/>
  <c r="AW146" i="2"/>
  <c r="AX146" i="2"/>
  <c r="AY146" i="2"/>
  <c r="AZ146" i="2"/>
  <c r="BA146" i="2"/>
  <c r="AV147" i="2"/>
  <c r="AZ147" i="2"/>
  <c r="AV148" i="2"/>
  <c r="AZ148" i="2"/>
  <c r="AV149" i="2"/>
  <c r="AZ149" i="2"/>
  <c r="AV150" i="2"/>
  <c r="AZ150" i="2"/>
  <c r="AV151" i="2"/>
  <c r="AZ151" i="2"/>
  <c r="AV152" i="2"/>
  <c r="AW152" i="2"/>
  <c r="AX152" i="2"/>
  <c r="AY152" i="2"/>
  <c r="AZ152" i="2"/>
  <c r="BA152" i="2"/>
  <c r="AV153" i="2"/>
  <c r="AZ153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7" i="2"/>
  <c r="AZ88" i="2"/>
  <c r="AZ89" i="2"/>
  <c r="AZ90" i="2"/>
  <c r="AZ91" i="2"/>
  <c r="AZ92" i="2"/>
  <c r="AZ93" i="2"/>
  <c r="AZ94" i="2"/>
  <c r="AZ95" i="2"/>
  <c r="AZ97" i="2"/>
  <c r="AZ98" i="2"/>
  <c r="AZ99" i="2"/>
  <c r="AZ101" i="2"/>
  <c r="AZ103" i="2"/>
  <c r="AZ104" i="2"/>
  <c r="AZ106" i="2"/>
  <c r="AZ108" i="2"/>
  <c r="AZ110" i="2"/>
  <c r="AZ114" i="2"/>
  <c r="AZ126" i="2" s="1"/>
  <c r="AZ158" i="2"/>
  <c r="AZ159" i="2"/>
  <c r="AZ160" i="2"/>
  <c r="AZ161" i="2"/>
  <c r="AZ162" i="2"/>
  <c r="AZ163" i="2"/>
  <c r="AZ164" i="2"/>
  <c r="AZ165" i="2"/>
  <c r="AZ167" i="2"/>
  <c r="AZ168" i="2"/>
  <c r="AZ170" i="2"/>
  <c r="AZ171" i="2"/>
  <c r="AZ172" i="2"/>
  <c r="AZ173" i="2"/>
  <c r="AZ175" i="2"/>
  <c r="AZ176" i="2"/>
  <c r="AZ177" i="2"/>
  <c r="AZ178" i="2"/>
  <c r="AZ179" i="2"/>
  <c r="AZ181" i="2"/>
  <c r="AZ182" i="2"/>
  <c r="AZ183" i="2"/>
  <c r="AZ184" i="2"/>
  <c r="AZ185" i="2"/>
  <c r="AZ186" i="2"/>
  <c r="AZ187" i="2"/>
  <c r="AZ189" i="2"/>
  <c r="AZ190" i="2"/>
  <c r="AZ192" i="2"/>
  <c r="AZ193" i="2"/>
  <c r="AZ194" i="2"/>
  <c r="AZ228" i="2"/>
  <c r="AZ230" i="2"/>
  <c r="AZ232" i="2"/>
  <c r="AZ233" i="2"/>
  <c r="AZ198" i="2"/>
  <c r="AZ199" i="2"/>
  <c r="AZ200" i="2"/>
  <c r="AZ201" i="2"/>
  <c r="AZ206" i="2"/>
  <c r="AZ207" i="2"/>
  <c r="AZ208" i="2"/>
  <c r="AZ209" i="2"/>
  <c r="AZ211" i="2"/>
  <c r="AZ212" i="2"/>
  <c r="AZ213" i="2"/>
  <c r="AZ214" i="2"/>
  <c r="AZ215" i="2"/>
  <c r="AZ219" i="2"/>
  <c r="AZ220" i="2"/>
  <c r="AZ221" i="2"/>
  <c r="AZ222" i="2"/>
  <c r="AZ235" i="2"/>
  <c r="AZ236" i="2"/>
  <c r="AZ238" i="2"/>
  <c r="AZ240" i="2"/>
  <c r="AZ242" i="2"/>
  <c r="AZ243" i="2"/>
  <c r="AZ245" i="2"/>
  <c r="AZ246" i="2"/>
  <c r="AZ248" i="2"/>
  <c r="AZ250" i="2"/>
  <c r="AZ251" i="2"/>
  <c r="AZ255" i="2"/>
  <c r="AZ41" i="2"/>
  <c r="AZ111" i="2" s="1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31" i="2"/>
  <c r="AZ32" i="2"/>
  <c r="AZ33" i="2"/>
  <c r="AZ34" i="2"/>
  <c r="AZ35" i="2"/>
  <c r="AZ36" i="2"/>
  <c r="AZ13" i="2"/>
  <c r="AV14" i="2"/>
  <c r="AW14" i="2"/>
  <c r="AX14" i="2"/>
  <c r="AY14" i="2"/>
  <c r="BA14" i="2"/>
  <c r="AV15" i="2"/>
  <c r="AV16" i="2"/>
  <c r="AV17" i="2"/>
  <c r="AV18" i="2"/>
  <c r="AW18" i="2"/>
  <c r="AX18" i="2"/>
  <c r="AY18" i="2"/>
  <c r="BA18" i="2"/>
  <c r="AV19" i="2"/>
  <c r="AV20" i="2"/>
  <c r="AW20" i="2"/>
  <c r="AX20" i="2"/>
  <c r="AY20" i="2"/>
  <c r="BA20" i="2"/>
  <c r="AV21" i="2"/>
  <c r="AV22" i="2"/>
  <c r="AW22" i="2"/>
  <c r="AX22" i="2"/>
  <c r="AY22" i="2"/>
  <c r="BA22" i="2"/>
  <c r="AV23" i="2"/>
  <c r="AV24" i="2"/>
  <c r="AW24" i="2"/>
  <c r="AX24" i="2"/>
  <c r="AY24" i="2"/>
  <c r="AV25" i="2"/>
  <c r="AV26" i="2"/>
  <c r="AV27" i="2"/>
  <c r="AV28" i="2"/>
  <c r="AV31" i="2"/>
  <c r="AV32" i="2"/>
  <c r="AV33" i="2"/>
  <c r="AW33" i="2"/>
  <c r="AX33" i="2"/>
  <c r="AY33" i="2"/>
  <c r="BA33" i="2"/>
  <c r="AV34" i="2"/>
  <c r="AV35" i="2"/>
  <c r="AV36" i="2"/>
  <c r="AW36" i="2"/>
  <c r="AX36" i="2"/>
  <c r="AY36" i="2"/>
  <c r="AV41" i="2"/>
  <c r="AV42" i="2"/>
  <c r="AV43" i="2"/>
  <c r="AV44" i="2"/>
  <c r="AV45" i="2"/>
  <c r="AV46" i="2"/>
  <c r="AV47" i="2"/>
  <c r="AV48" i="2"/>
  <c r="AV49" i="2"/>
  <c r="AV50" i="2"/>
  <c r="AV51" i="2"/>
  <c r="AW51" i="2"/>
  <c r="AX51" i="2"/>
  <c r="AY51" i="2"/>
  <c r="BA51" i="2"/>
  <c r="AV52" i="2"/>
  <c r="AV53" i="2"/>
  <c r="AV54" i="2"/>
  <c r="AW54" i="2"/>
  <c r="AX54" i="2"/>
  <c r="AY54" i="2"/>
  <c r="BA54" i="2"/>
  <c r="AV55" i="2"/>
  <c r="AV56" i="2"/>
  <c r="AV57" i="2"/>
  <c r="AV58" i="2"/>
  <c r="AV59" i="2"/>
  <c r="AW59" i="2"/>
  <c r="AX59" i="2"/>
  <c r="AY59" i="2"/>
  <c r="BA59" i="2"/>
  <c r="AV61" i="2"/>
  <c r="AW61" i="2"/>
  <c r="AX61" i="2"/>
  <c r="AY61" i="2"/>
  <c r="BA61" i="2"/>
  <c r="AV62" i="2"/>
  <c r="AV63" i="2"/>
  <c r="AV64" i="2"/>
  <c r="AV65" i="2"/>
  <c r="AV66" i="2"/>
  <c r="AV67" i="2"/>
  <c r="AV68" i="2"/>
  <c r="AV69" i="2"/>
  <c r="AW69" i="2"/>
  <c r="AX69" i="2"/>
  <c r="AY69" i="2"/>
  <c r="BA69" i="2"/>
  <c r="AV70" i="2"/>
  <c r="AW70" i="2"/>
  <c r="AX70" i="2"/>
  <c r="AY70" i="2"/>
  <c r="BA70" i="2"/>
  <c r="AV71" i="2"/>
  <c r="AV72" i="2"/>
  <c r="AV74" i="2"/>
  <c r="AV75" i="2"/>
  <c r="AV76" i="2"/>
  <c r="AV77" i="2"/>
  <c r="AV78" i="2"/>
  <c r="AV79" i="2"/>
  <c r="AV80" i="2"/>
  <c r="AV81" i="2"/>
  <c r="AW81" i="2"/>
  <c r="AX81" i="2"/>
  <c r="AY81" i="2"/>
  <c r="BA81" i="2"/>
  <c r="AV82" i="2"/>
  <c r="AV83" i="2"/>
  <c r="AV84" i="2"/>
  <c r="AV85" i="2"/>
  <c r="AW85" i="2"/>
  <c r="AX85" i="2"/>
  <c r="AY85" i="2"/>
  <c r="BA85" i="2"/>
  <c r="AV87" i="2"/>
  <c r="AV88" i="2"/>
  <c r="AW88" i="2"/>
  <c r="AX88" i="2"/>
  <c r="AY88" i="2"/>
  <c r="BA88" i="2"/>
  <c r="AV89" i="2"/>
  <c r="AW89" i="2"/>
  <c r="AX89" i="2"/>
  <c r="AY89" i="2"/>
  <c r="BA89" i="2"/>
  <c r="AV90" i="2"/>
  <c r="AV91" i="2"/>
  <c r="AV92" i="2"/>
  <c r="AV93" i="2"/>
  <c r="AV94" i="2"/>
  <c r="AW94" i="2"/>
  <c r="AX94" i="2"/>
  <c r="AY94" i="2"/>
  <c r="BA94" i="2"/>
  <c r="AV95" i="2"/>
  <c r="AW95" i="2"/>
  <c r="AX95" i="2"/>
  <c r="AY95" i="2"/>
  <c r="AV97" i="2"/>
  <c r="AV98" i="2"/>
  <c r="AV99" i="2"/>
  <c r="AV101" i="2"/>
  <c r="AV103" i="2"/>
  <c r="AV104" i="2"/>
  <c r="AW104" i="2"/>
  <c r="AX104" i="2"/>
  <c r="AY104" i="2"/>
  <c r="BA104" i="2"/>
  <c r="AV106" i="2"/>
  <c r="AV108" i="2"/>
  <c r="AV110" i="2"/>
  <c r="AW114" i="2"/>
  <c r="AW126" i="2" s="1"/>
  <c r="AX114" i="2"/>
  <c r="AX126" i="2" s="1"/>
  <c r="AY114" i="2"/>
  <c r="AY126" i="2" s="1"/>
  <c r="BA114" i="2"/>
  <c r="BA126" i="2" s="1"/>
  <c r="AV158" i="2"/>
  <c r="AW158" i="2"/>
  <c r="AX158" i="2"/>
  <c r="AY158" i="2"/>
  <c r="BA158" i="2"/>
  <c r="AV159" i="2"/>
  <c r="AW159" i="2"/>
  <c r="AX159" i="2"/>
  <c r="AY159" i="2"/>
  <c r="BA159" i="2"/>
  <c r="AV160" i="2"/>
  <c r="AW160" i="2"/>
  <c r="AX160" i="2"/>
  <c r="AY160" i="2"/>
  <c r="BA160" i="2"/>
  <c r="AV161" i="2"/>
  <c r="AV162" i="2"/>
  <c r="AV163" i="2"/>
  <c r="AV164" i="2"/>
  <c r="AV165" i="2"/>
  <c r="AW165" i="2"/>
  <c r="AX165" i="2"/>
  <c r="AY165" i="2"/>
  <c r="BA165" i="2"/>
  <c r="AV167" i="2"/>
  <c r="AV168" i="2"/>
  <c r="AV170" i="2"/>
  <c r="AV171" i="2"/>
  <c r="AW171" i="2"/>
  <c r="AX171" i="2"/>
  <c r="AY171" i="2"/>
  <c r="AV172" i="2"/>
  <c r="AV173" i="2"/>
  <c r="AW173" i="2"/>
  <c r="AX173" i="2"/>
  <c r="AY173" i="2"/>
  <c r="BA173" i="2"/>
  <c r="AV175" i="2"/>
  <c r="AV176" i="2"/>
  <c r="AW176" i="2"/>
  <c r="AX176" i="2"/>
  <c r="AY176" i="2"/>
  <c r="BA176" i="2"/>
  <c r="AV177" i="2"/>
  <c r="AW177" i="2"/>
  <c r="AX177" i="2"/>
  <c r="AY177" i="2"/>
  <c r="BA177" i="2"/>
  <c r="AV178" i="2"/>
  <c r="AW178" i="2"/>
  <c r="AX178" i="2"/>
  <c r="AY178" i="2"/>
  <c r="BA178" i="2"/>
  <c r="AV179" i="2"/>
  <c r="AW179" i="2"/>
  <c r="AX179" i="2"/>
  <c r="AY179" i="2"/>
  <c r="BA179" i="2"/>
  <c r="AV181" i="2"/>
  <c r="AV182" i="2"/>
  <c r="AW182" i="2"/>
  <c r="AX182" i="2"/>
  <c r="AY182" i="2"/>
  <c r="BA182" i="2"/>
  <c r="AV183" i="2"/>
  <c r="AV184" i="2"/>
  <c r="AW184" i="2"/>
  <c r="AX184" i="2"/>
  <c r="AY184" i="2"/>
  <c r="BA184" i="2"/>
  <c r="AV185" i="2"/>
  <c r="AV186" i="2"/>
  <c r="AW186" i="2"/>
  <c r="AX186" i="2"/>
  <c r="AY186" i="2"/>
  <c r="BA186" i="2"/>
  <c r="AV187" i="2"/>
  <c r="AV189" i="2"/>
  <c r="AW189" i="2"/>
  <c r="AX189" i="2"/>
  <c r="AY189" i="2"/>
  <c r="BA189" i="2"/>
  <c r="AV190" i="2"/>
  <c r="AW190" i="2"/>
  <c r="AX190" i="2"/>
  <c r="AY190" i="2"/>
  <c r="BA190" i="2"/>
  <c r="AV192" i="2"/>
  <c r="AV193" i="2"/>
  <c r="AV194" i="2"/>
  <c r="AV228" i="2"/>
  <c r="AV230" i="2"/>
  <c r="AV232" i="2"/>
  <c r="AV233" i="2"/>
  <c r="AV198" i="2"/>
  <c r="AV199" i="2"/>
  <c r="AW199" i="2"/>
  <c r="AX199" i="2"/>
  <c r="AY199" i="2"/>
  <c r="BA199" i="2"/>
  <c r="AV200" i="2"/>
  <c r="AW200" i="2"/>
  <c r="AX200" i="2"/>
  <c r="AY200" i="2"/>
  <c r="BA200" i="2"/>
  <c r="AV201" i="2"/>
  <c r="AV206" i="2"/>
  <c r="AW206" i="2"/>
  <c r="AX206" i="2"/>
  <c r="AY206" i="2"/>
  <c r="BA206" i="2"/>
  <c r="AV207" i="2"/>
  <c r="AV208" i="2"/>
  <c r="AW208" i="2"/>
  <c r="AX208" i="2"/>
  <c r="AY208" i="2"/>
  <c r="BA208" i="2"/>
  <c r="AV209" i="2"/>
  <c r="AW209" i="2"/>
  <c r="AX209" i="2"/>
  <c r="AY209" i="2"/>
  <c r="AV211" i="2"/>
  <c r="AW211" i="2"/>
  <c r="AX211" i="2"/>
  <c r="AY211" i="2"/>
  <c r="BA211" i="2"/>
  <c r="AV212" i="2"/>
  <c r="AW212" i="2"/>
  <c r="AX212" i="2"/>
  <c r="AY212" i="2"/>
  <c r="BA212" i="2"/>
  <c r="AV213" i="2"/>
  <c r="AV214" i="2"/>
  <c r="AV215" i="2"/>
  <c r="AW215" i="2"/>
  <c r="AX215" i="2"/>
  <c r="AY215" i="2"/>
  <c r="BA215" i="2"/>
  <c r="AV219" i="2"/>
  <c r="AV220" i="2"/>
  <c r="AV221" i="2"/>
  <c r="AW221" i="2"/>
  <c r="AX221" i="2"/>
  <c r="AY221" i="2"/>
  <c r="BA221" i="2"/>
  <c r="AV222" i="2"/>
  <c r="AW222" i="2"/>
  <c r="AX222" i="2"/>
  <c r="AY222" i="2"/>
  <c r="BA222" i="2"/>
  <c r="AV235" i="2"/>
  <c r="AW235" i="2"/>
  <c r="AW256" i="2" s="1"/>
  <c r="AX235" i="2"/>
  <c r="AX256" i="2" s="1"/>
  <c r="AY235" i="2"/>
  <c r="AY256" i="2" s="1"/>
  <c r="BA235" i="2"/>
  <c r="BA256" i="2" s="1"/>
  <c r="AV236" i="2"/>
  <c r="AV238" i="2"/>
  <c r="AV240" i="2"/>
  <c r="AV242" i="2"/>
  <c r="AV243" i="2"/>
  <c r="AV245" i="2"/>
  <c r="AV246" i="2"/>
  <c r="AV248" i="2"/>
  <c r="AV250" i="2"/>
  <c r="AV251" i="2"/>
  <c r="AV255" i="2"/>
  <c r="BA13" i="2"/>
  <c r="AY13" i="2"/>
  <c r="AX13" i="2"/>
  <c r="AW13" i="2"/>
  <c r="AV13" i="2"/>
  <c r="BV14" i="2"/>
  <c r="BW14" i="2"/>
  <c r="BX14" i="2"/>
  <c r="BY14" i="2"/>
  <c r="BZ14" i="2"/>
  <c r="CA14" i="2"/>
  <c r="BV15" i="2"/>
  <c r="BZ15" i="2"/>
  <c r="BV16" i="2"/>
  <c r="BW16" i="2"/>
  <c r="BX16" i="2"/>
  <c r="BY16" i="2"/>
  <c r="BZ16" i="2"/>
  <c r="BV17" i="2"/>
  <c r="BZ17" i="2"/>
  <c r="BV18" i="2"/>
  <c r="BZ18" i="2"/>
  <c r="BV19" i="2"/>
  <c r="BW19" i="2"/>
  <c r="BX19" i="2"/>
  <c r="BY19" i="2"/>
  <c r="BZ19" i="2"/>
  <c r="BV20" i="2"/>
  <c r="BZ20" i="2"/>
  <c r="BV21" i="2"/>
  <c r="BZ21" i="2"/>
  <c r="BV22" i="2"/>
  <c r="BZ22" i="2"/>
  <c r="BV23" i="2"/>
  <c r="BZ23" i="2"/>
  <c r="BV24" i="2"/>
  <c r="BZ24" i="2"/>
  <c r="BV25" i="2"/>
  <c r="BZ25" i="2"/>
  <c r="BV26" i="2"/>
  <c r="BZ26" i="2"/>
  <c r="BV27" i="2"/>
  <c r="BZ27" i="2"/>
  <c r="BV28" i="2"/>
  <c r="BZ28" i="2"/>
  <c r="BV30" i="2"/>
  <c r="BZ30" i="2"/>
  <c r="BV31" i="2"/>
  <c r="BZ31" i="2"/>
  <c r="BV32" i="2"/>
  <c r="BZ32" i="2"/>
  <c r="BV33" i="2"/>
  <c r="BW33" i="2"/>
  <c r="BX33" i="2"/>
  <c r="BY33" i="2"/>
  <c r="BZ33" i="2"/>
  <c r="CA33" i="2"/>
  <c r="BV34" i="2"/>
  <c r="BZ34" i="2"/>
  <c r="BV35" i="2"/>
  <c r="BW35" i="2"/>
  <c r="BX35" i="2"/>
  <c r="BY35" i="2"/>
  <c r="BZ35" i="2"/>
  <c r="CA35" i="2"/>
  <c r="BV36" i="2"/>
  <c r="BZ36" i="2"/>
  <c r="BV41" i="2"/>
  <c r="BZ41" i="2"/>
  <c r="BV42" i="2"/>
  <c r="BZ42" i="2"/>
  <c r="BV43" i="2"/>
  <c r="BZ43" i="2"/>
  <c r="BV44" i="2"/>
  <c r="BZ44" i="2"/>
  <c r="BV45" i="2"/>
  <c r="BZ45" i="2"/>
  <c r="BV46" i="2"/>
  <c r="BZ46" i="2"/>
  <c r="BV47" i="2"/>
  <c r="BZ47" i="2"/>
  <c r="BV48" i="2"/>
  <c r="BZ48" i="2"/>
  <c r="BV49" i="2"/>
  <c r="BZ49" i="2"/>
  <c r="BV50" i="2"/>
  <c r="BZ50" i="2"/>
  <c r="BV51" i="2"/>
  <c r="BZ51" i="2"/>
  <c r="BV52" i="2"/>
  <c r="BZ52" i="2"/>
  <c r="BV53" i="2"/>
  <c r="BZ53" i="2"/>
  <c r="BV54" i="2"/>
  <c r="BW54" i="2"/>
  <c r="BX54" i="2"/>
  <c r="BY54" i="2"/>
  <c r="BZ54" i="2"/>
  <c r="CA54" i="2"/>
  <c r="BV55" i="2"/>
  <c r="BZ55" i="2"/>
  <c r="BV56" i="2"/>
  <c r="BZ56" i="2"/>
  <c r="BV57" i="2"/>
  <c r="BZ57" i="2"/>
  <c r="BV58" i="2"/>
  <c r="BZ58" i="2"/>
  <c r="BV59" i="2"/>
  <c r="BW59" i="2"/>
  <c r="BX59" i="2"/>
  <c r="BY59" i="2"/>
  <c r="BZ59" i="2"/>
  <c r="BV61" i="2"/>
  <c r="BW61" i="2"/>
  <c r="BX61" i="2"/>
  <c r="BY61" i="2"/>
  <c r="BZ61" i="2"/>
  <c r="CA61" i="2"/>
  <c r="BV62" i="2"/>
  <c r="BZ62" i="2"/>
  <c r="BV63" i="2"/>
  <c r="BW63" i="2"/>
  <c r="BX63" i="2"/>
  <c r="BY63" i="2"/>
  <c r="BZ63" i="2"/>
  <c r="CA63" i="2"/>
  <c r="BV64" i="2"/>
  <c r="BZ64" i="2"/>
  <c r="BV65" i="2"/>
  <c r="BZ65" i="2"/>
  <c r="BV66" i="2"/>
  <c r="BZ66" i="2"/>
  <c r="BV67" i="2"/>
  <c r="BZ67" i="2"/>
  <c r="BV68" i="2"/>
  <c r="BW68" i="2"/>
  <c r="BX68" i="2"/>
  <c r="BY68" i="2"/>
  <c r="BZ68" i="2"/>
  <c r="CA68" i="2"/>
  <c r="BV69" i="2"/>
  <c r="BZ69" i="2"/>
  <c r="BV70" i="2"/>
  <c r="BW70" i="2"/>
  <c r="BX70" i="2"/>
  <c r="BY70" i="2"/>
  <c r="BZ70" i="2"/>
  <c r="CA70" i="2"/>
  <c r="BV71" i="2"/>
  <c r="BW71" i="2"/>
  <c r="BX71" i="2"/>
  <c r="BY71" i="2"/>
  <c r="BZ71" i="2"/>
  <c r="CA71" i="2"/>
  <c r="BV72" i="2"/>
  <c r="BZ72" i="2"/>
  <c r="BV74" i="2"/>
  <c r="BW74" i="2"/>
  <c r="BX74" i="2"/>
  <c r="BY74" i="2"/>
  <c r="BZ74" i="2"/>
  <c r="CA74" i="2"/>
  <c r="BV75" i="2"/>
  <c r="BW75" i="2"/>
  <c r="BX75" i="2"/>
  <c r="BY75" i="2"/>
  <c r="BZ75" i="2"/>
  <c r="BV76" i="2"/>
  <c r="BZ76" i="2"/>
  <c r="BV77" i="2"/>
  <c r="BZ77" i="2"/>
  <c r="BV78" i="2"/>
  <c r="BZ78" i="2"/>
  <c r="BV79" i="2"/>
  <c r="BZ79" i="2"/>
  <c r="BV80" i="2"/>
  <c r="BW80" i="2"/>
  <c r="BX80" i="2"/>
  <c r="BY80" i="2"/>
  <c r="BZ80" i="2"/>
  <c r="CA80" i="2"/>
  <c r="BV81" i="2"/>
  <c r="BZ81" i="2"/>
  <c r="BV82" i="2"/>
  <c r="BZ82" i="2"/>
  <c r="BV83" i="2"/>
  <c r="BZ83" i="2"/>
  <c r="BV84" i="2"/>
  <c r="BZ84" i="2"/>
  <c r="BV85" i="2"/>
  <c r="BZ85" i="2"/>
  <c r="BV87" i="2"/>
  <c r="BZ87" i="2"/>
  <c r="BV88" i="2"/>
  <c r="BZ88" i="2"/>
  <c r="BV89" i="2"/>
  <c r="BW89" i="2"/>
  <c r="BX89" i="2"/>
  <c r="BY89" i="2"/>
  <c r="BZ89" i="2"/>
  <c r="CA89" i="2"/>
  <c r="BV90" i="2"/>
  <c r="BZ90" i="2"/>
  <c r="BV91" i="2"/>
  <c r="BZ91" i="2"/>
  <c r="BV92" i="2"/>
  <c r="BW92" i="2"/>
  <c r="BX92" i="2"/>
  <c r="BY92" i="2"/>
  <c r="BZ92" i="2"/>
  <c r="CA92" i="2"/>
  <c r="BV93" i="2"/>
  <c r="BZ93" i="2"/>
  <c r="BV94" i="2"/>
  <c r="BZ94" i="2"/>
  <c r="BV95" i="2"/>
  <c r="BZ95" i="2"/>
  <c r="BV97" i="2"/>
  <c r="BZ97" i="2"/>
  <c r="BV98" i="2"/>
  <c r="BW98" i="2"/>
  <c r="BX98" i="2"/>
  <c r="BY98" i="2"/>
  <c r="BZ98" i="2"/>
  <c r="CA98" i="2"/>
  <c r="BV99" i="2"/>
  <c r="BZ99" i="2"/>
  <c r="BV101" i="2"/>
  <c r="BZ101" i="2"/>
  <c r="BV103" i="2"/>
  <c r="BW103" i="2"/>
  <c r="BX103" i="2"/>
  <c r="BY103" i="2"/>
  <c r="BZ103" i="2"/>
  <c r="BV104" i="2"/>
  <c r="BZ104" i="2"/>
  <c r="BV106" i="2"/>
  <c r="BZ106" i="2"/>
  <c r="BV108" i="2"/>
  <c r="BZ108" i="2"/>
  <c r="BV110" i="2"/>
  <c r="BW110" i="2"/>
  <c r="BX110" i="2"/>
  <c r="BY110" i="2"/>
  <c r="BZ110" i="2"/>
  <c r="CA110" i="2"/>
  <c r="BV114" i="2"/>
  <c r="BV126" i="2" s="1"/>
  <c r="BW114" i="2"/>
  <c r="BW126" i="2" s="1"/>
  <c r="BX114" i="2"/>
  <c r="BX126" i="2" s="1"/>
  <c r="BY114" i="2"/>
  <c r="BY126" i="2" s="1"/>
  <c r="BZ114" i="2"/>
  <c r="BZ126" i="2" s="1"/>
  <c r="CA114" i="2"/>
  <c r="CA126" i="2" s="1"/>
  <c r="BV129" i="2"/>
  <c r="BW129" i="2"/>
  <c r="BX129" i="2"/>
  <c r="BY129" i="2"/>
  <c r="BZ129" i="2"/>
  <c r="CA129" i="2"/>
  <c r="BV130" i="2"/>
  <c r="BW130" i="2"/>
  <c r="BX130" i="2"/>
  <c r="BY130" i="2"/>
  <c r="BZ130" i="2"/>
  <c r="CA130" i="2"/>
  <c r="BV131" i="2"/>
  <c r="BW131" i="2"/>
  <c r="BX131" i="2"/>
  <c r="BY131" i="2"/>
  <c r="BZ131" i="2"/>
  <c r="CA131" i="2"/>
  <c r="BV132" i="2"/>
  <c r="BW132" i="2"/>
  <c r="BX132" i="2"/>
  <c r="BY132" i="2"/>
  <c r="BZ132" i="2"/>
  <c r="CA132" i="2"/>
  <c r="BV133" i="2"/>
  <c r="BW133" i="2"/>
  <c r="BX133" i="2"/>
  <c r="BY133" i="2"/>
  <c r="BZ133" i="2"/>
  <c r="CA133" i="2"/>
  <c r="BV134" i="2"/>
  <c r="BW134" i="2"/>
  <c r="BX134" i="2"/>
  <c r="BY134" i="2"/>
  <c r="BZ134" i="2"/>
  <c r="CA134" i="2"/>
  <c r="BV135" i="2"/>
  <c r="BW135" i="2"/>
  <c r="BX135" i="2"/>
  <c r="BY135" i="2"/>
  <c r="BZ135" i="2"/>
  <c r="CA135" i="2"/>
  <c r="BV136" i="2"/>
  <c r="BW136" i="2"/>
  <c r="BX136" i="2"/>
  <c r="BY136" i="2"/>
  <c r="BZ136" i="2"/>
  <c r="CA136" i="2"/>
  <c r="BV137" i="2"/>
  <c r="BW137" i="2"/>
  <c r="BX137" i="2"/>
  <c r="BY137" i="2"/>
  <c r="BZ137" i="2"/>
  <c r="CA137" i="2"/>
  <c r="BV138" i="2"/>
  <c r="BV139" i="2"/>
  <c r="BW139" i="2"/>
  <c r="BX139" i="2"/>
  <c r="BY139" i="2"/>
  <c r="BZ139" i="2"/>
  <c r="CA139" i="2"/>
  <c r="BV140" i="2"/>
  <c r="BW140" i="2"/>
  <c r="BX140" i="2"/>
  <c r="BY140" i="2"/>
  <c r="BZ140" i="2"/>
  <c r="CA140" i="2"/>
  <c r="BV141" i="2"/>
  <c r="BV142" i="2"/>
  <c r="BW142" i="2"/>
  <c r="BX142" i="2"/>
  <c r="BY142" i="2"/>
  <c r="BZ142" i="2"/>
  <c r="CA142" i="2"/>
  <c r="BV143" i="2"/>
  <c r="BW143" i="2"/>
  <c r="BX143" i="2"/>
  <c r="BY143" i="2"/>
  <c r="BZ143" i="2"/>
  <c r="CA143" i="2"/>
  <c r="BV144" i="2"/>
  <c r="BZ144" i="2"/>
  <c r="BV145" i="2"/>
  <c r="BZ145" i="2"/>
  <c r="BV146" i="2"/>
  <c r="BZ146" i="2"/>
  <c r="BV147" i="2"/>
  <c r="BW147" i="2"/>
  <c r="BX147" i="2"/>
  <c r="BY147" i="2"/>
  <c r="BZ147" i="2"/>
  <c r="CA147" i="2"/>
  <c r="BV148" i="2"/>
  <c r="BW148" i="2"/>
  <c r="BX148" i="2"/>
  <c r="BY148" i="2"/>
  <c r="BZ148" i="2"/>
  <c r="BV149" i="2"/>
  <c r="BW149" i="2"/>
  <c r="BX149" i="2"/>
  <c r="BY149" i="2"/>
  <c r="BZ149" i="2"/>
  <c r="CA149" i="2"/>
  <c r="BV150" i="2"/>
  <c r="BZ150" i="2"/>
  <c r="BV151" i="2"/>
  <c r="BW151" i="2"/>
  <c r="BX151" i="2"/>
  <c r="BY151" i="2"/>
  <c r="BZ151" i="2"/>
  <c r="CA151" i="2"/>
  <c r="BV152" i="2"/>
  <c r="BZ152" i="2"/>
  <c r="BV153" i="2"/>
  <c r="BW153" i="2"/>
  <c r="BX153" i="2"/>
  <c r="BY153" i="2"/>
  <c r="BZ153" i="2"/>
  <c r="CA153" i="2"/>
  <c r="BV158" i="2"/>
  <c r="BZ158" i="2"/>
  <c r="BV159" i="2"/>
  <c r="BZ159" i="2"/>
  <c r="BV160" i="2"/>
  <c r="BZ160" i="2"/>
  <c r="BV161" i="2"/>
  <c r="BW161" i="2"/>
  <c r="BX161" i="2"/>
  <c r="BY161" i="2"/>
  <c r="BZ161" i="2"/>
  <c r="CA161" i="2"/>
  <c r="BV162" i="2"/>
  <c r="BZ162" i="2"/>
  <c r="BV163" i="2"/>
  <c r="BW163" i="2"/>
  <c r="BX163" i="2"/>
  <c r="BY163" i="2"/>
  <c r="BZ163" i="2"/>
  <c r="CA163" i="2"/>
  <c r="BV164" i="2"/>
  <c r="BZ164" i="2"/>
  <c r="BV165" i="2"/>
  <c r="BZ165" i="2"/>
  <c r="BV167" i="2"/>
  <c r="BW167" i="2"/>
  <c r="BX167" i="2"/>
  <c r="BY167" i="2"/>
  <c r="BZ167" i="2"/>
  <c r="CA167" i="2"/>
  <c r="BV168" i="2"/>
  <c r="BW168" i="2"/>
  <c r="BX168" i="2"/>
  <c r="BY168" i="2"/>
  <c r="BZ168" i="2"/>
  <c r="CA168" i="2"/>
  <c r="BV170" i="2"/>
  <c r="BZ170" i="2"/>
  <c r="BV171" i="2"/>
  <c r="BZ171" i="2"/>
  <c r="BV172" i="2"/>
  <c r="BW172" i="2"/>
  <c r="BX172" i="2"/>
  <c r="BY172" i="2"/>
  <c r="BZ172" i="2"/>
  <c r="CA172" i="2"/>
  <c r="BV173" i="2"/>
  <c r="BW173" i="2"/>
  <c r="BX173" i="2"/>
  <c r="BY173" i="2"/>
  <c r="BZ173" i="2"/>
  <c r="CA173" i="2"/>
  <c r="BV175" i="2"/>
  <c r="BW175" i="2"/>
  <c r="BX175" i="2"/>
  <c r="BY175" i="2"/>
  <c r="BZ175" i="2"/>
  <c r="CA175" i="2"/>
  <c r="BV176" i="2"/>
  <c r="BW176" i="2"/>
  <c r="BX176" i="2"/>
  <c r="BY176" i="2"/>
  <c r="BZ176" i="2"/>
  <c r="CA176" i="2"/>
  <c r="BV177" i="2"/>
  <c r="BZ177" i="2"/>
  <c r="BV178" i="2"/>
  <c r="BW178" i="2"/>
  <c r="BX178" i="2"/>
  <c r="BY178" i="2"/>
  <c r="BZ178" i="2"/>
  <c r="CA178" i="2"/>
  <c r="BV179" i="2"/>
  <c r="BZ179" i="2"/>
  <c r="BV181" i="2"/>
  <c r="BW181" i="2"/>
  <c r="BX181" i="2"/>
  <c r="BY181" i="2"/>
  <c r="BZ181" i="2"/>
  <c r="CA181" i="2"/>
  <c r="BV182" i="2"/>
  <c r="BZ182" i="2"/>
  <c r="BV183" i="2"/>
  <c r="BW183" i="2"/>
  <c r="BX183" i="2"/>
  <c r="BY183" i="2"/>
  <c r="BZ183" i="2"/>
  <c r="CA183" i="2"/>
  <c r="BV184" i="2"/>
  <c r="BW184" i="2"/>
  <c r="BX184" i="2"/>
  <c r="BY184" i="2"/>
  <c r="BZ184" i="2"/>
  <c r="CA184" i="2"/>
  <c r="BV185" i="2"/>
  <c r="BV186" i="2"/>
  <c r="BV187" i="2"/>
  <c r="BV189" i="2"/>
  <c r="BZ189" i="2"/>
  <c r="BV190" i="2"/>
  <c r="BZ190" i="2"/>
  <c r="BV192" i="2"/>
  <c r="BW192" i="2"/>
  <c r="BX192" i="2"/>
  <c r="BY192" i="2"/>
  <c r="BZ192" i="2"/>
  <c r="CA192" i="2"/>
  <c r="BV193" i="2"/>
  <c r="BZ193" i="2"/>
  <c r="BV194" i="2"/>
  <c r="BW194" i="2"/>
  <c r="BX194" i="2"/>
  <c r="BY194" i="2"/>
  <c r="BZ194" i="2"/>
  <c r="CA194" i="2"/>
  <c r="BV228" i="2"/>
  <c r="BZ228" i="2"/>
  <c r="BV230" i="2"/>
  <c r="BZ230" i="2"/>
  <c r="BV232" i="2"/>
  <c r="BW232" i="2"/>
  <c r="BX232" i="2"/>
  <c r="BY232" i="2"/>
  <c r="BZ232" i="2"/>
  <c r="CA232" i="2"/>
  <c r="BV233" i="2"/>
  <c r="BW233" i="2"/>
  <c r="BX233" i="2"/>
  <c r="BY233" i="2"/>
  <c r="BZ233" i="2"/>
  <c r="CA233" i="2"/>
  <c r="BV198" i="2"/>
  <c r="BW198" i="2"/>
  <c r="BX198" i="2"/>
  <c r="BY198" i="2"/>
  <c r="BZ198" i="2"/>
  <c r="CA198" i="2"/>
  <c r="BV199" i="2"/>
  <c r="BZ199" i="2"/>
  <c r="BV200" i="2"/>
  <c r="BZ200" i="2"/>
  <c r="BV201" i="2"/>
  <c r="BW201" i="2"/>
  <c r="BX201" i="2"/>
  <c r="BY201" i="2"/>
  <c r="BZ201" i="2"/>
  <c r="CA201" i="2"/>
  <c r="BV206" i="2"/>
  <c r="BZ206" i="2"/>
  <c r="BV207" i="2"/>
  <c r="BW207" i="2"/>
  <c r="BX207" i="2"/>
  <c r="BY207" i="2"/>
  <c r="BZ207" i="2"/>
  <c r="CA207" i="2"/>
  <c r="BV208" i="2"/>
  <c r="BZ208" i="2"/>
  <c r="BV209" i="2"/>
  <c r="BZ209" i="2"/>
  <c r="BV211" i="2"/>
  <c r="BZ211" i="2"/>
  <c r="BV212" i="2"/>
  <c r="BZ212" i="2"/>
  <c r="BV213" i="2"/>
  <c r="BW213" i="2"/>
  <c r="BX213" i="2"/>
  <c r="BY213" i="2"/>
  <c r="BZ213" i="2"/>
  <c r="CA213" i="2"/>
  <c r="BV214" i="2"/>
  <c r="BW214" i="2"/>
  <c r="BX214" i="2"/>
  <c r="BY214" i="2"/>
  <c r="BZ214" i="2"/>
  <c r="CA214" i="2"/>
  <c r="BV215" i="2"/>
  <c r="BZ215" i="2"/>
  <c r="BV219" i="2"/>
  <c r="BZ219" i="2"/>
  <c r="BV220" i="2"/>
  <c r="BW220" i="2"/>
  <c r="BW224" i="2" s="1"/>
  <c r="BX220" i="2"/>
  <c r="BX224" i="2" s="1"/>
  <c r="BY220" i="2"/>
  <c r="BY224" i="2" s="1"/>
  <c r="BZ220" i="2"/>
  <c r="CA220" i="2"/>
  <c r="CA224" i="2" s="1"/>
  <c r="BV221" i="2"/>
  <c r="BZ221" i="2"/>
  <c r="BV222" i="2"/>
  <c r="BZ222" i="2"/>
  <c r="BV235" i="2"/>
  <c r="BZ235" i="2"/>
  <c r="BV236" i="2"/>
  <c r="BZ236" i="2"/>
  <c r="BV238" i="2"/>
  <c r="BW238" i="2"/>
  <c r="BX238" i="2"/>
  <c r="BY238" i="2"/>
  <c r="BZ238" i="2"/>
  <c r="CA238" i="2"/>
  <c r="BV240" i="2"/>
  <c r="BW240" i="2"/>
  <c r="BX240" i="2"/>
  <c r="BY240" i="2"/>
  <c r="BZ240" i="2"/>
  <c r="CA240" i="2"/>
  <c r="BV242" i="2"/>
  <c r="BZ242" i="2"/>
  <c r="BV243" i="2"/>
  <c r="BZ243" i="2"/>
  <c r="BV245" i="2"/>
  <c r="BZ245" i="2"/>
  <c r="BV246" i="2"/>
  <c r="BZ246" i="2"/>
  <c r="BV248" i="2"/>
  <c r="BZ248" i="2"/>
  <c r="BV250" i="2"/>
  <c r="BZ250" i="2"/>
  <c r="BV251" i="2"/>
  <c r="BW251" i="2"/>
  <c r="BX251" i="2"/>
  <c r="BY251" i="2"/>
  <c r="BZ251" i="2"/>
  <c r="CA251" i="2"/>
  <c r="BV255" i="2"/>
  <c r="BW255" i="2"/>
  <c r="BX255" i="2"/>
  <c r="BY255" i="2"/>
  <c r="BZ255" i="2"/>
  <c r="CA255" i="2"/>
  <c r="AJ11" i="3"/>
  <c r="AJ22" i="3" s="1"/>
  <c r="AJ36" i="3" s="1"/>
  <c r="AI11" i="3"/>
  <c r="AI22" i="3" s="1"/>
  <c r="AI36" i="3" s="1"/>
  <c r="AH11" i="3"/>
  <c r="AH22" i="3" s="1"/>
  <c r="AH36" i="3" s="1"/>
  <c r="AG11" i="3"/>
  <c r="AG22" i="3" s="1"/>
  <c r="AG36" i="3" s="1"/>
  <c r="AF11" i="3"/>
  <c r="AF22" i="3" s="1"/>
  <c r="AF36" i="3" s="1"/>
  <c r="AE11" i="3"/>
  <c r="AE22" i="3" s="1"/>
  <c r="BH21" i="4"/>
  <c r="BH23" i="4" s="1"/>
  <c r="BH35" i="4" s="1"/>
  <c r="BF21" i="4"/>
  <c r="BF23" i="4" s="1"/>
  <c r="BF35" i="4" s="1"/>
  <c r="BE21" i="4"/>
  <c r="BE23" i="4" s="1"/>
  <c r="BE35" i="4" s="1"/>
  <c r="BD21" i="4"/>
  <c r="BD23" i="4" s="1"/>
  <c r="AG27" i="4"/>
  <c r="AH27" i="4"/>
  <c r="AI27" i="4"/>
  <c r="AJ27" i="4"/>
  <c r="AK27" i="4"/>
  <c r="AL27" i="4"/>
  <c r="AG28" i="4"/>
  <c r="AH28" i="4"/>
  <c r="AI28" i="4"/>
  <c r="AJ28" i="4"/>
  <c r="AK28" i="4"/>
  <c r="AL28" i="4"/>
  <c r="AG29" i="4"/>
  <c r="AH29" i="4"/>
  <c r="AI29" i="4"/>
  <c r="AJ29" i="4"/>
  <c r="AK29" i="4"/>
  <c r="AL29" i="4"/>
  <c r="AG33" i="4"/>
  <c r="AH33" i="4"/>
  <c r="AI33" i="4"/>
  <c r="AJ33" i="4"/>
  <c r="AK33" i="4"/>
  <c r="AL33" i="4"/>
  <c r="AG32" i="4"/>
  <c r="AH32" i="4"/>
  <c r="AI32" i="4"/>
  <c r="AJ32" i="4"/>
  <c r="AK32" i="4"/>
  <c r="AL32" i="4"/>
  <c r="AG31" i="4"/>
  <c r="AH31" i="4"/>
  <c r="AI31" i="4"/>
  <c r="AJ31" i="4"/>
  <c r="AK31" i="4"/>
  <c r="AL31" i="4"/>
  <c r="AG30" i="4"/>
  <c r="AH30" i="4"/>
  <c r="AI30" i="4"/>
  <c r="AJ30" i="4"/>
  <c r="AK30" i="4"/>
  <c r="AL30" i="4"/>
  <c r="AL26" i="4"/>
  <c r="AL34" i="4" s="1"/>
  <c r="AK26" i="4"/>
  <c r="AK34" i="4" s="1"/>
  <c r="AJ26" i="4"/>
  <c r="AJ34" i="4" s="1"/>
  <c r="AI26" i="4"/>
  <c r="AI34" i="4" s="1"/>
  <c r="AH26" i="4"/>
  <c r="AH34" i="4" s="1"/>
  <c r="AG26" i="4"/>
  <c r="AG34" i="4" s="1"/>
  <c r="AL12" i="4"/>
  <c r="AL13" i="4"/>
  <c r="AL14" i="4"/>
  <c r="AL15" i="4"/>
  <c r="AL18" i="4"/>
  <c r="AL19" i="4"/>
  <c r="AL20" i="4"/>
  <c r="AL21" i="4"/>
  <c r="AL11" i="4"/>
  <c r="AL23" i="4" s="1"/>
  <c r="AL35" i="4" s="1"/>
  <c r="AK12" i="4"/>
  <c r="AK13" i="4"/>
  <c r="AK14" i="4"/>
  <c r="AK15" i="4"/>
  <c r="AK16" i="4"/>
  <c r="AK17" i="4"/>
  <c r="AK18" i="4"/>
  <c r="AK19" i="4"/>
  <c r="AK20" i="4"/>
  <c r="AK21" i="4"/>
  <c r="AK22" i="4"/>
  <c r="AK11" i="4"/>
  <c r="AK23" i="4" s="1"/>
  <c r="AK35" i="4" s="1"/>
  <c r="AJ12" i="4"/>
  <c r="AJ13" i="4"/>
  <c r="AJ14" i="4"/>
  <c r="AJ15" i="4"/>
  <c r="AJ17" i="4"/>
  <c r="AJ18" i="4"/>
  <c r="AJ19" i="4"/>
  <c r="AJ20" i="4"/>
  <c r="AJ21" i="4"/>
  <c r="AJ22" i="4"/>
  <c r="AJ11" i="4"/>
  <c r="AJ23" i="4" s="1"/>
  <c r="AJ35" i="4" s="1"/>
  <c r="AI12" i="4"/>
  <c r="AI13" i="4"/>
  <c r="AI14" i="4"/>
  <c r="AI15" i="4"/>
  <c r="AI17" i="4"/>
  <c r="AI18" i="4"/>
  <c r="AI19" i="4"/>
  <c r="AI20" i="4"/>
  <c r="AI21" i="4"/>
  <c r="AI22" i="4"/>
  <c r="AI11" i="4"/>
  <c r="AI23" i="4" s="1"/>
  <c r="AI35" i="4" s="1"/>
  <c r="AH12" i="4"/>
  <c r="AH13" i="4"/>
  <c r="AH14" i="4"/>
  <c r="AH15" i="4"/>
  <c r="AH17" i="4"/>
  <c r="AH18" i="4"/>
  <c r="AH19" i="4"/>
  <c r="AH20" i="4"/>
  <c r="AH21" i="4"/>
  <c r="AH22" i="4"/>
  <c r="AH11" i="4"/>
  <c r="AH23" i="4" s="1"/>
  <c r="AH35" i="4" s="1"/>
  <c r="AG12" i="4"/>
  <c r="AG13" i="4"/>
  <c r="AG14" i="4"/>
  <c r="AG15" i="4"/>
  <c r="AG16" i="4"/>
  <c r="AG17" i="4"/>
  <c r="AG18" i="4"/>
  <c r="AG19" i="4"/>
  <c r="AG20" i="4"/>
  <c r="AG21" i="4"/>
  <c r="AG22" i="4"/>
  <c r="AG11" i="4"/>
  <c r="AG23" i="4" s="1"/>
  <c r="AG35" i="4" s="1"/>
  <c r="BZ13" i="2"/>
  <c r="BZ37" i="2" s="1"/>
  <c r="BV13" i="2"/>
  <c r="BV37" i="2" s="1"/>
  <c r="W22" i="3" l="1"/>
  <c r="U22" i="3"/>
  <c r="T22" i="3"/>
  <c r="S22" i="3"/>
  <c r="AU22" i="3"/>
  <c r="AU36" i="3" s="1"/>
  <c r="AT22" i="3"/>
  <c r="AT36" i="3" s="1"/>
  <c r="AS22" i="3"/>
  <c r="AS36" i="3" s="1"/>
  <c r="AR36" i="3"/>
  <c r="BD35" i="4"/>
  <c r="CL18" i="35"/>
  <c r="CK18" i="35"/>
  <c r="CJ18" i="35"/>
  <c r="CI18" i="35"/>
  <c r="CH18" i="35"/>
  <c r="AA26" i="34"/>
  <c r="AA27" i="34" s="1"/>
  <c r="AB26" i="34"/>
  <c r="AB27" i="34" s="1"/>
  <c r="AC26" i="34"/>
  <c r="AC27" i="34" s="1"/>
  <c r="AD26" i="34"/>
  <c r="AD27" i="34" s="1"/>
  <c r="AE26" i="34"/>
  <c r="AE27" i="34" s="1"/>
  <c r="AF26" i="34"/>
  <c r="AF27" i="34" s="1"/>
  <c r="AE36" i="3"/>
  <c r="CH16" i="35"/>
  <c r="CI16" i="35"/>
  <c r="CJ16" i="35"/>
  <c r="CK16" i="35"/>
  <c r="CL16" i="35"/>
  <c r="CM16" i="35"/>
  <c r="CM18" i="35"/>
  <c r="CH21" i="35"/>
  <c r="CI21" i="35"/>
  <c r="CJ21" i="35"/>
  <c r="CK21" i="35"/>
  <c r="CL21" i="35"/>
  <c r="CM21" i="35"/>
  <c r="CH24" i="35"/>
  <c r="CI24" i="35"/>
  <c r="CJ24" i="35"/>
  <c r="CK24" i="35"/>
  <c r="CL24" i="35"/>
  <c r="CM24" i="35"/>
  <c r="CH26" i="35"/>
  <c r="CI26" i="35"/>
  <c r="CJ26" i="35"/>
  <c r="CK26" i="35"/>
  <c r="CL26" i="35"/>
  <c r="CM26" i="35"/>
  <c r="W36" i="3"/>
  <c r="V36" i="3"/>
  <c r="U36" i="3"/>
  <c r="T36" i="3"/>
  <c r="S36" i="3"/>
  <c r="R36" i="3"/>
  <c r="BZ224" i="2"/>
  <c r="BV224" i="2"/>
  <c r="CA216" i="2"/>
  <c r="BY216" i="2"/>
  <c r="BX216" i="2"/>
  <c r="BW216" i="2"/>
  <c r="BZ216" i="2"/>
  <c r="BV216" i="2"/>
  <c r="CA202" i="2"/>
  <c r="BZ202" i="2"/>
  <c r="BY202" i="2"/>
  <c r="BX202" i="2"/>
  <c r="BW202" i="2"/>
  <c r="BV202" i="2"/>
  <c r="CA256" i="2"/>
  <c r="BZ256" i="2"/>
  <c r="BY256" i="2"/>
  <c r="BX256" i="2"/>
  <c r="BW256" i="2"/>
  <c r="BV256" i="2"/>
  <c r="CA195" i="2"/>
  <c r="BY195" i="2"/>
  <c r="BX195" i="2"/>
  <c r="BW195" i="2"/>
  <c r="BZ195" i="2"/>
  <c r="BV195" i="2"/>
  <c r="CA154" i="2"/>
  <c r="BZ154" i="2"/>
  <c r="BY154" i="2"/>
  <c r="BX154" i="2"/>
  <c r="BW154" i="2"/>
  <c r="BV154" i="2"/>
  <c r="CA111" i="2"/>
  <c r="BY111" i="2"/>
  <c r="BX111" i="2"/>
  <c r="BW111" i="2"/>
  <c r="BZ111" i="2"/>
  <c r="BV111" i="2"/>
  <c r="CA37" i="2"/>
  <c r="BY37" i="2"/>
  <c r="BX37" i="2"/>
  <c r="BW37" i="2"/>
  <c r="BA224" i="2"/>
  <c r="AY224" i="2"/>
  <c r="AX224" i="2"/>
  <c r="AW224" i="2"/>
  <c r="AV224" i="2"/>
  <c r="BA216" i="2"/>
  <c r="AY216" i="2"/>
  <c r="AX216" i="2"/>
  <c r="AW216" i="2"/>
  <c r="AV216" i="2"/>
  <c r="BA202" i="2"/>
  <c r="AY202" i="2"/>
  <c r="AX202" i="2"/>
  <c r="AW202" i="2"/>
  <c r="AV202" i="2"/>
  <c r="AV256" i="2"/>
  <c r="BA195" i="2"/>
  <c r="AY195" i="2"/>
  <c r="AX195" i="2"/>
  <c r="AW195" i="2"/>
  <c r="AV195" i="2"/>
  <c r="BA111" i="2"/>
  <c r="AY111" i="2"/>
  <c r="AX111" i="2"/>
  <c r="AW111" i="2"/>
  <c r="AV111" i="2"/>
  <c r="AZ224" i="2"/>
  <c r="AZ216" i="2"/>
  <c r="AZ202" i="2"/>
  <c r="AZ256" i="2"/>
  <c r="AZ195" i="2"/>
  <c r="AV126" i="2"/>
  <c r="BM11" i="35"/>
  <c r="BN12" i="35"/>
  <c r="BN14" i="35"/>
  <c r="BN19" i="35"/>
  <c r="BN25" i="35"/>
  <c r="BZ257" i="2"/>
  <c r="BV257" i="2"/>
  <c r="CH25" i="35" l="1"/>
  <c r="CI25" i="35"/>
  <c r="CJ25" i="35"/>
  <c r="CK25" i="35"/>
  <c r="CL25" i="35"/>
  <c r="CM25" i="35"/>
  <c r="CH19" i="35"/>
  <c r="CI19" i="35"/>
  <c r="CJ19" i="35"/>
  <c r="CK19" i="35"/>
  <c r="CL19" i="35"/>
  <c r="CM19" i="35"/>
  <c r="CH14" i="35"/>
  <c r="CI14" i="35"/>
  <c r="CJ14" i="35"/>
  <c r="CK14" i="35"/>
  <c r="CL14" i="35"/>
  <c r="CM14" i="35"/>
  <c r="CH12" i="35"/>
  <c r="CI12" i="35"/>
  <c r="CJ12" i="35"/>
  <c r="CK12" i="35"/>
  <c r="CL12" i="35"/>
  <c r="CM12" i="35"/>
  <c r="BN11" i="35"/>
  <c r="CI11" i="35" s="1"/>
  <c r="CI31" i="35" s="1"/>
  <c r="BW257" i="2"/>
  <c r="BX257" i="2"/>
  <c r="BY257" i="2"/>
  <c r="CA257" i="2"/>
  <c r="P27" i="7"/>
  <c r="FL19" i="6"/>
  <c r="FL18" i="6"/>
  <c r="FQ17" i="6"/>
  <c r="FP17" i="6"/>
  <c r="FO17" i="6"/>
  <c r="FN17" i="6"/>
  <c r="FM17" i="6"/>
  <c r="FL17" i="6"/>
  <c r="FQ16" i="6"/>
  <c r="FP16" i="6"/>
  <c r="FO16" i="6"/>
  <c r="FN16" i="6"/>
  <c r="FM16" i="6"/>
  <c r="FL16" i="6"/>
  <c r="FQ15" i="6"/>
  <c r="FP15" i="6"/>
  <c r="FO15" i="6"/>
  <c r="FN15" i="6"/>
  <c r="FM15" i="6"/>
  <c r="FL15" i="6"/>
  <c r="FQ14" i="6"/>
  <c r="FP14" i="6"/>
  <c r="FO14" i="6"/>
  <c r="FN14" i="6"/>
  <c r="FM14" i="6"/>
  <c r="FL14" i="6"/>
  <c r="FQ13" i="6"/>
  <c r="FP13" i="6"/>
  <c r="FO13" i="6"/>
  <c r="FN13" i="6"/>
  <c r="FM13" i="6"/>
  <c r="FL13" i="6"/>
  <c r="FQ12" i="6"/>
  <c r="FP12" i="6"/>
  <c r="FO12" i="6"/>
  <c r="FN12" i="6"/>
  <c r="FM12" i="6"/>
  <c r="FL12" i="6"/>
  <c r="FQ11" i="6"/>
  <c r="FP11" i="6"/>
  <c r="FO11" i="6"/>
  <c r="FN11" i="6"/>
  <c r="FM11" i="6"/>
  <c r="FL11" i="6"/>
  <c r="FL20" i="6" s="1"/>
  <c r="AT135" i="2"/>
  <c r="AT142" i="2"/>
  <c r="AT140" i="2"/>
  <c r="AT143" i="2"/>
  <c r="AT139" i="2"/>
  <c r="AT30" i="2"/>
  <c r="FM18" i="6" l="1"/>
  <c r="FM19" i="6"/>
  <c r="CM11" i="35"/>
  <c r="CM31" i="35" s="1"/>
  <c r="CL11" i="35"/>
  <c r="CL31" i="35" s="1"/>
  <c r="CK11" i="35"/>
  <c r="CK31" i="35" s="1"/>
  <c r="CJ11" i="35"/>
  <c r="CJ31" i="35" s="1"/>
  <c r="CH11" i="35"/>
  <c r="CH31" i="35" s="1"/>
  <c r="AZ30" i="2"/>
  <c r="AZ37" i="2" s="1"/>
  <c r="AV139" i="2"/>
  <c r="AW139" i="2"/>
  <c r="AX139" i="2"/>
  <c r="AY139" i="2"/>
  <c r="AZ139" i="2"/>
  <c r="BA139" i="2"/>
  <c r="AV143" i="2"/>
  <c r="AW143" i="2"/>
  <c r="AX143" i="2"/>
  <c r="AY143" i="2"/>
  <c r="AZ143" i="2"/>
  <c r="BA143" i="2"/>
  <c r="AV140" i="2"/>
  <c r="AW140" i="2"/>
  <c r="AX140" i="2"/>
  <c r="AY140" i="2"/>
  <c r="AZ140" i="2"/>
  <c r="BA140" i="2"/>
  <c r="AV142" i="2"/>
  <c r="AW142" i="2"/>
  <c r="AX142" i="2"/>
  <c r="AY142" i="2"/>
  <c r="AZ142" i="2"/>
  <c r="BA142" i="2"/>
  <c r="AV135" i="2"/>
  <c r="AV154" i="2" s="1"/>
  <c r="AW135" i="2"/>
  <c r="AW154" i="2" s="1"/>
  <c r="AX135" i="2"/>
  <c r="AX154" i="2" s="1"/>
  <c r="AY135" i="2"/>
  <c r="AY154" i="2" s="1"/>
  <c r="AZ135" i="2"/>
  <c r="AZ154" i="2" s="1"/>
  <c r="BA135" i="2"/>
  <c r="BA154" i="2" s="1"/>
  <c r="AV30" i="2"/>
  <c r="AV37" i="2" s="1"/>
  <c r="AV257" i="2" s="1"/>
  <c r="AW30" i="2"/>
  <c r="AW37" i="2" s="1"/>
  <c r="AW257" i="2" s="1"/>
  <c r="AX30" i="2"/>
  <c r="AX37" i="2" s="1"/>
  <c r="AX257" i="2" s="1"/>
  <c r="AY30" i="2"/>
  <c r="AY37" i="2" s="1"/>
  <c r="AY257" i="2" s="1"/>
  <c r="BA30" i="2"/>
  <c r="BA37" i="2" s="1"/>
  <c r="BA257" i="2" s="1"/>
  <c r="FM20" i="6" l="1"/>
  <c r="FN19" i="6"/>
  <c r="FN18" i="6"/>
  <c r="FN20" i="6" s="1"/>
  <c r="AZ257" i="2"/>
  <c r="FO18" i="6" l="1"/>
  <c r="FO19" i="6"/>
  <c r="FO20" i="6" l="1"/>
  <c r="FP19" i="6"/>
  <c r="FQ19" i="6" s="1"/>
  <c r="FP18" i="6"/>
  <c r="FP20" i="6" s="1"/>
  <c r="FQ18" i="6" l="1"/>
  <c r="FQ20" i="6" s="1"/>
</calcChain>
</file>

<file path=xl/sharedStrings.xml><?xml version="1.0" encoding="utf-8"?>
<sst xmlns="http://schemas.openxmlformats.org/spreadsheetml/2006/main" count="8841" uniqueCount="1688">
  <si>
    <t>Title</t>
  </si>
  <si>
    <t>Chromatographic separation (GC or LC)</t>
  </si>
  <si>
    <t>Extraction technique (SPE, dSPE)</t>
  </si>
  <si>
    <t xml:space="preserve">Matrix </t>
  </si>
  <si>
    <t>APAP</t>
  </si>
  <si>
    <t>SDZ</t>
  </si>
  <si>
    <t>SMX</t>
  </si>
  <si>
    <t>DCF</t>
  </si>
  <si>
    <t>NPX</t>
  </si>
  <si>
    <t>ATN</t>
  </si>
  <si>
    <t>BZF</t>
  </si>
  <si>
    <t>DES</t>
  </si>
  <si>
    <t>EE2</t>
  </si>
  <si>
    <t>E1</t>
  </si>
  <si>
    <t>E3</t>
  </si>
  <si>
    <t>CBZ</t>
  </si>
  <si>
    <t>CAF</t>
  </si>
  <si>
    <t xml:space="preserve">Erythromycin </t>
  </si>
  <si>
    <t>Sulfadiazine</t>
  </si>
  <si>
    <t>Sulfamethoxazole</t>
  </si>
  <si>
    <t>Sulfapyridine</t>
  </si>
  <si>
    <t>Diclofenac</t>
  </si>
  <si>
    <t>Ibuprofen</t>
  </si>
  <si>
    <t>Naproxen</t>
  </si>
  <si>
    <t>Atenolol</t>
  </si>
  <si>
    <t>Metoprolol</t>
  </si>
  <si>
    <t>Propranolol</t>
  </si>
  <si>
    <t>Clofibric Acid</t>
  </si>
  <si>
    <t>Estrone</t>
  </si>
  <si>
    <t>Estriol</t>
  </si>
  <si>
    <t>Gestodene</t>
  </si>
  <si>
    <t>Testosterone</t>
  </si>
  <si>
    <t>Fluoxetine</t>
  </si>
  <si>
    <t>Carbamazepine</t>
  </si>
  <si>
    <t>ASE</t>
  </si>
  <si>
    <t>SPE</t>
  </si>
  <si>
    <t>Cleanup</t>
  </si>
  <si>
    <t>Analysis</t>
  </si>
  <si>
    <t>MS/MS</t>
  </si>
  <si>
    <t>Lisbon 1 (median)</t>
  </si>
  <si>
    <t>Lisbon 2 (median)</t>
  </si>
  <si>
    <t>Lisbon 3 (median)</t>
  </si>
  <si>
    <t>Faro 1 (median)</t>
  </si>
  <si>
    <t>Faro 2 (median)</t>
  </si>
  <si>
    <t>Sewage sludge</t>
  </si>
  <si>
    <t>NG</t>
  </si>
  <si>
    <t xml:space="preserve">Acebutolol </t>
  </si>
  <si>
    <t xml:space="preserve">Amantadine </t>
  </si>
  <si>
    <t xml:space="preserve">Amisulpride </t>
  </si>
  <si>
    <t xml:space="preserve">Amitriptyline </t>
  </si>
  <si>
    <t xml:space="preserve">Amlodipine </t>
  </si>
  <si>
    <t xml:space="preserve">Amorolfine </t>
  </si>
  <si>
    <t xml:space="preserve">Benzocaine </t>
  </si>
  <si>
    <t xml:space="preserve">Bisoprolol </t>
  </si>
  <si>
    <t xml:space="preserve">Carisoprodol </t>
  </si>
  <si>
    <t xml:space="preserve">Chlorprothixene </t>
  </si>
  <si>
    <t xml:space="preserve">Cimetidine </t>
  </si>
  <si>
    <t xml:space="preserve">Citalopram </t>
  </si>
  <si>
    <t xml:space="preserve">Clindamycin </t>
  </si>
  <si>
    <t xml:space="preserve">Clomipramine </t>
  </si>
  <si>
    <t xml:space="preserve">Clozapine </t>
  </si>
  <si>
    <t xml:space="preserve">Diltiazem </t>
  </si>
  <si>
    <t xml:space="preserve">Diphenhydramine </t>
  </si>
  <si>
    <t xml:space="preserve">Dosulepin </t>
  </si>
  <si>
    <t xml:space="preserve">Ethenzamide </t>
  </si>
  <si>
    <t xml:space="preserve">Fenofibrate </t>
  </si>
  <si>
    <t xml:space="preserve">Furazolidone </t>
  </si>
  <si>
    <t xml:space="preserve">Gabapentin </t>
  </si>
  <si>
    <t xml:space="preserve">Indometacin </t>
  </si>
  <si>
    <t xml:space="preserve">Irbesartan </t>
  </si>
  <si>
    <t xml:space="preserve">Ketoprofen </t>
  </si>
  <si>
    <t xml:space="preserve">Levetiracetam </t>
  </si>
  <si>
    <t xml:space="preserve">Lidocaine </t>
  </si>
  <si>
    <t xml:space="preserve">Memantine </t>
  </si>
  <si>
    <t xml:space="preserve">Methocarbamol </t>
  </si>
  <si>
    <t xml:space="preserve">Metoclopramide </t>
  </si>
  <si>
    <t xml:space="preserve">Mexiletine </t>
  </si>
  <si>
    <t xml:space="preserve">Mirtazapine </t>
  </si>
  <si>
    <t xml:space="preserve">Nalbuphine </t>
  </si>
  <si>
    <t xml:space="preserve">Naloxone </t>
  </si>
  <si>
    <t xml:space="preserve">N-desmethyltramadol </t>
  </si>
  <si>
    <t xml:space="preserve">Nortriptyline </t>
  </si>
  <si>
    <t>Biosolids</t>
  </si>
  <si>
    <t>Pyrolysis of biosolids as an effective tool to reduce the uptake of
pharmaceuticals by plants</t>
  </si>
  <si>
    <t>UHPLC</t>
  </si>
  <si>
    <t>UPLC</t>
  </si>
  <si>
    <t>Modified UAE</t>
  </si>
  <si>
    <t>Soil</t>
  </si>
  <si>
    <t>Antivirotics</t>
  </si>
  <si>
    <t>Anesthetics</t>
  </si>
  <si>
    <t>Muscle relaxants</t>
  </si>
  <si>
    <t>Antibiotics</t>
  </si>
  <si>
    <t>(ng g-1 d.w)</t>
  </si>
  <si>
    <t xml:space="preserve">Oseltamivir </t>
  </si>
  <si>
    <t xml:space="preserve">Phenacetin </t>
  </si>
  <si>
    <t xml:space="preserve">Pilocarpine </t>
  </si>
  <si>
    <t xml:space="preserve">Praziquantel </t>
  </si>
  <si>
    <t xml:space="preserve">Propafenone </t>
  </si>
  <si>
    <t xml:space="preserve">Quinidine </t>
  </si>
  <si>
    <t xml:space="preserve">Ranitidine </t>
  </si>
  <si>
    <t xml:space="preserve">Salbutamol </t>
  </si>
  <si>
    <t xml:space="preserve">Selegiline </t>
  </si>
  <si>
    <t xml:space="preserve">Sertraline </t>
  </si>
  <si>
    <t xml:space="preserve">Sitagliptin </t>
  </si>
  <si>
    <t xml:space="preserve">Solifenacin </t>
  </si>
  <si>
    <t xml:space="preserve">Sulfadoxine </t>
  </si>
  <si>
    <t xml:space="preserve">Sulpiride </t>
  </si>
  <si>
    <t xml:space="preserve">Terbutaline </t>
  </si>
  <si>
    <t xml:space="preserve">Tramadol </t>
  </si>
  <si>
    <t xml:space="preserve">Trazodone </t>
  </si>
  <si>
    <t xml:space="preserve">Varenicline </t>
  </si>
  <si>
    <t xml:space="preserve">Venlafaxine </t>
  </si>
  <si>
    <t xml:space="preserve">Verapamil </t>
  </si>
  <si>
    <t xml:space="preserve">Yohimbine </t>
  </si>
  <si>
    <t>Cholinergic agonists</t>
  </si>
  <si>
    <t>Antidiabetics</t>
  </si>
  <si>
    <t>Antihelminthics</t>
  </si>
  <si>
    <t>Anticancer agents</t>
  </si>
  <si>
    <t>Diuretics</t>
  </si>
  <si>
    <t>Cefazolin</t>
  </si>
  <si>
    <t>Clarithromycin</t>
  </si>
  <si>
    <t>Dehydro-erythromycin</t>
  </si>
  <si>
    <t>Lincomycin</t>
  </si>
  <si>
    <t>Vancomycin</t>
  </si>
  <si>
    <t>Cyclophosphamide</t>
  </si>
  <si>
    <t>Methotrexate</t>
  </si>
  <si>
    <t>Enalapril</t>
  </si>
  <si>
    <t>Losartan</t>
  </si>
  <si>
    <t>Ramipril</t>
  </si>
  <si>
    <t>Ramiprilat</t>
  </si>
  <si>
    <t>Valsartan</t>
  </si>
  <si>
    <t>10,11-Dihydro-10,11-dihydroxy carbamazepine</t>
  </si>
  <si>
    <t>Hydrochlorothiazide</t>
  </si>
  <si>
    <t>Atorvastatin</t>
  </si>
  <si>
    <t>Rosuvastatin</t>
  </si>
  <si>
    <t>Ciprofoxacin</t>
  </si>
  <si>
    <t>Ofloxacin</t>
  </si>
  <si>
    <t>Desmethyldiazepam</t>
  </si>
  <si>
    <t>Diazepam</t>
  </si>
  <si>
    <t>Paroxetine</t>
  </si>
  <si>
    <t>Furosemide</t>
  </si>
  <si>
    <t>Simvastatin</t>
  </si>
  <si>
    <t>Winter occurrence in SS (ng g-1)</t>
  </si>
  <si>
    <r>
      <rPr>
        <sz val="12"/>
        <color theme="1"/>
        <rFont val="Times New Roman"/>
        <family val="1"/>
      </rPr>
      <t>˂</t>
    </r>
    <r>
      <rPr>
        <sz val="12"/>
        <color theme="1"/>
        <rFont val="Calibri"/>
        <family val="2"/>
      </rPr>
      <t>LOQ</t>
    </r>
  </si>
  <si>
    <t>Summer occurrence in SS (ng g-1)</t>
  </si>
  <si>
    <t>HPLC</t>
  </si>
  <si>
    <t>Determination of Diphenylamine Antioxidants in Wastewater/
Biosolids and Sediment</t>
  </si>
  <si>
    <t>DPA</t>
  </si>
  <si>
    <t>Diphenylamine Antioxidants in wastewater influent, effluent, biosolids
and landfill leachate: Contribution to environmental releases</t>
  </si>
  <si>
    <t>NA</t>
  </si>
  <si>
    <t>Median (ng g-1)</t>
  </si>
  <si>
    <t>Parking Lot Dust Median (ng g-1)</t>
  </si>
  <si>
    <t>Road dust Median (ng g-1)</t>
  </si>
  <si>
    <t>Vehicle Dust Median (ng g-1)</t>
  </si>
  <si>
    <t>House Dust Median (ng g-1)</t>
  </si>
  <si>
    <t>˂LOQ</t>
  </si>
  <si>
    <t xml:space="preserve">Occurrence of Substituted p‑Phenylenediamine Antioxidants in Dusts </t>
  </si>
  <si>
    <t>Dust</t>
  </si>
  <si>
    <t>UAE</t>
  </si>
  <si>
    <t>Comprehensive characterization of tire and road wear particles in highway tunnel road dust by use of size and density fractionation</t>
  </si>
  <si>
    <t>Tunnel I dust Median (ng g-1)</t>
  </si>
  <si>
    <t>Tunnel II dust Median (ng g-1)</t>
  </si>
  <si>
    <t>New Evidence of Rubber-Derived Quinones in Water, Air, and Soil</t>
  </si>
  <si>
    <t>Roadside soil</t>
  </si>
  <si>
    <t>Roadside soil Median (ng g-1)</t>
  </si>
  <si>
    <t>Tunnel dust</t>
  </si>
  <si>
    <t>Emerging aromatic secondary amine contaminants and related derivatives
in various dust matrices in China</t>
  </si>
  <si>
    <t>Diphenylamine</t>
  </si>
  <si>
    <t>DChA</t>
  </si>
  <si>
    <t>AO-A</t>
  </si>
  <si>
    <t>AO-D</t>
  </si>
  <si>
    <t>diAMS</t>
  </si>
  <si>
    <t xml:space="preserve"> </t>
  </si>
  <si>
    <t>Anestetics</t>
  </si>
  <si>
    <t>X-ray contrast media</t>
  </si>
  <si>
    <t>Macrolides</t>
  </si>
  <si>
    <t>Effect of pyrolysis temperature on removal of organic pollutants present
in anaerobically stabilized sewage sludge</t>
  </si>
  <si>
    <t>Bisphenol A</t>
  </si>
  <si>
    <t>Triclosan (Irgasan)</t>
  </si>
  <si>
    <r>
      <t>ng g</t>
    </r>
    <r>
      <rPr>
        <vertAlign val="superscript"/>
        <sz val="12"/>
        <color theme="1"/>
        <rFont val="Calibri"/>
        <family val="2"/>
        <scheme val="minor"/>
      </rPr>
      <t>-1</t>
    </r>
  </si>
  <si>
    <t>LC</t>
  </si>
  <si>
    <t>Not used</t>
  </si>
  <si>
    <t xml:space="preserve">Sewage sludge </t>
  </si>
  <si>
    <t>GC</t>
  </si>
  <si>
    <t>MS</t>
  </si>
  <si>
    <t>Ampicillin</t>
  </si>
  <si>
    <t>Ceftiofur</t>
  </si>
  <si>
    <t>Amoxicillin</t>
  </si>
  <si>
    <t>Cefapirin</t>
  </si>
  <si>
    <t>Cloxacillin</t>
  </si>
  <si>
    <t>CLX</t>
  </si>
  <si>
    <t>CFP</t>
  </si>
  <si>
    <t>AMP</t>
  </si>
  <si>
    <t>AMX</t>
  </si>
  <si>
    <t>Advantages of MS/MS/MS (MRM3) vs classic MRM quantification for
complex environmental matrices: Analysis of beta-lactams in WWTP
sludge</t>
  </si>
  <si>
    <t>QuEChERS</t>
  </si>
  <si>
    <t>Cefquinome</t>
  </si>
  <si>
    <t>Amoxicillin-Diketopiperazine</t>
  </si>
  <si>
    <t>AMX-DKP</t>
  </si>
  <si>
    <t>Median (in 8 WWTP)</t>
  </si>
  <si>
    <t>Mean (in 8 WWTP)</t>
  </si>
  <si>
    <t>Improvement of the QuEChERS extraction step by matrix-dispersion effect
and application on beta-lactams analysis in wastewater sludge by LC-MS/
MS</t>
  </si>
  <si>
    <t>QuECHERS</t>
  </si>
  <si>
    <t>Sulfamethoxypyridazine</t>
  </si>
  <si>
    <t>Norfloxacin</t>
  </si>
  <si>
    <t>Tylosin</t>
  </si>
  <si>
    <t>Limed sludge</t>
  </si>
  <si>
    <t>Digested sludge</t>
  </si>
  <si>
    <t>Composted sludge</t>
  </si>
  <si>
    <t>˂LOD</t>
  </si>
  <si>
    <t>SPLE</t>
  </si>
  <si>
    <t>TCS</t>
  </si>
  <si>
    <t>MeP</t>
  </si>
  <si>
    <t>PrP</t>
  </si>
  <si>
    <t>OH-MeP</t>
  </si>
  <si>
    <t>3,4-DHB</t>
  </si>
  <si>
    <t>4-HB</t>
  </si>
  <si>
    <t>Methyl protocatechuate</t>
  </si>
  <si>
    <t>3,4-dihydroxybenzoic acid</t>
  </si>
  <si>
    <t>4-hydroxybenzoic acid</t>
  </si>
  <si>
    <t>Caffeine (1,3,7-trimethylxanthine)</t>
  </si>
  <si>
    <t>3-
hydroxycarbamazepine</t>
  </si>
  <si>
    <t>4-hydroxydiclofenac</t>
  </si>
  <si>
    <t>1-hydroxyibuprofen</t>
  </si>
  <si>
    <t>N-acetylsulfamethoxazole</t>
  </si>
  <si>
    <t>2-hydroxyibuprofen</t>
  </si>
  <si>
    <t>Carboxyibuprofen</t>
  </si>
  <si>
    <t>Soil - Mean (ng g-1)</t>
  </si>
  <si>
    <r>
      <rPr>
        <sz val="12"/>
        <color theme="1"/>
        <rFont val="Times New Roman"/>
        <family val="1"/>
      </rPr>
      <t>˂</t>
    </r>
    <r>
      <rPr>
        <sz val="12"/>
        <color theme="1"/>
        <rFont val="Calibri"/>
        <family val="2"/>
        <scheme val="minor"/>
      </rPr>
      <t>LOD</t>
    </r>
  </si>
  <si>
    <r>
      <rPr>
        <sz val="12"/>
        <color theme="1"/>
        <rFont val="Times New Roman"/>
        <family val="1"/>
      </rPr>
      <t>˂</t>
    </r>
    <r>
      <rPr>
        <sz val="12"/>
        <color theme="1"/>
        <rFont val="Calibri"/>
        <family val="2"/>
        <scheme val="minor"/>
      </rPr>
      <t>LOQ</t>
    </r>
  </si>
  <si>
    <t>Comparison of ultrasound-assisted extraction, QuEChERS and selective
pressurized liquid extraction for the determination of metabolites of
parabens and pharmaceuticals in sludge</t>
  </si>
  <si>
    <t xml:space="preserve">Soil    </t>
  </si>
  <si>
    <t>Occurrence (ng g-1)</t>
  </si>
  <si>
    <t>Influence of Conjugation on the Fate of Pharmaceuticals and
Hormones in Canadian Wastewater Treatment Plants</t>
  </si>
  <si>
    <t>Bupropion</t>
  </si>
  <si>
    <t>Cefprozil</t>
  </si>
  <si>
    <t>Clopidogrel</t>
  </si>
  <si>
    <t>Clopidogrel Carboxylic Acid</t>
  </si>
  <si>
    <t>Decoquinate</t>
  </si>
  <si>
    <t>Eprosartan</t>
  </si>
  <si>
    <t>Fenofibric Acid</t>
  </si>
  <si>
    <t>Iopromide</t>
  </si>
  <si>
    <t>Lamotrigine</t>
  </si>
  <si>
    <t>Maduramicin</t>
  </si>
  <si>
    <t>Melengestrol Acetate</t>
  </si>
  <si>
    <t>Mycophenolate Mofetil</t>
  </si>
  <si>
    <t>Mycophenolic Acid</t>
  </si>
  <si>
    <t>Norquetiapine</t>
  </si>
  <si>
    <t>Pravastatin</t>
  </si>
  <si>
    <t>Quetiapine</t>
  </si>
  <si>
    <t>Telmisartan</t>
  </si>
  <si>
    <t>Tilmicosin</t>
  </si>
  <si>
    <t>Topiramate</t>
  </si>
  <si>
    <t>Androstenedione</t>
  </si>
  <si>
    <t>Androsterone</t>
  </si>
  <si>
    <t>Desogestrel</t>
  </si>
  <si>
    <t>Original samples (free form) Median (ng g-1)</t>
  </si>
  <si>
    <t>Deconjugated samples (free and conjugated form) Median (ng g-1)</t>
  </si>
  <si>
    <t>Equilenin</t>
  </si>
  <si>
    <t>Equilin</t>
  </si>
  <si>
    <t>Mestranol</t>
  </si>
  <si>
    <t>Norethindrone</t>
  </si>
  <si>
    <t>Norgestrel</t>
  </si>
  <si>
    <t>Progesterone</t>
  </si>
  <si>
    <t>m-Chlorophenylpiperazine</t>
  </si>
  <si>
    <t>Lamotrigine 2-N-glucuronide</t>
  </si>
  <si>
    <t>Lipid regulator</t>
  </si>
  <si>
    <t>Immunosuppresive agents</t>
  </si>
  <si>
    <t>Angiotensin II receptor blocker (ARB)</t>
  </si>
  <si>
    <t xml:space="preserve">Enalaprilat </t>
  </si>
  <si>
    <t>Quinolones and fluoroquinolones</t>
  </si>
  <si>
    <t>Determination of cardiovascular drugs in sewage sludge by matrix
solid-phase dispersion and ultra-performance liquid chromatography
tandem mass spectrometry</t>
  </si>
  <si>
    <t>Matrix solidphase dispersion (MSPD)</t>
  </si>
  <si>
    <t>PTFE filtration</t>
  </si>
  <si>
    <t>N-desethylamiodarone</t>
  </si>
  <si>
    <t>conc (ng g-1)</t>
  </si>
  <si>
    <t xml:space="preserve">Determination and occurrence of bisphenol A and thirteen structural analogs in soil </t>
  </si>
  <si>
    <t>In-cell  purification</t>
  </si>
  <si>
    <t>ND</t>
  </si>
  <si>
    <t>Mean</t>
  </si>
  <si>
    <t>Mean (ng g-1)</t>
  </si>
  <si>
    <t>Average (ng g-1)</t>
  </si>
  <si>
    <t>Analysis of five bisphenol compounds in sewage sludge by dispersive solid-phase extraction with magnetic montmorillonite</t>
  </si>
  <si>
    <t>dSPE (QuEChERS)</t>
  </si>
  <si>
    <t>Phot Diode Array (PDA)</t>
  </si>
  <si>
    <t>Sludge B (ng g-1)</t>
  </si>
  <si>
    <t>Sludge C (ng g-1)</t>
  </si>
  <si>
    <t>Sludge D (ng g-1)</t>
  </si>
  <si>
    <t>Sludge E (ng g-1)</t>
  </si>
  <si>
    <t>Sludge F (ng g-1)</t>
  </si>
  <si>
    <r>
      <t>DTS</t>
    </r>
    <r>
      <rPr>
        <sz val="10"/>
        <color theme="1"/>
        <rFont val="SimSun"/>
      </rPr>
      <t>－</t>
    </r>
    <r>
      <rPr>
        <sz val="10"/>
        <color theme="1"/>
        <rFont val="Times New Roman"/>
        <family val="1"/>
      </rPr>
      <t>1</t>
    </r>
    <r>
      <rPr>
        <sz val="12"/>
        <color theme="1"/>
        <rFont val="Calibri"/>
        <family val="2"/>
        <scheme val="minor"/>
      </rPr>
      <t xml:space="preserve"> (ng g-1)</t>
    </r>
  </si>
  <si>
    <t>JX (ng g-1)</t>
  </si>
  <si>
    <t>LB (ng g-1)</t>
  </si>
  <si>
    <t>MH (ng g-1)</t>
  </si>
  <si>
    <t>HY (ng g-1)</t>
  </si>
  <si>
    <t>XT (ng g-1)</t>
  </si>
  <si>
    <t>LD (ng g-1)</t>
  </si>
  <si>
    <t>HJ (ng g-1)</t>
  </si>
  <si>
    <t>LJ (ng g-1)</t>
  </si>
  <si>
    <t>Occurrence, mass loads and risks of bisphenol analogues in the Pearl River Delta region, South China: Urban rainfall runoff as a potential source for receiving rivers</t>
  </si>
  <si>
    <t>Excess sludge</t>
  </si>
  <si>
    <t>Median</t>
  </si>
  <si>
    <t>Determination of nine bisphenols in sewage and sludge using dummy molecularly imprinted solid-phase extraction coupled with liquid chromatography tandem mass spectrometry</t>
  </si>
  <si>
    <t>Sludge</t>
  </si>
  <si>
    <t>Dummy MISPE</t>
  </si>
  <si>
    <t>concentration (ng g-1)</t>
  </si>
  <si>
    <t>The Occurrence and Distribution of Polycyclic Aromatic Hydrocarbons, Bisphenol A and Organophosphate Flame Retardants in Indoor Dust and Soils from Public Open Spaces: Implications for Human Exposure</t>
  </si>
  <si>
    <t>Spatial distribution of parabens, triclocarban, triclosan, bisphenols, and tetrabromobisphenol A and its alternatives in municipal sewage sludges in China</t>
  </si>
  <si>
    <t>EtP</t>
  </si>
  <si>
    <t>BuP</t>
  </si>
  <si>
    <t>HepP</t>
  </si>
  <si>
    <t>TCC</t>
  </si>
  <si>
    <t xml:space="preserve">Mean (ng/g) </t>
  </si>
  <si>
    <t xml:space="preserve">Median (ng/g) </t>
  </si>
  <si>
    <t>orbital shaker</t>
  </si>
  <si>
    <t>Methyl Paraben</t>
  </si>
  <si>
    <t>Ethyl Paraben</t>
  </si>
  <si>
    <t>Propyl Paraben</t>
  </si>
  <si>
    <t>Butyl Paraben</t>
  </si>
  <si>
    <t>Heptyl Paraben</t>
  </si>
  <si>
    <t>Benzyl Paraben</t>
  </si>
  <si>
    <t>Triclocarban</t>
  </si>
  <si>
    <r>
      <rPr>
        <sz val="12"/>
        <color theme="1"/>
        <rFont val="Times New Roman"/>
        <family val="1"/>
      </rPr>
      <t>˂</t>
    </r>
    <r>
      <rPr>
        <sz val="12"/>
        <color theme="1"/>
        <rFont val="Calibri"/>
        <family val="2"/>
        <scheme val="minor"/>
      </rPr>
      <t>LOD</t>
    </r>
  </si>
  <si>
    <t>Orbital shaker</t>
  </si>
  <si>
    <t xml:space="preserve">Conc. (ng/g) </t>
  </si>
  <si>
    <t>OH-EtP</t>
  </si>
  <si>
    <t>Occurrence of parabens in outdoor environments: Implications for human exposure assessment</t>
  </si>
  <si>
    <t>Isopropyl-paraben</t>
  </si>
  <si>
    <t>iso-PrP</t>
  </si>
  <si>
    <t>iso-BuP</t>
  </si>
  <si>
    <t>Soil samples</t>
  </si>
  <si>
    <t>PHTHALIC ACID ESTERS (PAEs)</t>
  </si>
  <si>
    <t>BISPHENOLS (BPs)</t>
  </si>
  <si>
    <t>Min conc (ng g-1)</t>
  </si>
  <si>
    <t>Max conc (ng g-1)</t>
  </si>
  <si>
    <t>Median conc (ng g-1)</t>
  </si>
  <si>
    <t>Mean conc (ng g-1)</t>
  </si>
  <si>
    <t>Yes</t>
  </si>
  <si>
    <r>
      <t>Zhang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</si>
  <si>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t>Authors (Publication Year)</t>
  </si>
  <si>
    <t>Occurrence of pharmaceutical active compounds in sewage sludge from two urban wastewater treatment plants and their potential behaviour in agricultural soils</t>
  </si>
  <si>
    <r>
      <t>Mercl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</si>
  <si>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r>
      <t>Riva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</si>
  <si>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r>
      <t>Moško J.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</si>
  <si>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r>
      <t>Guironnet et al. (</t>
    </r>
    <r>
      <rPr>
        <b/>
        <sz val="12"/>
        <color rgb="FF0070C0"/>
        <rFont val="Calibri"/>
        <family val="2"/>
        <scheme val="minor"/>
      </rPr>
      <t>2022a</t>
    </r>
    <r>
      <rPr>
        <sz val="12"/>
        <color theme="1"/>
        <rFont val="Calibri"/>
        <family val="2"/>
        <scheme val="minor"/>
      </rPr>
      <t>)</t>
    </r>
  </si>
  <si>
    <r>
      <t>Guironnet et al. (</t>
    </r>
    <r>
      <rPr>
        <b/>
        <sz val="12"/>
        <color rgb="FF0070C0"/>
        <rFont val="Calibri"/>
        <family val="2"/>
        <scheme val="minor"/>
      </rPr>
      <t>2022b</t>
    </r>
    <r>
      <rPr>
        <sz val="12"/>
        <color theme="1"/>
        <rFont val="Calibri"/>
        <family val="2"/>
        <scheme val="minor"/>
      </rPr>
      <t>)</t>
    </r>
  </si>
  <si>
    <t>Concentrations and fate of parabens and their metabolites in two typical wastewater treatment plants in northeastern China</t>
  </si>
  <si>
    <t>Determination of twenty pharmaceutical contaminants in soil using ultrasound-assisted extraction with gas chromatography-mass spectrometric detection</t>
  </si>
  <si>
    <r>
      <t>Bastos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</si>
  <si>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r>
      <t>Malvar et al. (</t>
    </r>
    <r>
      <rPr>
        <b/>
        <sz val="12"/>
        <color rgb="FF0070C0"/>
        <rFont val="Calibri"/>
        <family val="2"/>
        <scheme val="minor"/>
      </rPr>
      <t>2020a</t>
    </r>
    <r>
      <rPr>
        <sz val="12"/>
        <color theme="1"/>
        <rFont val="Calibri"/>
        <family val="2"/>
        <scheme val="minor"/>
      </rPr>
      <t>)</t>
    </r>
  </si>
  <si>
    <r>
      <t>Malvar et al. (</t>
    </r>
    <r>
      <rPr>
        <b/>
        <sz val="12"/>
        <color rgb="FF0070C0"/>
        <rFont val="Calibri"/>
        <family val="2"/>
        <scheme val="minor"/>
      </rPr>
      <t>2020b</t>
    </r>
    <r>
      <rPr>
        <sz val="12"/>
        <color theme="1"/>
        <rFont val="Calibri"/>
        <family val="2"/>
        <scheme val="minor"/>
      </rPr>
      <t>)</t>
    </r>
  </si>
  <si>
    <r>
      <t>Gewurtz et al.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color theme="1"/>
        <rFont val="Calibri"/>
        <family val="2"/>
        <scheme val="minor"/>
      </rPr>
      <t>)</t>
    </r>
  </si>
  <si>
    <r>
      <t>Castro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</si>
  <si>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r>
      <t>Kumirska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</si>
  <si>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r>
      <t>Abril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</si>
  <si>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HORMONES</t>
  </si>
  <si>
    <r>
      <t>Zhu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</si>
  <si>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r>
      <t>Ma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</si>
  <si>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r>
      <t>Chen et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</si>
  <si>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r>
      <t>Xu et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</si>
  <si>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r>
      <t>Peng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</si>
  <si>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r>
      <t>Huang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</si>
  <si>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r>
      <t>Sun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</si>
  <si>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r>
      <t>Silva et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</si>
  <si>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r>
      <t>Piñero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</si>
  <si>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r>
      <t>Zhang et al. (</t>
    </r>
    <r>
      <rPr>
        <b/>
        <sz val="12"/>
        <color rgb="FF0070C0"/>
        <rFont val="Calibri"/>
        <family val="2"/>
        <scheme val="minor"/>
      </rPr>
      <t>2020a</t>
    </r>
    <r>
      <rPr>
        <sz val="12"/>
        <color theme="1"/>
        <rFont val="Calibri"/>
        <family val="2"/>
        <scheme val="minor"/>
      </rPr>
      <t>)</t>
    </r>
  </si>
  <si>
    <r>
      <t>Zhang et al. (</t>
    </r>
    <r>
      <rPr>
        <b/>
        <sz val="12"/>
        <color rgb="FF0070C0"/>
        <rFont val="Calibri"/>
        <family val="2"/>
        <scheme val="minor"/>
      </rPr>
      <t>2020b</t>
    </r>
    <r>
      <rPr>
        <sz val="12"/>
        <color theme="1"/>
        <rFont val="Calibri"/>
        <family val="2"/>
        <scheme val="minor"/>
      </rPr>
      <t>)</t>
    </r>
  </si>
  <si>
    <r>
      <t>Liu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</si>
  <si>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S-PPDs</t>
  </si>
  <si>
    <r>
      <t>Hiki et al.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color theme="1"/>
        <rFont val="Calibri"/>
        <family val="2"/>
        <scheme val="minor"/>
      </rPr>
      <t>)</t>
    </r>
  </si>
  <si>
    <r>
      <t>Huang et al.(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</si>
  <si>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r>
      <t>Klöckner et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</si>
  <si>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r>
      <t>Cao et al.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color theme="1"/>
        <rFont val="Calibri"/>
        <family val="2"/>
        <scheme val="minor"/>
      </rPr>
      <t>)</t>
    </r>
  </si>
  <si>
    <r>
      <t>Svahn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</si>
  <si>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r>
      <t>Gros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</si>
  <si>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t>Extraction Efficiency of a Commercial Espresso Machine Compared to a Stainless-Steel Column Pressurized Hot Water Extraction (PHWE) System for the Determination of 23 Pharmaceuticals, Antibiotics and Hormones in Sewage Sludge</t>
  </si>
  <si>
    <t>Pharmaceuticals in source separated sanitation systems: Fecal sludge and blackwater treatment</t>
  </si>
  <si>
    <t>Sample pre-treatment and analytical methodology for the simultaneous determination of pharmaceuticals and personal care products in sewage sludge</t>
  </si>
  <si>
    <r>
      <t>Perez-Lemus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>)</t>
    </r>
  </si>
  <si>
    <t>Simultaneous analysis of multiclass antibiotic residues in complex environmental matrices by liquid chromatography with tandem quadrupole mass spectrometry</t>
  </si>
  <si>
    <t>Simultaneous HPLC-PDA determination of commonly prescribed antidepressants and caffeine in sludge from sewage treatment plants and river sediments in the Itaipu reservoir region, Parana, Brazil</t>
  </si>
  <si>
    <t>Simultaneous quantification of five pharmaceuticals and personal care products in biosolids and their fate in thermo-alkaline treatment</t>
  </si>
  <si>
    <t>Soils</t>
  </si>
  <si>
    <t>Valproic acid</t>
  </si>
  <si>
    <t>Salicylic acid</t>
  </si>
  <si>
    <t>Primidone</t>
  </si>
  <si>
    <t>Flurbiprofen</t>
  </si>
  <si>
    <t>Diflunisal</t>
  </si>
  <si>
    <t>Nadolol</t>
  </si>
  <si>
    <r>
      <rPr>
        <sz val="12"/>
        <color theme="1"/>
        <rFont val="Times New Roman"/>
        <family val="1"/>
      </rPr>
      <t>˂</t>
    </r>
    <r>
      <rPr>
        <sz val="12"/>
        <color theme="1"/>
        <rFont val="Calibri"/>
        <family val="2"/>
        <scheme val="minor"/>
      </rPr>
      <t>LOQ</t>
    </r>
  </si>
  <si>
    <t>Fluconazole</t>
  </si>
  <si>
    <t>Imidacloprid</t>
  </si>
  <si>
    <t>Ketokonazole</t>
  </si>
  <si>
    <t>Trimethoprim</t>
  </si>
  <si>
    <t>Zolpidem</t>
  </si>
  <si>
    <t>Espresso (n=3) µg/kg</t>
  </si>
  <si>
    <t>n.d</t>
  </si>
  <si>
    <t xml:space="preserve">Pressurized Hot Water Extraction (PHWE) (n=3) µg/kg </t>
  </si>
  <si>
    <t>Espresso &amp; PHWE</t>
  </si>
  <si>
    <t>Sewage slufge</t>
  </si>
  <si>
    <t>Antifungals</t>
  </si>
  <si>
    <t xml:space="preserve">Espresso (n=3) </t>
  </si>
  <si>
    <t>µg/kg</t>
  </si>
  <si>
    <t xml:space="preserve">Pressurized Hot Water Extraction (PHWE) (n=3) </t>
  </si>
  <si>
    <t>TMP</t>
  </si>
  <si>
    <t>Codeine</t>
  </si>
  <si>
    <t>&lt;MQL</t>
  </si>
  <si>
    <t>Sotalol</t>
  </si>
  <si>
    <t>Azithromycin</t>
  </si>
  <si>
    <t>Oxazepam</t>
  </si>
  <si>
    <t>β-blockers</t>
  </si>
  <si>
    <t>-</t>
  </si>
  <si>
    <t>Mesophilic (µg kg- 1d.w.)</t>
  </si>
  <si>
    <t>Thermophilic (µg kg- 1d.w.)</t>
  </si>
  <si>
    <t>&lt;MDL</t>
  </si>
  <si>
    <t>Q-TOF</t>
  </si>
  <si>
    <t>Thickened-Mixed Sludge Influent (TMSI)</t>
  </si>
  <si>
    <t>Anaerobically-Digested Thickened-Mixed Sludge Effluent ADTMSE)</t>
  </si>
  <si>
    <t>&lt; MLQ</t>
  </si>
  <si>
    <t>MAE (Microwave-Assisted Extraction)</t>
  </si>
  <si>
    <t>d-SPE</t>
  </si>
  <si>
    <t>IBU</t>
  </si>
  <si>
    <t>Cefotaxime acid</t>
  </si>
  <si>
    <t>Cefoxitin sodium salt</t>
  </si>
  <si>
    <t>Flumequine</t>
  </si>
  <si>
    <t>Levofloxacin</t>
  </si>
  <si>
    <t>Enrofloxacin</t>
  </si>
  <si>
    <t>Danofloxacin mesylate</t>
  </si>
  <si>
    <t>Lomefloxacin</t>
  </si>
  <si>
    <t>Sarafloxacin</t>
  </si>
  <si>
    <t>Roxithromycin</t>
  </si>
  <si>
    <t>Metronidazole</t>
  </si>
  <si>
    <t>Ormetoprim</t>
  </si>
  <si>
    <t>Oxolinic acid</t>
  </si>
  <si>
    <t>Sulfacetamide</t>
  </si>
  <si>
    <t>Sulfachloropyridazine</t>
  </si>
  <si>
    <t>Sulfadimethoxine</t>
  </si>
  <si>
    <t>Sulfamerazine</t>
  </si>
  <si>
    <t>Sulfameter</t>
  </si>
  <si>
    <t>Sulfamethizole</t>
  </si>
  <si>
    <t>Sulfamonomethoxine</t>
  </si>
  <si>
    <t>Sulfathiazole</t>
  </si>
  <si>
    <t>Sulfaquinoxaline Na</t>
  </si>
  <si>
    <t>Sulfaguanidine</t>
  </si>
  <si>
    <t>Conc (μg/kg)</t>
  </si>
  <si>
    <t>Lincosamides</t>
  </si>
  <si>
    <t>Nitroimidazole</t>
  </si>
  <si>
    <t>Tetracyclines</t>
  </si>
  <si>
    <t>Sulfonamides and potentiators</t>
  </si>
  <si>
    <r>
      <t>Rashid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>)</t>
    </r>
  </si>
  <si>
    <r>
      <t>Magee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rFont val="Calibri"/>
        <family val="2"/>
        <scheme val="minor"/>
      </rPr>
      <t>)</t>
    </r>
  </si>
  <si>
    <t>ERY</t>
  </si>
  <si>
    <t>Spiramycin</t>
  </si>
  <si>
    <t>3-(2-nitrobenzylidenamino-)-2-oxazolidinone</t>
  </si>
  <si>
    <t>Nalidixic acid</t>
  </si>
  <si>
    <t>MDL (ng/g)</t>
  </si>
  <si>
    <t>Max conc (ng/g)</t>
  </si>
  <si>
    <t>Min conc (ng/g)</t>
  </si>
  <si>
    <t>Biosolids mean conc (ng/g)</t>
  </si>
  <si>
    <t>Horizontal shaker</t>
  </si>
  <si>
    <t>AZI</t>
  </si>
  <si>
    <t>CLI</t>
  </si>
  <si>
    <t>LIN</t>
  </si>
  <si>
    <t>ROX</t>
  </si>
  <si>
    <t>TYL</t>
  </si>
  <si>
    <t>Sulfadimidine/sulfamethazine</t>
  </si>
  <si>
    <t>Nitrofurans</t>
  </si>
  <si>
    <t>SDM</t>
  </si>
  <si>
    <t>SMR</t>
  </si>
  <si>
    <t>SMT</t>
  </si>
  <si>
    <t>SDX</t>
  </si>
  <si>
    <t>OMP</t>
  </si>
  <si>
    <t>SGD</t>
  </si>
  <si>
    <t>SQX</t>
  </si>
  <si>
    <t>PDA</t>
  </si>
  <si>
    <t>sludge</t>
  </si>
  <si>
    <r>
      <t>Costa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>)</t>
    </r>
  </si>
  <si>
    <t>CIT</t>
  </si>
  <si>
    <t>VEN</t>
  </si>
  <si>
    <t>Mean (ng/g)</t>
  </si>
  <si>
    <t>Median (ng/g)</t>
  </si>
  <si>
    <r>
      <t>Li et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rFont val="Calibri"/>
        <family val="2"/>
        <scheme val="minor"/>
      </rPr>
      <t>)</t>
    </r>
  </si>
  <si>
    <t>Miconazole</t>
  </si>
  <si>
    <t>Post-TAH (ng/g)</t>
  </si>
  <si>
    <t>Pre-TAH (ng/g)</t>
  </si>
  <si>
    <t>N1</t>
  </si>
  <si>
    <t>N2</t>
  </si>
  <si>
    <t>MQL (ng/g)</t>
  </si>
  <si>
    <t>Anaerobically digested sludge (ng/g)</t>
  </si>
  <si>
    <t>Composted sludge (ng/g)</t>
  </si>
  <si>
    <t>Aerobically and dehydrated digested sludge (ng/g)</t>
  </si>
  <si>
    <t>Mass spectrometry imaging for biosolids characterization to assess ecological or health risks before reuse</t>
  </si>
  <si>
    <r>
      <t>Villette et al. (</t>
    </r>
    <r>
      <rPr>
        <b/>
        <sz val="12"/>
        <color rgb="FF0070C0"/>
        <rFont val="Calibri"/>
        <family val="2"/>
        <scheme val="minor"/>
      </rPr>
      <t>2023</t>
    </r>
    <r>
      <rPr>
        <sz val="12"/>
        <color theme="1"/>
        <rFont val="Calibri"/>
        <family val="2"/>
        <scheme val="minor"/>
      </rPr>
      <t>)</t>
    </r>
  </si>
  <si>
    <t>Min (ng/g)</t>
  </si>
  <si>
    <t>Max (ng/g)</t>
  </si>
  <si>
    <t>Fate of selected neonicotinoid insecticides in soil–water systems: Current state of the art and knowledge gaps</t>
  </si>
  <si>
    <t>Nationwide reconnaissance of five parabens, triclosan, triclocarban and its transformation products in sewage sludge from China</t>
  </si>
  <si>
    <t>Assessment of endocrine disruption and oxidative potential of bisphenol-A, triclosan, nonylphenol, diethylhexyl phthalate, galaxolide, and carbamazepine, common contaminants of municipal biosolids</t>
  </si>
  <si>
    <r>
      <t>Cavanagh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</si>
  <si>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CLO</t>
  </si>
  <si>
    <t>IMI</t>
  </si>
  <si>
    <t>Thiamethoxam</t>
  </si>
  <si>
    <t>Clothianidin</t>
  </si>
  <si>
    <t>Acetamiprid</t>
  </si>
  <si>
    <t>Thiacloprid</t>
  </si>
  <si>
    <t>Geometric mean (ng/g)</t>
  </si>
  <si>
    <t>Agricultural areas</t>
  </si>
  <si>
    <t>Commercial areas</t>
  </si>
  <si>
    <t>Education areas</t>
  </si>
  <si>
    <t>Industrial areas</t>
  </si>
  <si>
    <t>Parks</t>
  </si>
  <si>
    <t>Residential areas</t>
  </si>
  <si>
    <t>Main traffic areas</t>
  </si>
  <si>
    <t>PESTICIDES</t>
  </si>
  <si>
    <t>Changes in soil microbial communities after exposure to
neonicotinoids: A systematic review</t>
  </si>
  <si>
    <r>
      <t>Akter et al. (</t>
    </r>
    <r>
      <rPr>
        <b/>
        <sz val="12"/>
        <color rgb="FF0070C0"/>
        <rFont val="Calibri"/>
        <family val="2"/>
        <scheme val="minor"/>
      </rPr>
      <t>2023</t>
    </r>
    <r>
      <rPr>
        <sz val="12"/>
        <color theme="1"/>
        <rFont val="Calibri"/>
        <family val="2"/>
        <scheme val="minor"/>
      </rPr>
      <t>)</t>
    </r>
  </si>
  <si>
    <t>Dinotefuran</t>
  </si>
  <si>
    <t xml:space="preserve"> continue</t>
  </si>
  <si>
    <t>continue</t>
  </si>
  <si>
    <t>Nitenpyram</t>
  </si>
  <si>
    <t>The Characteristics and Potential Risks of Neonicotinoid Residues in Soils of Different Types of Land Use in Hangzhou</t>
  </si>
  <si>
    <r>
      <t>Simon-delso et al. (</t>
    </r>
    <r>
      <rPr>
        <b/>
        <sz val="12"/>
        <color rgb="FF0070C0"/>
        <rFont val="Calibri"/>
        <family val="2"/>
        <scheme val="minor"/>
      </rPr>
      <t>2015</t>
    </r>
    <r>
      <rPr>
        <sz val="12"/>
        <color theme="1"/>
        <rFont val="Calibri"/>
        <family val="2"/>
        <scheme val="minor"/>
      </rPr>
      <t>)</t>
    </r>
  </si>
  <si>
    <r>
      <t>Hladik et al. (</t>
    </r>
    <r>
      <rPr>
        <b/>
        <sz val="12"/>
        <color rgb="FF0070C0"/>
        <rFont val="Calibri"/>
        <family val="2"/>
        <scheme val="minor"/>
      </rPr>
      <t>2016</t>
    </r>
    <r>
      <rPr>
        <sz val="12"/>
        <color theme="1"/>
        <rFont val="Calibri"/>
        <family val="2"/>
        <scheme val="minor"/>
      </rPr>
      <t>)</t>
    </r>
  </si>
  <si>
    <t>Systemic insecticides (neonicotinoids and fipronil): trends, uses, mode of action and metabolites</t>
  </si>
  <si>
    <t>Soil (ng/g)</t>
  </si>
  <si>
    <t>d-LLME</t>
  </si>
  <si>
    <t>Filtration</t>
  </si>
  <si>
    <t>First national-scale reconnaissance of neonicotinoid
insecticides in streams across the USA</t>
  </si>
  <si>
    <r>
      <t>Pietrzak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</si>
  <si>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t>Contamination of neonicotinoid insecticides in soil-water-sediment systems of the urban and rural areas in a rapidly developing region: Guangzhou,
South China</t>
  </si>
  <si>
    <t>Espresso</t>
  </si>
  <si>
    <t>PHWE</t>
  </si>
  <si>
    <t>NTP</t>
  </si>
  <si>
    <t>95th percentile (ng/g)</t>
  </si>
  <si>
    <t xml:space="preserve">Soil   </t>
  </si>
  <si>
    <t>Centrifugation</t>
  </si>
  <si>
    <t>Development of a fast and sensitive method for measuring multiple neonicotinoid insecticide residues in soil and the application in parks and residential areas</t>
  </si>
  <si>
    <r>
      <t>Zhou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</si>
  <si>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r>
      <t>Ying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color theme="1"/>
        <rFont val="Calibri"/>
        <family val="2"/>
        <scheme val="minor"/>
      </rPr>
      <t>)</t>
    </r>
  </si>
  <si>
    <t>PSA</t>
  </si>
  <si>
    <t>C18</t>
  </si>
  <si>
    <t>PSA&amp;C18</t>
  </si>
  <si>
    <t>Flonicamid</t>
  </si>
  <si>
    <t>Imidaclothiz</t>
  </si>
  <si>
    <t>Centrifugation &amp; vortex</t>
  </si>
  <si>
    <t>Comparison of neonicotinoid residues in soils of different land use types</t>
  </si>
  <si>
    <r>
      <t>Zhou et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</si>
  <si>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t>Greenhouse (spring)</t>
  </si>
  <si>
    <t>Orchads (spring)</t>
  </si>
  <si>
    <t>Farms (spring)</t>
  </si>
  <si>
    <t>Parks (spring)</t>
  </si>
  <si>
    <t>Residential areas (spring)</t>
  </si>
  <si>
    <t>Greenhouse (Fall)</t>
  </si>
  <si>
    <t>Orchads (Fall)</t>
  </si>
  <si>
    <t>Farms (Fall)</t>
  </si>
  <si>
    <t>Parks (Fall)</t>
  </si>
  <si>
    <t>Residential areas (Fall)</t>
  </si>
  <si>
    <r>
      <t>Bonmatin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</si>
  <si>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t>Residues of neonicotinoids in soil, water and people's hair: A case study
from three agricultural regions of the Philippines</t>
  </si>
  <si>
    <r>
      <t>Bonmatin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</si>
  <si>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A survey and risk assessment of neonicotinoids in water, soil and sediments of Belize</t>
  </si>
  <si>
    <t>Vertical rotation shaker</t>
  </si>
  <si>
    <r>
      <t>Zhang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</si>
  <si>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t>Substituted diphenylamine antioxidants (SDPAs) in typical domestic 
wastewater treatment plants and Songhua River in the northeast of
China</t>
  </si>
  <si>
    <t>Occurrence of substituted diphenylamine antioxidants and benzotriazole UV stabilizers in Arctic seabirds and seals</t>
  </si>
  <si>
    <r>
      <t>Lu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</si>
  <si>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 xml:space="preserve">Distribution, Partitioning and Bioaccumulation of Substituted Diphenylamine Antioxidants and Benzotriazole UV Stabilizers in an Urban Creek in Canada. </t>
  </si>
  <si>
    <r>
      <t>Lu et al. (</t>
    </r>
    <r>
      <rPr>
        <b/>
        <sz val="12"/>
        <color rgb="FF0070C0"/>
        <rFont val="Calibri"/>
        <family val="2"/>
        <scheme val="minor"/>
      </rPr>
      <t>2016</t>
    </r>
    <r>
      <rPr>
        <sz val="12"/>
        <color theme="1"/>
        <rFont val="Calibri"/>
        <family val="2"/>
        <scheme val="minor"/>
      </rPr>
      <t>)</t>
    </r>
  </si>
  <si>
    <t>Ultrahigh-performance liquid chromatography/electrospray ionization linear ion trap Orbitrap mass spectrometry of antioxidants (amines and phenols) applied in lubricant engineering.</t>
  </si>
  <si>
    <r>
      <t>Kessler (</t>
    </r>
    <r>
      <rPr>
        <b/>
        <sz val="12"/>
        <color rgb="FF0070C0"/>
        <rFont val="Calibri"/>
        <family val="2"/>
        <scheme val="minor"/>
      </rPr>
      <t>2014</t>
    </r>
    <r>
      <rPr>
        <sz val="12"/>
        <color theme="1"/>
        <rFont val="Calibri"/>
        <family val="2"/>
        <scheme val="minor"/>
      </rPr>
      <t>)</t>
    </r>
  </si>
  <si>
    <t>sewage (ng g-1)</t>
  </si>
  <si>
    <t>Bisphenols</t>
  </si>
  <si>
    <t>BPA</t>
  </si>
  <si>
    <t>BPAF</t>
  </si>
  <si>
    <t>BPAP</t>
  </si>
  <si>
    <t>BPB</t>
  </si>
  <si>
    <t>BPBP</t>
  </si>
  <si>
    <t>BPC</t>
  </si>
  <si>
    <t>BPCI</t>
  </si>
  <si>
    <t>BPE</t>
  </si>
  <si>
    <t>BPF</t>
  </si>
  <si>
    <t>BPFL</t>
  </si>
  <si>
    <t>BPG</t>
  </si>
  <si>
    <t>BPM</t>
  </si>
  <si>
    <t>BPP</t>
  </si>
  <si>
    <t>BPPH</t>
  </si>
  <si>
    <t>BPS</t>
  </si>
  <si>
    <t>BP-TMC</t>
  </si>
  <si>
    <t>BPZ</t>
  </si>
  <si>
    <t>TBBPA</t>
  </si>
  <si>
    <t>TCBPA</t>
  </si>
  <si>
    <t>TBBPS</t>
  </si>
  <si>
    <t>Release of phthalate esters from a local landfill in the Tibetan Plateau: Importance of soil particle-size specific association</t>
  </si>
  <si>
    <r>
      <t>Wang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</si>
  <si>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t>Environmental fate of dibutylphthalate in agricultural plastics: Photodegradation, migration and ecotoxicological impact on soil</t>
  </si>
  <si>
    <t>Contamination and human health risks of phthalate esters in vegetable and crop soils from the Huang-Huai-Hai region of China</t>
  </si>
  <si>
    <r>
      <t>Zhou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</si>
  <si>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r>
      <t>Berenstein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</si>
  <si>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t>Phthalate Esters’ Content in Soils of Moscow</t>
  </si>
  <si>
    <r>
      <t>Brodskiy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</si>
  <si>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Occurrence of phthalate esters around the major plastic industrial area in southern Taiwan</t>
  </si>
  <si>
    <r>
      <t>Kaewlaoyoong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</si>
  <si>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Occurrence and emission of phthalates and non-phthalate plasticizers in sludge from wastewater treatment plants in Korea</t>
  </si>
  <si>
    <t>Kinetics of di-(2-ethylhexyl)phthalate mineralization in sludge-amended soil</t>
  </si>
  <si>
    <r>
      <t>Madsen (</t>
    </r>
    <r>
      <rPr>
        <b/>
        <sz val="12"/>
        <color rgb="FF0070C0"/>
        <rFont val="Calibri"/>
        <family val="2"/>
        <scheme val="minor"/>
      </rPr>
      <t>1999</t>
    </r>
    <r>
      <rPr>
        <sz val="12"/>
        <color theme="1"/>
        <rFont val="Calibri"/>
        <family val="2"/>
        <scheme val="minor"/>
      </rPr>
      <t>)</t>
    </r>
  </si>
  <si>
    <t>Fate and impact of phthalates in activated sludge treated municipal wastewater on the water bodies in the Eastern Cape, South Africa</t>
  </si>
  <si>
    <r>
      <t>Salaudeen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</si>
  <si>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Intakes of phthalates by Japanese children and the contribution of indoor air quality in their residences</t>
  </si>
  <si>
    <r>
      <t>Yoshida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</si>
  <si>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t>Min</t>
  </si>
  <si>
    <t>Max</t>
  </si>
  <si>
    <t>mean</t>
  </si>
  <si>
    <t>median</t>
  </si>
  <si>
    <t>DEP</t>
  </si>
  <si>
    <t>DiBP</t>
  </si>
  <si>
    <t>DEEP</t>
  </si>
  <si>
    <t>N.D.</t>
  </si>
  <si>
    <t>DHP</t>
  </si>
  <si>
    <t>DBEP</t>
  </si>
  <si>
    <t>DEHP</t>
  </si>
  <si>
    <t>DOP</t>
  </si>
  <si>
    <t>DMP</t>
  </si>
  <si>
    <t>DNP</t>
  </si>
  <si>
    <t>O.OOI</t>
  </si>
  <si>
    <t>Dimethyl phthalate</t>
  </si>
  <si>
    <t>Diethylphthalate</t>
  </si>
  <si>
    <t>Di-n-hexyl phthalate</t>
  </si>
  <si>
    <t>Di(2-ethoxyethyl) phthalate</t>
  </si>
  <si>
    <t>Butylbenzyl phthalate</t>
  </si>
  <si>
    <t>Di(hexyl-2-ethylhexyl)phthalate</t>
  </si>
  <si>
    <t>Di(2-butoxyethyl) phthalate</t>
  </si>
  <si>
    <t>Di-n-nonyl phthalate</t>
  </si>
  <si>
    <t>Bis(2-ethylhexyl) phthalate</t>
  </si>
  <si>
    <t>Diisobutyl phthalate</t>
  </si>
  <si>
    <t>CLAY (μg/g)</t>
  </si>
  <si>
    <t>SILTS (μg/g)</t>
  </si>
  <si>
    <t>SAND (μg/g)</t>
  </si>
  <si>
    <t>DBP</t>
  </si>
  <si>
    <t>nd</t>
  </si>
  <si>
    <t>DMEP</t>
  </si>
  <si>
    <t>Dibutyl phthalate</t>
  </si>
  <si>
    <t>Min (μg/g)</t>
  </si>
  <si>
    <t>Max (μg/g)</t>
  </si>
  <si>
    <t>Median (μg/g)</t>
  </si>
  <si>
    <t>Mean (μg/g)</t>
  </si>
  <si>
    <t xml:space="preserve">Di-n-octyl phthalate </t>
  </si>
  <si>
    <t>Phthalate esters (PAEs): Emerging organic contaminants in agricultural soils in peri-urban areas around Guangzhou, China</t>
  </si>
  <si>
    <r>
      <t>Zeng (</t>
    </r>
    <r>
      <rPr>
        <b/>
        <sz val="12"/>
        <color rgb="FF0070C0"/>
        <rFont val="Calibri"/>
        <family val="2"/>
        <scheme val="minor"/>
      </rPr>
      <t>2008</t>
    </r>
    <r>
      <rPr>
        <sz val="12"/>
        <color theme="1"/>
        <rFont val="Calibri"/>
        <family val="2"/>
        <scheme val="minor"/>
      </rPr>
      <t>)</t>
    </r>
  </si>
  <si>
    <r>
      <t>Tuan Tran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color theme="1"/>
        <rFont val="Calibri"/>
        <family val="2"/>
        <scheme val="minor"/>
      </rPr>
      <t>)</t>
    </r>
  </si>
  <si>
    <r>
      <t>Zhang (</t>
    </r>
    <r>
      <rPr>
        <b/>
        <sz val="12"/>
        <color rgb="FF0070C0"/>
        <rFont val="Calibri"/>
        <family val="2"/>
        <scheme val="minor"/>
      </rPr>
      <t>2021b</t>
    </r>
    <r>
      <rPr>
        <sz val="12"/>
        <color theme="1"/>
        <rFont val="Calibri"/>
        <family val="2"/>
        <scheme val="minor"/>
      </rPr>
      <t>)</t>
    </r>
  </si>
  <si>
    <r>
      <t>Wei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</si>
  <si>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t>BBzP</t>
  </si>
  <si>
    <t>DiNP</t>
  </si>
  <si>
    <t>DiDP</t>
  </si>
  <si>
    <t xml:space="preserve">n.a. </t>
  </si>
  <si>
    <t>n.a.</t>
  </si>
  <si>
    <t>Indoor dust GM (ng.g-1)</t>
  </si>
  <si>
    <t>Playground dust GM (ng. g-1)</t>
  </si>
  <si>
    <t>Indoor dust</t>
  </si>
  <si>
    <t>Playground dust</t>
  </si>
  <si>
    <t>6PPD</t>
  </si>
  <si>
    <t>DPPD</t>
  </si>
  <si>
    <t>CPPD</t>
  </si>
  <si>
    <t>Concentration and leachability of N-(1,3-dimethylbutyl)-N′-phenyl-p-phenylenediamine (6PPD) and its quinone transformation product (6PPD-Q) in road dust collected in
Tokyo, Japan</t>
  </si>
  <si>
    <t>Soil Site 1</t>
  </si>
  <si>
    <t>Soil Site 2</t>
  </si>
  <si>
    <t>Soil Site 3</t>
  </si>
  <si>
    <t>Soil Site 4</t>
  </si>
  <si>
    <t>Soil Site 5</t>
  </si>
  <si>
    <t>Soil Site 6</t>
  </si>
  <si>
    <t>Vortex shaking</t>
  </si>
  <si>
    <t>Determination of perfluorinated compounds, bisphenol A, anionic surfactants and personal care products in digested sludge, compost
and soil by liquid-chromatography-tandem mass spectrometry</t>
  </si>
  <si>
    <t>Occurrence, fate and environmental risk of anionic surfactants,
bisphenol A, perfluorinated compounds and personal care products in
sludge stabilization treatments</t>
  </si>
  <si>
    <r>
      <t>Abril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</si>
  <si>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MTZ</t>
  </si>
  <si>
    <t>MCZ</t>
  </si>
  <si>
    <t>MTC</t>
  </si>
  <si>
    <t>ETH</t>
  </si>
  <si>
    <t>COD</t>
  </si>
  <si>
    <t>KTP</t>
  </si>
  <si>
    <t>SCT</t>
  </si>
  <si>
    <t>SMP</t>
  </si>
  <si>
    <t>GAB</t>
  </si>
  <si>
    <t>LAM</t>
  </si>
  <si>
    <t>TOP</t>
  </si>
  <si>
    <t>LVT</t>
  </si>
  <si>
    <t>AMO</t>
  </si>
  <si>
    <t>CIM</t>
  </si>
  <si>
    <t>SAL</t>
  </si>
  <si>
    <t>DPD</t>
  </si>
  <si>
    <t>DZP</t>
  </si>
  <si>
    <t>OZP</t>
  </si>
  <si>
    <t>PRX</t>
  </si>
  <si>
    <t>MEM</t>
  </si>
  <si>
    <t>SEL</t>
  </si>
  <si>
    <t>CPX</t>
  </si>
  <si>
    <t>NAL-A</t>
  </si>
  <si>
    <t>OXO-A</t>
  </si>
  <si>
    <t>2H-ERY</t>
  </si>
  <si>
    <t>ACB</t>
  </si>
  <si>
    <t>BSP</t>
  </si>
  <si>
    <t>NAD</t>
  </si>
  <si>
    <t>YOH</t>
  </si>
  <si>
    <t>RMP</t>
  </si>
  <si>
    <t xml:space="preserve">Min (ng/g) </t>
  </si>
  <si>
    <t>STD (ng/g)</t>
  </si>
  <si>
    <t>ANALGESICS</t>
  </si>
  <si>
    <t>&lt;LOQ</t>
  </si>
  <si>
    <t>n.d.</t>
  </si>
  <si>
    <t>US nationwide reconnaissance of ten infrequently monitored antibiotics in municipal biosolids</t>
  </si>
  <si>
    <t xml:space="preserve">   </t>
  </si>
  <si>
    <t>Total other PPs</t>
  </si>
  <si>
    <r>
      <t>Chen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</si>
  <si>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DCC</t>
  </si>
  <si>
    <t>MCC</t>
  </si>
  <si>
    <t>2′-hydroxy-triclocarban</t>
  </si>
  <si>
    <t>3′-hydroxy-triclocarban</t>
  </si>
  <si>
    <t>3,3′,4,4′-tetrachlorocarbanilide</t>
  </si>
  <si>
    <t>monocarbanilide</t>
  </si>
  <si>
    <t xml:space="preserve">Soil </t>
  </si>
  <si>
    <t>Median ((ng/g) )</t>
  </si>
  <si>
    <t>n.m.</t>
  </si>
  <si>
    <t>A multi-residue analytical method for extraction and analysis of pharmaceuticals and other selected
emerging contaminants in sewage sludge</t>
  </si>
  <si>
    <t>EEME</t>
  </si>
  <si>
    <t>NRT</t>
  </si>
  <si>
    <t>NRG</t>
  </si>
  <si>
    <t>MGA</t>
  </si>
  <si>
    <t>ALT</t>
  </si>
  <si>
    <t>Allyl Trenbolone / Altrenogest</t>
  </si>
  <si>
    <t>DSG</t>
  </si>
  <si>
    <t>P</t>
  </si>
  <si>
    <t>T</t>
  </si>
  <si>
    <t>17 α-E2</t>
  </si>
  <si>
    <t>AN</t>
  </si>
  <si>
    <t>A4</t>
  </si>
  <si>
    <t>E</t>
  </si>
  <si>
    <t>Total hormones</t>
  </si>
  <si>
    <t>Tetracycline and Sulfonamide Antibiotics in Soils: Presence, Fate and Environmental Risks</t>
  </si>
  <si>
    <t>Acetaminophen / Paracetamol</t>
  </si>
  <si>
    <t>Nonnarcotic analgesics, antipyretics, or NSAIDs and metabolites</t>
  </si>
  <si>
    <t>Analyte</t>
  </si>
  <si>
    <t>Abbreviation</t>
  </si>
  <si>
    <t>Therapeutic group</t>
  </si>
  <si>
    <t>Opioid (narcotic) analgesics, stimulants and metabolites</t>
  </si>
  <si>
    <t>Paraxanthine (1,7-dimethylxanthine)</t>
  </si>
  <si>
    <t>Nonnarcotic analgesic, antipyretic, NSAID or metabolite</t>
  </si>
  <si>
    <t>Opioid agonist</t>
  </si>
  <si>
    <t>Opioid (narcotic) analgesic</t>
  </si>
  <si>
    <t>Stimulant metabolite</t>
  </si>
  <si>
    <t>Stimulant</t>
  </si>
  <si>
    <t>Nicotinic agonist</t>
  </si>
  <si>
    <t>ANTIBIOTICS</t>
  </si>
  <si>
    <t>Sulfonamide potentiator</t>
  </si>
  <si>
    <t>Sulfonamide antibiotic metabolite</t>
  </si>
  <si>
    <t>Sulfonamide antibiotic</t>
  </si>
  <si>
    <t>Sulfonamide antibiotic (veterinary)</t>
  </si>
  <si>
    <t>Fluoroquinolone antibiotic (veterinary)</t>
  </si>
  <si>
    <t>Fluoroquinolone antibiotic</t>
  </si>
  <si>
    <t>Quinolone antibiotic</t>
  </si>
  <si>
    <t>Quinolone antibiotic (aquaculture)</t>
  </si>
  <si>
    <t>β-lactam antibiotic (cephalosporin)</t>
  </si>
  <si>
    <t>β-lactam antibiotic (penicillin)</t>
  </si>
  <si>
    <t>Cephalexin</t>
  </si>
  <si>
    <t>β-lactam antibiotic (penicillin) metabolite</t>
  </si>
  <si>
    <t>β-lactam antibiotics and metabolites</t>
  </si>
  <si>
    <t>β-lactam antibiotic (cephalosporin) (veterinary)</t>
  </si>
  <si>
    <t>Lincosamide</t>
  </si>
  <si>
    <t>Macrolide antibiotic metabolite</t>
  </si>
  <si>
    <t>Macrolide antibiotic</t>
  </si>
  <si>
    <t>OTC</t>
  </si>
  <si>
    <t>TC</t>
  </si>
  <si>
    <t xml:space="preserve">Tetracycline </t>
  </si>
  <si>
    <t>Oxytetracycline</t>
  </si>
  <si>
    <t xml:space="preserve">Chlortetracycline </t>
  </si>
  <si>
    <t>CTC</t>
  </si>
  <si>
    <t>Tetracycline antibiotic</t>
  </si>
  <si>
    <t>Ionophores</t>
  </si>
  <si>
    <t>Ionophore antibiotic (veterinary)</t>
  </si>
  <si>
    <t>Nitrofuran (veterinary)</t>
  </si>
  <si>
    <t>Oxazolidinones</t>
  </si>
  <si>
    <t>Oxazolidinone antibiotic (precursor)</t>
  </si>
  <si>
    <t>Anticonvulsant and antiepileptic</t>
  </si>
  <si>
    <t>ANTICONVULSANTS AND ANTIEPILEPTICS</t>
  </si>
  <si>
    <t>PRI</t>
  </si>
  <si>
    <t>VAL-A</t>
  </si>
  <si>
    <t>10,11-Dihydro-10-hydroxycarbamazepine</t>
  </si>
  <si>
    <t>Carbamazepine-10,11-epoxide</t>
  </si>
  <si>
    <t>Anticonvulsant and antiepileptic (metabolite)</t>
  </si>
  <si>
    <t>antiarrhythmic</t>
  </si>
  <si>
    <t>antiarrhythmic (metabolite)</t>
  </si>
  <si>
    <t>Amiodarone</t>
  </si>
  <si>
    <t>Dronedarone</t>
  </si>
  <si>
    <t>Flecainide</t>
  </si>
  <si>
    <t xml:space="preserve">Antiplatelet </t>
  </si>
  <si>
    <t>Antiplatelet (metabolite)</t>
  </si>
  <si>
    <t>Angiotensin-converting enzyme (ACE) inhibitor</t>
  </si>
  <si>
    <t>Angiotensin-converting enzyme (ACE) inhibitor (enalapril active metabolite)</t>
  </si>
  <si>
    <t>β-blocker</t>
  </si>
  <si>
    <t>Diuretic</t>
  </si>
  <si>
    <t>Alkylating agent</t>
  </si>
  <si>
    <t>Antimetabolite</t>
  </si>
  <si>
    <t>Immunosuppressant</t>
  </si>
  <si>
    <t>Immunosuppressant (Mycophenolate Mofetil active metabolite)</t>
  </si>
  <si>
    <t>LIPID REGULATORS, ANTHYPERLIPIDEMICS</t>
  </si>
  <si>
    <t>RSV</t>
  </si>
  <si>
    <t>SMV</t>
  </si>
  <si>
    <t>PRV</t>
  </si>
  <si>
    <t>FNF-A</t>
  </si>
  <si>
    <t>Lipid regulator (Fenofibrate active metabolite)</t>
  </si>
  <si>
    <t>Bezafibrate</t>
  </si>
  <si>
    <t>CLF-A</t>
  </si>
  <si>
    <t>ANTIHISTAMINES AND BRONCHODILATORS</t>
  </si>
  <si>
    <t>ERECTILE DYSFUNCTION AGENTS</t>
  </si>
  <si>
    <t>Sildenafil</t>
  </si>
  <si>
    <t>Erectile disfunction agent</t>
  </si>
  <si>
    <t>ENL</t>
  </si>
  <si>
    <t>VLS</t>
  </si>
  <si>
    <t>IRB</t>
  </si>
  <si>
    <t>EPR</t>
  </si>
  <si>
    <t>LOS</t>
  </si>
  <si>
    <t>TLM</t>
  </si>
  <si>
    <t>DTZ</t>
  </si>
  <si>
    <t>VRP</t>
  </si>
  <si>
    <t>AML</t>
  </si>
  <si>
    <t>Calcium Channel blocker</t>
  </si>
  <si>
    <t>MP-A</t>
  </si>
  <si>
    <t>FLC</t>
  </si>
  <si>
    <t>DFS</t>
  </si>
  <si>
    <t>FLB</t>
  </si>
  <si>
    <t>IND</t>
  </si>
  <si>
    <t>NLB</t>
  </si>
  <si>
    <t>PCT</t>
  </si>
  <si>
    <t>SA</t>
  </si>
  <si>
    <t>NLX</t>
  </si>
  <si>
    <t>TRM</t>
  </si>
  <si>
    <t>VRN</t>
  </si>
  <si>
    <t>PAX</t>
  </si>
  <si>
    <t>SCP</t>
  </si>
  <si>
    <t>SMZ</t>
  </si>
  <si>
    <t>SMM</t>
  </si>
  <si>
    <t>SPY</t>
  </si>
  <si>
    <t>STZ</t>
  </si>
  <si>
    <t>CPF</t>
  </si>
  <si>
    <t>DCQ</t>
  </si>
  <si>
    <t>ENF</t>
  </si>
  <si>
    <t>FMQ</t>
  </si>
  <si>
    <t>LMF</t>
  </si>
  <si>
    <t>SRF</t>
  </si>
  <si>
    <t>CFZ</t>
  </si>
  <si>
    <t>CPR</t>
  </si>
  <si>
    <t>CQM</t>
  </si>
  <si>
    <t>CLR</t>
  </si>
  <si>
    <t>SPR</t>
  </si>
  <si>
    <t>VAN</t>
  </si>
  <si>
    <t>FZD</t>
  </si>
  <si>
    <t>AMS</t>
  </si>
  <si>
    <t>BUP</t>
  </si>
  <si>
    <t>CPT</t>
  </si>
  <si>
    <t>CLZ</t>
  </si>
  <si>
    <t>DSL</t>
  </si>
  <si>
    <t>FLX</t>
  </si>
  <si>
    <t>MRP</t>
  </si>
  <si>
    <t>SRT</t>
  </si>
  <si>
    <t>SLP</t>
  </si>
  <si>
    <t>TRZ</t>
  </si>
  <si>
    <t>ZPD</t>
  </si>
  <si>
    <t>NRQ</t>
  </si>
  <si>
    <t>AMD</t>
  </si>
  <si>
    <t>DRN</t>
  </si>
  <si>
    <t>LID</t>
  </si>
  <si>
    <t>MXL</t>
  </si>
  <si>
    <t>PPF</t>
  </si>
  <si>
    <t>QND</t>
  </si>
  <si>
    <t>MTP</t>
  </si>
  <si>
    <t>PRP</t>
  </si>
  <si>
    <t>STL</t>
  </si>
  <si>
    <t>FRS</t>
  </si>
  <si>
    <t>HCT</t>
  </si>
  <si>
    <t>CYP</t>
  </si>
  <si>
    <t>MTX</t>
  </si>
  <si>
    <t>MPM</t>
  </si>
  <si>
    <t>FLZ</t>
  </si>
  <si>
    <t>KTZ</t>
  </si>
  <si>
    <t>ATV</t>
  </si>
  <si>
    <t>FFB</t>
  </si>
  <si>
    <t>GMF</t>
  </si>
  <si>
    <t>RNT</t>
  </si>
  <si>
    <t>TBT</t>
  </si>
  <si>
    <t>CRP</t>
  </si>
  <si>
    <t>BNZ</t>
  </si>
  <si>
    <t>SLF</t>
  </si>
  <si>
    <t>PRQ</t>
  </si>
  <si>
    <t>ANTIHELMINTHICS</t>
  </si>
  <si>
    <t>MCPZ</t>
  </si>
  <si>
    <t>QTP</t>
  </si>
  <si>
    <t>TMS</t>
  </si>
  <si>
    <t>Isobutyl-paraben (iso-BuP)</t>
  </si>
  <si>
    <t>Ethyl protocatechuate</t>
  </si>
  <si>
    <t>TCCC</t>
  </si>
  <si>
    <t>Dichlorocarbanilide</t>
  </si>
  <si>
    <t>Monocarbanilide</t>
  </si>
  <si>
    <t>Carbanilide</t>
  </si>
  <si>
    <t>CBN</t>
  </si>
  <si>
    <t>EQL</t>
  </si>
  <si>
    <t>EQN</t>
  </si>
  <si>
    <t>GST</t>
  </si>
  <si>
    <t>Diisononyl phthalate</t>
  </si>
  <si>
    <t>Diisodecyl phthalate</t>
  </si>
  <si>
    <t>TMX</t>
  </si>
  <si>
    <t>CLT</t>
  </si>
  <si>
    <t>TCP</t>
  </si>
  <si>
    <t>DNT</t>
  </si>
  <si>
    <t>IMC</t>
  </si>
  <si>
    <t>FLN</t>
  </si>
  <si>
    <t>4H-DCF</t>
  </si>
  <si>
    <t>C-IBU</t>
  </si>
  <si>
    <t>1H-IBU</t>
  </si>
  <si>
    <t>2H-IBU</t>
  </si>
  <si>
    <t>DT-TRM</t>
  </si>
  <si>
    <t>SMTZ</t>
  </si>
  <si>
    <t>DNF-M</t>
  </si>
  <si>
    <t>LVF</t>
  </si>
  <si>
    <t>NRF</t>
  </si>
  <si>
    <t>OFL</t>
  </si>
  <si>
    <t>CEF-A</t>
  </si>
  <si>
    <t>CFX-Na</t>
  </si>
  <si>
    <t>CFT</t>
  </si>
  <si>
    <t>NB-OXD</t>
  </si>
  <si>
    <t>MDR</t>
  </si>
  <si>
    <t>LMT-GLC</t>
  </si>
  <si>
    <t>AMT</t>
  </si>
  <si>
    <t xml:space="preserve">NOR </t>
  </si>
  <si>
    <t>N-DAMD</t>
  </si>
  <si>
    <t>CLP</t>
  </si>
  <si>
    <t>CLP-CA</t>
  </si>
  <si>
    <t>RMT</t>
  </si>
  <si>
    <t>SLD</t>
  </si>
  <si>
    <t>ANTIEMETICS</t>
  </si>
  <si>
    <t>PLC</t>
  </si>
  <si>
    <t>Antiemetics</t>
  </si>
  <si>
    <t>BzP</t>
  </si>
  <si>
    <t>2H-OH-CBZ</t>
  </si>
  <si>
    <t>2H-2OH-CBZ</t>
  </si>
  <si>
    <t>3-OH-CBZ</t>
  </si>
  <si>
    <t>CBZ-O</t>
  </si>
  <si>
    <t>PHARMACEUTICAL PRODUCTS (PPs)</t>
  </si>
  <si>
    <t>PERSONAL CARE PRODUCTS (PCPs)</t>
  </si>
  <si>
    <t>PLASCTICIZERS</t>
  </si>
  <si>
    <t>Tetrabromobisphenol S</t>
  </si>
  <si>
    <t xml:space="preserve">Tetrachlorobisphenol A </t>
  </si>
  <si>
    <t>Tetrabromobisphenol A</t>
  </si>
  <si>
    <t xml:space="preserve">Bisphenol Z </t>
  </si>
  <si>
    <t>Bisphenol TMC</t>
  </si>
  <si>
    <t>Bisphenol S</t>
  </si>
  <si>
    <t>Bisphenol PH</t>
  </si>
  <si>
    <t xml:space="preserve">Bisphenol P </t>
  </si>
  <si>
    <t xml:space="preserve">Bisphenol M </t>
  </si>
  <si>
    <t>Bisphenol G</t>
  </si>
  <si>
    <t xml:space="preserve">Bisphenol FL </t>
  </si>
  <si>
    <t xml:space="preserve">Bisphenol F </t>
  </si>
  <si>
    <t xml:space="preserve">Bisphenol E </t>
  </si>
  <si>
    <t>Bisphenol CI</t>
  </si>
  <si>
    <t xml:space="preserve">Bisphenol C </t>
  </si>
  <si>
    <t xml:space="preserve">Bisphenol BPBP </t>
  </si>
  <si>
    <t xml:space="preserve">Bisphenol B </t>
  </si>
  <si>
    <t>Bisphenol AP</t>
  </si>
  <si>
    <t>Bisphenol AF</t>
  </si>
  <si>
    <t>Polycarbonate and epoxy resins plasticizer</t>
  </si>
  <si>
    <t>DHEHP</t>
  </si>
  <si>
    <t xml:space="preserve">Bis(2-methoxyethyl) phthalate </t>
  </si>
  <si>
    <t>Application and use</t>
  </si>
  <si>
    <t>NATURAL HORMONES</t>
  </si>
  <si>
    <t>Polyvinyl chloride (PVC) plasticizer, cosmetic and fragrance additives</t>
  </si>
  <si>
    <t>E2 (17 β-E2)</t>
  </si>
  <si>
    <t>2H-EQL</t>
  </si>
  <si>
    <t>Cortisone</t>
  </si>
  <si>
    <t>Synthetic (progestogen)</t>
  </si>
  <si>
    <t>Natural (androgen)</t>
  </si>
  <si>
    <t>Natural and synthetic (corticosteroid)</t>
  </si>
  <si>
    <t>Natural (estrogen)</t>
  </si>
  <si>
    <t>Natural (progestogen)</t>
  </si>
  <si>
    <t>Hormone category and application</t>
  </si>
  <si>
    <t xml:space="preserve">Diethylstilbestrol </t>
  </si>
  <si>
    <t>17 α-dihydroequilin</t>
  </si>
  <si>
    <t>17 α-ethinylestradiol</t>
  </si>
  <si>
    <t>17 β-estradiol</t>
  </si>
  <si>
    <t>17 α-estradiol</t>
  </si>
  <si>
    <t>Synthetic (estrogen)</t>
  </si>
  <si>
    <t>Natural (equine estrogen) - hormone replacement therapy (HRT)</t>
  </si>
  <si>
    <t>Synthetic (equine estrogen) - hormone replacement therapy (HRT)</t>
  </si>
  <si>
    <t>RUBBER AND POLYMER ANTIOXIDANTS (AROMATIC SECONDARY AMINES - Ar-SAs)</t>
  </si>
  <si>
    <t>SUBSTITUTED DIPHENYLAMINES (S-DPAs)</t>
  </si>
  <si>
    <t>Application</t>
  </si>
  <si>
    <t>IP-DPA</t>
  </si>
  <si>
    <t>DM-AD</t>
  </si>
  <si>
    <t>IPDM-AD</t>
  </si>
  <si>
    <t>DIP-DPA</t>
  </si>
  <si>
    <t>DIPDM-AD</t>
  </si>
  <si>
    <t>S-DPA1</t>
  </si>
  <si>
    <t>S-DPA2</t>
  </si>
  <si>
    <t>TOS-DPA1</t>
  </si>
  <si>
    <t>TOS-DPA2</t>
  </si>
  <si>
    <t>TO-DPA</t>
  </si>
  <si>
    <t>DTOS-DPA3</t>
  </si>
  <si>
    <t xml:space="preserve">DTOS-DPA </t>
  </si>
  <si>
    <t>DTO-DPA</t>
  </si>
  <si>
    <t xml:space="preserve">Isopropyl-diphenylamine </t>
  </si>
  <si>
    <t>Dimethyl-acridan</t>
  </si>
  <si>
    <t xml:space="preserve">Isopropyl-dimethyl-acridine </t>
  </si>
  <si>
    <t>Diisopropyl-diphenylamine</t>
  </si>
  <si>
    <t xml:space="preserve">Diisopropyl-dimethyl-acridine </t>
  </si>
  <si>
    <t xml:space="preserve">Styrenated diphenylamine </t>
  </si>
  <si>
    <t>Styrenated diphenylamine</t>
  </si>
  <si>
    <t>Isooctyl-diphenylamine</t>
  </si>
  <si>
    <t xml:space="preserve">Isooctyl-styrenated diphenylamine </t>
  </si>
  <si>
    <t>Isooctyl-styrenated diphenylamine</t>
  </si>
  <si>
    <t>Diisooctyl-styrenated diphenylamine</t>
  </si>
  <si>
    <t>Diisooctyl-diphenylamine</t>
  </si>
  <si>
    <t>Industrial antioxidants in petroleum-based products, rubber or polymeric materials</t>
  </si>
  <si>
    <t xml:space="preserve">SUBSTITUTED p-PHENYLENEDIAMINES (S-PPDs) </t>
  </si>
  <si>
    <t xml:space="preserve">N-(1,4-dimethylpentyl)-N′-phenylbenzene-1,4-diamine </t>
  </si>
  <si>
    <t>77PD</t>
  </si>
  <si>
    <t>IPPD</t>
  </si>
  <si>
    <t>DNPD</t>
  </si>
  <si>
    <t>IPPD-Q</t>
  </si>
  <si>
    <t>CPPD-Q</t>
  </si>
  <si>
    <t>DPPD-Q</t>
  </si>
  <si>
    <t xml:space="preserve">N-isopropyl-N′-phenyl-p-phenylenediamine </t>
  </si>
  <si>
    <t>PTPD</t>
  </si>
  <si>
    <t>DTPD</t>
  </si>
  <si>
    <t>6PPD-Q</t>
  </si>
  <si>
    <t>DTPD-Q</t>
  </si>
  <si>
    <t xml:space="preserve">N-phenyl-N′-cyclohexyl-p-phenylenediamine </t>
  </si>
  <si>
    <t xml:space="preserve">N-(1.3-dimethylbutyl)-N′-phenyl-p-phenylenediamine </t>
  </si>
  <si>
    <t xml:space="preserve">N,N′-diphenyl-p-phenylenediamine </t>
  </si>
  <si>
    <t xml:space="preserve">N-phenyl-N′-(o-tolyl)-p-phenylenediamine </t>
  </si>
  <si>
    <t xml:space="preserve">N,N′-di(o-tolyl)-p-phenylenediamine </t>
  </si>
  <si>
    <t>N,N′-di-2-naphthyl-p-phenylenediamine</t>
  </si>
  <si>
    <t xml:space="preserve">N-isopropyl-N′-phenyl-1,4-phenylenediamine-quinone </t>
  </si>
  <si>
    <t xml:space="preserve">N-phenylN′-cyclohexyl-p-phenylenediamine-quinone </t>
  </si>
  <si>
    <t xml:space="preserve">N-(1,3-dimethylbutyl)-N′-phenyl-p-phenylenediamine-quinone </t>
  </si>
  <si>
    <t xml:space="preserve">N,N′-diphenyl-p-phenylenediamine-quinone </t>
  </si>
  <si>
    <t xml:space="preserve">N,N′-di(o-tolyl)-p-phenylenediamine-quinone </t>
  </si>
  <si>
    <t>Rubber antioxidants, anti-ozonolysis, and bending crack inhibitors</t>
  </si>
  <si>
    <t>ACT</t>
  </si>
  <si>
    <t>NEONICOTINOID INSECTICIDES</t>
  </si>
  <si>
    <t>Neonicotinoid insecticide</t>
  </si>
  <si>
    <t>AMN</t>
  </si>
  <si>
    <t>OSL</t>
  </si>
  <si>
    <t>DDZP</t>
  </si>
  <si>
    <t xml:space="preserve">MCP </t>
  </si>
  <si>
    <t>Occurrence and distribution of sulfonamides, tetracyclines, quinolones, macrolides, and nitrofurans in livestock manure and amended soils of Northern China</t>
  </si>
  <si>
    <t>Simultaneous passive sampling of hydrophilic and hydrophobic emerging organic contaminants in water</t>
  </si>
  <si>
    <r>
      <t>Gao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</si>
  <si>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Atypical antipsychotic</t>
  </si>
  <si>
    <t>Tricyclic antidepressant (TCA)</t>
  </si>
  <si>
    <t>Antidepressant (benzodiazepine)</t>
  </si>
  <si>
    <t>Typical antipsychotic</t>
  </si>
  <si>
    <t>Antidepressant (benzodiazepine metabolite)</t>
  </si>
  <si>
    <t>Anxiolytic (Serotonergic agonist - piperazine derivative)</t>
  </si>
  <si>
    <t>Atypical antipsychotic (quetiapine metabolite)</t>
  </si>
  <si>
    <t>Antidepressant (noradrenergic and selective serotoninergic antidepressants-NaSSA)</t>
  </si>
  <si>
    <t>Antidepressant (norepinephrine-dopamine reuptake inhibitor-NDRI)</t>
  </si>
  <si>
    <t>Antidepressant (selective serotonin reuptake inhibitor-SSRI)</t>
  </si>
  <si>
    <t>Antidepressant (serotonin antagonist and reuptake inhibitor-SARI)</t>
  </si>
  <si>
    <t>Antidepressant (monoamine oxidase type B (MAO-B) inhibitors) (Parkinson's disease)</t>
  </si>
  <si>
    <t>Anti-dementia agent (N-methyl-D-aspartate (NMDA) receptor antagonist) (Alzeimer's disease)</t>
  </si>
  <si>
    <t>Antidepressant (nonbenzodiazepine hypnotic (z-drug))</t>
  </si>
  <si>
    <t>Statins</t>
  </si>
  <si>
    <t>Fibrates</t>
  </si>
  <si>
    <t>Influence of exposure time, physicochemical properties, and plant transpiration on the uptake dynamics and translocation of pharmaceutical and personal care products in the aquatic macrophyte Typha latifolia</t>
  </si>
  <si>
    <t>Antiarrhythmic agents</t>
  </si>
  <si>
    <t>Antiplatelet (anti-blood clot)</t>
  </si>
  <si>
    <t>ANTIHYPERTENSIVES - Angiotensin-converting enzyme (ACE) inhibitor</t>
  </si>
  <si>
    <t>ANTIHYPERTENSIVES - Angiotensin II receptor blocker (ARB)</t>
  </si>
  <si>
    <t>CARDIAC CARE MEDICATIONS</t>
  </si>
  <si>
    <t>Calcium channel blockers</t>
  </si>
  <si>
    <t>ANTINEOPLASTICS</t>
  </si>
  <si>
    <t>X-RAY CONTRAST AGENT</t>
  </si>
  <si>
    <t>Application of chemometrics in determination of the acid dissociation constants (pKa) of several benzodiazepine derivatives as poorly soluble drugs in the presence of ionic surfactants</t>
  </si>
  <si>
    <r>
      <t>Shayesteh et al. (</t>
    </r>
    <r>
      <rPr>
        <b/>
        <sz val="12"/>
        <color rgb="FF0070C0"/>
        <rFont val="Calibri"/>
        <family val="2"/>
        <scheme val="minor"/>
      </rPr>
      <t>2015</t>
    </r>
    <r>
      <rPr>
        <sz val="12"/>
        <color theme="1"/>
        <rFont val="Calibri"/>
        <family val="2"/>
        <scheme val="minor"/>
      </rPr>
      <t>)</t>
    </r>
  </si>
  <si>
    <t>Updated Clinical Pharmacokinetics and Pharmacodynamics of Oxycodone</t>
  </si>
  <si>
    <r>
      <t>Kinnunen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</si>
  <si>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Impact of log(Kow) Value on the Extraction of Antibiotics from River Sediments with Pressurized Liquid Extraction</t>
  </si>
  <si>
    <r>
      <t>Chabilan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color theme="1"/>
        <rFont val="Calibri"/>
        <family val="2"/>
        <scheme val="minor"/>
      </rPr>
      <t>)</t>
    </r>
  </si>
  <si>
    <r>
      <t>Pérez et al. (</t>
    </r>
    <r>
      <rPr>
        <b/>
        <sz val="12"/>
        <color rgb="FF0070C0"/>
        <rFont val="Calibri"/>
        <family val="2"/>
        <scheme val="minor"/>
      </rPr>
      <t>2023</t>
    </r>
    <r>
      <rPr>
        <sz val="12"/>
        <color theme="1"/>
        <rFont val="Calibri"/>
        <family val="2"/>
        <scheme val="minor"/>
      </rPr>
      <t>)</t>
    </r>
  </si>
  <si>
    <t>Degradation of Aqueous Pharmaceuticals by Ozonation and Advanced Oxidation Processes: A Review</t>
  </si>
  <si>
    <r>
      <t>Ikehata (</t>
    </r>
    <r>
      <rPr>
        <b/>
        <sz val="12"/>
        <color rgb="FF0070C0"/>
        <rFont val="Calibri"/>
        <family val="2"/>
        <scheme val="minor"/>
      </rPr>
      <t>2007</t>
    </r>
    <r>
      <rPr>
        <sz val="12"/>
        <color theme="1"/>
        <rFont val="Calibri"/>
        <family val="2"/>
        <scheme val="minor"/>
      </rPr>
      <t>)</t>
    </r>
  </si>
  <si>
    <t>Gemfibrozil</t>
  </si>
  <si>
    <t xml:space="preserve">Antibiotics in the environment: A review </t>
  </si>
  <si>
    <t>ANTIDEPRESSANTS, ANTIPSYCHOTICS, AND ANXIOLYTICS</t>
  </si>
  <si>
    <t>ANTIDIABETICS</t>
  </si>
  <si>
    <t>ANTIVIROTICS</t>
  </si>
  <si>
    <t>MUSCLE RELAXANTS</t>
  </si>
  <si>
    <t>ANESTHETICS</t>
  </si>
  <si>
    <t>Cholinergic antagonists (anticholinergics)</t>
  </si>
  <si>
    <t>CHOLINERGIC AND ANTICHOLINERGIC DRUGS</t>
  </si>
  <si>
    <t>Antifungals (imidazole)</t>
  </si>
  <si>
    <t>Antifungals (azole)</t>
  </si>
  <si>
    <t>Antifungals (morpholine)</t>
  </si>
  <si>
    <t xml:space="preserve">ANTIFUNGALS </t>
  </si>
  <si>
    <t>A-SMX</t>
  </si>
  <si>
    <t>ENT</t>
  </si>
  <si>
    <t>IOP</t>
  </si>
  <si>
    <t>SIT</t>
  </si>
  <si>
    <t xml:space="preserve">  </t>
  </si>
  <si>
    <t>Bronchodilator (short-acting B2 agonist-SABA)</t>
  </si>
  <si>
    <t>Antihistamine (H1 receptor antagonist)</t>
  </si>
  <si>
    <t>Antihistamine (H2 blocker)</t>
  </si>
  <si>
    <t>Antineoplastics</t>
  </si>
  <si>
    <t>1-(4-Methylpiperazino)-2-[(2-phenylquinoline-4-yl)oxy]ethan-1-one but-2-ene-dioic acid</t>
  </si>
  <si>
    <t>1-[(3,3-Diphenylpropyl)(methyl)amino]-2-methylpropan-2-ol</t>
  </si>
  <si>
    <t>100442-33-9</t>
  </si>
  <si>
    <t>1-[(4-phenyl-4-piperidyl)carbonyl]pyrrolidine monohydrochloride</t>
  </si>
  <si>
    <t>83929-36-6</t>
  </si>
  <si>
    <t>1-Hydroxymethyltriazolam. alpha-Hydroxy-Triazolam</t>
  </si>
  <si>
    <t>37115-45-0</t>
  </si>
  <si>
    <t>1-Methyl-4-BenzylpiperazineÃ‚Â (MBZP)</t>
  </si>
  <si>
    <t>62226-74-8</t>
  </si>
  <si>
    <t>1-Propanamine, 3-dibenz[b,e]oxepin-11(6H)-ylidene-N-methyl-</t>
  </si>
  <si>
    <t>1225-56-5</t>
  </si>
  <si>
    <t>1-Propanesulfonic acid, 3-(cyclohexylamino)-</t>
  </si>
  <si>
    <t>1135-40-6</t>
  </si>
  <si>
    <t>2-(1-Piperazinyl)-4-amino-6,7-dimethoxyquinazoline</t>
  </si>
  <si>
    <t>60547-97-9</t>
  </si>
  <si>
    <t>2,2-DIPHENYLETHYLAMINE,N,N-DIMETHYL</t>
  </si>
  <si>
    <t>7647-54-3</t>
  </si>
  <si>
    <t>2',3'-Dideoxycytidine</t>
  </si>
  <si>
    <t>7481-89-2</t>
  </si>
  <si>
    <t>2,3-Dihydro-1,4-benzodioxin-2-yl(piperazin-1-yl)methanone</t>
  </si>
  <si>
    <t>401941-54-6</t>
  </si>
  <si>
    <t>2,4(1H,3H)-Pyrimidinedione, 6-(chloromethyl)-</t>
  </si>
  <si>
    <t>18592-13-7</t>
  </si>
  <si>
    <t>2-Amino-N-cyclohexyl-N-methylbenzylamine</t>
  </si>
  <si>
    <t>57365-08-9</t>
  </si>
  <si>
    <t>2-thien-2-ylthiazolidine-4-carboxylic acid</t>
  </si>
  <si>
    <t>32451-19-7</t>
  </si>
  <si>
    <t>3-[(2,6-dichlorophenyl)methylene]-N-hydroxycarbazamidine hydrochloride</t>
  </si>
  <si>
    <t>23256-40-8</t>
  </si>
  <si>
    <t>3-[4-(Trifluoromethoxy)phenyl]acrylic acid</t>
  </si>
  <si>
    <t>783-13-1</t>
  </si>
  <si>
    <t>3-{[(Cyanoimino)(methylthio)methyl]amino}-2-oxoazepane</t>
  </si>
  <si>
    <t>3-acetoxy-a,a,a-trifluoro-p-toluic acid</t>
  </si>
  <si>
    <t>322-79-2</t>
  </si>
  <si>
    <t>1-(3-methoxybenzyl)piperazine (3-MBZP)</t>
  </si>
  <si>
    <t>55212-32-3</t>
  </si>
  <si>
    <t>4-(methylsulphonyl)-3-nitrobenzoic acid</t>
  </si>
  <si>
    <t>81029-08-5</t>
  </si>
  <si>
    <t>4-amino-5-nitro-o-anisic acid</t>
  </si>
  <si>
    <t>59338-90-8</t>
  </si>
  <si>
    <t>5-(Aminosulphonyl)-2-methoxybenzoyl chloride</t>
  </si>
  <si>
    <t>52542-44-6</t>
  </si>
  <si>
    <t>5,7-Dichloro tryptamine</t>
  </si>
  <si>
    <t>94850-28-9</t>
  </si>
  <si>
    <t>5-hydroxy-4-(hydroxymethyl)-6-methyl-3-pyridylmethyl dihydrogen phosphate</t>
  </si>
  <si>
    <t>447-05-2</t>
  </si>
  <si>
    <t>9-(2-carboxy-4-isothiocyanatophenyl)-3,6-bis(dimethylamino)xanthylium chloride</t>
  </si>
  <si>
    <t>6749-36-6</t>
  </si>
  <si>
    <t>Adenosine</t>
  </si>
  <si>
    <t>58-61-7</t>
  </si>
  <si>
    <t>Adrenalone</t>
  </si>
  <si>
    <t>99-45-6</t>
  </si>
  <si>
    <t>Allopurinol riboside</t>
  </si>
  <si>
    <t>16220-07-8</t>
  </si>
  <si>
    <t>Alprenolol</t>
  </si>
  <si>
    <t>13655-52-2</t>
  </si>
  <si>
    <t>Alypin</t>
  </si>
  <si>
    <t>963-07-5</t>
  </si>
  <si>
    <t>Amiterol</t>
  </si>
  <si>
    <t>54063-25-1</t>
  </si>
  <si>
    <t>Anagrelide</t>
  </si>
  <si>
    <t>68475-42-3</t>
  </si>
  <si>
    <t>Atenolol met 6 - 264</t>
  </si>
  <si>
    <t>108913-85-5</t>
  </si>
  <si>
    <t>Aureothricin</t>
  </si>
  <si>
    <t>574-95-8</t>
  </si>
  <si>
    <t>Azacyclonol</t>
  </si>
  <si>
    <t>115-46-8</t>
  </si>
  <si>
    <t>Baquiloprim</t>
  </si>
  <si>
    <t>1228182-50-0</t>
  </si>
  <si>
    <t>Bazedoxifene</t>
  </si>
  <si>
    <t>198481-33-3</t>
  </si>
  <si>
    <t>Benzodioxolfentanyl</t>
  </si>
  <si>
    <t>2306823-01-6</t>
  </si>
  <si>
    <t>Benzphetamine</t>
  </si>
  <si>
    <t>156-08-1</t>
  </si>
  <si>
    <t>Brofoxine</t>
  </si>
  <si>
    <t>21440-97-1</t>
  </si>
  <si>
    <t>Bromisovalum</t>
  </si>
  <si>
    <t>496-67-3</t>
  </si>
  <si>
    <t>Bucetin</t>
  </si>
  <si>
    <t>1083-57-4</t>
  </si>
  <si>
    <t>Bunitrolol</t>
  </si>
  <si>
    <t>34915-68-9</t>
  </si>
  <si>
    <t>Carzenide</t>
  </si>
  <si>
    <t>138-41-0</t>
  </si>
  <si>
    <t>Cipamfylline</t>
  </si>
  <si>
    <t>132210-43-6</t>
  </si>
  <si>
    <t>Clenbuterol</t>
  </si>
  <si>
    <t>37148-27-9</t>
  </si>
  <si>
    <t>Clidinium</t>
  </si>
  <si>
    <t>3485-62-9</t>
  </si>
  <si>
    <t>Cromophene</t>
  </si>
  <si>
    <t>16150-45-1</t>
  </si>
  <si>
    <t>Cyclopentynafil</t>
  </si>
  <si>
    <t>1173706-34-7</t>
  </si>
  <si>
    <t>Cymiazole</t>
  </si>
  <si>
    <t>61676-87-7</t>
  </si>
  <si>
    <t>Deferoxamine</t>
  </si>
  <si>
    <t>70-51-9</t>
  </si>
  <si>
    <t>Desoxypipradol</t>
  </si>
  <si>
    <t>519-74-4</t>
  </si>
  <si>
    <t>Dexamethasone</t>
  </si>
  <si>
    <t>50-02-2</t>
  </si>
  <si>
    <t>Diethylcarbamazine</t>
  </si>
  <si>
    <t>90-89-1</t>
  </si>
  <si>
    <t>Dimethisoquin</t>
  </si>
  <si>
    <t>2773-92-4</t>
  </si>
  <si>
    <t>Dimyristylamine</t>
  </si>
  <si>
    <t>17361-44-3</t>
  </si>
  <si>
    <t>Dinortramadol</t>
  </si>
  <si>
    <t>931115-27-4</t>
  </si>
  <si>
    <t>Doxylamine</t>
  </si>
  <si>
    <t>562-10-7</t>
  </si>
  <si>
    <t>Epinastine</t>
  </si>
  <si>
    <t>108929-04-0</t>
  </si>
  <si>
    <t>Ethanesulfonic acid, 2-(cyclohexylamino)-</t>
  </si>
  <si>
    <t>103-47-9</t>
  </si>
  <si>
    <t>Etoloxamine</t>
  </si>
  <si>
    <t>1157-87-5</t>
  </si>
  <si>
    <t>Fenpiprane</t>
  </si>
  <si>
    <t>3540-95-2</t>
  </si>
  <si>
    <t>Fluphenazine</t>
  </si>
  <si>
    <t>69-23-8</t>
  </si>
  <si>
    <t>Gallopamil</t>
  </si>
  <si>
    <t>16662-47-8</t>
  </si>
  <si>
    <t>Guanethidine</t>
  </si>
  <si>
    <t>55-65-2</t>
  </si>
  <si>
    <t>Guanosine</t>
  </si>
  <si>
    <t>81759-48-0</t>
  </si>
  <si>
    <t>Hydrocortisone 21-hexanoate</t>
  </si>
  <si>
    <t>3593-96-2</t>
  </si>
  <si>
    <t>Lacosamide</t>
  </si>
  <si>
    <t>175481-36-4</t>
  </si>
  <si>
    <t>Leucylproline</t>
  </si>
  <si>
    <t>6403-35-6</t>
  </si>
  <si>
    <t>Lonazolac</t>
  </si>
  <si>
    <t>53808-88-1</t>
  </si>
  <si>
    <t>l-Tryptophan</t>
  </si>
  <si>
    <t>54-12-6</t>
  </si>
  <si>
    <t>L-Tyrosine</t>
  </si>
  <si>
    <t>60-18-4</t>
  </si>
  <si>
    <t>Mebhydrolin</t>
  </si>
  <si>
    <t>6153-33-9</t>
  </si>
  <si>
    <t>Mebutamate</t>
  </si>
  <si>
    <t>64-55-1</t>
  </si>
  <si>
    <t>Mepivacaine</t>
  </si>
  <si>
    <t>96-88-8</t>
  </si>
  <si>
    <t>Methaqualone</t>
  </si>
  <si>
    <t>72-44-6</t>
  </si>
  <si>
    <t>Methohexital</t>
  </si>
  <si>
    <t>151-83-7</t>
  </si>
  <si>
    <t>Metizolam (Desmethyletizolam)</t>
  </si>
  <si>
    <t>40054-68-0</t>
  </si>
  <si>
    <t>Miglustat</t>
  </si>
  <si>
    <t>72599-27-0</t>
  </si>
  <si>
    <t>N,O-Didesmethylvenlafaxine</t>
  </si>
  <si>
    <t>135308-74-6</t>
  </si>
  <si>
    <t>N-Amidinododecanamide</t>
  </si>
  <si>
    <t>5634-27-5</t>
  </si>
  <si>
    <t>N-desmethyl diltiazem</t>
  </si>
  <si>
    <t>85100-17-0</t>
  </si>
  <si>
    <t>N-desmethylpheniramine</t>
  </si>
  <si>
    <t>19428-44-5</t>
  </si>
  <si>
    <t>N-Nitrosodicyclohexylamine</t>
  </si>
  <si>
    <t>947-92-2</t>
  </si>
  <si>
    <t>Nomifensine</t>
  </si>
  <si>
    <t>24526-64-5</t>
  </si>
  <si>
    <t>Nordiltiazem</t>
  </si>
  <si>
    <t>Nordoxepin</t>
  </si>
  <si>
    <t>67035-76-1</t>
  </si>
  <si>
    <t>Norvenlafaxine</t>
  </si>
  <si>
    <t>149289-30-5</t>
  </si>
  <si>
    <t>O-Desmethyl Venlafaxine</t>
  </si>
  <si>
    <t>142761-11-3</t>
  </si>
  <si>
    <t>Pamidronic acid</t>
  </si>
  <si>
    <t>40391-99-9</t>
  </si>
  <si>
    <t>Phenallymal</t>
  </si>
  <si>
    <t>115-43-5</t>
  </si>
  <si>
    <t>Pheniramine</t>
  </si>
  <si>
    <t>86-21-5</t>
  </si>
  <si>
    <t>Picric acid</t>
  </si>
  <si>
    <t>88-89-1</t>
  </si>
  <si>
    <t>Prilocaine</t>
  </si>
  <si>
    <t>721-50-6</t>
  </si>
  <si>
    <t>Primaquine</t>
  </si>
  <si>
    <t>90-34-6</t>
  </si>
  <si>
    <t>Propyphenazone</t>
  </si>
  <si>
    <t>479-92-5</t>
  </si>
  <si>
    <t>Proquazone</t>
  </si>
  <si>
    <t>22760-18-5</t>
  </si>
  <si>
    <t>Quinoline, 2-(phenylthio)-</t>
  </si>
  <si>
    <t>22190-12-1</t>
  </si>
  <si>
    <t>Quinupramine</t>
  </si>
  <si>
    <t>31721-17-2</t>
  </si>
  <si>
    <t>Riluzole</t>
  </si>
  <si>
    <t>1744-22-5</t>
  </si>
  <si>
    <t>Rivaroxaban   Manuel</t>
  </si>
  <si>
    <t>366789-02-8</t>
  </si>
  <si>
    <t>Rivastigmine</t>
  </si>
  <si>
    <t>123441-03-2</t>
  </si>
  <si>
    <t>Saccharin N-(2-acetic acid ethyl ester)</t>
  </si>
  <si>
    <t>24683-20-3</t>
  </si>
  <si>
    <t>Salvianolic acid A</t>
  </si>
  <si>
    <t>96574-01-5</t>
  </si>
  <si>
    <t>Teoprolol</t>
  </si>
  <si>
    <t>65184-10-3</t>
  </si>
  <si>
    <t>Terfenadine</t>
  </si>
  <si>
    <t>50679-08-8</t>
  </si>
  <si>
    <t>Thiodimethyl Sildenafil</t>
  </si>
  <si>
    <t>856190-47-1</t>
  </si>
  <si>
    <t>Thioridazine</t>
  </si>
  <si>
    <t>50-52-2</t>
  </si>
  <si>
    <t>Tolfenamic acid</t>
  </si>
  <si>
    <t>13710-19-5</t>
  </si>
  <si>
    <t>Tolpropamine</t>
  </si>
  <si>
    <t>5632-44-0</t>
  </si>
  <si>
    <t>Tolycaine</t>
  </si>
  <si>
    <t>3686-58-6</t>
  </si>
  <si>
    <t>Trandolapril</t>
  </si>
  <si>
    <t>87679-37-6</t>
  </si>
  <si>
    <t>Triphenylsilanol</t>
  </si>
  <si>
    <t>791-31-1</t>
  </si>
  <si>
    <t>Zinterol</t>
  </si>
  <si>
    <t>38241-28-0</t>
  </si>
  <si>
    <t>Matrix-assisted laser desorption ionization mass spectrometry imaging (MALDI-MSI)</t>
  </si>
  <si>
    <t>CAS RN</t>
  </si>
  <si>
    <t>Therapeutic classification</t>
  </si>
  <si>
    <t>List headings</t>
  </si>
  <si>
    <t>Total number of CECs  investigated</t>
  </si>
  <si>
    <t xml:space="preserve">First-level grouping of CECs </t>
  </si>
  <si>
    <t xml:space="preserve">CECs detected with MALDI-MSI (Matrix-Assisted Laser Desorption Ionization Mass Spectrometry Imaging) </t>
  </si>
  <si>
    <t>Second-level grouping CECs (therapeutic class, use, or application of CECs) &amp; CECs detected with conventional analytical methods (GC-MS, LC-MS, LC-PDA, etc.).</t>
  </si>
  <si>
    <t>NOT CLASSIFIED BY THERAPEUTIC USE</t>
  </si>
  <si>
    <t>Reference number</t>
  </si>
  <si>
    <t>Total 12 anticonvulsants and antiepileptics</t>
  </si>
  <si>
    <t>Total antidepressants, antipsychotics, and antianxiety</t>
  </si>
  <si>
    <t>Total cardiac care medications</t>
  </si>
  <si>
    <t>Total antifungals</t>
  </si>
  <si>
    <t>Total lipid regulators</t>
  </si>
  <si>
    <t>Total all PPs</t>
  </si>
  <si>
    <t>Statistics - occurrence of PPs in biosolids</t>
  </si>
  <si>
    <t>Pharmaceuticals and personal care products (PPCPs) in the freshwater aquatic environment</t>
  </si>
  <si>
    <t>Contamination of surface, ground, and drinking water from pharmaceutical production</t>
  </si>
  <si>
    <r>
      <t>Ebele et al. (</t>
    </r>
    <r>
      <rPr>
        <b/>
        <sz val="12"/>
        <color rgb="FF0070C0"/>
        <rFont val="Calibri"/>
        <family val="2"/>
        <scheme val="minor"/>
      </rPr>
      <t>2017</t>
    </r>
    <r>
      <rPr>
        <sz val="12"/>
        <color theme="1"/>
        <rFont val="Calibri"/>
        <family val="2"/>
        <scheme val="minor"/>
      </rPr>
      <t>)</t>
    </r>
  </si>
  <si>
    <r>
      <t>Fick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</si>
  <si>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Concentration and distribution of parabens, triclosan, and triclocarban in pregnant woman serum in China</t>
  </si>
  <si>
    <t>Fate of triclosan, triclocarban, and their transformation products in wastewater under nitrifying conditions</t>
  </si>
  <si>
    <t>Tetracyclines in the environment: An overview on the occurrence, fate, toxicity, detection, removal methods, and sludge management</t>
  </si>
  <si>
    <t>Selective Uptake and Bioaccumulation of Antidepressants in Fish from Effluent-Impacted Niagara River</t>
  </si>
  <si>
    <t>Antimicrobial resistance in fish and poultry: Public health implications for animal source food production in Nigeria, Egypt, and South Africa</t>
  </si>
  <si>
    <t>Current progress in the adsorption, transport and biodegradation of antibiotics in soil</t>
  </si>
  <si>
    <r>
      <t>Zhi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</si>
  <si>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Occurrence, transformation, bioaccumulation, risk and analysis of pharmaceutical and personal care products from wastewater: a review</t>
  </si>
  <si>
    <t>Uptake of pharmaceuticals by plants grown under hydroponic conditions and natural occurring plant species: A review</t>
  </si>
  <si>
    <t>Fate, transport, and risk assessment of widely prescribed pharmaceuticals in terrestrial and aquatic system - A review</t>
  </si>
  <si>
    <r>
      <t>Shaheen et al.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rFont val="Calibri"/>
        <family val="2"/>
        <scheme val="minor"/>
      </rPr>
      <t>)</t>
    </r>
  </si>
  <si>
    <r>
      <t>Arnnok et al. (</t>
    </r>
    <r>
      <rPr>
        <b/>
        <sz val="12"/>
        <color rgb="FF0070C0"/>
        <rFont val="Calibri"/>
        <family val="2"/>
        <scheme val="minor"/>
      </rPr>
      <t>2017</t>
    </r>
    <r>
      <rPr>
        <sz val="12"/>
        <color theme="1"/>
        <rFont val="Calibri"/>
        <family val="2"/>
        <scheme val="minor"/>
      </rPr>
      <t>)</t>
    </r>
  </si>
  <si>
    <t>Sorption-desorption and transport of trimethoprim and sulfonamide antibiotics in agricultural soil: effect of soil type, dissolved organic matter, and pH</t>
  </si>
  <si>
    <r>
      <t>Zhang et al. (</t>
    </r>
    <r>
      <rPr>
        <b/>
        <sz val="12"/>
        <color rgb="FF0070C0"/>
        <rFont val="Calibri"/>
        <family val="2"/>
        <scheme val="minor"/>
      </rPr>
      <t>2014</t>
    </r>
    <r>
      <rPr>
        <sz val="12"/>
        <color theme="1"/>
        <rFont val="Calibri"/>
        <family val="2"/>
        <scheme val="minor"/>
      </rPr>
      <t>)</t>
    </r>
  </si>
  <si>
    <t>Interaction of polar and nonpolar organic pollutants with soil organic matter: Sorption experiments and molecular dynamics simulation</t>
  </si>
  <si>
    <r>
      <t>Ahmed et al. (</t>
    </r>
    <r>
      <rPr>
        <b/>
        <sz val="12"/>
        <color rgb="FF0070C0"/>
        <rFont val="Calibri"/>
        <family val="2"/>
        <scheme val="minor"/>
      </rPr>
      <t>2015</t>
    </r>
    <r>
      <rPr>
        <sz val="12"/>
        <color theme="1"/>
        <rFont val="Calibri"/>
        <family val="2"/>
        <scheme val="minor"/>
      </rPr>
      <t>)</t>
    </r>
  </si>
  <si>
    <t>Identification of more than 100 new compounds in the wastewater: Fate of polyethylene/polypropylene oxide copolymers and their metabolites in the aquatic environment</t>
  </si>
  <si>
    <r>
      <t>(Tisler ee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</si>
  <si>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t>Current advances in treatment technologies for removal of emerging contaminants from water – A critical review</t>
  </si>
  <si>
    <r>
      <t>Shahid et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</si>
  <si>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r>
      <t>Conde-Cid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</si>
  <si>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t>Effects of pine bark amendment on the transport of sulfonamide antibiotics in soils</t>
  </si>
  <si>
    <t>Countercurrent Chromatography for the Measurement of the Hydrophobicity of Sulfonamide Amphoteric Compounds</t>
  </si>
  <si>
    <r>
      <t>Carda-Broch (</t>
    </r>
    <r>
      <rPr>
        <b/>
        <sz val="12"/>
        <color rgb="FF0070C0"/>
        <rFont val="Calibri"/>
        <family val="2"/>
        <scheme val="minor"/>
      </rPr>
      <t>2004</t>
    </r>
    <r>
      <rPr>
        <sz val="12"/>
        <color theme="1"/>
        <rFont val="Calibri"/>
        <family val="2"/>
        <scheme val="minor"/>
      </rPr>
      <t>)</t>
    </r>
  </si>
  <si>
    <r>
      <t>OP Bansal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rFont val="Calibri"/>
        <family val="2"/>
        <scheme val="minor"/>
      </rPr>
      <t>)</t>
    </r>
  </si>
  <si>
    <t>Sorption influenced transport of ionizable pharmaceuticals onto a natural sandy aquifer sediment at different pH</t>
  </si>
  <si>
    <r>
      <t xml:space="preserve"> Schaffer et al. (</t>
    </r>
    <r>
      <rPr>
        <b/>
        <sz val="12"/>
        <color rgb="FF0070C0"/>
        <rFont val="Calibri"/>
        <family val="2"/>
        <scheme val="minor"/>
      </rPr>
      <t>2012</t>
    </r>
    <r>
      <rPr>
        <sz val="12"/>
        <color theme="1"/>
        <rFont val="Calibri"/>
        <family val="2"/>
        <scheme val="minor"/>
      </rPr>
      <t>)</t>
    </r>
  </si>
  <si>
    <t>Co-contaminants and factors affecting the sorption behaviour of two sulfonamides in pasture soils</t>
  </si>
  <si>
    <r>
      <t xml:space="preserve"> Srinivasan et al. (</t>
    </r>
    <r>
      <rPr>
        <b/>
        <sz val="12"/>
        <color rgb="FF0070C0"/>
        <rFont val="Calibri"/>
        <family val="2"/>
        <scheme val="minor"/>
      </rPr>
      <t>2013</t>
    </r>
    <r>
      <rPr>
        <sz val="12"/>
        <color theme="1"/>
        <rFont val="Calibri"/>
        <family val="2"/>
        <scheme val="minor"/>
      </rPr>
      <t>)</t>
    </r>
  </si>
  <si>
    <t>Sorption of citalopram, irbesartan and fexofenadine in soils: Estimation of sorption coefficients from soil properties</t>
  </si>
  <si>
    <r>
      <t>Klement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</si>
  <si>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r>
      <t>Xu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</si>
  <si>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t>Sorption of pharmaceuticals and personal care products on soil and soil components: Influencing factors and mechanisms</t>
  </si>
  <si>
    <t>Occurrence, fate and environmental risk assessment of pharmaceutical compounds in soils amended with organic wastes</t>
  </si>
  <si>
    <t>Total antihistamines</t>
  </si>
  <si>
    <t>2'-OH-TCC</t>
  </si>
  <si>
    <t>3'-OH-TCC</t>
  </si>
  <si>
    <t xml:space="preserve">Ethyl protocatechuate </t>
  </si>
  <si>
    <t>Parabens as Urinary Biomarkers of Exposure in Humans</t>
  </si>
  <si>
    <r>
      <t>Ye et al. (</t>
    </r>
    <r>
      <rPr>
        <b/>
        <sz val="12"/>
        <color rgb="FF0070C0"/>
        <rFont val="Calibri"/>
        <family val="2"/>
        <scheme val="minor"/>
      </rPr>
      <t>2006</t>
    </r>
    <r>
      <rPr>
        <sz val="12"/>
        <color theme="1"/>
        <rFont val="Calibri"/>
        <family val="2"/>
        <scheme val="minor"/>
      </rPr>
      <t>)</t>
    </r>
  </si>
  <si>
    <t>Safety assessment of esters of p-hydroxybenzoic acid (parabens)</t>
  </si>
  <si>
    <r>
      <t>Soni et al. (</t>
    </r>
    <r>
      <rPr>
        <b/>
        <sz val="12"/>
        <color rgb="FF0070C0"/>
        <rFont val="Calibri"/>
        <family val="2"/>
        <scheme val="minor"/>
      </rPr>
      <t>2005</t>
    </r>
    <r>
      <rPr>
        <sz val="12"/>
        <color theme="1"/>
        <rFont val="Calibri"/>
        <family val="2"/>
        <scheme val="minor"/>
      </rPr>
      <t>)</t>
    </r>
  </si>
  <si>
    <t>Triclocarban Enhances Testosterone Action: A New Type of Endocrine Disruptor?</t>
  </si>
  <si>
    <r>
      <t>Chen et al. (</t>
    </r>
    <r>
      <rPr>
        <b/>
        <sz val="12"/>
        <color rgb="FF0070C0"/>
        <rFont val="Calibri"/>
        <family val="2"/>
        <scheme val="minor"/>
      </rPr>
      <t>2008</t>
    </r>
    <r>
      <rPr>
        <sz val="12"/>
        <color theme="1"/>
        <rFont val="Calibri"/>
        <family val="2"/>
        <scheme val="minor"/>
      </rPr>
      <t>)</t>
    </r>
  </si>
  <si>
    <t>Triclocarban Influences Antibiotic Resistance and Alters Anaerobic Digester Microbial Community Structure</t>
  </si>
  <si>
    <t>The impact of triclosan on the spread of antibiotic resistance in the environment</t>
  </si>
  <si>
    <r>
      <t>Carey et al. (</t>
    </r>
    <r>
      <rPr>
        <b/>
        <sz val="12"/>
        <color rgb="FF0070C0"/>
        <rFont val="Calibri"/>
        <family val="2"/>
        <scheme val="minor"/>
      </rPr>
      <t>2014</t>
    </r>
    <r>
      <rPr>
        <sz val="12"/>
        <color theme="1"/>
        <rFont val="Calibri"/>
        <family val="2"/>
        <scheme val="minor"/>
      </rPr>
      <t>)</t>
    </r>
  </si>
  <si>
    <r>
      <t>Carey et al. (</t>
    </r>
    <r>
      <rPr>
        <b/>
        <sz val="12"/>
        <color rgb="FF0070C0"/>
        <rFont val="Calibri"/>
        <family val="2"/>
        <scheme val="minor"/>
      </rPr>
      <t>2016</t>
    </r>
    <r>
      <rPr>
        <sz val="12"/>
        <color theme="1"/>
        <rFont val="Calibri"/>
        <family val="2"/>
        <scheme val="minor"/>
      </rPr>
      <t>)</t>
    </r>
  </si>
  <si>
    <r>
      <t>Li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</si>
  <si>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Fate of triclosan in agricultural soils after biosolid applications</t>
  </si>
  <si>
    <t>Degradation of triclosan and triclocarban and formation of transformation products in activated sludge using benchtop bioreactors</t>
  </si>
  <si>
    <t>Studying paraben-induced estrogen receptor- and steroid hormone-related endocrine disruption effects via multi-level approaches</t>
  </si>
  <si>
    <r>
      <t>Liang et al. (</t>
    </r>
    <r>
      <rPr>
        <b/>
        <sz val="12"/>
        <color rgb="FF0070C0"/>
        <rFont val="Calibri"/>
        <family val="2"/>
        <scheme val="minor"/>
      </rPr>
      <t>2023</t>
    </r>
    <r>
      <rPr>
        <sz val="12"/>
        <color theme="1"/>
        <rFont val="Calibri"/>
        <family val="2"/>
        <scheme val="minor"/>
      </rPr>
      <t>)</t>
    </r>
  </si>
  <si>
    <t>Pharmacokinetic profile of propyl paraben in humans after oral administration</t>
  </si>
  <si>
    <t>Shin et al. (2019)</t>
  </si>
  <si>
    <t>Variations in repeated serum concentrations of UV filters, phthalates, phenols and parabens during pregnancy</t>
  </si>
  <si>
    <r>
      <t>Assens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</si>
  <si>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Environmental phenols and parabens in adipose tissue from hospitalized adults in Southern Spain</t>
  </si>
  <si>
    <r>
      <t>Artacho-Cordón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</si>
  <si>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r>
      <t>Armstrong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</si>
  <si>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r>
      <t xml:space="preserve">PHARMACEUTICAL PRODUCTS (PPs) </t>
    </r>
    <r>
      <rPr>
        <b/>
        <sz val="18"/>
        <color theme="0"/>
        <rFont val="Calibri"/>
        <family val="2"/>
        <scheme val="minor"/>
      </rPr>
      <t>(MALDI-MSI detection)</t>
    </r>
  </si>
  <si>
    <t>PARABENS AND METABOLITES</t>
  </si>
  <si>
    <t>ANTIMICROBIALS AND METABOLITES</t>
  </si>
  <si>
    <t>Preservative</t>
  </si>
  <si>
    <t>Antimicrobial</t>
  </si>
  <si>
    <t>Preservative metabolite</t>
  </si>
  <si>
    <t>Antimicrobial metabolite</t>
  </si>
  <si>
    <t>Unit</t>
  </si>
  <si>
    <t>Total all PCPs</t>
  </si>
  <si>
    <t>Mean  (ng/g)</t>
  </si>
  <si>
    <t>conc. (ng g-1)</t>
  </si>
  <si>
    <t>Digested sludge N1</t>
  </si>
  <si>
    <t>Digested sludge N2</t>
  </si>
  <si>
    <t>Sewage sludge-Thickened-Mixed Sludge Influent (TMSI)</t>
  </si>
  <si>
    <t>Sewage sludge-Anaerobically-Digested Thickened-Mixed Sludge Effluent (ADTMSE)</t>
  </si>
  <si>
    <t>(ng/g)</t>
  </si>
  <si>
    <t xml:space="preserve">Sewage sludge - Pre-TAH </t>
  </si>
  <si>
    <t xml:space="preserve">Sewage sludge - Post-TAH </t>
  </si>
  <si>
    <t xml:space="preserve"> (ng/g)</t>
  </si>
  <si>
    <t>Anaerobically digested sludge</t>
  </si>
  <si>
    <t xml:space="preserve">Composted sludge </t>
  </si>
  <si>
    <t>Aerobically and dehydrated digested sludge</t>
  </si>
  <si>
    <t>Total antimicrobials</t>
  </si>
  <si>
    <t>Total parabens</t>
  </si>
  <si>
    <t xml:space="preserve">isobutyl-paraben </t>
  </si>
  <si>
    <t>Simultaneous pressurized liquid extraction and clean-up for the determination of metabolites in complex environmental solid matrices</t>
  </si>
  <si>
    <t>Environmental impact of estrogens on human, animal and plant life: A critical review</t>
  </si>
  <si>
    <r>
      <t>Adeel et al. (</t>
    </r>
    <r>
      <rPr>
        <b/>
        <sz val="12"/>
        <color rgb="FF0070C0"/>
        <rFont val="Calibri"/>
        <family val="2"/>
        <scheme val="minor"/>
      </rPr>
      <t>2017</t>
    </r>
    <r>
      <rPr>
        <sz val="12"/>
        <color theme="1"/>
        <rFont val="Calibri"/>
        <family val="2"/>
        <scheme val="minor"/>
      </rPr>
      <t>)</t>
    </r>
  </si>
  <si>
    <t>Endocrine-disrupting chemicals: an Endocrine Society scientific statement</t>
  </si>
  <si>
    <r>
      <t>Diamanti-Kandarakis et al. (</t>
    </r>
    <r>
      <rPr>
        <b/>
        <sz val="12"/>
        <color rgb="FF0070C0"/>
        <rFont val="Calibri"/>
        <family val="2"/>
        <scheme val="minor"/>
      </rPr>
      <t>2009</t>
    </r>
    <r>
      <rPr>
        <sz val="12"/>
        <color theme="1"/>
        <rFont val="Calibri"/>
        <family val="2"/>
        <scheme val="minor"/>
      </rPr>
      <t>)</t>
    </r>
  </si>
  <si>
    <t>Predicted exposures to steroid estrogens in U.K. rivers correlate with widespread sexual disruption in wild fish populations</t>
  </si>
  <si>
    <r>
      <t>Jobling et al. (</t>
    </r>
    <r>
      <rPr>
        <b/>
        <sz val="12"/>
        <color rgb="FF0070C0"/>
        <rFont val="Calibri"/>
        <family val="2"/>
        <scheme val="minor"/>
      </rPr>
      <t>2006</t>
    </r>
    <r>
      <rPr>
        <sz val="12"/>
        <color theme="1"/>
        <rFont val="Calibri"/>
        <family val="2"/>
        <scheme val="minor"/>
      </rPr>
      <t>)</t>
    </r>
  </si>
  <si>
    <t>Degradation of Estrogenic Hormones in a Silt Loam Soil</t>
  </si>
  <si>
    <r>
      <t>Xuan et al. (</t>
    </r>
    <r>
      <rPr>
        <b/>
        <sz val="12"/>
        <color rgb="FF0070C0"/>
        <rFont val="Calibri"/>
        <family val="2"/>
        <scheme val="minor"/>
      </rPr>
      <t>2008</t>
    </r>
    <r>
      <rPr>
        <sz val="12"/>
        <color theme="1"/>
        <rFont val="Calibri"/>
        <family val="2"/>
        <scheme val="minor"/>
      </rPr>
      <t>)</t>
    </r>
  </si>
  <si>
    <t>Analysis of natural and synthetic estrogenic endocrine disruptors in environmental waters using online preconcentration coupled with LC-APPI-MS/MS</t>
  </si>
  <si>
    <r>
      <t>Viglino et al. (</t>
    </r>
    <r>
      <rPr>
        <b/>
        <sz val="12"/>
        <color rgb="FF0070C0"/>
        <rFont val="Calibri"/>
        <family val="2"/>
        <scheme val="minor"/>
      </rPr>
      <t>2008</t>
    </r>
    <r>
      <rPr>
        <sz val="12"/>
        <color theme="1"/>
        <rFont val="Calibri"/>
        <family val="2"/>
        <scheme val="minor"/>
      </rPr>
      <t>)</t>
    </r>
  </si>
  <si>
    <t>Removal mechanisms for endocrine disrupting compounds (EDCs) in wastewater treatment — physical means, biodegradation, and chemical advanced oxidation: A review</t>
  </si>
  <si>
    <r>
      <t>Liu et al. (</t>
    </r>
    <r>
      <rPr>
        <b/>
        <sz val="12"/>
        <color rgb="FF0070C0"/>
        <rFont val="Calibri"/>
        <family val="2"/>
        <scheme val="minor"/>
      </rPr>
      <t>2009</t>
    </r>
    <r>
      <rPr>
        <sz val="12"/>
        <color theme="1"/>
        <rFont val="Calibri"/>
        <family val="2"/>
        <scheme val="minor"/>
      </rPr>
      <t>)</t>
    </r>
  </si>
  <si>
    <t>Synthetic progestins used in HRT have different glucocorticoid agonist properties</t>
  </si>
  <si>
    <r>
      <t>Koubovec et al. (</t>
    </r>
    <r>
      <rPr>
        <b/>
        <sz val="12"/>
        <color rgb="FF0070C0"/>
        <rFont val="Calibri"/>
        <family val="2"/>
        <scheme val="minor"/>
      </rPr>
      <t>2005</t>
    </r>
    <r>
      <rPr>
        <sz val="12"/>
        <color theme="1"/>
        <rFont val="Calibri"/>
        <family val="2"/>
        <scheme val="minor"/>
      </rPr>
      <t>)</t>
    </r>
  </si>
  <si>
    <r>
      <t>Goeury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</si>
  <si>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Analysis of Environmental Protection Agency priority endocrine disruptor hormones and bisphenol A in tap, surface and wastewater by online concentration liquid chromatography tandem mass spectrometry</t>
  </si>
  <si>
    <t>Anabolic-androgenic steroids and cardiovascular risk</t>
  </si>
  <si>
    <t>Anabolic–androgenic steroids: How do they work and what are the risks?</t>
  </si>
  <si>
    <r>
      <t>Bond et al.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color theme="1"/>
        <rFont val="Calibri"/>
        <family val="2"/>
        <scheme val="minor"/>
      </rPr>
      <t>)</t>
    </r>
  </si>
  <si>
    <r>
      <rPr>
        <sz val="12"/>
        <color theme="1"/>
        <rFont val="Calibri"/>
        <family val="2"/>
        <scheme val="minor"/>
      </rPr>
      <t>Liu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</si>
  <si>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Endocrine Therapy for Breast Cancer: A Model of Hormonal Manipulation</t>
  </si>
  <si>
    <r>
      <t>Johnston and  Cheung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</si>
  <si>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Occurrence, removal, and fate of progestogens, androgens, estrogens, and phenols in six sewage treatment plants around Dianchi Lake in China</t>
  </si>
  <si>
    <t>Treatment sequencing in metastatic castrate-resistant prostate cancer</t>
  </si>
  <si>
    <t>SYNTHETIC HORMONES</t>
  </si>
  <si>
    <t>Sewage sludge - Lisbon 1 (median)</t>
  </si>
  <si>
    <t>Sewage sludge Lisbon 2 (median)</t>
  </si>
  <si>
    <t>Sewage sludge Lisbon 3 (median)</t>
  </si>
  <si>
    <t>Sewage sludge Faro 1 (median)</t>
  </si>
  <si>
    <t>Sewage sludge Faro 2 (median)</t>
  </si>
  <si>
    <t xml:space="preserve">Sewage sludge Winter occurrence in SS </t>
  </si>
  <si>
    <t xml:space="preserve">Sewage sludge Summer occurrence in SS </t>
  </si>
  <si>
    <t xml:space="preserve">Biosolids - Mean original samples (free form) </t>
  </si>
  <si>
    <t xml:space="preserve">Biosolids -  Min original samples (free form) </t>
  </si>
  <si>
    <t xml:space="preserve">Biosolids - Max original samples (free form) </t>
  </si>
  <si>
    <t xml:space="preserve">Biosolids - Min original samples (conjugate form) </t>
  </si>
  <si>
    <t>Biosolids -  Biosolids</t>
  </si>
  <si>
    <t xml:space="preserve">Biosolids - Max original samples (conjugate form) </t>
  </si>
  <si>
    <t>ng g-1</t>
  </si>
  <si>
    <t>ng g-2</t>
  </si>
  <si>
    <t>ng g-3</t>
  </si>
  <si>
    <t>ng g-4</t>
  </si>
  <si>
    <t>ng g-5</t>
  </si>
  <si>
    <t>ng g-6</t>
  </si>
  <si>
    <t>Total natural hormones</t>
  </si>
  <si>
    <t>Total synthetic hormones</t>
  </si>
  <si>
    <t>Total bisphenols</t>
  </si>
  <si>
    <t xml:space="preserve">Statistics </t>
  </si>
  <si>
    <t>Statistics</t>
  </si>
  <si>
    <t>Total phthalates (ng/g)</t>
  </si>
  <si>
    <t>Total phthalates (μg/g)</t>
  </si>
  <si>
    <t>Phthalates</t>
  </si>
  <si>
    <t xml:space="preserve">S-DPAs </t>
  </si>
  <si>
    <t>STDEV</t>
  </si>
  <si>
    <t xml:space="preserve">Dicyclohexylamine </t>
  </si>
  <si>
    <t xml:space="preserve">N-phenyl-1-naphthylamine </t>
  </si>
  <si>
    <t xml:space="preserve">N-phenyl-2-naphthylamine </t>
  </si>
  <si>
    <t xml:space="preserve">4,4'-di-tert-butyldiphenylamine </t>
  </si>
  <si>
    <t>di-t-bu-DPA</t>
  </si>
  <si>
    <t xml:space="preserve">4,4′-di-n-octylphenylamine </t>
  </si>
  <si>
    <t>di-n-oc-DPA</t>
  </si>
  <si>
    <t>4,4′-bis(1,1-dimethylbenzyl)diphenylamine</t>
  </si>
  <si>
    <t>Antioxidants</t>
  </si>
  <si>
    <t>Not specified in the reviewed article</t>
  </si>
  <si>
    <r>
      <t>Madikizela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</si>
  <si>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Removal of residual anti-inflammatory and analgesic pharmaceuticals from aqueous systems by electrochemical advanced oxidation processes. A review</t>
  </si>
  <si>
    <r>
      <t>Feng et al. (</t>
    </r>
    <r>
      <rPr>
        <b/>
        <sz val="12"/>
        <color rgb="FF0070C0"/>
        <rFont val="Calibri"/>
        <family val="2"/>
        <scheme val="minor"/>
      </rPr>
      <t>2013</t>
    </r>
    <r>
      <rPr>
        <sz val="12"/>
        <color theme="1"/>
        <rFont val="Calibri"/>
        <family val="2"/>
        <scheme val="minor"/>
      </rPr>
      <t>)</t>
    </r>
  </si>
  <si>
    <t>Algal bioaccumulation of triclocarban, triclosan, and methyl-triclosan in a North Texas wastewater treatment plant receiving stream</t>
  </si>
  <si>
    <r>
      <t>Coogan et al. (</t>
    </r>
    <r>
      <rPr>
        <b/>
        <sz val="12"/>
        <color rgb="FF0070C0"/>
        <rFont val="Calibri"/>
        <family val="2"/>
        <scheme val="minor"/>
      </rPr>
      <t>2007</t>
    </r>
    <r>
      <rPr>
        <sz val="12"/>
        <color theme="1"/>
        <rFont val="Calibri"/>
        <family val="2"/>
        <scheme val="minor"/>
      </rPr>
      <t>)</t>
    </r>
  </si>
  <si>
    <t>Fate of triclosan and triclocarban in soil columns with and without biosolids surface application</t>
  </si>
  <si>
    <r>
      <t>Kwon and Xia (</t>
    </r>
    <r>
      <rPr>
        <b/>
        <sz val="12"/>
        <color rgb="FF0070C0"/>
        <rFont val="Calibri"/>
        <family val="2"/>
        <scheme val="minor"/>
      </rPr>
      <t>2012</t>
    </r>
    <r>
      <rPr>
        <sz val="12"/>
        <color theme="1"/>
        <rFont val="Calibri"/>
        <family val="2"/>
        <scheme val="minor"/>
      </rPr>
      <t>)</t>
    </r>
  </si>
  <si>
    <r>
      <t>Armstrong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</si>
  <si>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In vitro biologic activities of the antimicrobials triclocarban, its analogs, and triclosan in bioassay screens: receptor-based bioassay screens</t>
  </si>
  <si>
    <r>
      <t>Ahn et al. (</t>
    </r>
    <r>
      <rPr>
        <b/>
        <sz val="12"/>
        <color rgb="FF0070C0"/>
        <rFont val="Calibri"/>
        <family val="2"/>
        <scheme val="minor"/>
      </rPr>
      <t>2008</t>
    </r>
    <r>
      <rPr>
        <sz val="12"/>
        <color theme="1"/>
        <rFont val="Calibri"/>
        <family val="2"/>
        <scheme val="minor"/>
      </rPr>
      <t>)</t>
    </r>
  </si>
  <si>
    <r>
      <t>Hou et al. (</t>
    </r>
    <r>
      <rPr>
        <b/>
        <sz val="12"/>
        <color rgb="FF0070C0"/>
        <rFont val="Calibri"/>
        <family val="2"/>
        <scheme val="minor"/>
      </rPr>
      <t>2015</t>
    </r>
    <r>
      <rPr>
        <sz val="12"/>
        <color theme="1"/>
        <rFont val="Calibri"/>
        <family val="2"/>
        <scheme val="minor"/>
      </rPr>
      <t>)</t>
    </r>
  </si>
  <si>
    <t>Trends in Antibiotic Resistance Genes Occurrence in the Haihe River, China</t>
  </si>
  <si>
    <r>
      <t>Luo et al. (</t>
    </r>
    <r>
      <rPr>
        <b/>
        <sz val="12"/>
        <color rgb="FF0070C0"/>
        <rFont val="Calibri"/>
        <family val="2"/>
        <scheme val="minor"/>
      </rPr>
      <t>2010</t>
    </r>
    <r>
      <rPr>
        <sz val="12"/>
        <color theme="1"/>
        <rFont val="Calibri"/>
        <family val="2"/>
        <scheme val="minor"/>
      </rPr>
      <t>)</t>
    </r>
  </si>
  <si>
    <r>
      <t>Scaria et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</si>
  <si>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r>
      <t>Conde-Cid et al. (</t>
    </r>
    <r>
      <rPr>
        <b/>
        <sz val="12"/>
        <color rgb="FF0070C0"/>
        <rFont val="Calibri"/>
        <family val="2"/>
        <scheme val="minor"/>
      </rPr>
      <t>2020b</t>
    </r>
    <r>
      <rPr>
        <sz val="12"/>
        <color theme="1"/>
        <rFont val="Calibri"/>
        <family val="2"/>
        <scheme val="minor"/>
      </rPr>
      <t>)</t>
    </r>
  </si>
  <si>
    <r>
      <t>Okon et al.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color theme="1"/>
        <rFont val="Calibri"/>
        <family val="2"/>
        <scheme val="minor"/>
      </rPr>
      <t>)</t>
    </r>
  </si>
  <si>
    <t>The fate of triclocarban in activated sludge and its influence on biological wastewater treatment system</t>
  </si>
  <si>
    <r>
      <t>Wang et al. (</t>
    </r>
    <r>
      <rPr>
        <b/>
        <sz val="12"/>
        <color rgb="FF0070C0"/>
        <rFont val="Calibri"/>
        <family val="2"/>
        <scheme val="minor"/>
      </rPr>
      <t>2020</t>
    </r>
    <r>
      <rPr>
        <sz val="12"/>
        <color theme="1"/>
        <rFont val="Calibri"/>
        <family val="2"/>
        <scheme val="minor"/>
      </rPr>
      <t>)</t>
    </r>
  </si>
  <si>
    <r>
      <t>Lozano et al. (</t>
    </r>
    <r>
      <rPr>
        <b/>
        <sz val="12"/>
        <color rgb="FF0070C0"/>
        <rFont val="Calibri"/>
        <family val="2"/>
        <scheme val="minor"/>
      </rPr>
      <t>2010</t>
    </r>
    <r>
      <rPr>
        <sz val="12"/>
        <color theme="1"/>
        <rFont val="Calibri"/>
        <family val="2"/>
        <scheme val="minor"/>
      </rPr>
      <t>)</t>
    </r>
  </si>
  <si>
    <r>
      <t>Anand et al. (</t>
    </r>
    <r>
      <rPr>
        <b/>
        <sz val="12"/>
        <color rgb="FF0070C0"/>
        <rFont val="Calibri"/>
        <family val="2"/>
        <scheme val="minor"/>
      </rPr>
      <t>2022</t>
    </r>
    <r>
      <rPr>
        <sz val="12"/>
        <color theme="1"/>
        <rFont val="Calibri"/>
        <family val="2"/>
        <scheme val="minor"/>
      </rPr>
      <t>)</t>
    </r>
  </si>
  <si>
    <t>PRESERVATIVE PARABENS AND METABOLITES</t>
  </si>
  <si>
    <t>Total 23 antibiotics</t>
  </si>
  <si>
    <t>Total 12 analgesics</t>
  </si>
  <si>
    <t>Occurrence and fate of steroid estrogens in the largest wastewater treatment plant in Beijing, China</t>
  </si>
  <si>
    <r>
      <t>Zhou et al. (</t>
    </r>
    <r>
      <rPr>
        <b/>
        <sz val="12"/>
        <color rgb="FF0070C0"/>
        <rFont val="Calibri"/>
        <family val="2"/>
        <scheme val="minor"/>
      </rPr>
      <t>2012</t>
    </r>
    <r>
      <rPr>
        <sz val="12"/>
        <color theme="1"/>
        <rFont val="Calibri"/>
        <family val="2"/>
        <scheme val="minor"/>
      </rPr>
      <t>)</t>
    </r>
  </si>
  <si>
    <r>
      <t>Ying and Kookana (</t>
    </r>
    <r>
      <rPr>
        <b/>
        <sz val="12"/>
        <color rgb="FF0070C0"/>
        <rFont val="Calibri"/>
        <family val="2"/>
        <scheme val="minor"/>
      </rPr>
      <t>2005</t>
    </r>
    <r>
      <rPr>
        <sz val="12"/>
        <color theme="1"/>
        <rFont val="Calibri"/>
        <family val="2"/>
        <scheme val="minor"/>
      </rPr>
      <t>)</t>
    </r>
  </si>
  <si>
    <t>Sorption and degradation of estrogen-like-endocrine disrupting chemicals in soil</t>
  </si>
  <si>
    <t>Leaching of Estrogenic Hormones from Manure-Treated Structured Soils</t>
  </si>
  <si>
    <r>
      <t>Olsen et al. (</t>
    </r>
    <r>
      <rPr>
        <b/>
        <sz val="12"/>
        <color rgb="FF0070C0"/>
        <rFont val="Calibri"/>
        <family val="2"/>
        <scheme val="minor"/>
      </rPr>
      <t>2007</t>
    </r>
    <r>
      <rPr>
        <sz val="12"/>
        <color theme="1"/>
        <rFont val="Calibri"/>
        <family val="2"/>
        <scheme val="minor"/>
      </rPr>
      <t>)</t>
    </r>
  </si>
  <si>
    <t>Removal of estrone, 17α-ethinylestradiol, and 17ß-estradiol in algae and duckweed-based wastewater treatment systems</t>
  </si>
  <si>
    <r>
      <t>Shi et al. (</t>
    </r>
    <r>
      <rPr>
        <b/>
        <sz val="12"/>
        <color rgb="FF0070C0"/>
        <rFont val="Calibri"/>
        <family val="2"/>
        <scheme val="minor"/>
      </rPr>
      <t>2010</t>
    </r>
    <r>
      <rPr>
        <sz val="12"/>
        <color theme="1"/>
        <rFont val="Calibri"/>
        <family val="2"/>
        <scheme val="minor"/>
      </rPr>
      <t>)</t>
    </r>
  </si>
  <si>
    <t>Anaerobic biotransformation of estrogens</t>
  </si>
  <si>
    <r>
      <t>Czajka and Londry (</t>
    </r>
    <r>
      <rPr>
        <b/>
        <sz val="12"/>
        <color rgb="FF0070C0"/>
        <rFont val="Calibri"/>
        <family val="2"/>
        <scheme val="minor"/>
      </rPr>
      <t>2006</t>
    </r>
    <r>
      <rPr>
        <sz val="12"/>
        <color theme="1"/>
        <rFont val="Calibri"/>
        <family val="2"/>
        <scheme val="minor"/>
      </rPr>
      <t>)</t>
    </r>
  </si>
  <si>
    <t>Effect of growth promotants on the occurrence of endogenous and synthetic steroid hormones on feedlot soils and in runoff from beef cattle feeding operations</t>
  </si>
  <si>
    <r>
      <t>Bartelt-Hunt et al. (</t>
    </r>
    <r>
      <rPr>
        <b/>
        <sz val="12"/>
        <color rgb="FF0070C0"/>
        <rFont val="Calibri"/>
        <family val="2"/>
        <scheme val="minor"/>
      </rPr>
      <t>2012</t>
    </r>
    <r>
      <rPr>
        <sz val="12"/>
        <color theme="1"/>
        <rFont val="Calibri"/>
        <family val="2"/>
        <scheme val="minor"/>
      </rPr>
      <t>)</t>
    </r>
  </si>
  <si>
    <t>Removal of seven endocrine disrupting chemicals (EDCs) from municipal wastewater effluents by a freshwater green alga</t>
  </si>
  <si>
    <t>Algae-mediated removal of selected pharmaceutical and personal care products (PPCPs) from Lake Mead water</t>
  </si>
  <si>
    <r>
      <t>Bai and Acharya (</t>
    </r>
    <r>
      <rPr>
        <b/>
        <sz val="12"/>
        <color rgb="FF0070C0"/>
        <rFont val="Calibri"/>
        <family val="2"/>
        <scheme val="minor"/>
      </rPr>
      <t>2017</t>
    </r>
    <r>
      <rPr>
        <sz val="12"/>
        <color theme="1"/>
        <rFont val="Calibri"/>
        <family val="2"/>
        <scheme val="minor"/>
      </rPr>
      <t>)</t>
    </r>
  </si>
  <si>
    <r>
      <t xml:space="preserve">Bai and Acharya </t>
    </r>
    <r>
      <rPr>
        <b/>
        <sz val="12"/>
        <color rgb="FF0070C0"/>
        <rFont val="Calibri"/>
        <family val="2"/>
        <scheme val="minor"/>
      </rPr>
      <t>(2019</t>
    </r>
    <r>
      <rPr>
        <sz val="12"/>
        <color theme="1"/>
        <rFont val="Calibri"/>
        <family val="2"/>
        <scheme val="minor"/>
      </rPr>
      <t>)</t>
    </r>
  </si>
  <si>
    <t>Migration of bisphenol A from plastic baby bottles, baby bottle liners and reusable polycarbonate drinking bottles</t>
  </si>
  <si>
    <r>
      <t>Kubwabo et al. (</t>
    </r>
    <r>
      <rPr>
        <b/>
        <sz val="12"/>
        <color rgb="FF0070C0"/>
        <rFont val="Calibri"/>
        <family val="2"/>
        <scheme val="minor"/>
      </rPr>
      <t>2009</t>
    </r>
    <r>
      <rPr>
        <sz val="12"/>
        <color theme="1"/>
        <rFont val="Calibri"/>
        <family val="2"/>
        <scheme val="minor"/>
      </rPr>
      <t>)</t>
    </r>
  </si>
  <si>
    <r>
      <t>Huang et al. (</t>
    </r>
    <r>
      <rPr>
        <b/>
        <sz val="12"/>
        <color rgb="FF0070C0"/>
        <rFont val="Calibri"/>
        <family val="2"/>
        <scheme val="minor"/>
      </rPr>
      <t>2014</t>
    </r>
    <r>
      <rPr>
        <sz val="12"/>
        <color theme="1"/>
        <rFont val="Calibri"/>
        <family val="2"/>
        <scheme val="minor"/>
      </rPr>
      <t>)</t>
    </r>
  </si>
  <si>
    <r>
      <t>Sartor and Gillessen (</t>
    </r>
    <r>
      <rPr>
        <b/>
        <sz val="12"/>
        <color rgb="FF0070C0"/>
        <rFont val="Calibri"/>
        <family val="2"/>
        <scheme val="minor"/>
      </rPr>
      <t>2014</t>
    </r>
    <r>
      <rPr>
        <sz val="12"/>
        <color theme="1"/>
        <rFont val="Calibri"/>
        <family val="2"/>
        <scheme val="minor"/>
      </rPr>
      <t>)</t>
    </r>
  </si>
  <si>
    <t>Fast and simple determination and exposure assessment of bisphenol A, phenol, p-tert-butylphenol, and diphenylcarbonate transferred from polycarbonate food-contact materials to food simulants</t>
  </si>
  <si>
    <r>
      <t>Park et al. (</t>
    </r>
    <r>
      <rPr>
        <b/>
        <sz val="12"/>
        <color rgb="FF0070C0"/>
        <rFont val="Calibri"/>
        <family val="2"/>
        <scheme val="minor"/>
      </rPr>
      <t>2018</t>
    </r>
    <r>
      <rPr>
        <sz val="12"/>
        <color theme="1"/>
        <rFont val="Calibri"/>
        <family val="2"/>
        <scheme val="minor"/>
      </rPr>
      <t>)</t>
    </r>
  </si>
  <si>
    <t>Chapel Hill bisphenol A expert panel consensus statement: Integration of mechanisms, effects in animals and potential to impact human health at current levels of exposure</t>
  </si>
  <si>
    <r>
      <t>vom Saal et al. (</t>
    </r>
    <r>
      <rPr>
        <b/>
        <sz val="12"/>
        <color rgb="FF0070C0"/>
        <rFont val="Arial"/>
        <family val="2"/>
      </rPr>
      <t>2007</t>
    </r>
    <r>
      <rPr>
        <sz val="12"/>
        <color rgb="FF1F1F1F"/>
        <rFont val="Arial"/>
        <family val="2"/>
      </rPr>
      <t>)</t>
    </r>
  </si>
  <si>
    <t>Association of urinary bisphenol A concentration with medical disorders and laboratory abnormalities in adults</t>
  </si>
  <si>
    <r>
      <t>Lang et al. (</t>
    </r>
    <r>
      <rPr>
        <b/>
        <sz val="12"/>
        <color rgb="FF0070C0"/>
        <rFont val="Calibri"/>
        <family val="2"/>
        <scheme val="minor"/>
      </rPr>
      <t>2008</t>
    </r>
    <r>
      <rPr>
        <sz val="12"/>
        <color theme="1"/>
        <rFont val="Calibri"/>
        <family val="2"/>
        <scheme val="minor"/>
      </rPr>
      <t>)</t>
    </r>
  </si>
  <si>
    <t>Urinary Bisphenols and Obesity Prevalence Among U.S. Children and Adolescents</t>
  </si>
  <si>
    <r>
      <t>Jacobson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</si>
  <si>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Editor’s Highlight: Transcriptome Profiling Reveals Bisphenol A Alternatives Activate Estrogen Receptor Alpha in Human Breast Cancer Cells</t>
  </si>
  <si>
    <r>
      <t>Mesnage et al. (</t>
    </r>
    <r>
      <rPr>
        <b/>
        <sz val="12"/>
        <color rgb="FF0070C0"/>
        <rFont val="Calibri"/>
        <family val="2"/>
        <scheme val="minor"/>
      </rPr>
      <t>2017</t>
    </r>
    <r>
      <rPr>
        <sz val="12"/>
        <color theme="1"/>
        <rFont val="Calibri"/>
        <family val="2"/>
        <scheme val="minor"/>
      </rPr>
      <t>)</t>
    </r>
  </si>
  <si>
    <t>NTP Research Report on Biological Activity of Bisphenol A (BPA) Structural Analogues and Functional Alternatives: Research Report 4 [Internet]</t>
  </si>
  <si>
    <r>
      <t>Pelch et al. (</t>
    </r>
    <r>
      <rPr>
        <b/>
        <sz val="12"/>
        <color rgb="FF0070C0"/>
        <rFont val="Calibri"/>
        <family val="2"/>
        <scheme val="minor"/>
      </rPr>
      <t>2017</t>
    </r>
    <r>
      <rPr>
        <sz val="12"/>
        <color theme="1"/>
        <rFont val="Calibri"/>
        <family val="2"/>
        <scheme val="minor"/>
      </rPr>
      <t>)</t>
    </r>
  </si>
  <si>
    <t>Urinary phthalate metabolite concentrations, oxidative stress and thyroid function biomarkers among patients with thyroid nodules</t>
  </si>
  <si>
    <t>The effect of di-2-ethylhexyl phthalate on inflammation and lipid metabolic disorder in rats</t>
  </si>
  <si>
    <r>
      <t>Zhang et al. (</t>
    </r>
    <r>
      <rPr>
        <b/>
        <sz val="12"/>
        <color rgb="FF0070C0"/>
        <rFont val="Calibri"/>
        <family val="2"/>
        <scheme val="minor"/>
      </rPr>
      <t>2021</t>
    </r>
    <r>
      <rPr>
        <sz val="12"/>
        <color theme="1"/>
        <rFont val="Calibri"/>
        <family val="2"/>
        <scheme val="minor"/>
      </rPr>
      <t>)</t>
    </r>
  </si>
  <si>
    <r>
      <t>Zhou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</si>
  <si>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Decrease in anogenital distance among male infants with prenatal phthalate exposure</t>
  </si>
  <si>
    <r>
      <t>Swan et al. (</t>
    </r>
    <r>
      <rPr>
        <b/>
        <sz val="12"/>
        <color rgb="FF0070C0"/>
        <rFont val="Calibri"/>
        <family val="2"/>
        <scheme val="minor"/>
      </rPr>
      <t>2005</t>
    </r>
    <r>
      <rPr>
        <sz val="12"/>
        <color theme="1"/>
        <rFont val="Calibri"/>
        <family val="2"/>
        <scheme val="minor"/>
      </rPr>
      <t>)</t>
    </r>
  </si>
  <si>
    <r>
      <t>Lee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</si>
  <si>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Occurrence, Fate, Behavior and Ecotoxicological State of Phthalates in Different Environmental Matrices</t>
  </si>
  <si>
    <r>
      <t>Net et al. (</t>
    </r>
    <r>
      <rPr>
        <b/>
        <sz val="12"/>
        <color rgb="FF0070C0"/>
        <rFont val="Calibri"/>
        <family val="2"/>
        <scheme val="minor"/>
      </rPr>
      <t>2015</t>
    </r>
    <r>
      <rPr>
        <sz val="12"/>
        <color theme="1"/>
        <rFont val="Calibri"/>
        <family val="2"/>
        <scheme val="minor"/>
      </rPr>
      <t>)</t>
    </r>
  </si>
  <si>
    <t>Occurrence, spatial distribution, historical trend and ecological risk of phthalate esters in the Jiulong River, Southeast China</t>
  </si>
  <si>
    <r>
      <t>Li et al. (</t>
    </r>
    <r>
      <rPr>
        <b/>
        <sz val="12"/>
        <color rgb="FF0070C0"/>
        <rFont val="Calibri"/>
        <family val="2"/>
        <scheme val="minor"/>
      </rPr>
      <t>2017</t>
    </r>
    <r>
      <rPr>
        <sz val="12"/>
        <color theme="1"/>
        <rFont val="Calibri"/>
        <family val="2"/>
        <scheme val="minor"/>
      </rPr>
      <t>)</t>
    </r>
  </si>
  <si>
    <t>Insights into removal mechanisms of bisphenol A and its analogues in municipal wastewater treatment plants</t>
  </si>
  <si>
    <r>
      <t>Wang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</si>
  <si>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Mass flows and removal of eight bisphenol analogs, bisphenol A diglycidyl ether and its derivatives in two wastewater treatment plants in New York State, USA</t>
  </si>
  <si>
    <r>
      <t>Xue et al. (</t>
    </r>
    <r>
      <rPr>
        <b/>
        <sz val="12"/>
        <color rgb="FF0070C0"/>
        <rFont val="Calibri"/>
        <family val="2"/>
        <scheme val="minor"/>
      </rPr>
      <t>2019</t>
    </r>
    <r>
      <rPr>
        <sz val="12"/>
        <color theme="1"/>
        <rFont val="Calibri"/>
        <family val="2"/>
        <scheme val="minor"/>
      </rPr>
      <t>)</t>
    </r>
  </si>
  <si>
    <t>A study on temporal trends and estimates of fate of Bisphenol A in agricultural soils after sewage sludge amendment</t>
  </si>
  <si>
    <r>
      <t>Zhang et al. (</t>
    </r>
    <r>
      <rPr>
        <b/>
        <sz val="12"/>
        <color rgb="FF0070C0"/>
        <rFont val="Calibri"/>
        <family val="2"/>
        <scheme val="minor"/>
      </rPr>
      <t>2015</t>
    </r>
    <r>
      <rPr>
        <sz val="12"/>
        <color theme="1"/>
        <rFont val="Calibri"/>
        <family val="2"/>
        <scheme val="minor"/>
      </rPr>
      <t>)</t>
    </r>
  </si>
  <si>
    <t>BISPHENOLS</t>
  </si>
  <si>
    <t>SUBSTITUTED-DIPHENYLAMINES (S-DPAs)</t>
  </si>
  <si>
    <t>SUBSTITUTED-p-PHENYLENEDIAMINES (S-PPDs)</t>
  </si>
  <si>
    <t>Bisphenol BP</t>
  </si>
  <si>
    <t>95th percentile (μg/g)</t>
  </si>
  <si>
    <t>STD (μg/g)</t>
  </si>
  <si>
    <t xml:space="preserve">Facilitating effect of heavy metals on di(2-ethylhexyl) phthalate adsorption in soil: new evidence from adsorption experiment
data and quantum chemical simulation. </t>
  </si>
  <si>
    <t>Pollution characteristics and health risk assessment of phthalate esters in agricultural soil and vegetables in the Yangtze River Delta of
China.</t>
  </si>
  <si>
    <t>Phthalates in the environment: characteristics, fate and transport, and advanced wastewater treatment technologies</t>
  </si>
  <si>
    <t>sewage</t>
  </si>
  <si>
    <t>Sewage</t>
  </si>
  <si>
    <t>Matrix</t>
  </si>
  <si>
    <t xml:space="preserve">Carbanilide </t>
  </si>
  <si>
    <t>Normalized concentration</t>
  </si>
  <si>
    <t>Class of CECs</t>
  </si>
  <si>
    <t>Hormones</t>
  </si>
  <si>
    <t>Rubber and polymer antioxidants</t>
  </si>
  <si>
    <t>Plasticizers</t>
  </si>
  <si>
    <t xml:space="preserve">Substituted diphenylamines </t>
  </si>
  <si>
    <t>Substituted p-phenylenediamines</t>
  </si>
  <si>
    <t xml:space="preserve">Pharmaceutical products </t>
  </si>
  <si>
    <t xml:space="preserve">Personal care products </t>
  </si>
  <si>
    <t>Pharmaceutical products in sewage sludge</t>
  </si>
  <si>
    <t>Personal care products in sewage sludge</t>
  </si>
  <si>
    <t>Bisphenols in sewage sludge</t>
  </si>
  <si>
    <t>Phthalates in sewage sludge</t>
  </si>
  <si>
    <t>Hormones in biosolids</t>
  </si>
  <si>
    <t>Sewage sludge (ng/g)</t>
  </si>
  <si>
    <t>Biosolids (ng/g)</t>
  </si>
  <si>
    <t>Dust (ng/g)</t>
  </si>
  <si>
    <t>Concentration (ng/g)</t>
  </si>
  <si>
    <t>Rubber and polymer antioxidants in biosolids</t>
  </si>
  <si>
    <t>Total</t>
  </si>
  <si>
    <t>Percentage</t>
  </si>
  <si>
    <t>Article cited in the article</t>
  </si>
  <si>
    <t>CHLOROPHENOLIC ANTIMICROBIALS AND METABOLITES</t>
  </si>
  <si>
    <t>GROUP</t>
  </si>
  <si>
    <t>CLASS</t>
  </si>
  <si>
    <t>ANALYTE</t>
  </si>
  <si>
    <t>Abbr.</t>
  </si>
  <si>
    <t>Therapeutic class</t>
  </si>
  <si>
    <t>Analgesics</t>
  </si>
  <si>
    <t>Tertoctyl-diphenylamine</t>
  </si>
  <si>
    <t>Isooctyl (tertoctyl)-styrenated diphenylamine 1</t>
  </si>
  <si>
    <t>Isooctyl (tertoctyl)-styrenated diphenylamine 2</t>
  </si>
  <si>
    <t>Isooctyl (tertoctyl)-styrenated diphenylamine 3</t>
  </si>
  <si>
    <t>TOS-DPA3</t>
  </si>
  <si>
    <t>Diisooctyl (ditertoctyl)-styrenated diphenylamine</t>
  </si>
  <si>
    <t>Diisooctyl (ditertoctyl)-diphenylamine</t>
  </si>
  <si>
    <t>Styrenated diphenylamine 1</t>
  </si>
  <si>
    <t>Styrenated diphenylamine 2</t>
  </si>
  <si>
    <t xml:space="preserve">Isopropyl (tertoctyl)-diphenylamine </t>
  </si>
  <si>
    <t xml:space="preserve">SA </t>
  </si>
  <si>
    <t xml:space="preserve">P  </t>
  </si>
  <si>
    <t>2-OH-TCC</t>
  </si>
  <si>
    <t>3-OH-TCC</t>
  </si>
  <si>
    <t xml:space="preserve">FNF  </t>
  </si>
  <si>
    <t>FNF</t>
  </si>
  <si>
    <t xml:space="preserve">Isobutyl-paraben </t>
  </si>
  <si>
    <t>iPrP</t>
  </si>
  <si>
    <t>iBuP</t>
  </si>
  <si>
    <t>Antihypertensives</t>
  </si>
  <si>
    <t>Antibiotics (Fluoroquinolones)</t>
  </si>
  <si>
    <t>Stimulants</t>
  </si>
  <si>
    <t>Lipid regulators (Fibrates)</t>
  </si>
  <si>
    <t>Antibiotics (Sulfonamide potentiators)</t>
  </si>
  <si>
    <t>Antibiotics (Sulfonamides)</t>
  </si>
  <si>
    <t>Antibiotics (Macrolides)</t>
  </si>
  <si>
    <t>Cardiac care medications (Antihypertensives)</t>
  </si>
  <si>
    <t>Cardiac care medications (antiarrhythmics)</t>
  </si>
  <si>
    <t>Antidepressants  (selective serotonin reuptake inhibitor-SSRI)</t>
  </si>
  <si>
    <t>Antidepressants (Tricyclic antidepressant (TCA))</t>
  </si>
  <si>
    <t>Antidepressants (selective serotonin reuptake inhibitor-SSRI)</t>
  </si>
  <si>
    <t>Cardiac care medications (Angiotensin II receptor blocker (ARB))</t>
  </si>
  <si>
    <t>Cardiac care medications (antiarrhythmic metabolite)</t>
  </si>
  <si>
    <t>Cardiac care medications (antiarrhythmic)</t>
  </si>
  <si>
    <t>Cardiac care medications (β-blocker)</t>
  </si>
  <si>
    <t>Personal care products</t>
  </si>
  <si>
    <t>Antibiotics (fluoroquinolones)</t>
  </si>
  <si>
    <t>Analgesics (NSAIDs)</t>
  </si>
  <si>
    <t>Cardiac care medications (antiarrhythmic agents)</t>
  </si>
  <si>
    <t>Personal care products &amp; metabolites</t>
  </si>
  <si>
    <t>Lipid regulators (fibrates)</t>
  </si>
  <si>
    <t>Antioxidants (substituted diphenylamines-S-DPAs)</t>
  </si>
  <si>
    <t>Cardiac care medications (Angiotensin II receptor blocker-ARB)</t>
  </si>
  <si>
    <t xml:space="preserve"> Lipid regulator (fibrates: fenofibrate active metabolite)</t>
  </si>
  <si>
    <t>Antidepressant (Atypical antipsychotic (quetiapine metabolite)</t>
  </si>
  <si>
    <t>Antibiotics (Sulfonamide potentiator)</t>
  </si>
  <si>
    <t>Personal care products (paraben metabolite)</t>
  </si>
  <si>
    <t>Cardiac care medications (antihypertensives-Angiotensin II receptor blocker)</t>
  </si>
  <si>
    <t>Hormones (synthetic)</t>
  </si>
  <si>
    <t>Hormones (natural)</t>
  </si>
  <si>
    <t>Plasticizers (phthalates)</t>
  </si>
  <si>
    <t xml:space="preserve">Antifungals </t>
  </si>
  <si>
    <t>Antidepressant (Tricyclic antidepressant-TCA)</t>
  </si>
  <si>
    <t>Plasticizers (bisphenols)</t>
  </si>
  <si>
    <t>Bisphenol S and F: A Systematic Review and Comparison of the Hormonal Activity of Bisphenol A Substitutes</t>
  </si>
  <si>
    <t>Bisphenol S disrupts estradiol-induced nongenomic signaling in a rat pituitary cell line: effects on cell functions</t>
  </si>
  <si>
    <r>
      <t>Rochester et al. (</t>
    </r>
    <r>
      <rPr>
        <b/>
        <sz val="12"/>
        <color rgb="FF0070C0"/>
        <rFont val="Calibri"/>
        <family val="2"/>
        <scheme val="minor"/>
      </rPr>
      <t>2015</t>
    </r>
    <r>
      <rPr>
        <sz val="12"/>
        <color theme="1"/>
        <rFont val="Calibri"/>
        <family val="2"/>
        <scheme val="minor"/>
      </rPr>
      <t>)</t>
    </r>
  </si>
  <si>
    <r>
      <t>Viñas et al. (</t>
    </r>
    <r>
      <rPr>
        <b/>
        <sz val="12"/>
        <color rgb="FF0070C0"/>
        <rFont val="Calibri"/>
        <family val="2"/>
        <scheme val="minor"/>
      </rPr>
      <t>2013</t>
    </r>
    <r>
      <rPr>
        <sz val="12"/>
        <color theme="1"/>
        <rFont val="Calibri"/>
        <family val="2"/>
        <scheme val="minor"/>
      </rPr>
      <t>)</t>
    </r>
  </si>
  <si>
    <t>Occurrence in sewage and biosolids (Mean in ng/g)</t>
  </si>
  <si>
    <t xml:space="preserve">Caffeine </t>
  </si>
  <si>
    <t>Di(2-ethylhexyl) phthalate</t>
  </si>
  <si>
    <t>Triclosan</t>
  </si>
  <si>
    <t>2-OH-Triclosan</t>
  </si>
  <si>
    <t>Tetrachlorocarbanilide</t>
  </si>
  <si>
    <t>CEC names</t>
  </si>
  <si>
    <t>CEC name in the figure</t>
  </si>
  <si>
    <t>Names in the figure</t>
  </si>
  <si>
    <t>NEONICOTINOID INSECTICIDES (NEONICS)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</si>
</sst>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[&lt;=9999999]###\-####;###\-###\-####"/>
    <numFmt numFmtId="166" formatCode="0.0000"/>
    <numFmt numFmtId="167" formatCode="0.000"/>
    <numFmt numFmtId="168" formatCode="0.00000"/>
  </numFmts>
  <fonts count="5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1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</font>
    <font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1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SimSun"/>
    </font>
    <font>
      <b/>
      <sz val="12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1"/>
      <charset val="2"/>
    </font>
    <font>
      <b/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1"/>
      <charset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2"/>
      <color rgb="FF1F1F1F"/>
      <name val="Arial"/>
      <family val="2"/>
    </font>
    <font>
      <b/>
      <sz val="12"/>
      <color rgb="FF0070C0"/>
      <name val="Arial"/>
      <family val="2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7" fillId="16" borderId="25" applyNumberFormat="0" applyAlignment="0" applyProtection="0"/>
    <xf numFmtId="0" fontId="38" fillId="17" borderId="26" applyNumberFormat="0" applyAlignment="0" applyProtection="0"/>
    <xf numFmtId="0" fontId="39" fillId="17" borderId="25" applyNumberFormat="0" applyAlignment="0" applyProtection="0"/>
    <xf numFmtId="0" fontId="40" fillId="0" borderId="27" applyNumberFormat="0" applyFill="0" applyAlignment="0" applyProtection="0"/>
    <xf numFmtId="0" fontId="41" fillId="18" borderId="28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4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4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4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4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19" borderId="29" applyNumberFormat="0" applyFont="0" applyAlignment="0" applyProtection="0"/>
    <xf numFmtId="0" fontId="36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</cellStyleXfs>
  <cellXfs count="691">
    <xf numFmtId="0" fontId="0" fillId="0" borderId="0" xfId="0"/>
    <xf numFmtId="0" fontId="0" fillId="0" borderId="0" xfId="0" applyAlignment="1">
      <alignment vertical="top"/>
    </xf>
    <xf numFmtId="2" fontId="0" fillId="0" borderId="0" xfId="0" applyNumberFormat="1" applyAlignment="1">
      <alignment horizontal="center" vertical="top" wrapText="1"/>
    </xf>
    <xf numFmtId="0" fontId="0" fillId="0" borderId="1" xfId="0" applyBorder="1"/>
    <xf numFmtId="16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 wrapText="1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/>
    <xf numFmtId="0" fontId="14" fillId="0" borderId="0" xfId="0" applyFont="1" applyAlignment="1">
      <alignment horizontal="left" vertical="top"/>
    </xf>
    <xf numFmtId="0" fontId="13" fillId="0" borderId="0" xfId="0" applyFont="1"/>
    <xf numFmtId="0" fontId="23" fillId="0" borderId="0" xfId="0" applyFont="1"/>
    <xf numFmtId="2" fontId="15" fillId="0" borderId="0" xfId="0" applyNumberFormat="1" applyFont="1"/>
    <xf numFmtId="0" fontId="9" fillId="0" borderId="0" xfId="0" applyFont="1"/>
    <xf numFmtId="2" fontId="9" fillId="0" borderId="0" xfId="0" applyNumberFormat="1" applyFont="1"/>
    <xf numFmtId="0" fontId="0" fillId="0" borderId="2" xfId="0" applyBorder="1"/>
    <xf numFmtId="2" fontId="0" fillId="0" borderId="2" xfId="0" applyNumberFormat="1" applyBorder="1"/>
    <xf numFmtId="0" fontId="0" fillId="6" borderId="0" xfId="0" applyFill="1"/>
    <xf numFmtId="0" fontId="18" fillId="0" borderId="2" xfId="0" applyFont="1" applyBorder="1"/>
    <xf numFmtId="167" fontId="0" fillId="0" borderId="2" xfId="0" applyNumberFormat="1" applyBorder="1"/>
    <xf numFmtId="0" fontId="23" fillId="0" borderId="0" xfId="0" applyFont="1" applyAlignment="1">
      <alignment vertical="top"/>
    </xf>
    <xf numFmtId="165" fontId="28" fillId="0" borderId="0" xfId="0" applyNumberFormat="1" applyFont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8" borderId="2" xfId="0" applyFill="1" applyBorder="1"/>
    <xf numFmtId="2" fontId="0" fillId="8" borderId="2" xfId="0" applyNumberFormat="1" applyFill="1" applyBorder="1"/>
    <xf numFmtId="2" fontId="18" fillId="8" borderId="2" xfId="0" applyNumberFormat="1" applyFont="1" applyFill="1" applyBorder="1"/>
    <xf numFmtId="0" fontId="0" fillId="0" borderId="7" xfId="0" applyBorder="1"/>
    <xf numFmtId="0" fontId="9" fillId="8" borderId="2" xfId="0" applyFont="1" applyFill="1" applyBorder="1"/>
    <xf numFmtId="2" fontId="9" fillId="8" borderId="2" xfId="0" applyNumberFormat="1" applyFont="1" applyFill="1" applyBorder="1"/>
    <xf numFmtId="0" fontId="18" fillId="8" borderId="2" xfId="0" applyFont="1" applyFill="1" applyBorder="1"/>
    <xf numFmtId="0" fontId="18" fillId="8" borderId="2" xfId="0" applyFont="1" applyFill="1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164" fontId="0" fillId="0" borderId="2" xfId="0" applyNumberFormat="1" applyBorder="1" applyAlignment="1">
      <alignment horizontal="left" vertical="center"/>
    </xf>
    <xf numFmtId="164" fontId="15" fillId="0" borderId="2" xfId="0" applyNumberFormat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top"/>
    </xf>
    <xf numFmtId="0" fontId="9" fillId="11" borderId="2" xfId="0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left"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/>
    <xf numFmtId="164" fontId="0" fillId="0" borderId="2" xfId="0" applyNumberFormat="1" applyBorder="1" applyAlignment="1">
      <alignment vertical="top"/>
    </xf>
    <xf numFmtId="0" fontId="9" fillId="0" borderId="2" xfId="0" applyFont="1" applyBorder="1" applyAlignment="1">
      <alignment horizontal="left" vertical="top"/>
    </xf>
    <xf numFmtId="165" fontId="4" fillId="0" borderId="2" xfId="0" applyNumberFormat="1" applyFont="1" applyBorder="1" applyAlignment="1">
      <alignment horizontal="left" vertical="top"/>
    </xf>
    <xf numFmtId="0" fontId="0" fillId="9" borderId="2" xfId="0" applyFill="1" applyBorder="1" applyAlignment="1">
      <alignment horizontal="center" vertical="top"/>
    </xf>
    <xf numFmtId="0" fontId="0" fillId="9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top"/>
    </xf>
    <xf numFmtId="0" fontId="0" fillId="7" borderId="2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vertical="top"/>
    </xf>
    <xf numFmtId="0" fontId="15" fillId="0" borderId="2" xfId="38" applyFont="1" applyBorder="1"/>
    <xf numFmtId="0" fontId="0" fillId="0" borderId="2" xfId="38" applyFont="1" applyBorder="1"/>
    <xf numFmtId="0" fontId="47" fillId="0" borderId="0" xfId="0" applyFont="1"/>
    <xf numFmtId="49" fontId="0" fillId="0" borderId="2" xfId="38" applyNumberFormat="1" applyFont="1" applyBorder="1"/>
    <xf numFmtId="0" fontId="45" fillId="0" borderId="0" xfId="0" applyFont="1"/>
    <xf numFmtId="49" fontId="15" fillId="0" borderId="2" xfId="38" applyNumberFormat="1" applyFont="1" applyBorder="1"/>
    <xf numFmtId="0" fontId="0" fillId="44" borderId="2" xfId="0" applyFill="1" applyBorder="1" applyAlignment="1">
      <alignment horizontal="center" vertical="top"/>
    </xf>
    <xf numFmtId="2" fontId="0" fillId="0" borderId="2" xfId="0" applyNumberForma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164" fontId="0" fillId="6" borderId="2" xfId="0" applyNumberFormat="1" applyFill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164" fontId="0" fillId="0" borderId="2" xfId="0" applyNumberFormat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11" fillId="0" borderId="2" xfId="0" applyNumberFormat="1" applyFont="1" applyBorder="1"/>
    <xf numFmtId="1" fontId="0" fillId="0" borderId="2" xfId="0" applyNumberFormat="1" applyBorder="1"/>
    <xf numFmtId="0" fontId="0" fillId="0" borderId="2" xfId="0" applyBorder="1" applyAlignment="1">
      <alignment horizontal="left"/>
    </xf>
    <xf numFmtId="0" fontId="10" fillId="0" borderId="2" xfId="0" applyFont="1" applyBorder="1"/>
    <xf numFmtId="0" fontId="0" fillId="6" borderId="2" xfId="0" applyFill="1" applyBorder="1"/>
    <xf numFmtId="2" fontId="0" fillId="0" borderId="2" xfId="0" applyNumberFormat="1" applyBorder="1" applyAlignment="1">
      <alignment vertical="top"/>
    </xf>
    <xf numFmtId="0" fontId="0" fillId="6" borderId="2" xfId="0" applyFill="1" applyBorder="1" applyAlignment="1">
      <alignment vertical="top"/>
    </xf>
    <xf numFmtId="2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164" fontId="15" fillId="0" borderId="2" xfId="0" applyNumberFormat="1" applyFont="1" applyBorder="1" applyAlignment="1">
      <alignment horizontal="center" vertical="center"/>
    </xf>
    <xf numFmtId="164" fontId="15" fillId="6" borderId="2" xfId="0" applyNumberFormat="1" applyFont="1" applyFill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top"/>
    </xf>
    <xf numFmtId="2" fontId="0" fillId="0" borderId="2" xfId="0" applyNumberForma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top" wrapText="1"/>
    </xf>
    <xf numFmtId="2" fontId="0" fillId="0" borderId="2" xfId="0" applyNumberFormat="1" applyBorder="1" applyAlignment="1">
      <alignment vertical="top" wrapText="1"/>
    </xf>
    <xf numFmtId="2" fontId="0" fillId="0" borderId="2" xfId="0" applyNumberFormat="1" applyBorder="1" applyAlignment="1">
      <alignment wrapText="1"/>
    </xf>
    <xf numFmtId="164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164" fontId="15" fillId="6" borderId="2" xfId="0" applyNumberFormat="1" applyFont="1" applyFill="1" applyBorder="1" applyAlignment="1">
      <alignment horizontal="center" vertical="top"/>
    </xf>
    <xf numFmtId="164" fontId="0" fillId="0" borderId="2" xfId="0" applyNumberFormat="1" applyBorder="1" applyAlignment="1">
      <alignment horizontal="left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0" fontId="9" fillId="6" borderId="2" xfId="0" applyFont="1" applyFill="1" applyBorder="1"/>
    <xf numFmtId="0" fontId="14" fillId="0" borderId="2" xfId="0" applyFont="1" applyBorder="1" applyAlignment="1">
      <alignment vertical="top"/>
    </xf>
    <xf numFmtId="164" fontId="0" fillId="6" borderId="2" xfId="0" applyNumberFormat="1" applyFill="1" applyBorder="1" applyAlignment="1">
      <alignment vertical="top"/>
    </xf>
    <xf numFmtId="0" fontId="0" fillId="12" borderId="6" xfId="0" applyFill="1" applyBorder="1" applyAlignment="1">
      <alignment horizontal="center" vertical="top"/>
    </xf>
    <xf numFmtId="164" fontId="15" fillId="0" borderId="7" xfId="0" applyNumberFormat="1" applyFont="1" applyBorder="1" applyAlignment="1">
      <alignment horizontal="left" vertical="center"/>
    </xf>
    <xf numFmtId="0" fontId="0" fillId="6" borderId="2" xfId="0" applyFill="1" applyBorder="1" applyAlignment="1">
      <alignment horizontal="left" vertical="top"/>
    </xf>
    <xf numFmtId="164" fontId="9" fillId="6" borderId="2" xfId="0" applyNumberFormat="1" applyFont="1" applyFill="1" applyBorder="1" applyAlignment="1">
      <alignment horizontal="right" vertical="center"/>
    </xf>
    <xf numFmtId="164" fontId="9" fillId="8" borderId="2" xfId="0" applyNumberFormat="1" applyFont="1" applyFill="1" applyBorder="1" applyAlignment="1">
      <alignment horizontal="right" vertical="center"/>
    </xf>
    <xf numFmtId="2" fontId="9" fillId="8" borderId="2" xfId="0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center" vertical="center" wrapText="1"/>
    </xf>
    <xf numFmtId="0" fontId="47" fillId="0" borderId="2" xfId="0" applyFont="1" applyBorder="1"/>
    <xf numFmtId="0" fontId="18" fillId="0" borderId="2" xfId="0" applyFont="1" applyBorder="1" applyAlignment="1">
      <alignment vertical="top"/>
    </xf>
    <xf numFmtId="0" fontId="0" fillId="0" borderId="7" xfId="0" applyBorder="1" applyAlignment="1">
      <alignment horizontal="left" vertical="top"/>
    </xf>
    <xf numFmtId="0" fontId="47" fillId="0" borderId="7" xfId="0" applyFont="1" applyBorder="1"/>
    <xf numFmtId="0" fontId="0" fillId="0" borderId="7" xfId="0" applyBorder="1" applyAlignment="1">
      <alignment vertical="top"/>
    </xf>
    <xf numFmtId="2" fontId="9" fillId="10" borderId="8" xfId="0" applyNumberFormat="1" applyFont="1" applyFill="1" applyBorder="1" applyAlignment="1">
      <alignment vertical="center"/>
    </xf>
    <xf numFmtId="2" fontId="9" fillId="10" borderId="8" xfId="0" applyNumberFormat="1" applyFont="1" applyFill="1" applyBorder="1" applyAlignment="1">
      <alignment horizontal="center" vertical="center" wrapText="1"/>
    </xf>
    <xf numFmtId="0" fontId="47" fillId="6" borderId="2" xfId="0" applyFont="1" applyFill="1" applyBorder="1"/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8" xfId="38" applyFont="1" applyBorder="1"/>
    <xf numFmtId="49" fontId="0" fillId="0" borderId="8" xfId="38" applyNumberFormat="1" applyFont="1" applyBorder="1"/>
    <xf numFmtId="2" fontId="9" fillId="6" borderId="2" xfId="0" applyNumberFormat="1" applyFont="1" applyFill="1" applyBorder="1" applyAlignment="1">
      <alignment horizontal="right" vertical="center"/>
    </xf>
    <xf numFmtId="2" fontId="15" fillId="0" borderId="2" xfId="0" applyNumberFormat="1" applyFont="1" applyBorder="1" applyAlignment="1">
      <alignment horizontal="left" vertical="center"/>
    </xf>
    <xf numFmtId="2" fontId="15" fillId="0" borderId="7" xfId="0" applyNumberFormat="1" applyFont="1" applyBorder="1" applyAlignment="1">
      <alignment horizontal="left" vertical="center"/>
    </xf>
    <xf numFmtId="2" fontId="50" fillId="8" borderId="2" xfId="0" applyNumberFormat="1" applyFont="1" applyFill="1" applyBorder="1" applyAlignment="1">
      <alignment horizontal="left" vertical="top"/>
    </xf>
    <xf numFmtId="0" fontId="26" fillId="0" borderId="0" xfId="0" applyFont="1"/>
    <xf numFmtId="0" fontId="13" fillId="0" borderId="2" xfId="0" applyFont="1" applyBorder="1"/>
    <xf numFmtId="0" fontId="13" fillId="0" borderId="2" xfId="0" applyFont="1" applyBorder="1" applyAlignment="1">
      <alignment horizontal="center" vertical="top" wrapText="1"/>
    </xf>
    <xf numFmtId="2" fontId="0" fillId="8" borderId="2" xfId="0" applyNumberFormat="1" applyFill="1" applyBorder="1" applyAlignment="1">
      <alignment horizontal="right"/>
    </xf>
    <xf numFmtId="2" fontId="47" fillId="0" borderId="0" xfId="0" applyNumberFormat="1" applyFont="1"/>
    <xf numFmtId="2" fontId="9" fillId="10" borderId="8" xfId="0" applyNumberFormat="1" applyFont="1" applyFill="1" applyBorder="1" applyAlignment="1">
      <alignment horizontal="right" vertical="center"/>
    </xf>
    <xf numFmtId="2" fontId="9" fillId="6" borderId="8" xfId="0" applyNumberFormat="1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vertical="center"/>
    </xf>
    <xf numFmtId="2" fontId="9" fillId="10" borderId="9" xfId="0" applyNumberFormat="1" applyFont="1" applyFill="1" applyBorder="1" applyAlignment="1">
      <alignment vertical="center"/>
    </xf>
    <xf numFmtId="0" fontId="49" fillId="0" borderId="2" xfId="0" applyFont="1" applyBorder="1" applyAlignment="1">
      <alignment vertical="top"/>
    </xf>
    <xf numFmtId="0" fontId="19" fillId="0" borderId="0" xfId="2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168" fontId="0" fillId="0" borderId="0" xfId="0" applyNumberFormat="1"/>
    <xf numFmtId="164" fontId="0" fillId="0" borderId="2" xfId="0" applyNumberFormat="1" applyBorder="1" applyAlignment="1">
      <alignment horizontal="left" vertical="top" wrapText="1"/>
    </xf>
    <xf numFmtId="168" fontId="0" fillId="0" borderId="2" xfId="0" applyNumberFormat="1" applyBorder="1" applyAlignment="1">
      <alignment vertical="top"/>
    </xf>
    <xf numFmtId="0" fontId="0" fillId="6" borderId="2" xfId="0" applyFill="1" applyBorder="1" applyAlignment="1">
      <alignment vertical="top" wrapText="1"/>
    </xf>
    <xf numFmtId="166" fontId="23" fillId="6" borderId="2" xfId="0" applyNumberFormat="1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left" vertical="top" wrapText="1"/>
    </xf>
    <xf numFmtId="0" fontId="23" fillId="6" borderId="2" xfId="0" applyFont="1" applyFill="1" applyBorder="1" applyAlignment="1">
      <alignment vertical="top"/>
    </xf>
    <xf numFmtId="2" fontId="0" fillId="6" borderId="2" xfId="0" applyNumberFormat="1" applyFill="1" applyBorder="1"/>
    <xf numFmtId="168" fontId="0" fillId="0" borderId="2" xfId="0" applyNumberFormat="1" applyBorder="1"/>
    <xf numFmtId="164" fontId="9" fillId="9" borderId="13" xfId="0" applyNumberFormat="1" applyFont="1" applyFill="1" applyBorder="1" applyAlignment="1">
      <alignment horizontal="left" vertical="top"/>
    </xf>
    <xf numFmtId="164" fontId="9" fillId="9" borderId="14" xfId="0" applyNumberFormat="1" applyFont="1" applyFill="1" applyBorder="1" applyAlignment="1">
      <alignment horizontal="left" vertical="top"/>
    </xf>
    <xf numFmtId="164" fontId="9" fillId="9" borderId="15" xfId="0" applyNumberFormat="1" applyFont="1" applyFill="1" applyBorder="1" applyAlignment="1">
      <alignment horizontal="left" vertical="top"/>
    </xf>
    <xf numFmtId="2" fontId="0" fillId="0" borderId="2" xfId="0" applyNumberForma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8" fillId="3" borderId="2" xfId="0" applyFont="1" applyFill="1" applyBorder="1"/>
    <xf numFmtId="168" fontId="18" fillId="3" borderId="2" xfId="0" applyNumberFormat="1" applyFont="1" applyFill="1" applyBorder="1"/>
    <xf numFmtId="0" fontId="0" fillId="3" borderId="2" xfId="0" applyFill="1" applyBorder="1"/>
    <xf numFmtId="168" fontId="0" fillId="3" borderId="2" xfId="0" applyNumberFormat="1" applyFill="1" applyBorder="1"/>
    <xf numFmtId="164" fontId="0" fillId="8" borderId="2" xfId="0" applyNumberFormat="1" applyFill="1" applyBorder="1"/>
    <xf numFmtId="164" fontId="0" fillId="0" borderId="7" xfId="0" applyNumberFormat="1" applyBorder="1" applyAlignment="1">
      <alignment horizontal="left" vertical="top" wrapText="1"/>
    </xf>
    <xf numFmtId="2" fontId="18" fillId="8" borderId="7" xfId="0" applyNumberFormat="1" applyFont="1" applyFill="1" applyBorder="1"/>
    <xf numFmtId="0" fontId="0" fillId="8" borderId="7" xfId="0" applyFill="1" applyBorder="1"/>
    <xf numFmtId="2" fontId="9" fillId="6" borderId="2" xfId="0" applyNumberFormat="1" applyFont="1" applyFill="1" applyBorder="1"/>
    <xf numFmtId="0" fontId="9" fillId="0" borderId="0" xfId="0" applyFont="1" applyAlignment="1">
      <alignment vertical="top" wrapText="1"/>
    </xf>
    <xf numFmtId="0" fontId="14" fillId="6" borderId="2" xfId="0" applyFont="1" applyFill="1" applyBorder="1" applyAlignment="1">
      <alignment horizontal="left" vertical="top"/>
    </xf>
    <xf numFmtId="0" fontId="14" fillId="6" borderId="2" xfId="0" applyFont="1" applyFill="1" applyBorder="1" applyAlignment="1">
      <alignment horizontal="left" vertical="top" wrapText="1"/>
    </xf>
    <xf numFmtId="2" fontId="0" fillId="8" borderId="7" xfId="0" applyNumberFormat="1" applyFill="1" applyBorder="1"/>
    <xf numFmtId="0" fontId="29" fillId="0" borderId="0" xfId="0" applyFont="1" applyAlignment="1">
      <alignment vertical="center"/>
    </xf>
    <xf numFmtId="0" fontId="9" fillId="10" borderId="8" xfId="0" applyFont="1" applyFill="1" applyBorder="1" applyAlignment="1">
      <alignment vertical="center"/>
    </xf>
    <xf numFmtId="0" fontId="9" fillId="6" borderId="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/>
    <xf numFmtId="0" fontId="25" fillId="6" borderId="2" xfId="0" applyFont="1" applyFill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0" fontId="25" fillId="6" borderId="2" xfId="0" applyFont="1" applyFill="1" applyBorder="1"/>
    <xf numFmtId="2" fontId="18" fillId="0" borderId="2" xfId="0" applyNumberFormat="1" applyFont="1" applyBorder="1"/>
    <xf numFmtId="2" fontId="10" fillId="0" borderId="2" xfId="0" applyNumberFormat="1" applyFont="1" applyBorder="1"/>
    <xf numFmtId="166" fontId="51" fillId="8" borderId="2" xfId="0" applyNumberFormat="1" applyFont="1" applyFill="1" applyBorder="1" applyAlignment="1">
      <alignment horizontal="center" vertical="top" wrapText="1"/>
    </xf>
    <xf numFmtId="0" fontId="51" fillId="8" borderId="2" xfId="0" applyFont="1" applyFill="1" applyBorder="1" applyAlignment="1">
      <alignment horizontal="center" vertical="top" wrapText="1"/>
    </xf>
    <xf numFmtId="0" fontId="51" fillId="8" borderId="2" xfId="0" applyFont="1" applyFill="1" applyBorder="1" applyAlignment="1">
      <alignment vertical="top"/>
    </xf>
    <xf numFmtId="0" fontId="51" fillId="8" borderId="2" xfId="0" applyFont="1" applyFill="1" applyBorder="1" applyAlignment="1">
      <alignment vertical="top" wrapText="1"/>
    </xf>
    <xf numFmtId="0" fontId="15" fillId="0" borderId="7" xfId="0" applyFont="1" applyBorder="1"/>
    <xf numFmtId="0" fontId="51" fillId="8" borderId="7" xfId="0" applyFont="1" applyFill="1" applyBorder="1" applyAlignment="1">
      <alignment vertical="top"/>
    </xf>
    <xf numFmtId="2" fontId="15" fillId="8" borderId="2" xfId="0" applyNumberFormat="1" applyFont="1" applyFill="1" applyBorder="1"/>
    <xf numFmtId="2" fontId="15" fillId="8" borderId="7" xfId="0" applyNumberFormat="1" applyFont="1" applyFill="1" applyBorder="1"/>
    <xf numFmtId="2" fontId="51" fillId="8" borderId="2" xfId="0" applyNumberFormat="1" applyFont="1" applyFill="1" applyBorder="1"/>
    <xf numFmtId="2" fontId="51" fillId="10" borderId="8" xfId="0" applyNumberFormat="1" applyFont="1" applyFill="1" applyBorder="1" applyAlignment="1">
      <alignment vertical="center"/>
    </xf>
    <xf numFmtId="0" fontId="51" fillId="8" borderId="7" xfId="0" applyFont="1" applyFill="1" applyBorder="1" applyAlignment="1">
      <alignment vertical="top" wrapText="1"/>
    </xf>
    <xf numFmtId="0" fontId="51" fillId="8" borderId="7" xfId="0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/>
    </xf>
    <xf numFmtId="0" fontId="49" fillId="0" borderId="46" xfId="0" applyFont="1" applyBorder="1" applyAlignment="1">
      <alignment vertical="top"/>
    </xf>
    <xf numFmtId="0" fontId="49" fillId="0" borderId="19" xfId="0" applyFont="1" applyBorder="1" applyAlignment="1">
      <alignment vertical="top"/>
    </xf>
    <xf numFmtId="0" fontId="49" fillId="0" borderId="16" xfId="0" applyFont="1" applyBorder="1" applyAlignment="1">
      <alignment vertical="top"/>
    </xf>
    <xf numFmtId="0" fontId="49" fillId="0" borderId="20" xfId="0" applyFont="1" applyBorder="1" applyAlignment="1">
      <alignment vertical="top"/>
    </xf>
    <xf numFmtId="0" fontId="0" fillId="6" borderId="13" xfId="0" applyFill="1" applyBorder="1" applyAlignment="1">
      <alignment horizontal="left" vertical="top"/>
    </xf>
    <xf numFmtId="0" fontId="0" fillId="6" borderId="15" xfId="0" applyFill="1" applyBorder="1" applyAlignment="1">
      <alignment horizontal="left" vertical="top"/>
    </xf>
    <xf numFmtId="0" fontId="49" fillId="0" borderId="47" xfId="0" applyFont="1" applyBorder="1" applyAlignment="1">
      <alignment vertical="top"/>
    </xf>
    <xf numFmtId="0" fontId="23" fillId="0" borderId="4" xfId="2" applyNumberFormat="1" applyFont="1" applyBorder="1" applyAlignment="1">
      <alignment horizontal="left" vertical="top"/>
    </xf>
    <xf numFmtId="0" fontId="23" fillId="0" borderId="4" xfId="2" applyNumberFormat="1" applyFont="1" applyFill="1" applyBorder="1" applyAlignment="1">
      <alignment horizontal="center" vertical="center"/>
    </xf>
    <xf numFmtId="0" fontId="23" fillId="0" borderId="4" xfId="2" applyNumberFormat="1" applyFont="1" applyBorder="1" applyAlignment="1">
      <alignment horizontal="center" vertical="center"/>
    </xf>
    <xf numFmtId="0" fontId="23" fillId="6" borderId="4" xfId="2" applyNumberFormat="1" applyFont="1" applyFill="1" applyBorder="1" applyAlignment="1">
      <alignment horizontal="center" vertical="center"/>
    </xf>
    <xf numFmtId="0" fontId="23" fillId="2" borderId="4" xfId="2" applyNumberFormat="1" applyFont="1" applyFill="1" applyBorder="1" applyAlignment="1">
      <alignment horizontal="center" vertical="center"/>
    </xf>
    <xf numFmtId="0" fontId="23" fillId="0" borderId="5" xfId="2" applyNumberFormat="1" applyFont="1" applyBorder="1" applyAlignment="1">
      <alignment horizontal="center" vertical="center"/>
    </xf>
    <xf numFmtId="0" fontId="23" fillId="0" borderId="0" xfId="2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0" fillId="12" borderId="49" xfId="0" applyFill="1" applyBorder="1" applyAlignment="1">
      <alignment horizontal="center" vertical="top"/>
    </xf>
    <xf numFmtId="0" fontId="0" fillId="9" borderId="47" xfId="0" applyFill="1" applyBorder="1" applyAlignment="1">
      <alignment horizontal="center" vertical="top"/>
    </xf>
    <xf numFmtId="0" fontId="0" fillId="7" borderId="47" xfId="0" applyFill="1" applyBorder="1" applyAlignment="1">
      <alignment horizontal="center" vertical="top"/>
    </xf>
    <xf numFmtId="0" fontId="0" fillId="0" borderId="47" xfId="0" applyBorder="1" applyAlignment="1">
      <alignment horizontal="left" vertical="top"/>
    </xf>
    <xf numFmtId="0" fontId="0" fillId="0" borderId="47" xfId="0" applyBorder="1" applyAlignment="1">
      <alignment vertical="top"/>
    </xf>
    <xf numFmtId="0" fontId="0" fillId="0" borderId="47" xfId="0" applyBorder="1"/>
    <xf numFmtId="0" fontId="0" fillId="0" borderId="47" xfId="0" applyBorder="1" applyAlignment="1">
      <alignment horizontal="center" vertical="top" wrapText="1"/>
    </xf>
    <xf numFmtId="2" fontId="0" fillId="0" borderId="47" xfId="0" applyNumberFormat="1" applyBorder="1"/>
    <xf numFmtId="0" fontId="0" fillId="6" borderId="47" xfId="0" applyFill="1" applyBorder="1" applyAlignment="1">
      <alignment horizontal="center" vertical="top" wrapText="1"/>
    </xf>
    <xf numFmtId="2" fontId="0" fillId="0" borderId="47" xfId="0" applyNumberFormat="1" applyBorder="1" applyAlignment="1">
      <alignment horizontal="center" vertical="center"/>
    </xf>
    <xf numFmtId="0" fontId="18" fillId="0" borderId="47" xfId="0" applyFont="1" applyBorder="1"/>
    <xf numFmtId="0" fontId="0" fillId="6" borderId="47" xfId="0" applyFill="1" applyBorder="1"/>
    <xf numFmtId="2" fontId="0" fillId="8" borderId="47" xfId="0" applyNumberFormat="1" applyFill="1" applyBorder="1"/>
    <xf numFmtId="0" fontId="0" fillId="2" borderId="47" xfId="0" applyFill="1" applyBorder="1"/>
    <xf numFmtId="0" fontId="0" fillId="0" borderId="50" xfId="0" applyBorder="1"/>
    <xf numFmtId="0" fontId="0" fillId="12" borderId="51" xfId="0" applyFill="1" applyBorder="1" applyAlignment="1">
      <alignment horizontal="center" vertical="top"/>
    </xf>
    <xf numFmtId="0" fontId="0" fillId="9" borderId="48" xfId="0" applyFill="1" applyBorder="1" applyAlignment="1">
      <alignment horizontal="center" vertical="top"/>
    </xf>
    <xf numFmtId="0" fontId="0" fillId="7" borderId="48" xfId="0" applyFill="1" applyBorder="1" applyAlignment="1">
      <alignment horizontal="center" vertical="top"/>
    </xf>
    <xf numFmtId="0" fontId="0" fillId="0" borderId="48" xfId="0" applyBorder="1" applyAlignment="1">
      <alignment horizontal="left" vertical="top"/>
    </xf>
    <xf numFmtId="0" fontId="0" fillId="0" borderId="48" xfId="0" applyBorder="1" applyAlignment="1">
      <alignment vertical="top"/>
    </xf>
    <xf numFmtId="2" fontId="0" fillId="0" borderId="48" xfId="0" applyNumberFormat="1" applyBorder="1" applyAlignment="1">
      <alignment vertical="top"/>
    </xf>
    <xf numFmtId="0" fontId="0" fillId="6" borderId="48" xfId="0" applyFill="1" applyBorder="1" applyAlignment="1">
      <alignment vertical="top"/>
    </xf>
    <xf numFmtId="2" fontId="0" fillId="0" borderId="48" xfId="0" applyNumberFormat="1" applyBorder="1" applyAlignment="1">
      <alignment horizontal="center" vertical="top"/>
    </xf>
    <xf numFmtId="2" fontId="0" fillId="8" borderId="48" xfId="0" applyNumberFormat="1" applyFill="1" applyBorder="1"/>
    <xf numFmtId="0" fontId="0" fillId="8" borderId="48" xfId="0" applyFill="1" applyBorder="1"/>
    <xf numFmtId="0" fontId="0" fillId="2" borderId="48" xfId="0" applyFill="1" applyBorder="1" applyAlignment="1">
      <alignment vertical="top"/>
    </xf>
    <xf numFmtId="0" fontId="18" fillId="0" borderId="48" xfId="0" applyFont="1" applyBorder="1" applyAlignment="1">
      <alignment vertical="top"/>
    </xf>
    <xf numFmtId="0" fontId="0" fillId="0" borderId="52" xfId="0" applyBorder="1" applyAlignment="1">
      <alignment vertical="top"/>
    </xf>
    <xf numFmtId="0" fontId="9" fillId="7" borderId="14" xfId="0" applyFont="1" applyFill="1" applyBorder="1" applyAlignment="1">
      <alignment vertical="top"/>
    </xf>
    <xf numFmtId="0" fontId="0" fillId="6" borderId="14" xfId="0" applyFill="1" applyBorder="1"/>
    <xf numFmtId="0" fontId="0" fillId="0" borderId="14" xfId="0" applyBorder="1"/>
    <xf numFmtId="43" fontId="9" fillId="8" borderId="2" xfId="2" applyFont="1" applyFill="1" applyBorder="1" applyAlignment="1">
      <alignment horizontal="right" vertical="center"/>
    </xf>
    <xf numFmtId="0" fontId="14" fillId="0" borderId="47" xfId="0" applyFont="1" applyBorder="1" applyAlignment="1">
      <alignment horizontal="left" vertical="top"/>
    </xf>
    <xf numFmtId="0" fontId="10" fillId="0" borderId="47" xfId="0" applyFont="1" applyBorder="1"/>
    <xf numFmtId="164" fontId="0" fillId="6" borderId="47" xfId="0" applyNumberFormat="1" applyFill="1" applyBorder="1" applyAlignment="1">
      <alignment horizontal="center" vertical="center"/>
    </xf>
    <xf numFmtId="2" fontId="0" fillId="0" borderId="47" xfId="0" applyNumberFormat="1" applyBorder="1" applyAlignment="1">
      <alignment horizontal="center" vertical="top" wrapText="1"/>
    </xf>
    <xf numFmtId="0" fontId="0" fillId="8" borderId="47" xfId="0" applyFill="1" applyBorder="1"/>
    <xf numFmtId="0" fontId="0" fillId="0" borderId="48" xfId="0" applyBorder="1"/>
    <xf numFmtId="2" fontId="0" fillId="0" borderId="48" xfId="0" applyNumberFormat="1" applyBorder="1"/>
    <xf numFmtId="164" fontId="0" fillId="6" borderId="48" xfId="0" applyNumberFormat="1" applyFill="1" applyBorder="1" applyAlignment="1">
      <alignment horizontal="center" vertical="center"/>
    </xf>
    <xf numFmtId="0" fontId="0" fillId="0" borderId="52" xfId="0" applyBorder="1"/>
    <xf numFmtId="0" fontId="9" fillId="7" borderId="13" xfId="0" applyFont="1" applyFill="1" applyBorder="1" applyAlignment="1">
      <alignment vertical="top"/>
    </xf>
    <xf numFmtId="0" fontId="0" fillId="0" borderId="35" xfId="0" applyBorder="1"/>
    <xf numFmtId="0" fontId="0" fillId="0" borderId="21" xfId="0" applyBorder="1"/>
    <xf numFmtId="0" fontId="0" fillId="0" borderId="18" xfId="0" applyBorder="1"/>
    <xf numFmtId="2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vertical="center"/>
    </xf>
    <xf numFmtId="0" fontId="0" fillId="0" borderId="32" xfId="0" applyBorder="1"/>
    <xf numFmtId="0" fontId="9" fillId="7" borderId="32" xfId="0" applyFont="1" applyFill="1" applyBorder="1" applyAlignment="1">
      <alignment vertical="top"/>
    </xf>
    <xf numFmtId="0" fontId="9" fillId="7" borderId="53" xfId="0" applyFont="1" applyFill="1" applyBorder="1" applyAlignment="1">
      <alignment vertical="top"/>
    </xf>
    <xf numFmtId="2" fontId="15" fillId="0" borderId="0" xfId="0" applyNumberFormat="1" applyFont="1" applyAlignment="1">
      <alignment horizontal="left" vertical="center"/>
    </xf>
    <xf numFmtId="2" fontId="0" fillId="0" borderId="47" xfId="0" applyNumberFormat="1" applyBorder="1" applyAlignment="1">
      <alignment wrapText="1"/>
    </xf>
    <xf numFmtId="0" fontId="14" fillId="0" borderId="48" xfId="0" applyFont="1" applyBorder="1" applyAlignment="1">
      <alignment horizontal="left" vertical="top"/>
    </xf>
    <xf numFmtId="0" fontId="0" fillId="6" borderId="48" xfId="0" applyFill="1" applyBorder="1" applyAlignment="1">
      <alignment horizontal="center" vertical="top" wrapText="1"/>
    </xf>
    <xf numFmtId="2" fontId="0" fillId="0" borderId="48" xfId="0" applyNumberFormat="1" applyBorder="1" applyAlignment="1">
      <alignment horizontal="center" vertical="top" wrapText="1"/>
    </xf>
    <xf numFmtId="0" fontId="0" fillId="6" borderId="48" xfId="0" applyFill="1" applyBorder="1"/>
    <xf numFmtId="0" fontId="0" fillId="2" borderId="48" xfId="0" applyFill="1" applyBorder="1"/>
    <xf numFmtId="43" fontId="9" fillId="10" borderId="8" xfId="2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2" fontId="9" fillId="8" borderId="2" xfId="0" applyNumberFormat="1" applyFont="1" applyFill="1" applyBorder="1" applyAlignment="1">
      <alignment vertical="center"/>
    </xf>
    <xf numFmtId="2" fontId="15" fillId="8" borderId="2" xfId="0" applyNumberFormat="1" applyFont="1" applyFill="1" applyBorder="1" applyAlignment="1">
      <alignment vertical="center"/>
    </xf>
    <xf numFmtId="43" fontId="9" fillId="8" borderId="2" xfId="2" applyFont="1" applyFill="1" applyBorder="1"/>
    <xf numFmtId="43" fontId="9" fillId="10" borderId="8" xfId="0" applyNumberFormat="1" applyFont="1" applyFill="1" applyBorder="1" applyAlignment="1">
      <alignment vertical="center"/>
    </xf>
    <xf numFmtId="2" fontId="18" fillId="0" borderId="0" xfId="0" applyNumberFormat="1" applyFont="1"/>
    <xf numFmtId="0" fontId="23" fillId="0" borderId="4" xfId="0" applyFont="1" applyBorder="1" applyAlignment="1">
      <alignment vertical="top"/>
    </xf>
    <xf numFmtId="0" fontId="23" fillId="0" borderId="4" xfId="0" applyFont="1" applyBorder="1" applyAlignment="1">
      <alignment horizontal="left" vertical="top"/>
    </xf>
    <xf numFmtId="0" fontId="23" fillId="6" borderId="4" xfId="0" applyFont="1" applyFill="1" applyBorder="1" applyAlignment="1">
      <alignment vertical="top"/>
    </xf>
    <xf numFmtId="0" fontId="15" fillId="0" borderId="7" xfId="0" applyFont="1" applyBorder="1" applyAlignment="1">
      <alignment vertical="top"/>
    </xf>
    <xf numFmtId="0" fontId="9" fillId="8" borderId="8" xfId="0" applyFont="1" applyFill="1" applyBorder="1" applyAlignment="1">
      <alignment vertical="center"/>
    </xf>
    <xf numFmtId="2" fontId="9" fillId="8" borderId="8" xfId="0" applyNumberFormat="1" applyFont="1" applyFill="1" applyBorder="1" applyAlignment="1">
      <alignment vertical="center"/>
    </xf>
    <xf numFmtId="0" fontId="24" fillId="8" borderId="8" xfId="0" applyFont="1" applyFill="1" applyBorder="1" applyAlignment="1">
      <alignment vertical="center"/>
    </xf>
    <xf numFmtId="2" fontId="9" fillId="8" borderId="9" xfId="0" applyNumberFormat="1" applyFont="1" applyFill="1" applyBorder="1" applyAlignment="1">
      <alignment vertical="center"/>
    </xf>
    <xf numFmtId="0" fontId="13" fillId="6" borderId="2" xfId="0" applyFont="1" applyFill="1" applyBorder="1"/>
    <xf numFmtId="0" fontId="9" fillId="8" borderId="8" xfId="0" applyFont="1" applyFill="1" applyBorder="1"/>
    <xf numFmtId="0" fontId="15" fillId="8" borderId="2" xfId="0" applyFont="1" applyFill="1" applyBorder="1"/>
    <xf numFmtId="2" fontId="13" fillId="0" borderId="2" xfId="0" applyNumberFormat="1" applyFont="1" applyBorder="1"/>
    <xf numFmtId="0" fontId="13" fillId="6" borderId="2" xfId="0" applyFont="1" applyFill="1" applyBorder="1" applyAlignment="1">
      <alignment vertical="center"/>
    </xf>
    <xf numFmtId="43" fontId="51" fillId="8" borderId="2" xfId="2" applyFont="1" applyFill="1" applyBorder="1" applyAlignment="1">
      <alignment vertical="center"/>
    </xf>
    <xf numFmtId="43" fontId="9" fillId="8" borderId="2" xfId="2" applyFont="1" applyFill="1" applyBorder="1" applyAlignment="1">
      <alignment vertical="center"/>
    </xf>
    <xf numFmtId="43" fontId="9" fillId="8" borderId="7" xfId="2" applyFont="1" applyFill="1" applyBorder="1" applyAlignment="1">
      <alignment vertical="center"/>
    </xf>
    <xf numFmtId="0" fontId="9" fillId="45" borderId="8" xfId="0" applyFont="1" applyFill="1" applyBorder="1"/>
    <xf numFmtId="43" fontId="9" fillId="45" borderId="8" xfId="0" applyNumberFormat="1" applyFont="1" applyFill="1" applyBorder="1"/>
    <xf numFmtId="43" fontId="9" fillId="45" borderId="8" xfId="2" applyFont="1" applyFill="1" applyBorder="1"/>
    <xf numFmtId="2" fontId="0" fillId="6" borderId="0" xfId="0" applyNumberFormat="1" applyFill="1"/>
    <xf numFmtId="2" fontId="0" fillId="6" borderId="2" xfId="0" applyNumberFormat="1" applyFill="1" applyBorder="1" applyAlignment="1">
      <alignment vertical="top"/>
    </xf>
    <xf numFmtId="2" fontId="0" fillId="6" borderId="2" xfId="0" applyNumberFormat="1" applyFill="1" applyBorder="1" applyAlignment="1">
      <alignment horizontal="center" vertical="top" wrapText="1"/>
    </xf>
    <xf numFmtId="165" fontId="5" fillId="8" borderId="2" xfId="0" applyNumberFormat="1" applyFont="1" applyFill="1" applyBorder="1" applyAlignment="1">
      <alignment horizontal="left" vertical="top"/>
    </xf>
    <xf numFmtId="165" fontId="2" fillId="0" borderId="2" xfId="0" applyNumberFormat="1" applyFont="1" applyBorder="1" applyAlignment="1">
      <alignment horizontal="left" vertical="top"/>
    </xf>
    <xf numFmtId="166" fontId="51" fillId="8" borderId="7" xfId="0" applyNumberFormat="1" applyFont="1" applyFill="1" applyBorder="1" applyAlignment="1">
      <alignment horizontal="center" vertical="top" wrapText="1"/>
    </xf>
    <xf numFmtId="2" fontId="9" fillId="8" borderId="8" xfId="0" applyNumberFormat="1" applyFont="1" applyFill="1" applyBorder="1"/>
    <xf numFmtId="2" fontId="9" fillId="8" borderId="9" xfId="0" applyNumberFormat="1" applyFont="1" applyFill="1" applyBorder="1"/>
    <xf numFmtId="0" fontId="0" fillId="8" borderId="8" xfId="0" applyFill="1" applyBorder="1"/>
    <xf numFmtId="165" fontId="5" fillId="0" borderId="0" xfId="0" applyNumberFormat="1" applyFont="1" applyAlignment="1">
      <alignment horizontal="left" vertical="top"/>
    </xf>
    <xf numFmtId="2" fontId="0" fillId="0" borderId="0" xfId="0" applyNumberFormat="1" applyAlignment="1">
      <alignment horizontal="right" vertical="top"/>
    </xf>
    <xf numFmtId="0" fontId="51" fillId="6" borderId="2" xfId="0" applyFont="1" applyFill="1" applyBorder="1"/>
    <xf numFmtId="0" fontId="15" fillId="6" borderId="2" xfId="0" applyFont="1" applyFill="1" applyBorder="1"/>
    <xf numFmtId="0" fontId="15" fillId="6" borderId="2" xfId="0" applyFont="1" applyFill="1" applyBorder="1" applyAlignment="1">
      <alignment vertical="top"/>
    </xf>
    <xf numFmtId="2" fontId="0" fillId="0" borderId="2" xfId="0" applyNumberFormat="1" applyBorder="1" applyAlignment="1">
      <alignment horizontal="left"/>
    </xf>
    <xf numFmtId="2" fontId="15" fillId="6" borderId="2" xfId="0" applyNumberFormat="1" applyFont="1" applyFill="1" applyBorder="1" applyAlignment="1">
      <alignment horizontal="left"/>
    </xf>
    <xf numFmtId="2" fontId="15" fillId="6" borderId="2" xfId="0" applyNumberFormat="1" applyFont="1" applyFill="1" applyBorder="1"/>
    <xf numFmtId="2" fontId="0" fillId="8" borderId="7" xfId="0" applyNumberFormat="1" applyFill="1" applyBorder="1" applyAlignment="1">
      <alignment horizontal="right"/>
    </xf>
    <xf numFmtId="2" fontId="15" fillId="6" borderId="8" xfId="0" applyNumberFormat="1" applyFont="1" applyFill="1" applyBorder="1"/>
    <xf numFmtId="2" fontId="9" fillId="8" borderId="8" xfId="0" applyNumberFormat="1" applyFont="1" applyFill="1" applyBorder="1" applyAlignment="1">
      <alignment horizontal="right"/>
    </xf>
    <xf numFmtId="2" fontId="9" fillId="8" borderId="9" xfId="0" applyNumberFormat="1" applyFont="1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2" fontId="9" fillId="6" borderId="8" xfId="0" applyNumberFormat="1" applyFont="1" applyFill="1" applyBorder="1"/>
    <xf numFmtId="0" fontId="0" fillId="8" borderId="2" xfId="0" applyFill="1" applyBorder="1" applyAlignment="1">
      <alignment horizontal="left" vertical="top" wrapText="1"/>
    </xf>
    <xf numFmtId="165" fontId="2" fillId="0" borderId="0" xfId="0" applyNumberFormat="1" applyFont="1" applyAlignment="1">
      <alignment horizontal="left" vertical="top"/>
    </xf>
    <xf numFmtId="2" fontId="0" fillId="0" borderId="2" xfId="0" applyNumberFormat="1" applyBorder="1" applyAlignment="1">
      <alignment horizontal="right" vertical="top"/>
    </xf>
    <xf numFmtId="2" fontId="0" fillId="6" borderId="2" xfId="0" applyNumberFormat="1" applyFill="1" applyBorder="1" applyAlignment="1">
      <alignment horizontal="center" vertical="top"/>
    </xf>
    <xf numFmtId="0" fontId="9" fillId="6" borderId="8" xfId="0" applyFont="1" applyFill="1" applyBorder="1" applyAlignment="1">
      <alignment horizontal="left" vertical="top"/>
    </xf>
    <xf numFmtId="2" fontId="0" fillId="8" borderId="8" xfId="0" applyNumberFormat="1" applyFill="1" applyBorder="1" applyAlignment="1">
      <alignment horizontal="left" vertical="top"/>
    </xf>
    <xf numFmtId="0" fontId="0" fillId="0" borderId="0" xfId="0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6" borderId="2" xfId="0" applyFill="1" applyBorder="1" applyAlignment="1">
      <alignment horizontal="left" vertical="center" wrapText="1"/>
    </xf>
    <xf numFmtId="166" fontId="51" fillId="8" borderId="2" xfId="0" applyNumberFormat="1" applyFont="1" applyFill="1" applyBorder="1" applyAlignment="1">
      <alignment horizontal="center" vertical="center" wrapText="1"/>
    </xf>
    <xf numFmtId="0" fontId="51" fillId="8" borderId="2" xfId="0" applyFont="1" applyFill="1" applyBorder="1" applyAlignment="1">
      <alignment horizontal="center" vertical="center" wrapText="1"/>
    </xf>
    <xf numFmtId="166" fontId="51" fillId="8" borderId="7" xfId="0" applyNumberFormat="1" applyFont="1" applyFill="1" applyBorder="1" applyAlignment="1">
      <alignment horizontal="center" vertical="center" wrapText="1"/>
    </xf>
    <xf numFmtId="2" fontId="51" fillId="8" borderId="2" xfId="0" applyNumberFormat="1" applyFont="1" applyFill="1" applyBorder="1" applyAlignment="1">
      <alignment horizontal="center" vertical="top" wrapText="1"/>
    </xf>
    <xf numFmtId="166" fontId="51" fillId="8" borderId="48" xfId="0" applyNumberFormat="1" applyFont="1" applyFill="1" applyBorder="1" applyAlignment="1">
      <alignment horizontal="left" vertical="top" wrapText="1"/>
    </xf>
    <xf numFmtId="0" fontId="51" fillId="8" borderId="48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23" fillId="0" borderId="4" xfId="0" applyFont="1" applyBorder="1"/>
    <xf numFmtId="0" fontId="23" fillId="6" borderId="4" xfId="0" applyFont="1" applyFill="1" applyBorder="1"/>
    <xf numFmtId="0" fontId="23" fillId="6" borderId="4" xfId="0" applyFont="1" applyFill="1" applyBorder="1" applyAlignment="1">
      <alignment horizontal="left" vertical="top"/>
    </xf>
    <xf numFmtId="0" fontId="9" fillId="8" borderId="8" xfId="0" applyFont="1" applyFill="1" applyBorder="1" applyAlignment="1">
      <alignment horizontal="left" vertical="top"/>
    </xf>
    <xf numFmtId="164" fontId="9" fillId="8" borderId="8" xfId="0" applyNumberFormat="1" applyFont="1" applyFill="1" applyBorder="1" applyAlignment="1">
      <alignment horizontal="left" vertical="top"/>
    </xf>
    <xf numFmtId="2" fontId="9" fillId="8" borderId="8" xfId="0" applyNumberFormat="1" applyFont="1" applyFill="1" applyBorder="1" applyAlignment="1">
      <alignment horizontal="right" vertical="top"/>
    </xf>
    <xf numFmtId="0" fontId="0" fillId="12" borderId="6" xfId="0" applyFill="1" applyBorder="1" applyAlignment="1">
      <alignment horizontal="center" vertical="center"/>
    </xf>
    <xf numFmtId="2" fontId="0" fillId="0" borderId="7" xfId="0" applyNumberFormat="1" applyBorder="1"/>
    <xf numFmtId="0" fontId="23" fillId="6" borderId="4" xfId="2" applyNumberFormat="1" applyFont="1" applyFill="1" applyBorder="1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/>
    </xf>
    <xf numFmtId="0" fontId="0" fillId="0" borderId="48" xfId="0" applyBorder="1" applyAlignment="1">
      <alignment vertical="top" wrapText="1"/>
    </xf>
    <xf numFmtId="1" fontId="0" fillId="0" borderId="48" xfId="0" applyNumberFormat="1" applyBorder="1"/>
    <xf numFmtId="2" fontId="0" fillId="6" borderId="48" xfId="0" applyNumberFormat="1" applyFill="1" applyBorder="1"/>
    <xf numFmtId="168" fontId="0" fillId="0" borderId="48" xfId="0" applyNumberFormat="1" applyBorder="1"/>
    <xf numFmtId="0" fontId="18" fillId="8" borderId="48" xfId="0" applyFont="1" applyFill="1" applyBorder="1"/>
    <xf numFmtId="1" fontId="0" fillId="8" borderId="52" xfId="0" applyNumberFormat="1" applyFill="1" applyBorder="1"/>
    <xf numFmtId="0" fontId="53" fillId="6" borderId="4" xfId="0" applyFont="1" applyFill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43" fontId="9" fillId="8" borderId="7" xfId="2" applyFont="1" applyFill="1" applyBorder="1"/>
    <xf numFmtId="0" fontId="0" fillId="0" borderId="54" xfId="0" applyBorder="1"/>
    <xf numFmtId="0" fontId="0" fillId="0" borderId="53" xfId="0" applyBorder="1"/>
    <xf numFmtId="0" fontId="9" fillId="8" borderId="7" xfId="0" applyFont="1" applyFill="1" applyBorder="1"/>
    <xf numFmtId="2" fontId="9" fillId="10" borderId="9" xfId="0" applyNumberFormat="1" applyFont="1" applyFill="1" applyBorder="1" applyAlignment="1">
      <alignment horizontal="right" vertical="center"/>
    </xf>
    <xf numFmtId="2" fontId="51" fillId="8" borderId="7" xfId="0" applyNumberFormat="1" applyFont="1" applyFill="1" applyBorder="1"/>
    <xf numFmtId="2" fontId="15" fillId="8" borderId="7" xfId="0" applyNumberFormat="1" applyFont="1" applyFill="1" applyBorder="1" applyAlignment="1">
      <alignment vertical="center"/>
    </xf>
    <xf numFmtId="2" fontId="51" fillId="10" borderId="9" xfId="0" applyNumberFormat="1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29" fillId="0" borderId="0" xfId="0" applyFont="1" applyAlignment="1">
      <alignment vertical="top"/>
    </xf>
    <xf numFmtId="2" fontId="9" fillId="8" borderId="2" xfId="0" applyNumberFormat="1" applyFont="1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43" fontId="9" fillId="45" borderId="9" xfId="2" applyFont="1" applyFill="1" applyBorder="1"/>
    <xf numFmtId="0" fontId="9" fillId="11" borderId="7" xfId="0" applyFont="1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top"/>
    </xf>
    <xf numFmtId="0" fontId="0" fillId="6" borderId="0" xfId="0" applyFill="1" applyAlignment="1">
      <alignment horizontal="center" vertical="top"/>
    </xf>
    <xf numFmtId="164" fontId="0" fillId="6" borderId="0" xfId="0" applyNumberFormat="1" applyFill="1" applyAlignment="1">
      <alignment horizontal="left" vertical="center"/>
    </xf>
    <xf numFmtId="0" fontId="0" fillId="6" borderId="0" xfId="0" applyFill="1" applyAlignment="1">
      <alignment vertical="top"/>
    </xf>
    <xf numFmtId="0" fontId="0" fillId="6" borderId="53" xfId="0" applyFill="1" applyBorder="1"/>
    <xf numFmtId="0" fontId="0" fillId="12" borderId="55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vertical="top"/>
    </xf>
    <xf numFmtId="0" fontId="0" fillId="0" borderId="9" xfId="0" applyBorder="1" applyAlignment="1">
      <alignment horizontal="left" vertical="top"/>
    </xf>
    <xf numFmtId="0" fontId="9" fillId="0" borderId="2" xfId="0" applyFont="1" applyBorder="1"/>
    <xf numFmtId="43" fontId="0" fillId="0" borderId="2" xfId="2" applyFont="1" applyBorder="1"/>
    <xf numFmtId="0" fontId="0" fillId="0" borderId="3" xfId="0" applyBorder="1"/>
    <xf numFmtId="0" fontId="0" fillId="0" borderId="6" xfId="0" applyBorder="1"/>
    <xf numFmtId="43" fontId="0" fillId="0" borderId="7" xfId="2" applyFont="1" applyBorder="1"/>
    <xf numFmtId="0" fontId="0" fillId="0" borderId="55" xfId="0" applyBorder="1"/>
    <xf numFmtId="43" fontId="0" fillId="0" borderId="8" xfId="2" applyFont="1" applyBorder="1"/>
    <xf numFmtId="43" fontId="0" fillId="0" borderId="9" xfId="2" applyFont="1" applyBorder="1"/>
    <xf numFmtId="0" fontId="9" fillId="44" borderId="3" xfId="0" applyFont="1" applyFill="1" applyBorder="1" applyAlignment="1">
      <alignment horizontal="center" vertical="top"/>
    </xf>
    <xf numFmtId="0" fontId="9" fillId="44" borderId="5" xfId="0" applyFont="1" applyFill="1" applyBorder="1" applyAlignment="1">
      <alignment horizontal="center" vertical="top" wrapText="1"/>
    </xf>
    <xf numFmtId="0" fontId="9" fillId="44" borderId="4" xfId="0" applyFont="1" applyFill="1" applyBorder="1" applyAlignment="1">
      <alignment horizontal="center" vertical="top" wrapText="1"/>
    </xf>
    <xf numFmtId="43" fontId="0" fillId="0" borderId="0" xfId="0" applyNumberFormat="1"/>
    <xf numFmtId="43" fontId="0" fillId="0" borderId="2" xfId="0" applyNumberFormat="1" applyBorder="1"/>
    <xf numFmtId="0" fontId="0" fillId="44" borderId="4" xfId="0" applyFill="1" applyBorder="1" applyAlignment="1">
      <alignment horizontal="center" vertical="top"/>
    </xf>
    <xf numFmtId="0" fontId="0" fillId="44" borderId="5" xfId="0" applyFill="1" applyBorder="1" applyAlignment="1">
      <alignment horizontal="center" vertical="top"/>
    </xf>
    <xf numFmtId="43" fontId="0" fillId="0" borderId="8" xfId="0" applyNumberFormat="1" applyBorder="1"/>
    <xf numFmtId="165" fontId="1" fillId="0" borderId="2" xfId="0" applyNumberFormat="1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center" vertical="top" wrapText="1"/>
    </xf>
    <xf numFmtId="0" fontId="7" fillId="0" borderId="2" xfId="1" applyBorder="1" applyAlignment="1">
      <alignment horizontal="left" vertical="top"/>
    </xf>
    <xf numFmtId="164" fontId="7" fillId="0" borderId="2" xfId="1" applyNumberFormat="1" applyBorder="1" applyAlignment="1">
      <alignment horizontal="left" vertical="top"/>
    </xf>
    <xf numFmtId="2" fontId="7" fillId="0" borderId="2" xfId="1" applyNumberFormat="1" applyFill="1" applyBorder="1" applyAlignment="1">
      <alignment horizontal="left" vertical="top"/>
    </xf>
    <xf numFmtId="0" fontId="7" fillId="0" borderId="2" xfId="1" applyFill="1" applyBorder="1" applyAlignment="1">
      <alignment horizontal="left" vertical="top"/>
    </xf>
    <xf numFmtId="0" fontId="7" fillId="0" borderId="2" xfId="1" applyFill="1" applyBorder="1"/>
    <xf numFmtId="0" fontId="15" fillId="0" borderId="2" xfId="3" applyFont="1" applyBorder="1" applyAlignment="1">
      <alignment horizontal="left" vertical="top"/>
    </xf>
    <xf numFmtId="0" fontId="7" fillId="0" borderId="2" xfId="1" applyFill="1" applyBorder="1" applyAlignment="1">
      <alignment horizontal="left"/>
    </xf>
    <xf numFmtId="0" fontId="7" fillId="0" borderId="2" xfId="1" applyBorder="1" applyAlignment="1">
      <alignment horizontal="left"/>
    </xf>
    <xf numFmtId="0" fontId="7" fillId="0" borderId="2" xfId="1" applyBorder="1"/>
    <xf numFmtId="0" fontId="54" fillId="0" borderId="2" xfId="0" applyFont="1" applyBorder="1"/>
    <xf numFmtId="0" fontId="51" fillId="0" borderId="2" xfId="0" applyFont="1" applyBorder="1" applyAlignment="1">
      <alignment horizontal="center" vertical="center"/>
    </xf>
    <xf numFmtId="2" fontId="7" fillId="0" borderId="2" xfId="1" applyNumberFormat="1" applyBorder="1" applyAlignment="1">
      <alignment horizontal="left" vertical="top"/>
    </xf>
    <xf numFmtId="17" fontId="7" fillId="0" borderId="2" xfId="1" applyNumberFormat="1" applyBorder="1" applyAlignment="1">
      <alignment horizontal="left" vertical="top"/>
    </xf>
    <xf numFmtId="0" fontId="7" fillId="0" borderId="2" xfId="1" applyBorder="1" applyAlignment="1">
      <alignment horizontal="left" vertical="top" wrapText="1"/>
    </xf>
    <xf numFmtId="43" fontId="0" fillId="0" borderId="7" xfId="0" applyNumberFormat="1" applyBorder="1"/>
    <xf numFmtId="0" fontId="23" fillId="0" borderId="3" xfId="0" applyFont="1" applyBorder="1"/>
    <xf numFmtId="0" fontId="13" fillId="0" borderId="2" xfId="0" applyFont="1" applyBorder="1" applyAlignment="1">
      <alignment vertical="top"/>
    </xf>
    <xf numFmtId="2" fontId="9" fillId="0" borderId="8" xfId="0" applyNumberFormat="1" applyFont="1" applyBorder="1"/>
    <xf numFmtId="2" fontId="13" fillId="8" borderId="2" xfId="0" applyNumberFormat="1" applyFont="1" applyFill="1" applyBorder="1"/>
    <xf numFmtId="165" fontId="42" fillId="0" borderId="2" xfId="0" applyNumberFormat="1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164" fontId="15" fillId="0" borderId="2" xfId="0" applyNumberFormat="1" applyFont="1" applyBorder="1" applyAlignment="1">
      <alignment vertical="top"/>
    </xf>
    <xf numFmtId="165" fontId="56" fillId="0" borderId="2" xfId="0" applyNumberFormat="1" applyFont="1" applyBorder="1" applyAlignment="1">
      <alignment horizontal="left" vertical="top"/>
    </xf>
    <xf numFmtId="165" fontId="15" fillId="0" borderId="2" xfId="0" applyNumberFormat="1" applyFont="1" applyBorder="1" applyAlignment="1">
      <alignment horizontal="left" vertical="top"/>
    </xf>
    <xf numFmtId="0" fontId="9" fillId="11" borderId="2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top"/>
    </xf>
    <xf numFmtId="0" fontId="9" fillId="7" borderId="0" xfId="0" applyFont="1" applyFill="1" applyAlignment="1">
      <alignment vertical="top"/>
    </xf>
    <xf numFmtId="0" fontId="0" fillId="0" borderId="54" xfId="0" applyBorder="1" applyAlignment="1">
      <alignment vertical="top"/>
    </xf>
    <xf numFmtId="164" fontId="9" fillId="9" borderId="0" xfId="0" applyNumberFormat="1" applyFont="1" applyFill="1" applyAlignment="1">
      <alignment vertical="top"/>
    </xf>
    <xf numFmtId="0" fontId="0" fillId="44" borderId="8" xfId="0" applyFill="1" applyBorder="1" applyAlignment="1">
      <alignment horizontal="center" vertical="top"/>
    </xf>
    <xf numFmtId="0" fontId="51" fillId="44" borderId="3" xfId="0" applyFont="1" applyFill="1" applyBorder="1" applyAlignment="1">
      <alignment horizontal="center" vertical="top"/>
    </xf>
    <xf numFmtId="0" fontId="51" fillId="44" borderId="4" xfId="0" applyFont="1" applyFill="1" applyBorder="1" applyAlignment="1">
      <alignment horizontal="center" vertical="top"/>
    </xf>
    <xf numFmtId="0" fontId="51" fillId="44" borderId="4" xfId="0" applyFont="1" applyFill="1" applyBorder="1" applyAlignment="1">
      <alignment horizontal="center" vertical="top" wrapText="1"/>
    </xf>
    <xf numFmtId="2" fontId="51" fillId="44" borderId="5" xfId="0" applyNumberFormat="1" applyFont="1" applyFill="1" applyBorder="1" applyAlignment="1">
      <alignment horizontal="center" vertical="top"/>
    </xf>
    <xf numFmtId="0" fontId="15" fillId="0" borderId="6" xfId="0" applyFont="1" applyBorder="1"/>
    <xf numFmtId="2" fontId="15" fillId="0" borderId="7" xfId="0" applyNumberFormat="1" applyFont="1" applyBorder="1"/>
    <xf numFmtId="0" fontId="15" fillId="0" borderId="55" xfId="0" applyFont="1" applyBorder="1"/>
    <xf numFmtId="0" fontId="15" fillId="0" borderId="8" xfId="0" applyFont="1" applyBorder="1"/>
    <xf numFmtId="0" fontId="0" fillId="0" borderId="8" xfId="0" applyBorder="1" applyAlignment="1">
      <alignment horizontal="left" vertical="top"/>
    </xf>
    <xf numFmtId="165" fontId="15" fillId="0" borderId="8" xfId="0" applyNumberFormat="1" applyFont="1" applyBorder="1" applyAlignment="1">
      <alignment horizontal="left" vertical="top"/>
    </xf>
    <xf numFmtId="2" fontId="15" fillId="0" borderId="9" xfId="0" applyNumberFormat="1" applyFont="1" applyBorder="1"/>
    <xf numFmtId="2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4" fillId="0" borderId="2" xfId="0" applyFont="1" applyBorder="1"/>
    <xf numFmtId="2" fontId="24" fillId="0" borderId="2" xfId="0" applyNumberFormat="1" applyFont="1" applyBorder="1"/>
    <xf numFmtId="0" fontId="24" fillId="0" borderId="2" xfId="0" applyFont="1" applyBorder="1" applyAlignment="1">
      <alignment vertical="top"/>
    </xf>
    <xf numFmtId="0" fontId="24" fillId="0" borderId="2" xfId="0" applyFont="1" applyBorder="1" applyAlignment="1">
      <alignment horizontal="left" vertical="top"/>
    </xf>
    <xf numFmtId="164" fontId="24" fillId="0" borderId="2" xfId="0" applyNumberFormat="1" applyFont="1" applyBorder="1" applyAlignment="1">
      <alignment vertical="top"/>
    </xf>
    <xf numFmtId="164" fontId="24" fillId="0" borderId="2" xfId="0" applyNumberFormat="1" applyFont="1" applyBorder="1" applyAlignment="1">
      <alignment horizontal="left" vertical="center"/>
    </xf>
    <xf numFmtId="2" fontId="24" fillId="0" borderId="2" xfId="0" applyNumberFormat="1" applyFont="1" applyBorder="1" applyAlignment="1">
      <alignment horizontal="center"/>
    </xf>
    <xf numFmtId="164" fontId="24" fillId="0" borderId="2" xfId="0" applyNumberFormat="1" applyFont="1" applyBorder="1" applyAlignment="1">
      <alignment horizontal="left" vertical="top"/>
    </xf>
    <xf numFmtId="0" fontId="10" fillId="0" borderId="0" xfId="0" applyFont="1"/>
    <xf numFmtId="0" fontId="9" fillId="4" borderId="2" xfId="0" applyFont="1" applyFill="1" applyBorder="1" applyAlignment="1">
      <alignment horizontal="left" vertical="top"/>
    </xf>
    <xf numFmtId="0" fontId="9" fillId="4" borderId="13" xfId="0" applyFont="1" applyFill="1" applyBorder="1" applyAlignment="1">
      <alignment horizontal="left" vertical="top"/>
    </xf>
    <xf numFmtId="0" fontId="9" fillId="4" borderId="14" xfId="0" applyFont="1" applyFill="1" applyBorder="1" applyAlignment="1">
      <alignment horizontal="left" vertical="top"/>
    </xf>
    <xf numFmtId="0" fontId="9" fillId="4" borderId="15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top"/>
    </xf>
    <xf numFmtId="0" fontId="45" fillId="0" borderId="5" xfId="0" applyFont="1" applyBorder="1" applyAlignment="1">
      <alignment horizontal="left" vertical="top"/>
    </xf>
    <xf numFmtId="0" fontId="45" fillId="0" borderId="2" xfId="0" applyFont="1" applyBorder="1" applyAlignment="1">
      <alignment horizontal="left" vertical="top"/>
    </xf>
    <xf numFmtId="0" fontId="45" fillId="0" borderId="7" xfId="0" applyFont="1" applyBorder="1" applyAlignment="1">
      <alignment horizontal="left" vertical="top"/>
    </xf>
    <xf numFmtId="0" fontId="45" fillId="12" borderId="3" xfId="0" applyFont="1" applyFill="1" applyBorder="1" applyAlignment="1">
      <alignment horizontal="center" vertical="top"/>
    </xf>
    <xf numFmtId="0" fontId="45" fillId="12" borderId="4" xfId="0" applyFont="1" applyFill="1" applyBorder="1" applyAlignment="1">
      <alignment horizontal="center" vertical="top"/>
    </xf>
    <xf numFmtId="0" fontId="45" fillId="11" borderId="33" xfId="0" applyFont="1" applyFill="1" applyBorder="1" applyAlignment="1">
      <alignment horizontal="center" vertical="center"/>
    </xf>
    <xf numFmtId="0" fontId="45" fillId="11" borderId="11" xfId="0" applyFont="1" applyFill="1" applyBorder="1" applyAlignment="1">
      <alignment horizontal="center" vertical="center"/>
    </xf>
    <xf numFmtId="0" fontId="45" fillId="11" borderId="12" xfId="0" applyFont="1" applyFill="1" applyBorder="1" applyAlignment="1">
      <alignment horizontal="center" vertical="center"/>
    </xf>
    <xf numFmtId="0" fontId="45" fillId="9" borderId="6" xfId="0" applyFont="1" applyFill="1" applyBorder="1" applyAlignment="1">
      <alignment horizontal="center" vertical="top"/>
    </xf>
    <xf numFmtId="0" fontId="45" fillId="9" borderId="2" xfId="0" applyFont="1" applyFill="1" applyBorder="1" applyAlignment="1">
      <alignment horizontal="center" vertical="top"/>
    </xf>
    <xf numFmtId="0" fontId="45" fillId="7" borderId="6" xfId="0" applyFont="1" applyFill="1" applyBorder="1" applyAlignment="1">
      <alignment horizontal="center" vertical="top"/>
    </xf>
    <xf numFmtId="0" fontId="45" fillId="7" borderId="2" xfId="0" applyFont="1" applyFill="1" applyBorder="1" applyAlignment="1">
      <alignment horizontal="center" vertical="top"/>
    </xf>
    <xf numFmtId="0" fontId="45" fillId="44" borderId="31" xfId="0" applyFont="1" applyFill="1" applyBorder="1" applyAlignment="1">
      <alignment horizontal="center" vertical="top"/>
    </xf>
    <xf numFmtId="0" fontId="45" fillId="44" borderId="14" xfId="0" applyFont="1" applyFill="1" applyBorder="1" applyAlignment="1">
      <alignment horizontal="center" vertical="top"/>
    </xf>
    <xf numFmtId="0" fontId="45" fillId="44" borderId="15" xfId="0" applyFont="1" applyFill="1" applyBorder="1" applyAlignment="1">
      <alignment horizontal="center" vertical="top"/>
    </xf>
    <xf numFmtId="0" fontId="45" fillId="0" borderId="10" xfId="0" applyFont="1" applyBorder="1" applyAlignment="1">
      <alignment horizontal="left" vertical="top"/>
    </xf>
    <xf numFmtId="0" fontId="45" fillId="0" borderId="11" xfId="0" applyFont="1" applyBorder="1" applyAlignment="1">
      <alignment horizontal="left" vertical="top"/>
    </xf>
    <xf numFmtId="0" fontId="45" fillId="0" borderId="59" xfId="0" applyFont="1" applyBorder="1" applyAlignment="1">
      <alignment horizontal="left" vertical="top"/>
    </xf>
    <xf numFmtId="0" fontId="46" fillId="12" borderId="4" xfId="0" applyFont="1" applyFill="1" applyBorder="1" applyAlignment="1">
      <alignment horizontal="left" vertical="top"/>
    </xf>
    <xf numFmtId="0" fontId="46" fillId="12" borderId="5" xfId="0" applyFont="1" applyFill="1" applyBorder="1" applyAlignment="1">
      <alignment horizontal="left" vertical="top"/>
    </xf>
    <xf numFmtId="0" fontId="0" fillId="0" borderId="3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9" fillId="7" borderId="13" xfId="0" applyFont="1" applyFill="1" applyBorder="1" applyAlignment="1">
      <alignment horizontal="left" vertical="top"/>
    </xf>
    <xf numFmtId="0" fontId="9" fillId="7" borderId="14" xfId="0" applyFont="1" applyFill="1" applyBorder="1" applyAlignment="1">
      <alignment horizontal="left" vertical="top"/>
    </xf>
    <xf numFmtId="0" fontId="9" fillId="7" borderId="32" xfId="0" applyFont="1" applyFill="1" applyBorder="1" applyAlignment="1">
      <alignment horizontal="left" vertical="top"/>
    </xf>
    <xf numFmtId="0" fontId="0" fillId="0" borderId="35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9" fillId="7" borderId="2" xfId="0" applyFont="1" applyFill="1" applyBorder="1" applyAlignment="1">
      <alignment horizontal="left" vertical="top"/>
    </xf>
    <xf numFmtId="0" fontId="9" fillId="7" borderId="7" xfId="0" applyFont="1" applyFill="1" applyBorder="1" applyAlignment="1">
      <alignment horizontal="left" vertical="top"/>
    </xf>
    <xf numFmtId="164" fontId="9" fillId="9" borderId="2" xfId="0" applyNumberFormat="1" applyFont="1" applyFill="1" applyBorder="1" applyAlignment="1">
      <alignment horizontal="left" vertical="top"/>
    </xf>
    <xf numFmtId="164" fontId="9" fillId="9" borderId="7" xfId="0" applyNumberFormat="1" applyFont="1" applyFill="1" applyBorder="1" applyAlignment="1">
      <alignment horizontal="left" vertical="top"/>
    </xf>
    <xf numFmtId="0" fontId="0" fillId="0" borderId="57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46" fillId="12" borderId="2" xfId="0" applyFont="1" applyFill="1" applyBorder="1" applyAlignment="1">
      <alignment horizontal="left" vertical="top"/>
    </xf>
    <xf numFmtId="0" fontId="46" fillId="12" borderId="7" xfId="0" applyFont="1" applyFill="1" applyBorder="1" applyAlignment="1">
      <alignment horizontal="left" vertical="top"/>
    </xf>
    <xf numFmtId="0" fontId="46" fillId="44" borderId="2" xfId="0" applyFont="1" applyFill="1" applyBorder="1" applyAlignment="1">
      <alignment horizontal="left" vertical="top"/>
    </xf>
    <xf numFmtId="0" fontId="46" fillId="44" borderId="7" xfId="0" applyFont="1" applyFill="1" applyBorder="1" applyAlignment="1">
      <alignment horizontal="left" vertical="top"/>
    </xf>
    <xf numFmtId="0" fontId="47" fillId="0" borderId="6" xfId="0" applyFont="1" applyBorder="1" applyAlignment="1">
      <alignment horizontal="center" vertical="top"/>
    </xf>
    <xf numFmtId="0" fontId="47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6" fontId="51" fillId="8" borderId="13" xfId="0" applyNumberFormat="1" applyFont="1" applyFill="1" applyBorder="1" applyAlignment="1">
      <alignment horizontal="center" vertical="top"/>
    </xf>
    <xf numFmtId="166" fontId="51" fillId="8" borderId="14" xfId="0" applyNumberFormat="1" applyFont="1" applyFill="1" applyBorder="1" applyAlignment="1">
      <alignment horizontal="center" vertical="top"/>
    </xf>
    <xf numFmtId="166" fontId="51" fillId="8" borderId="15" xfId="0" applyNumberFormat="1" applyFont="1" applyFill="1" applyBorder="1" applyAlignment="1">
      <alignment horizontal="center" vertical="top"/>
    </xf>
    <xf numFmtId="0" fontId="52" fillId="8" borderId="43" xfId="0" applyFont="1" applyFill="1" applyBorder="1" applyAlignment="1">
      <alignment horizontal="center" vertical="center"/>
    </xf>
    <xf numFmtId="0" fontId="52" fillId="8" borderId="44" xfId="0" applyFont="1" applyFill="1" applyBorder="1" applyAlignment="1">
      <alignment horizontal="center" vertical="center"/>
    </xf>
    <xf numFmtId="0" fontId="52" fillId="8" borderId="45" xfId="0" applyFont="1" applyFill="1" applyBorder="1" applyAlignment="1">
      <alignment horizontal="center" vertical="center"/>
    </xf>
    <xf numFmtId="166" fontId="51" fillId="8" borderId="2" xfId="0" applyNumberFormat="1" applyFont="1" applyFill="1" applyBorder="1" applyAlignment="1">
      <alignment horizontal="center" vertical="center"/>
    </xf>
    <xf numFmtId="0" fontId="52" fillId="8" borderId="34" xfId="0" applyFont="1" applyFill="1" applyBorder="1" applyAlignment="1">
      <alignment horizontal="center" vertical="center"/>
    </xf>
    <xf numFmtId="0" fontId="52" fillId="8" borderId="40" xfId="0" applyFont="1" applyFill="1" applyBorder="1" applyAlignment="1">
      <alignment horizontal="center" vertical="center"/>
    </xf>
    <xf numFmtId="0" fontId="52" fillId="8" borderId="41" xfId="0" applyFont="1" applyFill="1" applyBorder="1" applyAlignment="1">
      <alignment horizontal="center" vertical="center"/>
    </xf>
    <xf numFmtId="0" fontId="47" fillId="0" borderId="3" xfId="0" applyFont="1" applyBorder="1" applyAlignment="1">
      <alignment horizontal="center" vertical="top"/>
    </xf>
    <xf numFmtId="0" fontId="47" fillId="0" borderId="4" xfId="0" applyFont="1" applyBorder="1" applyAlignment="1">
      <alignment horizontal="center" vertical="top"/>
    </xf>
    <xf numFmtId="164" fontId="29" fillId="0" borderId="4" xfId="0" applyNumberFormat="1" applyFont="1" applyBorder="1" applyAlignment="1">
      <alignment horizontal="left" vertical="top"/>
    </xf>
    <xf numFmtId="164" fontId="29" fillId="0" borderId="5" xfId="0" applyNumberFormat="1" applyFont="1" applyBorder="1" applyAlignment="1">
      <alignment horizontal="left" vertical="top"/>
    </xf>
    <xf numFmtId="0" fontId="57" fillId="0" borderId="2" xfId="0" applyFont="1" applyBorder="1" applyAlignment="1">
      <alignment horizontal="left" vertical="top"/>
    </xf>
    <xf numFmtId="0" fontId="57" fillId="0" borderId="7" xfId="0" applyFont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2" fontId="50" fillId="8" borderId="2" xfId="0" applyNumberFormat="1" applyFont="1" applyFill="1" applyBorder="1" applyAlignment="1">
      <alignment horizontal="left" vertical="top"/>
    </xf>
    <xf numFmtId="164" fontId="15" fillId="0" borderId="31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164" fontId="15" fillId="0" borderId="32" xfId="0" applyNumberFormat="1" applyFont="1" applyBorder="1" applyAlignment="1">
      <alignment horizontal="center" vertical="center"/>
    </xf>
    <xf numFmtId="2" fontId="46" fillId="10" borderId="10" xfId="0" applyNumberFormat="1" applyFont="1" applyFill="1" applyBorder="1" applyAlignment="1">
      <alignment horizontal="left" vertical="center"/>
    </xf>
    <xf numFmtId="2" fontId="46" fillId="10" borderId="11" xfId="0" applyNumberFormat="1" applyFont="1" applyFill="1" applyBorder="1" applyAlignment="1">
      <alignment horizontal="left" vertical="center"/>
    </xf>
    <xf numFmtId="2" fontId="46" fillId="10" borderId="12" xfId="0" applyNumberFormat="1" applyFont="1" applyFill="1" applyBorder="1" applyAlignment="1">
      <alignment horizontal="left" vertical="center"/>
    </xf>
    <xf numFmtId="2" fontId="9" fillId="0" borderId="33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164" fontId="50" fillId="8" borderId="2" xfId="0" applyNumberFormat="1" applyFont="1" applyFill="1" applyBorder="1" applyAlignment="1">
      <alignment horizontal="left" vertical="center"/>
    </xf>
    <xf numFmtId="164" fontId="9" fillId="9" borderId="13" xfId="0" applyNumberFormat="1" applyFont="1" applyFill="1" applyBorder="1" applyAlignment="1">
      <alignment horizontal="left" vertical="top"/>
    </xf>
    <xf numFmtId="164" fontId="9" fillId="9" borderId="14" xfId="0" applyNumberFormat="1" applyFont="1" applyFill="1" applyBorder="1" applyAlignment="1">
      <alignment horizontal="left" vertical="top"/>
    </xf>
    <xf numFmtId="164" fontId="9" fillId="9" borderId="15" xfId="0" applyNumberFormat="1" applyFont="1" applyFill="1" applyBorder="1" applyAlignment="1">
      <alignment horizontal="left" vertical="top"/>
    </xf>
    <xf numFmtId="0" fontId="9" fillId="11" borderId="13" xfId="0" applyFont="1" applyFill="1" applyBorder="1" applyAlignment="1">
      <alignment horizontal="left" vertical="center"/>
    </xf>
    <xf numFmtId="0" fontId="9" fillId="11" borderId="14" xfId="0" applyFont="1" applyFill="1" applyBorder="1" applyAlignment="1">
      <alignment horizontal="left" vertical="center"/>
    </xf>
    <xf numFmtId="0" fontId="9" fillId="11" borderId="15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top"/>
    </xf>
    <xf numFmtId="0" fontId="19" fillId="0" borderId="3" xfId="2" applyNumberFormat="1" applyFont="1" applyFill="1" applyBorder="1" applyAlignment="1">
      <alignment horizontal="center" vertical="top"/>
    </xf>
    <xf numFmtId="0" fontId="19" fillId="0" borderId="4" xfId="2" applyNumberFormat="1" applyFont="1" applyFill="1" applyBorder="1" applyAlignment="1">
      <alignment horizontal="center" vertical="top"/>
    </xf>
    <xf numFmtId="0" fontId="19" fillId="0" borderId="6" xfId="2" applyNumberFormat="1" applyFont="1" applyFill="1" applyBorder="1" applyAlignment="1">
      <alignment horizontal="center" vertical="top"/>
    </xf>
    <xf numFmtId="0" fontId="19" fillId="0" borderId="2" xfId="2" applyNumberFormat="1" applyFont="1" applyFill="1" applyBorder="1" applyAlignment="1">
      <alignment horizontal="center" vertical="top"/>
    </xf>
    <xf numFmtId="0" fontId="23" fillId="0" borderId="4" xfId="2" applyNumberFormat="1" applyFont="1" applyBorder="1" applyAlignment="1">
      <alignment horizontal="left" vertical="top"/>
    </xf>
    <xf numFmtId="164" fontId="9" fillId="9" borderId="2" xfId="0" applyNumberFormat="1" applyFont="1" applyFill="1" applyBorder="1" applyAlignment="1">
      <alignment horizontal="center" vertical="top"/>
    </xf>
    <xf numFmtId="166" fontId="51" fillId="8" borderId="13" xfId="0" applyNumberFormat="1" applyFont="1" applyFill="1" applyBorder="1" applyAlignment="1">
      <alignment horizontal="center" vertical="top" wrapText="1"/>
    </xf>
    <xf numFmtId="166" fontId="51" fillId="8" borderId="14" xfId="0" applyNumberFormat="1" applyFont="1" applyFill="1" applyBorder="1" applyAlignment="1">
      <alignment horizontal="center" vertical="top" wrapText="1"/>
    </xf>
    <xf numFmtId="166" fontId="51" fillId="8" borderId="32" xfId="0" applyNumberFormat="1" applyFont="1" applyFill="1" applyBorder="1" applyAlignment="1">
      <alignment horizontal="center" vertical="top" wrapText="1"/>
    </xf>
    <xf numFmtId="0" fontId="29" fillId="12" borderId="2" xfId="0" applyFont="1" applyFill="1" applyBorder="1" applyAlignment="1">
      <alignment horizontal="left" vertical="top"/>
    </xf>
    <xf numFmtId="0" fontId="29" fillId="12" borderId="7" xfId="0" applyFont="1" applyFill="1" applyBorder="1" applyAlignment="1">
      <alignment horizontal="left" vertical="top"/>
    </xf>
    <xf numFmtId="0" fontId="29" fillId="0" borderId="6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47" fillId="0" borderId="6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166" fontId="51" fillId="8" borderId="2" xfId="0" applyNumberFormat="1" applyFont="1" applyFill="1" applyBorder="1" applyAlignment="1">
      <alignment horizontal="center" vertical="top" wrapText="1"/>
    </xf>
    <xf numFmtId="0" fontId="52" fillId="8" borderId="42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left" vertical="center"/>
    </xf>
    <xf numFmtId="0" fontId="9" fillId="8" borderId="15" xfId="0" applyFont="1" applyFill="1" applyBorder="1" applyAlignment="1">
      <alignment horizontal="left" vertical="center"/>
    </xf>
    <xf numFmtId="164" fontId="9" fillId="9" borderId="32" xfId="0" applyNumberFormat="1" applyFont="1" applyFill="1" applyBorder="1" applyAlignment="1">
      <alignment horizontal="left" vertical="top"/>
    </xf>
    <xf numFmtId="0" fontId="29" fillId="0" borderId="35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9" fillId="8" borderId="2" xfId="0" applyFont="1" applyFill="1" applyBorder="1" applyAlignment="1">
      <alignment horizontal="left" vertical="center"/>
    </xf>
    <xf numFmtId="2" fontId="9" fillId="10" borderId="10" xfId="0" applyNumberFormat="1" applyFont="1" applyFill="1" applyBorder="1" applyAlignment="1">
      <alignment horizontal="left" vertical="center"/>
    </xf>
    <xf numFmtId="2" fontId="9" fillId="10" borderId="12" xfId="0" applyNumberFormat="1" applyFont="1" applyFill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166" fontId="51" fillId="8" borderId="4" xfId="0" applyNumberFormat="1" applyFont="1" applyFill="1" applyBorder="1" applyAlignment="1">
      <alignment horizontal="center" vertical="top" wrapText="1"/>
    </xf>
    <xf numFmtId="166" fontId="51" fillId="8" borderId="5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9" fillId="8" borderId="13" xfId="0" applyFont="1" applyFill="1" applyBorder="1" applyAlignment="1">
      <alignment horizontal="center" vertical="top"/>
    </xf>
    <xf numFmtId="0" fontId="9" fillId="8" borderId="14" xfId="0" applyFont="1" applyFill="1" applyBorder="1" applyAlignment="1">
      <alignment horizontal="center" vertical="top"/>
    </xf>
    <xf numFmtId="0" fontId="9" fillId="8" borderId="15" xfId="0" applyFont="1" applyFill="1" applyBorder="1" applyAlignment="1">
      <alignment horizontal="center" vertical="top"/>
    </xf>
    <xf numFmtId="0" fontId="51" fillId="8" borderId="13" xfId="0" applyFont="1" applyFill="1" applyBorder="1" applyAlignment="1">
      <alignment horizontal="center" vertical="top"/>
    </xf>
    <xf numFmtId="0" fontId="51" fillId="8" borderId="14" xfId="0" applyFont="1" applyFill="1" applyBorder="1" applyAlignment="1">
      <alignment horizontal="center" vertical="top"/>
    </xf>
    <xf numFmtId="0" fontId="51" fillId="8" borderId="32" xfId="0" applyFont="1" applyFill="1" applyBorder="1" applyAlignment="1">
      <alignment horizontal="center" vertical="top"/>
    </xf>
    <xf numFmtId="0" fontId="9" fillId="10" borderId="8" xfId="0" applyFont="1" applyFill="1" applyBorder="1" applyAlignment="1">
      <alignment horizontal="left" vertical="center"/>
    </xf>
    <xf numFmtId="0" fontId="46" fillId="12" borderId="2" xfId="0" applyFont="1" applyFill="1" applyBorder="1" applyAlignment="1">
      <alignment horizontal="left" vertical="center"/>
    </xf>
    <xf numFmtId="0" fontId="46" fillId="12" borderId="7" xfId="0" applyFont="1" applyFill="1" applyBorder="1" applyAlignment="1">
      <alignment horizontal="left" vertical="center"/>
    </xf>
    <xf numFmtId="0" fontId="9" fillId="8" borderId="55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51" fillId="8" borderId="4" xfId="0" applyFont="1" applyFill="1" applyBorder="1" applyAlignment="1">
      <alignment horizontal="center" vertical="center"/>
    </xf>
    <xf numFmtId="0" fontId="51" fillId="8" borderId="5" xfId="0" applyFont="1" applyFill="1" applyBorder="1" applyAlignment="1">
      <alignment horizontal="center" vertical="center"/>
    </xf>
    <xf numFmtId="0" fontId="23" fillId="0" borderId="56" xfId="0" applyFont="1" applyBorder="1" applyAlignment="1">
      <alignment horizontal="center" vertical="top"/>
    </xf>
    <xf numFmtId="0" fontId="23" fillId="0" borderId="44" xfId="0" applyFont="1" applyBorder="1" applyAlignment="1">
      <alignment horizontal="center" vertical="top"/>
    </xf>
    <xf numFmtId="0" fontId="23" fillId="0" borderId="45" xfId="0" applyFont="1" applyBorder="1" applyAlignment="1">
      <alignment horizontal="center" vertical="top"/>
    </xf>
    <xf numFmtId="0" fontId="23" fillId="0" borderId="54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46" xfId="0" applyFont="1" applyBorder="1" applyAlignment="1">
      <alignment horizontal="center" vertical="top"/>
    </xf>
    <xf numFmtId="0" fontId="23" fillId="0" borderId="36" xfId="0" applyFont="1" applyBorder="1" applyAlignment="1">
      <alignment horizontal="center" vertical="top"/>
    </xf>
    <xf numFmtId="0" fontId="23" fillId="0" borderId="16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3" fillId="0" borderId="4" xfId="0" applyFont="1" applyBorder="1" applyAlignment="1">
      <alignment horizontal="left" vertical="top"/>
    </xf>
    <xf numFmtId="0" fontId="9" fillId="0" borderId="6" xfId="0" applyFont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51" fillId="8" borderId="4" xfId="0" applyFont="1" applyFill="1" applyBorder="1" applyAlignment="1">
      <alignment horizontal="center" vertical="top"/>
    </xf>
    <xf numFmtId="0" fontId="51" fillId="8" borderId="5" xfId="0" applyFont="1" applyFill="1" applyBorder="1" applyAlignment="1">
      <alignment horizontal="center" vertical="top"/>
    </xf>
    <xf numFmtId="0" fontId="9" fillId="45" borderId="8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6" fontId="23" fillId="8" borderId="4" xfId="0" applyNumberFormat="1" applyFont="1" applyFill="1" applyBorder="1" applyAlignment="1">
      <alignment horizontal="center" vertical="top" wrapText="1"/>
    </xf>
    <xf numFmtId="166" fontId="23" fillId="8" borderId="5" xfId="0" applyNumberFormat="1" applyFont="1" applyFill="1" applyBorder="1" applyAlignment="1">
      <alignment horizontal="center" vertical="top" wrapText="1"/>
    </xf>
    <xf numFmtId="0" fontId="19" fillId="0" borderId="5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165" fontId="27" fillId="8" borderId="8" xfId="0" applyNumberFormat="1" applyFont="1" applyFill="1" applyBorder="1" applyAlignment="1">
      <alignment horizontal="center" vertical="top"/>
    </xf>
    <xf numFmtId="0" fontId="9" fillId="8" borderId="2" xfId="0" applyFont="1" applyFill="1" applyBorder="1" applyAlignment="1">
      <alignment horizontal="center" vertical="top"/>
    </xf>
    <xf numFmtId="0" fontId="9" fillId="8" borderId="7" xfId="0" applyFont="1" applyFill="1" applyBorder="1" applyAlignment="1">
      <alignment horizontal="center" vertical="top"/>
    </xf>
    <xf numFmtId="0" fontId="19" fillId="0" borderId="56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9" fillId="8" borderId="14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/>
    </xf>
    <xf numFmtId="2" fontId="9" fillId="8" borderId="13" xfId="0" applyNumberFormat="1" applyFont="1" applyFill="1" applyBorder="1" applyAlignment="1">
      <alignment horizontal="center"/>
    </xf>
    <xf numFmtId="2" fontId="9" fillId="8" borderId="14" xfId="0" applyNumberFormat="1" applyFont="1" applyFill="1" applyBorder="1" applyAlignment="1">
      <alignment horizontal="center"/>
    </xf>
    <xf numFmtId="2" fontId="9" fillId="8" borderId="15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23" fillId="8" borderId="4" xfId="0" applyFont="1" applyFill="1" applyBorder="1" applyAlignment="1">
      <alignment horizontal="center"/>
    </xf>
    <xf numFmtId="0" fontId="51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2" xfId="0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 vertical="top"/>
    </xf>
    <xf numFmtId="0" fontId="51" fillId="8" borderId="34" xfId="0" applyFont="1" applyFill="1" applyBorder="1" applyAlignment="1">
      <alignment horizontal="center"/>
    </xf>
    <xf numFmtId="0" fontId="51" fillId="8" borderId="40" xfId="0" applyFont="1" applyFill="1" applyBorder="1" applyAlignment="1">
      <alignment horizontal="center"/>
    </xf>
    <xf numFmtId="0" fontId="51" fillId="8" borderId="4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8" xfId="0" applyBorder="1" applyAlignment="1">
      <alignment horizontal="center"/>
    </xf>
    <xf numFmtId="43" fontId="0" fillId="0" borderId="7" xfId="0" applyNumberFormat="1" applyBorder="1" applyAlignment="1">
      <alignment horizontal="center" vertical="top"/>
    </xf>
    <xf numFmtId="43" fontId="0" fillId="0" borderId="9" xfId="0" applyNumberFormat="1" applyBorder="1" applyAlignment="1">
      <alignment horizontal="center" vertical="top"/>
    </xf>
  </cellXfs>
  <cellStyles count="4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 % - Accent1 2" xfId="41" xr:uid="{448D56F4-F4EE-4B2D-86CD-8EF0455E7D98}"/>
    <cellStyle name="60 % - Accent2 2" xfId="42" xr:uid="{BCD38AB7-11C0-4650-9A02-947D2FDFEAA9}"/>
    <cellStyle name="60 % - Accent3 2" xfId="43" xr:uid="{0DBA3B56-799D-43A8-9562-E8C3EB78D7AE}"/>
    <cellStyle name="60 % - Accent4 2" xfId="44" xr:uid="{FFBB77F3-DCEF-4971-B566-64705C6F5EEB}"/>
    <cellStyle name="60 % - Accent5 2" xfId="45" xr:uid="{B55F5471-8F2D-4085-9469-939D9CE98B05}"/>
    <cellStyle name="60 % - Accent6 2" xfId="46" xr:uid="{A4B9E6CF-7D2F-499B-A464-488B03DA8C3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1" builtinId="27" customBuiltin="1"/>
    <cellStyle name="Calculation" xfId="14" builtinId="22" customBuiltin="1"/>
    <cellStyle name="Check Cell" xfId="16" builtinId="23" customBuiltin="1"/>
    <cellStyle name="Comma" xfId="2" builtinId="3"/>
    <cellStyle name="Explanatory Text" xfId="18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Input" xfId="12" builtinId="20" customBuiltin="1"/>
    <cellStyle name="Linked Cell" xfId="15" builtinId="24" customBuiltin="1"/>
    <cellStyle name="Neutre 2" xfId="40" xr:uid="{AF0166A5-637F-4FD3-9A44-AE03373CB592}"/>
    <cellStyle name="Normal" xfId="0" builtinId="0"/>
    <cellStyle name="Normal 2" xfId="3" xr:uid="{241F58ED-6E3E-4829-97FF-70D0CC22CE9C}"/>
    <cellStyle name="Normal 3" xfId="38" xr:uid="{81EF3D51-91F7-4485-8878-645136462E62}"/>
    <cellStyle name="Note 2" xfId="39" xr:uid="{68DDB0FE-1617-4370-BB66-363B2BC692A6}"/>
    <cellStyle name="Output" xfId="13" builtinId="21" customBuiltin="1"/>
    <cellStyle name="Percent 2" xfId="4" xr:uid="{43856B7A-57E5-480E-B5B5-0DE7B89D9878}"/>
    <cellStyle name="Title" xfId="5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'Top 30 PPs (Mean)'!$F$3:$F$32</c:f>
              <c:strCache>
                <c:ptCount val="30"/>
                <c:pt idx="0">
                  <c:v>Miconazole</c:v>
                </c:pt>
                <c:pt idx="1">
                  <c:v>Ofloxacin</c:v>
                </c:pt>
                <c:pt idx="2">
                  <c:v>Salicylic acid</c:v>
                </c:pt>
                <c:pt idx="3">
                  <c:v>Telmisartan</c:v>
                </c:pt>
                <c:pt idx="4">
                  <c:v>Ciprofoxacin</c:v>
                </c:pt>
                <c:pt idx="5">
                  <c:v>Naproxen</c:v>
                </c:pt>
                <c:pt idx="6">
                  <c:v>Ketokonazole</c:v>
                </c:pt>
                <c:pt idx="7">
                  <c:v>Propafenone </c:v>
                </c:pt>
                <c:pt idx="8">
                  <c:v>Norfloxacin</c:v>
                </c:pt>
                <c:pt idx="9">
                  <c:v>Sertraline </c:v>
                </c:pt>
                <c:pt idx="10">
                  <c:v>Amitriptyline </c:v>
                </c:pt>
                <c:pt idx="11">
                  <c:v>Citalopram </c:v>
                </c:pt>
                <c:pt idx="12">
                  <c:v>Fenofibrate </c:v>
                </c:pt>
                <c:pt idx="13">
                  <c:v>Caffeine </c:v>
                </c:pt>
                <c:pt idx="14">
                  <c:v>Venlafaxine </c:v>
                </c:pt>
                <c:pt idx="15">
                  <c:v>Diclofenac</c:v>
                </c:pt>
                <c:pt idx="16">
                  <c:v>Valsartan</c:v>
                </c:pt>
                <c:pt idx="17">
                  <c:v>N-desethylamiodarone</c:v>
                </c:pt>
                <c:pt idx="18">
                  <c:v>Amiodarone</c:v>
                </c:pt>
                <c:pt idx="19">
                  <c:v>Fenofibric Acid</c:v>
                </c:pt>
                <c:pt idx="20">
                  <c:v>Norquetiapine</c:v>
                </c:pt>
                <c:pt idx="21">
                  <c:v>Irbesartan </c:v>
                </c:pt>
                <c:pt idx="22">
                  <c:v>Fluoxetine</c:v>
                </c:pt>
                <c:pt idx="23">
                  <c:v>Trimethoprim</c:v>
                </c:pt>
                <c:pt idx="24">
                  <c:v>Dronedarone</c:v>
                </c:pt>
                <c:pt idx="25">
                  <c:v>Vancomycin</c:v>
                </c:pt>
                <c:pt idx="26">
                  <c:v>Sulfapyridine</c:v>
                </c:pt>
                <c:pt idx="27">
                  <c:v>Metoprolol</c:v>
                </c:pt>
                <c:pt idx="28">
                  <c:v>Amisulpride </c:v>
                </c:pt>
                <c:pt idx="29">
                  <c:v>Mirtazapine </c:v>
                </c:pt>
              </c:strCache>
            </c:strRef>
          </c:cat>
          <c:val>
            <c:numRef>
              <c:f>'Top 30 PPs (Mean)'!$G$3:$G$32</c:f>
              <c:numCache>
                <c:formatCode>0.00</c:formatCode>
                <c:ptCount val="30"/>
                <c:pt idx="0">
                  <c:v>8631.5</c:v>
                </c:pt>
                <c:pt idx="1">
                  <c:v>4399.5</c:v>
                </c:pt>
                <c:pt idx="2">
                  <c:v>2695</c:v>
                </c:pt>
                <c:pt idx="3">
                  <c:v>1845.6666666666667</c:v>
                </c:pt>
                <c:pt idx="4">
                  <c:v>1680.2857142857142</c:v>
                </c:pt>
                <c:pt idx="5">
                  <c:v>1617.2881818181816</c:v>
                </c:pt>
                <c:pt idx="6">
                  <c:v>1597.5</c:v>
                </c:pt>
                <c:pt idx="7">
                  <c:v>1302.2333333333333</c:v>
                </c:pt>
                <c:pt idx="8">
                  <c:v>1290</c:v>
                </c:pt>
                <c:pt idx="9">
                  <c:v>780</c:v>
                </c:pt>
                <c:pt idx="10">
                  <c:v>776.27499999999998</c:v>
                </c:pt>
                <c:pt idx="11">
                  <c:v>547.28571428571433</c:v>
                </c:pt>
                <c:pt idx="12">
                  <c:v>463.49250000000001</c:v>
                </c:pt>
                <c:pt idx="13">
                  <c:v>340.40999999999997</c:v>
                </c:pt>
                <c:pt idx="14">
                  <c:v>264.71428571428572</c:v>
                </c:pt>
                <c:pt idx="15">
                  <c:v>234.91249999999999</c:v>
                </c:pt>
                <c:pt idx="16">
                  <c:v>205.28571428571428</c:v>
                </c:pt>
                <c:pt idx="17">
                  <c:v>184.71428571428572</c:v>
                </c:pt>
                <c:pt idx="18">
                  <c:v>169.71428571428572</c:v>
                </c:pt>
                <c:pt idx="19">
                  <c:v>154.875</c:v>
                </c:pt>
                <c:pt idx="20">
                  <c:v>146.33333333333334</c:v>
                </c:pt>
                <c:pt idx="21">
                  <c:v>146.25</c:v>
                </c:pt>
                <c:pt idx="22">
                  <c:v>146.005</c:v>
                </c:pt>
                <c:pt idx="23">
                  <c:v>140.60000000000002</c:v>
                </c:pt>
                <c:pt idx="24">
                  <c:v>131.72727272727272</c:v>
                </c:pt>
                <c:pt idx="25">
                  <c:v>109.80000000000001</c:v>
                </c:pt>
                <c:pt idx="26">
                  <c:v>98.9</c:v>
                </c:pt>
                <c:pt idx="27">
                  <c:v>94.680999999999997</c:v>
                </c:pt>
                <c:pt idx="28">
                  <c:v>89.226666666666674</c:v>
                </c:pt>
                <c:pt idx="29">
                  <c:v>87.86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B-44F9-A021-163457431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98063424"/>
        <c:axId val="698072544"/>
      </c:barChart>
      <c:catAx>
        <c:axId val="698063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Top 30 PPs in sewage sludge</a:t>
                </a:r>
                <a:r>
                  <a:rPr lang="en-US" sz="1100" b="1" baseline="0">
                    <a:solidFill>
                      <a:sysClr val="windowText" lastClr="000000"/>
                    </a:solidFill>
                  </a:rPr>
                  <a:t> or biosolids</a:t>
                </a:r>
                <a:endParaRPr lang="en-US" sz="11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72544"/>
        <c:crosses val="autoZero"/>
        <c:auto val="1"/>
        <c:lblAlgn val="ctr"/>
        <c:lblOffset val="100"/>
        <c:noMultiLvlLbl val="0"/>
      </c:catAx>
      <c:valAx>
        <c:axId val="698072544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Concentration</a:t>
                </a:r>
                <a:r>
                  <a:rPr lang="en-US" sz="1100" b="1" baseline="0">
                    <a:solidFill>
                      <a:sysClr val="windowText" lastClr="000000"/>
                    </a:solidFill>
                  </a:rPr>
                  <a:t> (ng/g)</a:t>
                </a:r>
                <a:endParaRPr lang="en-US" sz="11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6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53060776857083E-2"/>
          <c:y val="9.489402391378654E-2"/>
          <c:w val="0.95052311754251217"/>
          <c:h val="0.715194161349764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'Top CECs (Mean)'!$F$3:$F$52</c:f>
              <c:strCache>
                <c:ptCount val="50"/>
                <c:pt idx="0">
                  <c:v>DEHP</c:v>
                </c:pt>
                <c:pt idx="1">
                  <c:v>Butylbenzyl phthalate</c:v>
                </c:pt>
                <c:pt idx="2">
                  <c:v>Dibutyl phthalate</c:v>
                </c:pt>
                <c:pt idx="3">
                  <c:v>Di-n-octyl phthalate </c:v>
                </c:pt>
                <c:pt idx="4">
                  <c:v>Diisononyl phthalate</c:v>
                </c:pt>
                <c:pt idx="5">
                  <c:v>Miconazole</c:v>
                </c:pt>
                <c:pt idx="6">
                  <c:v>Triclocarban</c:v>
                </c:pt>
                <c:pt idx="7">
                  <c:v>Dichlorocarbanilide</c:v>
                </c:pt>
                <c:pt idx="8">
                  <c:v>Ofloxacin</c:v>
                </c:pt>
                <c:pt idx="9">
                  <c:v>Diisodecyl phthalate</c:v>
                </c:pt>
                <c:pt idx="10">
                  <c:v>Diethylphthalate</c:v>
                </c:pt>
                <c:pt idx="11">
                  <c:v>Salicylic acid</c:v>
                </c:pt>
                <c:pt idx="12">
                  <c:v>Dimethyl phthalate</c:v>
                </c:pt>
                <c:pt idx="13">
                  <c:v>Telmisartan</c:v>
                </c:pt>
                <c:pt idx="14">
                  <c:v>Triclosan</c:v>
                </c:pt>
                <c:pt idx="15">
                  <c:v>Mestranol</c:v>
                </c:pt>
                <c:pt idx="16">
                  <c:v>Ciprofoxacin</c:v>
                </c:pt>
                <c:pt idx="17">
                  <c:v>Naproxen</c:v>
                </c:pt>
                <c:pt idx="18">
                  <c:v>Ketokonazole</c:v>
                </c:pt>
                <c:pt idx="19">
                  <c:v>Propafenone </c:v>
                </c:pt>
                <c:pt idx="20">
                  <c:v>Norfloxacin</c:v>
                </c:pt>
                <c:pt idx="21">
                  <c:v>Progesterone</c:v>
                </c:pt>
                <c:pt idx="22">
                  <c:v>Sertraline </c:v>
                </c:pt>
                <c:pt idx="23">
                  <c:v>Amitriptyline </c:v>
                </c:pt>
                <c:pt idx="24">
                  <c:v>Diisobutyl phthalate</c:v>
                </c:pt>
                <c:pt idx="25">
                  <c:v>2-OH-Triclosan</c:v>
                </c:pt>
                <c:pt idx="26">
                  <c:v>Citalopram </c:v>
                </c:pt>
                <c:pt idx="27">
                  <c:v>Fenofibrate </c:v>
                </c:pt>
                <c:pt idx="28">
                  <c:v>Desogestrel</c:v>
                </c:pt>
                <c:pt idx="29">
                  <c:v>4-hydroxybenzoic acid</c:v>
                </c:pt>
                <c:pt idx="30">
                  <c:v>Carbanilide </c:v>
                </c:pt>
                <c:pt idx="31">
                  <c:v>Bisphenol A</c:v>
                </c:pt>
                <c:pt idx="32">
                  <c:v>Caffeine </c:v>
                </c:pt>
                <c:pt idx="33">
                  <c:v>DTOS-DPA </c:v>
                </c:pt>
                <c:pt idx="34">
                  <c:v>3′-hydroxy-triclocarban</c:v>
                </c:pt>
                <c:pt idx="35">
                  <c:v>Venlafaxine </c:v>
                </c:pt>
                <c:pt idx="36">
                  <c:v>TO-DPA</c:v>
                </c:pt>
                <c:pt idx="37">
                  <c:v>Diclofenac</c:v>
                </c:pt>
                <c:pt idx="38">
                  <c:v>DTO-DPA</c:v>
                </c:pt>
                <c:pt idx="39">
                  <c:v>Valsartan</c:v>
                </c:pt>
                <c:pt idx="40">
                  <c:v>Bisphenol F </c:v>
                </c:pt>
                <c:pt idx="41">
                  <c:v>TOS-DPA3</c:v>
                </c:pt>
                <c:pt idx="42">
                  <c:v>Tetrachlorocarbanilide</c:v>
                </c:pt>
                <c:pt idx="43">
                  <c:v>Estriol</c:v>
                </c:pt>
                <c:pt idx="44">
                  <c:v>S-DPA1</c:v>
                </c:pt>
                <c:pt idx="45">
                  <c:v>S-DPA2</c:v>
                </c:pt>
                <c:pt idx="46">
                  <c:v>N-desethylamiodarone</c:v>
                </c:pt>
                <c:pt idx="47">
                  <c:v>TOS-DPA2</c:v>
                </c:pt>
                <c:pt idx="48">
                  <c:v>TOS-DPA1</c:v>
                </c:pt>
                <c:pt idx="49">
                  <c:v>Amiodarone</c:v>
                </c:pt>
              </c:strCache>
            </c:strRef>
          </c:cat>
          <c:val>
            <c:numRef>
              <c:f>'Top CECs (Mean)'!$G$3:$G$52</c:f>
              <c:numCache>
                <c:formatCode>0.00</c:formatCode>
                <c:ptCount val="50"/>
                <c:pt idx="0">
                  <c:v>5.3493066737705668</c:v>
                </c:pt>
                <c:pt idx="1">
                  <c:v>5.304996478991356</c:v>
                </c:pt>
                <c:pt idx="2">
                  <c:v>5.2589962532489114</c:v>
                </c:pt>
                <c:pt idx="3">
                  <c:v>4.9773577295453011</c:v>
                </c:pt>
                <c:pt idx="4">
                  <c:v>4.3424226808222066</c:v>
                </c:pt>
                <c:pt idx="5">
                  <c:v>3.9360862748710761</c:v>
                </c:pt>
                <c:pt idx="6">
                  <c:v>3.9055806632517864</c:v>
                </c:pt>
                <c:pt idx="7">
                  <c:v>3.7489112486252965</c:v>
                </c:pt>
                <c:pt idx="8">
                  <c:v>3.6434033220362334</c:v>
                </c:pt>
                <c:pt idx="9">
                  <c:v>3.6127838567197355</c:v>
                </c:pt>
                <c:pt idx="10">
                  <c:v>3.5371892262436448</c:v>
                </c:pt>
                <c:pt idx="11">
                  <c:v>3.4305587695227575</c:v>
                </c:pt>
                <c:pt idx="12">
                  <c:v>3.3149200559924199</c:v>
                </c:pt>
                <c:pt idx="13">
                  <c:v>3.2661532687922707</c:v>
                </c:pt>
                <c:pt idx="14">
                  <c:v>3.242505539272535</c:v>
                </c:pt>
                <c:pt idx="15">
                  <c:v>3.2385896769026163</c:v>
                </c:pt>
                <c:pt idx="16">
                  <c:v>3.2253842427560504</c:v>
                </c:pt>
                <c:pt idx="17">
                  <c:v>3.2087874129936687</c:v>
                </c:pt>
                <c:pt idx="18">
                  <c:v>3.2034408668304377</c:v>
                </c:pt>
                <c:pt idx="19">
                  <c:v>3.1146888078112549</c:v>
                </c:pt>
                <c:pt idx="20">
                  <c:v>3.1105897102992488</c:v>
                </c:pt>
                <c:pt idx="21">
                  <c:v>3.0466967217626886</c:v>
                </c:pt>
                <c:pt idx="22">
                  <c:v>2.8920946026904804</c:v>
                </c:pt>
                <c:pt idx="23">
                  <c:v>2.8900155998992449</c:v>
                </c:pt>
                <c:pt idx="24">
                  <c:v>2.8260748027008264</c:v>
                </c:pt>
                <c:pt idx="25">
                  <c:v>2.8090357015796537</c:v>
                </c:pt>
                <c:pt idx="26">
                  <c:v>2.738214111968821</c:v>
                </c:pt>
                <c:pt idx="27">
                  <c:v>2.6660427110048581</c:v>
                </c:pt>
                <c:pt idx="28">
                  <c:v>2.6586472598481596</c:v>
                </c:pt>
                <c:pt idx="29">
                  <c:v>2.6526974891292721</c:v>
                </c:pt>
                <c:pt idx="30">
                  <c:v>2.5848335893534515</c:v>
                </c:pt>
                <c:pt idx="31">
                  <c:v>2.5491521567461088</c:v>
                </c:pt>
                <c:pt idx="32">
                  <c:v>2.5320023095824342</c:v>
                </c:pt>
                <c:pt idx="33">
                  <c:v>2.5250042926021963</c:v>
                </c:pt>
                <c:pt idx="34">
                  <c:v>2.5057527466080667</c:v>
                </c:pt>
                <c:pt idx="35">
                  <c:v>2.4227773793046405</c:v>
                </c:pt>
                <c:pt idx="36">
                  <c:v>2.3733373479974338</c:v>
                </c:pt>
                <c:pt idx="37">
                  <c:v>2.3709061267673359</c:v>
                </c:pt>
                <c:pt idx="38">
                  <c:v>2.3165076359633718</c:v>
                </c:pt>
                <c:pt idx="39">
                  <c:v>2.3123587281199689</c:v>
                </c:pt>
                <c:pt idx="40">
                  <c:v>2.3028635251697498</c:v>
                </c:pt>
                <c:pt idx="41">
                  <c:v>2.2984300334709786</c:v>
                </c:pt>
                <c:pt idx="42">
                  <c:v>2.2858072626733228</c:v>
                </c:pt>
                <c:pt idx="43">
                  <c:v>2.2821687783046416</c:v>
                </c:pt>
                <c:pt idx="44">
                  <c:v>2.2811044174698742</c:v>
                </c:pt>
                <c:pt idx="45">
                  <c:v>2.2793389324382889</c:v>
                </c:pt>
                <c:pt idx="46">
                  <c:v>2.2665004848661372</c:v>
                </c:pt>
                <c:pt idx="47">
                  <c:v>2.2566125262357479</c:v>
                </c:pt>
                <c:pt idx="48">
                  <c:v>2.2474976130104034</c:v>
                </c:pt>
                <c:pt idx="49">
                  <c:v>2.2297184006309179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3-4DD2-AD87-39EFAF0CF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5"/>
        <c:axId val="1029957231"/>
        <c:axId val="1029958671"/>
      </c:barChart>
      <c:catAx>
        <c:axId val="1029957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+mn-lt"/>
                    <a:ea typeface="+mn-ea"/>
                    <a:cs typeface="+mn-cs"/>
                  </a:rPr>
                  <a:t>The prevalence of the 50 most prominent CECEs in sewage sludge and biosolids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1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958671"/>
        <c:crosses val="autoZero"/>
        <c:auto val="1"/>
        <c:lblAlgn val="ctr"/>
        <c:lblOffset val="100"/>
        <c:noMultiLvlLbl val="0"/>
      </c:catAx>
      <c:valAx>
        <c:axId val="1029958671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baseline="0">
                    <a:effectLst/>
                  </a:rPr>
                  <a:t>Normalized concentrations (ng/g) </a:t>
                </a:r>
                <a:endParaRPr lang="en-US" sz="12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957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Profile of CECs in sewage</a:t>
            </a:r>
            <a:r>
              <a:rPr lang="en-US" sz="1400" b="1" baseline="0">
                <a:solidFill>
                  <a:sysClr val="windowText" lastClr="000000"/>
                </a:solidFill>
              </a:rPr>
              <a:t> sludge or biosolids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001655515715536E-2"/>
          <c:y val="0.18257396608264193"/>
          <c:w val="0.53216671350731437"/>
          <c:h val="0.72319915189273665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explosion val="5"/>
          <c:dPt>
            <c:idx val="0"/>
            <c:bubble3D val="0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73-4C33-8A35-899C159F011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73-4C33-8A35-899C159F011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73-4C33-8A35-899C159F0117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73-4C33-8A35-899C159F011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73-4C33-8A35-899C159F011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73-4C33-8A35-899C159F0117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73-4C33-8A35-899C159F0117}"/>
              </c:ext>
            </c:extLst>
          </c:dPt>
          <c:dLbls>
            <c:dLbl>
              <c:idx val="0"/>
              <c:layout>
                <c:manualLayout>
                  <c:x val="6.8965603065979278E-2"/>
                  <c:y val="2.704861711961952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 97.35%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712654948057872E-2"/>
                      <c:h val="6.264549846965805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273-4C33-8A35-899C159F0117}"/>
                </c:ext>
              </c:extLst>
            </c:dLbl>
            <c:dLbl>
              <c:idx val="1"/>
              <c:layout>
                <c:manualLayout>
                  <c:x val="-0.10143672148862959"/>
                  <c:y val="-1.050268646401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1.87%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448285432812224E-2"/>
                      <c:h val="5.41292302376049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2273-4C33-8A35-899C159F0117}"/>
                </c:ext>
              </c:extLst>
            </c:dLbl>
            <c:dLbl>
              <c:idx val="2"/>
              <c:layout>
                <c:manualLayout>
                  <c:x val="-9.4827525089378389E-2"/>
                  <c:y val="-8.915418311683152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0.57%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616867230347717E-2"/>
                      <c:h val="5.41292302376049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273-4C33-8A35-899C159F0117}"/>
                </c:ext>
              </c:extLst>
            </c:dLbl>
            <c:dLbl>
              <c:idx val="3"/>
              <c:layout>
                <c:manualLayout>
                  <c:x val="4.7942729081784853E-2"/>
                  <c:y val="-0.170158718816233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0.09%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869739926650971E-2"/>
                      <c:h val="4.397050075603877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2273-4C33-8A35-899C159F0117}"/>
                </c:ext>
              </c:extLst>
            </c:dLbl>
            <c:dLbl>
              <c:idx val="4"/>
              <c:layout>
                <c:manualLayout>
                  <c:x val="4.8179067570826024E-2"/>
                  <c:y val="-6.62698451846955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0.07%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273-4C33-8A35-899C159F0117}"/>
                </c:ext>
              </c:extLst>
            </c:dLbl>
            <c:dLbl>
              <c:idx val="5"/>
              <c:layout>
                <c:manualLayout>
                  <c:x val="4.711395978968639E-2"/>
                  <c:y val="5.16138114993084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0.05%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273-4C33-8A35-899C159F0117}"/>
                </c:ext>
              </c:extLst>
            </c:dLbl>
            <c:dLbl>
              <c:idx val="6"/>
              <c:layout>
                <c:manualLayout>
                  <c:x val="0"/>
                  <c:y val="4.397849975563056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2.65%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54800397441755E-2"/>
                      <c:h val="5.925925530913600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2273-4C33-8A35-899C159F0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'Composition profile'!$C$12:$C$17</c:f>
              <c:strCache>
                <c:ptCount val="6"/>
                <c:pt idx="0">
                  <c:v>Phthalates in sewage sludge</c:v>
                </c:pt>
                <c:pt idx="1">
                  <c:v>Pharmaceutical products in sewage sludge</c:v>
                </c:pt>
                <c:pt idx="2">
                  <c:v>Personal care products in sewage sludge</c:v>
                </c:pt>
                <c:pt idx="3">
                  <c:v>Hormones in biosolids</c:v>
                </c:pt>
                <c:pt idx="4">
                  <c:v>Rubber and polymer antioxidants in biosolids</c:v>
                </c:pt>
                <c:pt idx="5">
                  <c:v>Bisphenols in sewage sludge</c:v>
                </c:pt>
              </c:strCache>
            </c:strRef>
          </c:cat>
          <c:val>
            <c:numRef>
              <c:f>'Composition profile'!$D$12:$D$17</c:f>
              <c:numCache>
                <c:formatCode>_(* #,##0.00_);_(* \(#,##0.00\);_(* "-"??_);_(@_)</c:formatCode>
                <c:ptCount val="6"/>
                <c:pt idx="0">
                  <c:v>734099.99999999988</c:v>
                </c:pt>
                <c:pt idx="1">
                  <c:v>14133.37</c:v>
                </c:pt>
                <c:pt idx="2">
                  <c:v>4291.01</c:v>
                </c:pt>
                <c:pt idx="3">
                  <c:v>681.18000000000006</c:v>
                </c:pt>
                <c:pt idx="4">
                  <c:v>496.41</c:v>
                </c:pt>
                <c:pt idx="5">
                  <c:v>388.36313247676173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3-4C33-8A35-899C159F0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200"/>
        <c:splitType val="percent"/>
        <c:splitPos val="4"/>
        <c:secondPieSize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38184262297573"/>
          <c:y val="0.1749733166705284"/>
          <c:w val="0.32634198455822977"/>
          <c:h val="0.77083989501312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dbl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416717</xdr:colOff>
      <xdr:row>2</xdr:row>
      <xdr:rowOff>171450</xdr:rowOff>
    </xdr:from>
    <xdr:to>
      <xdr:col>19</xdr:col>
      <xdr:colOff>130968</xdr:colOff>
      <xdr:row>30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4D58A3-D75E-C639-7660-A6E928669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587828</xdr:colOff>
      <xdr:row>1</xdr:row>
      <xdr:rowOff>38098</xdr:rowOff>
    </xdr:from>
    <xdr:to>
      <xdr:col>22</xdr:col>
      <xdr:colOff>291190</xdr:colOff>
      <xdr:row>45</xdr:row>
      <xdr:rowOff>32658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2EF2F5C-30C3-6CBA-8C40-078BA044F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109538</xdr:colOff>
      <xdr:row>0</xdr:row>
      <xdr:rowOff>178593</xdr:rowOff>
    </xdr:from>
    <xdr:to>
      <xdr:col>18</xdr:col>
      <xdr:colOff>619125</xdr:colOff>
      <xdr:row>17</xdr:row>
      <xdr:rowOff>35718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E35FC8F-1FE8-59EE-2D11-D9D609A76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i.org/10.1016/j.scitotenv.2021.145291" TargetMode="External"/><Relationship Id="rId21" Type="http://schemas.openxmlformats.org/officeDocument/2006/relationships/hyperlink" Target="https://pubs.acs.org/doi/epdf/10.1021/acs.estlett.1c00148" TargetMode="External"/><Relationship Id="rId42" Type="http://schemas.openxmlformats.org/officeDocument/2006/relationships/hyperlink" Target="https://doi.org/10.1016/j.scitotenv.2020.143822" TargetMode="External"/><Relationship Id="rId63" Type="http://schemas.openxmlformats.org/officeDocument/2006/relationships/hyperlink" Target="https://doi.org/10.1080/01919510600985937" TargetMode="External"/><Relationship Id="rId84" Type="http://schemas.openxmlformats.org/officeDocument/2006/relationships/hyperlink" Target="https://doi.org/10.1016/j.fct.2005.01.020" TargetMode="External"/><Relationship Id="rId138" Type="http://schemas.openxmlformats.org/officeDocument/2006/relationships/hyperlink" Target="https://doi.org/10.1016/j.envpol.2020.116416" TargetMode="External"/><Relationship Id="rId107" Type="http://schemas.openxmlformats.org/officeDocument/2006/relationships/hyperlink" Target="https://doi.org/10.1016/j.cej.2013.05.061" TargetMode="External"/><Relationship Id="rId11" Type="http://schemas.openxmlformats.org/officeDocument/2006/relationships/hyperlink" Target="https://doi.org/10.1016/j.scitotenv.2019.05.059" TargetMode="External"/><Relationship Id="rId32" Type="http://schemas.openxmlformats.org/officeDocument/2006/relationships/hyperlink" Target="https://doi.org/10.1016/j.chroma.2018.09.028" TargetMode="External"/><Relationship Id="rId53" Type="http://schemas.openxmlformats.org/officeDocument/2006/relationships/hyperlink" Target="https://doi.org/10.1016/j.scitotenv.2019.07.301" TargetMode="External"/><Relationship Id="rId74" Type="http://schemas.openxmlformats.org/officeDocument/2006/relationships/hyperlink" Target="https://doi.org/10.1016/j.scitotenv.2020.143228" TargetMode="External"/><Relationship Id="rId128" Type="http://schemas.openxmlformats.org/officeDocument/2006/relationships/hyperlink" Target="https://doi.org/10.1021/es202680q" TargetMode="External"/><Relationship Id="rId5" Type="http://schemas.openxmlformats.org/officeDocument/2006/relationships/hyperlink" Target="https://doi.org/10.1016/j.talanta.2021.122923" TargetMode="External"/><Relationship Id="rId90" Type="http://schemas.openxmlformats.org/officeDocument/2006/relationships/hyperlink" Target="https://doi.org/10.1016/j.envint.2019.104917" TargetMode="External"/><Relationship Id="rId95" Type="http://schemas.openxmlformats.org/officeDocument/2006/relationships/hyperlink" Target="https://doi.org/10.1210/er.2009-0002" TargetMode="External"/><Relationship Id="rId22" Type="http://schemas.openxmlformats.org/officeDocument/2006/relationships/hyperlink" Target="https://doi.org/10.1016/j.envpol.2022.119082" TargetMode="External"/><Relationship Id="rId27" Type="http://schemas.openxmlformats.org/officeDocument/2006/relationships/hyperlink" Target="https://doi.org/10.3390/app9071509" TargetMode="External"/><Relationship Id="rId43" Type="http://schemas.openxmlformats.org/officeDocument/2006/relationships/hyperlink" Target="https://doi.org/10.1016/j.envpol.2019.03.099" TargetMode="External"/><Relationship Id="rId48" Type="http://schemas.openxmlformats.org/officeDocument/2006/relationships/hyperlink" Target="https://doi.org/10.1016/j.scitotenv.2021.151281" TargetMode="External"/><Relationship Id="rId64" Type="http://schemas.openxmlformats.org/officeDocument/2006/relationships/hyperlink" Target="https://doi.org/10.1016/j.scitotenv.2023.165107" TargetMode="External"/><Relationship Id="rId69" Type="http://schemas.openxmlformats.org/officeDocument/2006/relationships/hyperlink" Target="https://doi.org/10.1897/09-073.1" TargetMode="External"/><Relationship Id="rId113" Type="http://schemas.openxmlformats.org/officeDocument/2006/relationships/hyperlink" Target="https://doi.org/10.1016/j.envres.2017.10.048" TargetMode="External"/><Relationship Id="rId118" Type="http://schemas.openxmlformats.org/officeDocument/2006/relationships/hyperlink" Target="https://doi.org/10.3390/pr8111479" TargetMode="External"/><Relationship Id="rId134" Type="http://schemas.openxmlformats.org/officeDocument/2006/relationships/hyperlink" Target="https://doi.org/10.1016/j.reprotox.2007.07.005" TargetMode="External"/><Relationship Id="rId139" Type="http://schemas.openxmlformats.org/officeDocument/2006/relationships/hyperlink" Target="https://doi.org/10.1016/j.ecoenv.2018.12.009" TargetMode="External"/><Relationship Id="rId80" Type="http://schemas.openxmlformats.org/officeDocument/2006/relationships/hyperlink" Target="https://doi.org/10.1016/j.chemosphere.2017.12.098" TargetMode="External"/><Relationship Id="rId85" Type="http://schemas.openxmlformats.org/officeDocument/2006/relationships/hyperlink" Target="https://doi.org/10.1210/en.2007-1057" TargetMode="External"/><Relationship Id="rId12" Type="http://schemas.openxmlformats.org/officeDocument/2006/relationships/hyperlink" Target="https://doi.org/10.1016/j.scitotenv.2018.06.358" TargetMode="External"/><Relationship Id="rId17" Type="http://schemas.openxmlformats.org/officeDocument/2006/relationships/hyperlink" Target="https://doi.org/10.1016/j.chroma.2018.04.004" TargetMode="External"/><Relationship Id="rId33" Type="http://schemas.openxmlformats.org/officeDocument/2006/relationships/hyperlink" Target="https://www.nature.com/articles/s41467-023-40051-0" TargetMode="External"/><Relationship Id="rId38" Type="http://schemas.openxmlformats.org/officeDocument/2006/relationships/hyperlink" Target="https://doi.org/10.1111/1758-2229.13193" TargetMode="External"/><Relationship Id="rId59" Type="http://schemas.openxmlformats.org/officeDocument/2006/relationships/hyperlink" Target="https://doi.org/10.1016/j.biortech.2021.126249" TargetMode="External"/><Relationship Id="rId103" Type="http://schemas.openxmlformats.org/officeDocument/2006/relationships/hyperlink" Target="https://doi.org/10.1097%2FCM9.0000000000000407" TargetMode="External"/><Relationship Id="rId108" Type="http://schemas.openxmlformats.org/officeDocument/2006/relationships/hyperlink" Target="https://doi.org/10.1016/j.emcon.2022.04.001" TargetMode="External"/><Relationship Id="rId124" Type="http://schemas.openxmlformats.org/officeDocument/2006/relationships/hyperlink" Target="https://doi.org/10.1897/05-074r.1" TargetMode="External"/><Relationship Id="rId129" Type="http://schemas.openxmlformats.org/officeDocument/2006/relationships/hyperlink" Target="https://doi.org/10.1016/j.envpol.2019.01.075" TargetMode="External"/><Relationship Id="rId54" Type="http://schemas.openxmlformats.org/officeDocument/2006/relationships/hyperlink" Target="https://doi.org/10.1021/es981015o" TargetMode="External"/><Relationship Id="rId70" Type="http://schemas.openxmlformats.org/officeDocument/2006/relationships/hyperlink" Target="https://doi.org/10.1016/j.emcon.2016.12.004" TargetMode="External"/><Relationship Id="rId75" Type="http://schemas.openxmlformats.org/officeDocument/2006/relationships/hyperlink" Target="https://doi.org/10.1016/j.ccr.2021.213993" TargetMode="External"/><Relationship Id="rId91" Type="http://schemas.openxmlformats.org/officeDocument/2006/relationships/hyperlink" Target="https://doi.org/10.1016/j.envint.2018.11.047" TargetMode="External"/><Relationship Id="rId96" Type="http://schemas.openxmlformats.org/officeDocument/2006/relationships/hyperlink" Target="https://doi.org/10.1289/ehp.8050" TargetMode="External"/><Relationship Id="rId140" Type="http://schemas.openxmlformats.org/officeDocument/2006/relationships/hyperlink" Target="https://doi.org/10.1289/ehp.8100" TargetMode="External"/><Relationship Id="rId145" Type="http://schemas.openxmlformats.org/officeDocument/2006/relationships/hyperlink" Target="https://ehp.niehs.nih.gov/doi/epdf/10.1289/ehp.1408989" TargetMode="External"/><Relationship Id="rId1" Type="http://schemas.openxmlformats.org/officeDocument/2006/relationships/hyperlink" Target="https://pubs.rsc.org/en/content/articlelanding/2021/ew/d1ew00132a" TargetMode="External"/><Relationship Id="rId6" Type="http://schemas.openxmlformats.org/officeDocument/2006/relationships/hyperlink" Target="https://doi.org/10.1016/j.geoderma.2020.114498" TargetMode="External"/><Relationship Id="rId23" Type="http://schemas.openxmlformats.org/officeDocument/2006/relationships/hyperlink" Target="https://doi.org/10.1021%2Facs.est.1c07376" TargetMode="External"/><Relationship Id="rId28" Type="http://schemas.openxmlformats.org/officeDocument/2006/relationships/hyperlink" Target="https://doi.org/10.1016/j.jchromb.2020.122103" TargetMode="External"/><Relationship Id="rId49" Type="http://schemas.openxmlformats.org/officeDocument/2006/relationships/hyperlink" Target="https://doi.org/10.1016/j.chemosphere.2021.133221" TargetMode="External"/><Relationship Id="rId114" Type="http://schemas.openxmlformats.org/officeDocument/2006/relationships/hyperlink" Target="https://doi.org/10.1289/ehp.11200" TargetMode="External"/><Relationship Id="rId119" Type="http://schemas.openxmlformats.org/officeDocument/2006/relationships/hyperlink" Target="https://doi.org/10.3389/frabi.2022.1043302" TargetMode="External"/><Relationship Id="rId44" Type="http://schemas.openxmlformats.org/officeDocument/2006/relationships/hyperlink" Target="https://doi.org/10.1016/j.chemosphere.2020.127519" TargetMode="External"/><Relationship Id="rId60" Type="http://schemas.openxmlformats.org/officeDocument/2006/relationships/hyperlink" Target="https://doi.org/10.1016/j.scitotenv.2021.144980" TargetMode="External"/><Relationship Id="rId65" Type="http://schemas.openxmlformats.org/officeDocument/2006/relationships/hyperlink" Target="https://doi.org/10.3390/w14162534" TargetMode="External"/><Relationship Id="rId81" Type="http://schemas.openxmlformats.org/officeDocument/2006/relationships/hyperlink" Target="https://doi.org/10.1016/j.scitotenv.2020.141891" TargetMode="External"/><Relationship Id="rId86" Type="http://schemas.openxmlformats.org/officeDocument/2006/relationships/hyperlink" Target="https://doi.org/10.1021/acs.est.5b03080" TargetMode="External"/><Relationship Id="rId130" Type="http://schemas.openxmlformats.org/officeDocument/2006/relationships/hyperlink" Target="https://doi.org/10.1016/j.scitotenv.2016.12.192" TargetMode="External"/><Relationship Id="rId135" Type="http://schemas.openxmlformats.org/officeDocument/2006/relationships/hyperlink" Target="https://doi.org/10.1210/js.2019-00201" TargetMode="External"/><Relationship Id="rId13" Type="http://schemas.openxmlformats.org/officeDocument/2006/relationships/hyperlink" Target="https://doi.org/10.1016/j.envpol.2021.117058" TargetMode="External"/><Relationship Id="rId18" Type="http://schemas.openxmlformats.org/officeDocument/2006/relationships/hyperlink" Target="https://doi.org/10.1016/j.envpol.2020.115372" TargetMode="External"/><Relationship Id="rId39" Type="http://schemas.openxmlformats.org/officeDocument/2006/relationships/hyperlink" Target="https://doi.org/10.1016/j.chemosphere.2020.126981" TargetMode="External"/><Relationship Id="rId109" Type="http://schemas.openxmlformats.org/officeDocument/2006/relationships/hyperlink" Target="https://doi.org/10.1016/j.ecoenv.2019.04.014" TargetMode="External"/><Relationship Id="rId34" Type="http://schemas.openxmlformats.org/officeDocument/2006/relationships/hyperlink" Target="https://doi.org/10.1016/j.envint.2020.105719" TargetMode="External"/><Relationship Id="rId50" Type="http://schemas.openxmlformats.org/officeDocument/2006/relationships/hyperlink" Target="https://doi.org/10.1016/j.scitotenv.2021.146281" TargetMode="External"/><Relationship Id="rId55" Type="http://schemas.openxmlformats.org/officeDocument/2006/relationships/hyperlink" Target="https://doi.org/10.1016/j.chemosphere.2018.03.176" TargetMode="External"/><Relationship Id="rId76" Type="http://schemas.openxmlformats.org/officeDocument/2006/relationships/hyperlink" Target="https://doi.org/10.1016/j.chemosphere.2020.126041" TargetMode="External"/><Relationship Id="rId97" Type="http://schemas.openxmlformats.org/officeDocument/2006/relationships/hyperlink" Target="https://doi.org/10.1021/jf8016942" TargetMode="External"/><Relationship Id="rId104" Type="http://schemas.openxmlformats.org/officeDocument/2006/relationships/hyperlink" Target="https://doi.org/10.1007%2Fs40487-018-0062-x" TargetMode="External"/><Relationship Id="rId120" Type="http://schemas.openxmlformats.org/officeDocument/2006/relationships/hyperlink" Target="https://doi.org/10.1016/j.jenvman.2020.111237" TargetMode="External"/><Relationship Id="rId125" Type="http://schemas.openxmlformats.org/officeDocument/2006/relationships/hyperlink" Target="https://doi.org/10.1021/es0627747" TargetMode="External"/><Relationship Id="rId141" Type="http://schemas.openxmlformats.org/officeDocument/2006/relationships/hyperlink" Target="https://doi.org/10.1021/es505233b" TargetMode="External"/><Relationship Id="rId146" Type="http://schemas.openxmlformats.org/officeDocument/2006/relationships/hyperlink" Target="https://ehp.niehs.nih.gov/doi/10.1289/ehp.1205826" TargetMode="External"/><Relationship Id="rId7" Type="http://schemas.openxmlformats.org/officeDocument/2006/relationships/hyperlink" Target="https://doi.org/10.1016/j.aca.2022.339773" TargetMode="External"/><Relationship Id="rId71" Type="http://schemas.openxmlformats.org/officeDocument/2006/relationships/hyperlink" Target="https://doi.org/10.1007/s11356-014-2493-8" TargetMode="External"/><Relationship Id="rId92" Type="http://schemas.openxmlformats.org/officeDocument/2006/relationships/hyperlink" Target="https://doi.org/10.1016/j.envint.2018.05.052" TargetMode="External"/><Relationship Id="rId2" Type="http://schemas.openxmlformats.org/officeDocument/2006/relationships/hyperlink" Target="https://doi.org/10.1016/j.jhazmat.2020.124278" TargetMode="External"/><Relationship Id="rId29" Type="http://schemas.openxmlformats.org/officeDocument/2006/relationships/hyperlink" Target="https://doi.org/10.1016/j.scitotenv.2018.06.206" TargetMode="External"/><Relationship Id="rId24" Type="http://schemas.openxmlformats.org/officeDocument/2006/relationships/hyperlink" Target="https://doi.org/10.1016/j.chemosphere.2019.05.164" TargetMode="External"/><Relationship Id="rId40" Type="http://schemas.openxmlformats.org/officeDocument/2006/relationships/hyperlink" Target="https://doi.org/10.1016/j.aca.2018.02.047" TargetMode="External"/><Relationship Id="rId45" Type="http://schemas.openxmlformats.org/officeDocument/2006/relationships/hyperlink" Target="https://doi.org/10.1016/j.scitotenv.2019.01.354" TargetMode="External"/><Relationship Id="rId66" Type="http://schemas.openxmlformats.org/officeDocument/2006/relationships/hyperlink" Target="https://doi.org/10.1007/s40262-018-00731-3" TargetMode="External"/><Relationship Id="rId87" Type="http://schemas.openxmlformats.org/officeDocument/2006/relationships/hyperlink" Target="https://doi.org/10.3389/fmicb.2014.00780" TargetMode="External"/><Relationship Id="rId110" Type="http://schemas.openxmlformats.org/officeDocument/2006/relationships/hyperlink" Target="https://doi.org/10.1016/j.chemosphere.2006.12.027" TargetMode="External"/><Relationship Id="rId115" Type="http://schemas.openxmlformats.org/officeDocument/2006/relationships/hyperlink" Target="https://doi.org/10.1007/s11356-014-3632-y" TargetMode="External"/><Relationship Id="rId131" Type="http://schemas.openxmlformats.org/officeDocument/2006/relationships/hyperlink" Target="https://doi.org/10.1080/02652030802706725" TargetMode="External"/><Relationship Id="rId136" Type="http://schemas.openxmlformats.org/officeDocument/2006/relationships/hyperlink" Target="https://doi.org/10.1093/toxsci/kfx101" TargetMode="External"/><Relationship Id="rId61" Type="http://schemas.openxmlformats.org/officeDocument/2006/relationships/hyperlink" Target="https://doi.org/10.1016/j.jhazmat.2018.11.021" TargetMode="External"/><Relationship Id="rId82" Type="http://schemas.openxmlformats.org/officeDocument/2006/relationships/hyperlink" Target="https://doi.org/10.1021/acs.est.7b02912" TargetMode="External"/><Relationship Id="rId19" Type="http://schemas.openxmlformats.org/officeDocument/2006/relationships/hyperlink" Target="https://doi.org/10.1016/j.ecoenv.2018.12.036" TargetMode="External"/><Relationship Id="rId14" Type="http://schemas.openxmlformats.org/officeDocument/2006/relationships/hyperlink" Target="https://doi.org/10.1016/j.chemosphere.2021.130232" TargetMode="External"/><Relationship Id="rId30" Type="http://schemas.openxmlformats.org/officeDocument/2006/relationships/hyperlink" Target="https://doi.org/10.1080/03067319.2019.1646738" TargetMode="External"/><Relationship Id="rId35" Type="http://schemas.openxmlformats.org/officeDocument/2006/relationships/hyperlink" Target="https://doi.org/10.1016/j.ecoenv.2022.114091" TargetMode="External"/><Relationship Id="rId56" Type="http://schemas.openxmlformats.org/officeDocument/2006/relationships/hyperlink" Target="https://link.springer.com/article/10.1007/s11356-020-08397-w" TargetMode="External"/><Relationship Id="rId77" Type="http://schemas.openxmlformats.org/officeDocument/2006/relationships/hyperlink" Target="https://doi.org/10.1365/s10337-003-0140-5" TargetMode="External"/><Relationship Id="rId100" Type="http://schemas.openxmlformats.org/officeDocument/2006/relationships/hyperlink" Target="https://doi.org/10.1016/j.mce.2005.07.001" TargetMode="External"/><Relationship Id="rId105" Type="http://schemas.openxmlformats.org/officeDocument/2006/relationships/hyperlink" Target="https://doi.org/10.4103%2F1008-682X.126378" TargetMode="External"/><Relationship Id="rId126" Type="http://schemas.openxmlformats.org/officeDocument/2006/relationships/hyperlink" Target="https://doi.org/10.1007/s11356-010-0301-7" TargetMode="External"/><Relationship Id="rId147" Type="http://schemas.openxmlformats.org/officeDocument/2006/relationships/hyperlink" Target="https://doi.org/10.1016/j.microc.2020.104987" TargetMode="External"/><Relationship Id="rId8" Type="http://schemas.openxmlformats.org/officeDocument/2006/relationships/hyperlink" Target="https://doi.org/10.1016/j.microc.2019.104370" TargetMode="External"/><Relationship Id="rId51" Type="http://schemas.openxmlformats.org/officeDocument/2006/relationships/hyperlink" Target="https://link.springer.com/article/10.3103/S0147687419020029" TargetMode="External"/><Relationship Id="rId72" Type="http://schemas.openxmlformats.org/officeDocument/2006/relationships/hyperlink" Target="https://doi.org/10.1016/j.jenvman.2019.109598" TargetMode="External"/><Relationship Id="rId93" Type="http://schemas.openxmlformats.org/officeDocument/2006/relationships/hyperlink" Target="https://doi.org/10.1016/j.jwpe.2019.01.015" TargetMode="External"/><Relationship Id="rId98" Type="http://schemas.openxmlformats.org/officeDocument/2006/relationships/hyperlink" Target="https://doi.org/10.1016/j.talanta.2008.05.008" TargetMode="External"/><Relationship Id="rId121" Type="http://schemas.openxmlformats.org/officeDocument/2006/relationships/hyperlink" Target="https://doi.org/10.1016/j.chemosphere.2009.10.043" TargetMode="External"/><Relationship Id="rId142" Type="http://schemas.openxmlformats.org/officeDocument/2006/relationships/hyperlink" Target="https://doi.org/10.1016/j.scitotenv.2019.07.134" TargetMode="External"/><Relationship Id="rId3" Type="http://schemas.openxmlformats.org/officeDocument/2006/relationships/hyperlink" Target="https://doi.org/10.1039/D0AY02027C" TargetMode="External"/><Relationship Id="rId25" Type="http://schemas.openxmlformats.org/officeDocument/2006/relationships/hyperlink" Target="https://doi.org/10.1016/j.chemosphere.2020.127273" TargetMode="External"/><Relationship Id="rId46" Type="http://schemas.openxmlformats.org/officeDocument/2006/relationships/hyperlink" Target="https://doi.org/10.1021/acs.est.6b01796" TargetMode="External"/><Relationship Id="rId67" Type="http://schemas.openxmlformats.org/officeDocument/2006/relationships/hyperlink" Target="https://doi.org/10.1016/j.ejps.2014.12.013" TargetMode="External"/><Relationship Id="rId116" Type="http://schemas.openxmlformats.org/officeDocument/2006/relationships/hyperlink" Target="https://doi.org/10.1021/es100233w" TargetMode="External"/><Relationship Id="rId137" Type="http://schemas.openxmlformats.org/officeDocument/2006/relationships/hyperlink" Target="https://doi.org/10.22427/ntp-rr-4" TargetMode="External"/><Relationship Id="rId20" Type="http://schemas.openxmlformats.org/officeDocument/2006/relationships/hyperlink" Target="https://doi.org/10.1016/j.chemosphere.2021.130530" TargetMode="External"/><Relationship Id="rId41" Type="http://schemas.openxmlformats.org/officeDocument/2006/relationships/hyperlink" Target="https://doi.org/10.1016/j.scitotenv.2021.146803" TargetMode="External"/><Relationship Id="rId62" Type="http://schemas.openxmlformats.org/officeDocument/2006/relationships/hyperlink" Target="https://doi.org/10.1016/j.scitotenv.2019.135048" TargetMode="External"/><Relationship Id="rId83" Type="http://schemas.openxmlformats.org/officeDocument/2006/relationships/hyperlink" Target="https://doi.org/10.1289/ehp.9413" TargetMode="External"/><Relationship Id="rId88" Type="http://schemas.openxmlformats.org/officeDocument/2006/relationships/hyperlink" Target="https://doi.org/10.1016/j.scitotenv.2019.136390" TargetMode="External"/><Relationship Id="rId111" Type="http://schemas.openxmlformats.org/officeDocument/2006/relationships/hyperlink" Target="https://doi.org/10.1002/etc.1703" TargetMode="External"/><Relationship Id="rId132" Type="http://schemas.openxmlformats.org/officeDocument/2006/relationships/hyperlink" Target="https://doi.org/10.1007/s11356-014-3236-6" TargetMode="External"/><Relationship Id="rId15" Type="http://schemas.openxmlformats.org/officeDocument/2006/relationships/hyperlink" Target="https://doi.org/10.1016/j.microc.2020.105040" TargetMode="External"/><Relationship Id="rId36" Type="http://schemas.openxmlformats.org/officeDocument/2006/relationships/hyperlink" Target="http://dx.doi.org/10.1071/EN15061" TargetMode="External"/><Relationship Id="rId57" Type="http://schemas.openxmlformats.org/officeDocument/2006/relationships/hyperlink" Target="https://doi.org/10.1016/j.scitotenv.2020.137978" TargetMode="External"/><Relationship Id="rId106" Type="http://schemas.openxmlformats.org/officeDocument/2006/relationships/hyperlink" Target="https://doi.org/10.1016/j.scitotenv.2018.04.297" TargetMode="External"/><Relationship Id="rId127" Type="http://schemas.openxmlformats.org/officeDocument/2006/relationships/hyperlink" Target="https://doi.org/10.1016/j.scitotenv.2006.01.021" TargetMode="External"/><Relationship Id="rId10" Type="http://schemas.openxmlformats.org/officeDocument/2006/relationships/hyperlink" Target="https://link.springer.com/article/10.1007/s00216-018-1268-3" TargetMode="External"/><Relationship Id="rId31" Type="http://schemas.openxmlformats.org/officeDocument/2006/relationships/hyperlink" Target="https://doi.org/10.1016/j.jenvman.2020.111404" TargetMode="External"/><Relationship Id="rId52" Type="http://schemas.openxmlformats.org/officeDocument/2006/relationships/hyperlink" Target="https://link.springer.com/article/10.1007/s12665-018-7655-4" TargetMode="External"/><Relationship Id="rId73" Type="http://schemas.openxmlformats.org/officeDocument/2006/relationships/hyperlink" Target="https://doi.org/10.1016/j.scitotenv.2014.11.087" TargetMode="External"/><Relationship Id="rId78" Type="http://schemas.openxmlformats.org/officeDocument/2006/relationships/hyperlink" Target="https://doi.org/10.1016/j.chemosphere.2011.12.053" TargetMode="External"/><Relationship Id="rId94" Type="http://schemas.openxmlformats.org/officeDocument/2006/relationships/hyperlink" Target="https://doi.org/10.1016/j.envint.2016.12.010" TargetMode="External"/><Relationship Id="rId99" Type="http://schemas.openxmlformats.org/officeDocument/2006/relationships/hyperlink" Target="https://doi.org/10.1016/j.scitotenv.2008.08.039" TargetMode="External"/><Relationship Id="rId101" Type="http://schemas.openxmlformats.org/officeDocument/2006/relationships/hyperlink" Target="https://doi.org/10.1016/j.chroma.2019.01.016" TargetMode="External"/><Relationship Id="rId122" Type="http://schemas.openxmlformats.org/officeDocument/2006/relationships/hyperlink" Target="https://link.springer.com/article/10.1007/s10311-022-01498-7" TargetMode="External"/><Relationship Id="rId143" Type="http://schemas.openxmlformats.org/officeDocument/2006/relationships/hyperlink" Target="https://doi.org/10.1016/j.scitotenv.2018.08.047" TargetMode="External"/><Relationship Id="rId4" Type="http://schemas.openxmlformats.org/officeDocument/2006/relationships/hyperlink" Target="https://doi.org/10.1016/j.chemosphere.2020.129082" TargetMode="External"/><Relationship Id="rId9" Type="http://schemas.openxmlformats.org/officeDocument/2006/relationships/hyperlink" Target="https://doi.org/10.1021/acsestwater.1c00376" TargetMode="External"/><Relationship Id="rId26" Type="http://schemas.openxmlformats.org/officeDocument/2006/relationships/hyperlink" Target="https://doi.org/10.1016/j.scitotenv.2019.135530" TargetMode="External"/><Relationship Id="rId47" Type="http://schemas.openxmlformats.org/officeDocument/2006/relationships/hyperlink" Target="https://doi.org/10.1002/rcm.6756" TargetMode="External"/><Relationship Id="rId68" Type="http://schemas.openxmlformats.org/officeDocument/2006/relationships/hyperlink" Target="https://doi.org/10.53294/ijfbpr.2022.2.1.0030" TargetMode="External"/><Relationship Id="rId89" Type="http://schemas.openxmlformats.org/officeDocument/2006/relationships/hyperlink" Target="https://doi.org/10.1016/j.scitotenv.2023.161793" TargetMode="External"/><Relationship Id="rId112" Type="http://schemas.openxmlformats.org/officeDocument/2006/relationships/hyperlink" Target="https://doi.org/10.1016/j.tiv.2018.02.003" TargetMode="External"/><Relationship Id="rId133" Type="http://schemas.openxmlformats.org/officeDocument/2006/relationships/hyperlink" Target="https://doi.org/10.1016/j.chemosphere.2018.03.185" TargetMode="External"/><Relationship Id="rId16" Type="http://schemas.openxmlformats.org/officeDocument/2006/relationships/hyperlink" Target="https://doi.org/10.1016/j.envpol.2020.114361" TargetMode="External"/><Relationship Id="rId37" Type="http://schemas.openxmlformats.org/officeDocument/2006/relationships/hyperlink" Target="https://doi.org/10.1007/s11356-014-3470-y" TargetMode="External"/><Relationship Id="rId58" Type="http://schemas.openxmlformats.org/officeDocument/2006/relationships/hyperlink" Target="https://doi.org/10.1016/j.envpol.2008.01.045" TargetMode="External"/><Relationship Id="rId79" Type="http://schemas.openxmlformats.org/officeDocument/2006/relationships/hyperlink" Target="https://doi.org/10.1016/j.envpol.2013.05.022" TargetMode="External"/><Relationship Id="rId102" Type="http://schemas.openxmlformats.org/officeDocument/2006/relationships/hyperlink" Target="https://doi.org/10.3389%2Ffendo.2022.1059473" TargetMode="External"/><Relationship Id="rId123" Type="http://schemas.openxmlformats.org/officeDocument/2006/relationships/hyperlink" Target="https://link.springer.com/article/10.1007/s10661-011-2459-y" TargetMode="External"/><Relationship Id="rId144" Type="http://schemas.openxmlformats.org/officeDocument/2006/relationships/hyperlink" Target="https://doi.org/10.1016/j.scitotenv.2015.01.05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8EC41-80A5-489C-B479-17B94C6DFBD3}">
  <dimension ref="A2:F161"/>
  <sheetViews>
    <sheetView tabSelected="1" zoomScale="80" zoomScaleNormal="80" workbookViewId="0"/>
  </sheetViews>
  <sheetFormatPr defaultRowHeight="15.6"/>
  <cols>
    <col min="1" max="1" width="2.59765625" customWidth="1"/>
    <col min="2" max="3" width="5.3984375" style="341" customWidth="1"/>
    <col min="4" max="4" width="29" style="6" bestFit="1" customWidth="1"/>
    <col min="5" max="5" width="143.19921875" style="8" customWidth="1"/>
    <col min="6" max="6" width="16.09765625" style="10" customWidth="1"/>
  </cols>
  <sheetData>
    <row r="2" spans="2:6" s="339" customFormat="1" ht="31.2">
      <c r="B2" s="456"/>
      <c r="C2" s="457"/>
      <c r="D2" s="393" t="s">
        <v>339</v>
      </c>
      <c r="E2" s="393" t="s">
        <v>0</v>
      </c>
      <c r="F2" s="394" t="s">
        <v>1612</v>
      </c>
    </row>
    <row r="3" spans="2:6" s="19" customFormat="1">
      <c r="B3" s="458"/>
      <c r="C3" s="459"/>
      <c r="D3" s="449" t="s">
        <v>945</v>
      </c>
      <c r="E3" s="450"/>
      <c r="F3" s="451"/>
    </row>
    <row r="4" spans="2:6" s="340" customFormat="1">
      <c r="B4" s="392">
        <v>1</v>
      </c>
      <c r="C4" s="392">
        <v>1</v>
      </c>
      <c r="D4" s="67" t="s">
        <v>363</v>
      </c>
      <c r="E4" s="395" t="s">
        <v>340</v>
      </c>
      <c r="F4" s="80" t="s">
        <v>337</v>
      </c>
    </row>
    <row r="5" spans="2:6" s="340" customFormat="1">
      <c r="B5" s="392">
        <v>2</v>
      </c>
      <c r="C5" s="392">
        <v>2</v>
      </c>
      <c r="D5" s="67" t="s">
        <v>341</v>
      </c>
      <c r="E5" s="396" t="s">
        <v>83</v>
      </c>
      <c r="F5" s="80" t="s">
        <v>337</v>
      </c>
    </row>
    <row r="6" spans="2:6" s="340" customFormat="1">
      <c r="B6" s="392">
        <v>3</v>
      </c>
      <c r="C6" s="392">
        <v>3</v>
      </c>
      <c r="D6" s="67" t="s">
        <v>342</v>
      </c>
      <c r="E6" s="395" t="s">
        <v>722</v>
      </c>
      <c r="F6" s="80" t="s">
        <v>337</v>
      </c>
    </row>
    <row r="7" spans="2:6" s="340" customFormat="1">
      <c r="B7" s="392">
        <v>4</v>
      </c>
      <c r="C7" s="392">
        <v>4</v>
      </c>
      <c r="D7" s="64" t="s">
        <v>343</v>
      </c>
      <c r="E7" s="397" t="s">
        <v>176</v>
      </c>
      <c r="F7" s="80" t="s">
        <v>337</v>
      </c>
    </row>
    <row r="8" spans="2:6" s="340" customFormat="1">
      <c r="B8" s="392">
        <v>5</v>
      </c>
      <c r="C8" s="392">
        <v>5</v>
      </c>
      <c r="D8" s="37" t="s">
        <v>353</v>
      </c>
      <c r="E8" s="398" t="s">
        <v>347</v>
      </c>
      <c r="F8" s="80" t="s">
        <v>337</v>
      </c>
    </row>
    <row r="9" spans="2:6">
      <c r="B9" s="392">
        <v>6</v>
      </c>
      <c r="C9" s="392">
        <v>6</v>
      </c>
      <c r="D9" s="64" t="s">
        <v>344</v>
      </c>
      <c r="E9" s="397" t="s">
        <v>201</v>
      </c>
      <c r="F9" s="80" t="s">
        <v>337</v>
      </c>
    </row>
    <row r="10" spans="2:6">
      <c r="B10" s="392">
        <v>7</v>
      </c>
      <c r="C10" s="392">
        <v>7</v>
      </c>
      <c r="D10" s="64" t="s">
        <v>345</v>
      </c>
      <c r="E10" s="395" t="s">
        <v>194</v>
      </c>
      <c r="F10" s="80" t="s">
        <v>337</v>
      </c>
    </row>
    <row r="11" spans="2:6">
      <c r="B11" s="392">
        <v>8</v>
      </c>
      <c r="C11" s="392">
        <v>8</v>
      </c>
      <c r="D11" s="67" t="s">
        <v>348</v>
      </c>
      <c r="E11" s="395" t="s">
        <v>1389</v>
      </c>
      <c r="F11" s="80" t="s">
        <v>337</v>
      </c>
    </row>
    <row r="12" spans="2:6">
      <c r="B12" s="392">
        <v>9</v>
      </c>
      <c r="C12" s="392">
        <v>9</v>
      </c>
      <c r="D12" s="67" t="s">
        <v>349</v>
      </c>
      <c r="E12" s="395" t="s">
        <v>230</v>
      </c>
      <c r="F12" s="80" t="s">
        <v>337</v>
      </c>
    </row>
    <row r="13" spans="2:6">
      <c r="B13" s="392">
        <v>10</v>
      </c>
      <c r="C13" s="392">
        <v>10</v>
      </c>
      <c r="D13" s="67" t="s">
        <v>350</v>
      </c>
      <c r="E13" s="395" t="s">
        <v>1441</v>
      </c>
      <c r="F13" s="80" t="s">
        <v>337</v>
      </c>
    </row>
    <row r="14" spans="2:6">
      <c r="B14" s="392">
        <v>11</v>
      </c>
      <c r="C14" s="392">
        <v>11</v>
      </c>
      <c r="D14" s="67" t="s">
        <v>351</v>
      </c>
      <c r="E14" s="395" t="s">
        <v>233</v>
      </c>
      <c r="F14" s="80" t="s">
        <v>337</v>
      </c>
    </row>
    <row r="15" spans="2:6">
      <c r="B15" s="392">
        <v>12</v>
      </c>
      <c r="C15" s="392">
        <v>12</v>
      </c>
      <c r="D15" s="37" t="s">
        <v>352</v>
      </c>
      <c r="E15" s="395" t="s">
        <v>271</v>
      </c>
      <c r="F15" s="80" t="s">
        <v>337</v>
      </c>
    </row>
    <row r="16" spans="2:6">
      <c r="B16" s="392">
        <v>13</v>
      </c>
      <c r="C16" s="392">
        <v>13</v>
      </c>
      <c r="D16" s="37" t="s">
        <v>373</v>
      </c>
      <c r="E16" s="399" t="s">
        <v>375</v>
      </c>
      <c r="F16" s="80" t="s">
        <v>337</v>
      </c>
    </row>
    <row r="17" spans="2:6">
      <c r="B17" s="392">
        <v>14</v>
      </c>
      <c r="C17" s="392">
        <v>14</v>
      </c>
      <c r="D17" s="37" t="s">
        <v>374</v>
      </c>
      <c r="E17" s="399" t="s">
        <v>376</v>
      </c>
      <c r="F17" s="80" t="s">
        <v>337</v>
      </c>
    </row>
    <row r="18" spans="2:6">
      <c r="B18" s="392">
        <v>15</v>
      </c>
      <c r="C18" s="392">
        <v>15</v>
      </c>
      <c r="D18" s="400" t="s">
        <v>378</v>
      </c>
      <c r="E18" s="401" t="s">
        <v>377</v>
      </c>
      <c r="F18" s="80" t="s">
        <v>337</v>
      </c>
    </row>
    <row r="19" spans="2:6">
      <c r="B19" s="392">
        <v>16</v>
      </c>
      <c r="C19" s="392">
        <v>16</v>
      </c>
      <c r="D19" s="400" t="s">
        <v>449</v>
      </c>
      <c r="E19" s="399" t="s">
        <v>379</v>
      </c>
      <c r="F19" s="80" t="s">
        <v>337</v>
      </c>
    </row>
    <row r="20" spans="2:6">
      <c r="B20" s="392">
        <v>17</v>
      </c>
      <c r="C20" s="392">
        <v>17</v>
      </c>
      <c r="D20" s="400" t="s">
        <v>450</v>
      </c>
      <c r="E20" s="399" t="s">
        <v>709</v>
      </c>
      <c r="F20" s="80" t="s">
        <v>337</v>
      </c>
    </row>
    <row r="21" spans="2:6">
      <c r="B21" s="392">
        <v>18</v>
      </c>
      <c r="C21" s="392">
        <v>18</v>
      </c>
      <c r="D21" s="400" t="s">
        <v>476</v>
      </c>
      <c r="E21" s="399" t="s">
        <v>380</v>
      </c>
      <c r="F21" s="80" t="s">
        <v>337</v>
      </c>
    </row>
    <row r="22" spans="2:6">
      <c r="B22" s="392">
        <v>19</v>
      </c>
      <c r="C22" s="392">
        <v>19</v>
      </c>
      <c r="D22" s="400" t="s">
        <v>481</v>
      </c>
      <c r="E22" s="399" t="s">
        <v>381</v>
      </c>
      <c r="F22" s="80" t="s">
        <v>337</v>
      </c>
    </row>
    <row r="23" spans="2:6">
      <c r="B23" s="392">
        <v>20</v>
      </c>
      <c r="C23" s="392">
        <v>20</v>
      </c>
      <c r="D23" s="37" t="s">
        <v>354</v>
      </c>
      <c r="E23" s="401" t="s">
        <v>671</v>
      </c>
      <c r="F23" s="80" t="s">
        <v>337</v>
      </c>
    </row>
    <row r="24" spans="2:6">
      <c r="B24" s="392">
        <v>21</v>
      </c>
      <c r="C24" s="392">
        <v>21</v>
      </c>
      <c r="D24" s="37" t="s">
        <v>673</v>
      </c>
      <c r="E24" s="402" t="s">
        <v>672</v>
      </c>
      <c r="F24" s="80" t="s">
        <v>337</v>
      </c>
    </row>
    <row r="25" spans="2:6">
      <c r="B25" s="392">
        <v>22</v>
      </c>
      <c r="C25" s="392">
        <v>22</v>
      </c>
      <c r="D25" s="37" t="s">
        <v>492</v>
      </c>
      <c r="E25" s="402" t="s">
        <v>491</v>
      </c>
      <c r="F25" s="80" t="s">
        <v>337</v>
      </c>
    </row>
    <row r="26" spans="2:6">
      <c r="B26" s="392">
        <v>23</v>
      </c>
      <c r="C26" s="392">
        <v>23</v>
      </c>
      <c r="D26" s="37" t="s">
        <v>1354</v>
      </c>
      <c r="E26" s="402" t="s">
        <v>1352</v>
      </c>
      <c r="F26" s="80" t="s">
        <v>337</v>
      </c>
    </row>
    <row r="27" spans="2:6">
      <c r="B27" s="392">
        <v>24</v>
      </c>
      <c r="C27" s="392">
        <v>24</v>
      </c>
      <c r="D27" s="37" t="s">
        <v>1355</v>
      </c>
      <c r="E27" s="402" t="s">
        <v>1353</v>
      </c>
      <c r="F27" s="80" t="s">
        <v>337</v>
      </c>
    </row>
    <row r="28" spans="2:6">
      <c r="B28" s="392">
        <v>25</v>
      </c>
      <c r="C28" s="392">
        <v>25</v>
      </c>
      <c r="D28" s="37" t="s">
        <v>1085</v>
      </c>
      <c r="E28" s="402" t="s">
        <v>1070</v>
      </c>
      <c r="F28" s="80" t="s">
        <v>337</v>
      </c>
    </row>
    <row r="29" spans="2:6">
      <c r="B29" s="392">
        <v>26</v>
      </c>
      <c r="C29" s="392">
        <v>26</v>
      </c>
      <c r="D29" s="37" t="s">
        <v>1087</v>
      </c>
      <c r="E29" s="402" t="s">
        <v>1086</v>
      </c>
      <c r="F29" s="80" t="s">
        <v>337</v>
      </c>
    </row>
    <row r="30" spans="2:6">
      <c r="B30" s="392">
        <v>27</v>
      </c>
      <c r="C30" s="392">
        <v>27</v>
      </c>
      <c r="D30" s="37" t="s">
        <v>1080</v>
      </c>
      <c r="E30" s="402" t="s">
        <v>1079</v>
      </c>
      <c r="F30" s="80" t="s">
        <v>337</v>
      </c>
    </row>
    <row r="31" spans="2:6">
      <c r="B31" s="392">
        <v>28</v>
      </c>
      <c r="C31" s="392">
        <v>28</v>
      </c>
      <c r="D31" s="37" t="s">
        <v>1082</v>
      </c>
      <c r="E31" s="402" t="s">
        <v>1081</v>
      </c>
      <c r="F31" s="80" t="s">
        <v>337</v>
      </c>
    </row>
    <row r="32" spans="2:6">
      <c r="B32" s="392">
        <v>29</v>
      </c>
      <c r="C32" s="392">
        <v>29</v>
      </c>
      <c r="D32" s="37" t="s">
        <v>1084</v>
      </c>
      <c r="E32" s="402" t="s">
        <v>1083</v>
      </c>
      <c r="F32" s="80" t="s">
        <v>337</v>
      </c>
    </row>
    <row r="33" spans="2:6">
      <c r="B33" s="392">
        <v>30</v>
      </c>
      <c r="C33" s="392">
        <v>30</v>
      </c>
      <c r="D33" s="37" t="s">
        <v>1369</v>
      </c>
      <c r="E33" s="402" t="s">
        <v>1368</v>
      </c>
      <c r="F33" s="80" t="s">
        <v>337</v>
      </c>
    </row>
    <row r="34" spans="2:6">
      <c r="B34" s="392">
        <v>31</v>
      </c>
      <c r="C34" s="392">
        <v>31</v>
      </c>
      <c r="D34" s="37" t="s">
        <v>1362</v>
      </c>
      <c r="E34" s="402" t="s">
        <v>1361</v>
      </c>
      <c r="F34" s="80" t="s">
        <v>337</v>
      </c>
    </row>
    <row r="35" spans="2:6">
      <c r="B35" s="392">
        <v>32</v>
      </c>
      <c r="C35" s="392">
        <v>32</v>
      </c>
      <c r="D35" s="37" t="s">
        <v>1371</v>
      </c>
      <c r="E35" s="402" t="s">
        <v>1370</v>
      </c>
      <c r="F35" s="80" t="s">
        <v>337</v>
      </c>
    </row>
    <row r="36" spans="2:6">
      <c r="B36" s="392">
        <v>33</v>
      </c>
      <c r="C36" s="392">
        <v>33</v>
      </c>
      <c r="D36" s="37" t="s">
        <v>1373</v>
      </c>
      <c r="E36" s="402" t="s">
        <v>1372</v>
      </c>
      <c r="F36" s="80" t="s">
        <v>337</v>
      </c>
    </row>
    <row r="37" spans="2:6">
      <c r="B37" s="392">
        <v>34</v>
      </c>
      <c r="C37" s="392">
        <v>34</v>
      </c>
      <c r="D37" s="37" t="s">
        <v>1375</v>
      </c>
      <c r="E37" s="402" t="s">
        <v>1374</v>
      </c>
      <c r="F37" s="80" t="s">
        <v>337</v>
      </c>
    </row>
    <row r="38" spans="2:6">
      <c r="B38" s="392">
        <v>35</v>
      </c>
      <c r="C38" s="392">
        <v>35</v>
      </c>
      <c r="D38" s="37" t="s">
        <v>1376</v>
      </c>
      <c r="E38" s="402" t="s">
        <v>1377</v>
      </c>
      <c r="F38" s="80" t="s">
        <v>337</v>
      </c>
    </row>
    <row r="39" spans="2:6">
      <c r="B39" s="392">
        <v>36</v>
      </c>
      <c r="C39" s="392">
        <v>36</v>
      </c>
      <c r="D39" s="37" t="s">
        <v>1379</v>
      </c>
      <c r="E39" s="402" t="s">
        <v>1378</v>
      </c>
      <c r="F39" s="80" t="s">
        <v>337</v>
      </c>
    </row>
    <row r="40" spans="2:6">
      <c r="B40" s="392">
        <v>37</v>
      </c>
      <c r="C40" s="392">
        <v>37</v>
      </c>
      <c r="D40" s="37" t="s">
        <v>1382</v>
      </c>
      <c r="E40" s="402" t="s">
        <v>1381</v>
      </c>
      <c r="F40" s="80" t="s">
        <v>337</v>
      </c>
    </row>
    <row r="41" spans="2:6" s="122" customFormat="1">
      <c r="B41" s="392">
        <v>38</v>
      </c>
      <c r="C41" s="392">
        <v>38</v>
      </c>
      <c r="D41" s="45" t="s">
        <v>1380</v>
      </c>
      <c r="E41" s="402" t="s">
        <v>1089</v>
      </c>
      <c r="F41" s="80" t="s">
        <v>337</v>
      </c>
    </row>
    <row r="42" spans="2:6">
      <c r="B42" s="392">
        <v>39</v>
      </c>
      <c r="C42" s="392">
        <v>39</v>
      </c>
      <c r="D42" s="37" t="s">
        <v>1384</v>
      </c>
      <c r="E42" s="402" t="s">
        <v>1383</v>
      </c>
      <c r="F42" s="80" t="s">
        <v>337</v>
      </c>
    </row>
    <row r="43" spans="2:6">
      <c r="B43" s="392">
        <v>40</v>
      </c>
      <c r="C43" s="392">
        <v>40</v>
      </c>
      <c r="D43" s="37" t="s">
        <v>1386</v>
      </c>
      <c r="E43" s="402" t="s">
        <v>1385</v>
      </c>
      <c r="F43" s="80" t="s">
        <v>337</v>
      </c>
    </row>
    <row r="44" spans="2:6">
      <c r="B44" s="392">
        <v>41</v>
      </c>
      <c r="C44" s="392">
        <v>41</v>
      </c>
      <c r="D44" s="37" t="s">
        <v>1387</v>
      </c>
      <c r="E44" s="402" t="s">
        <v>1388</v>
      </c>
      <c r="F44" s="80" t="s">
        <v>337</v>
      </c>
    </row>
    <row r="45" spans="2:6">
      <c r="B45" s="392">
        <v>42</v>
      </c>
      <c r="C45" s="392">
        <v>42</v>
      </c>
      <c r="D45" s="37" t="s">
        <v>1367</v>
      </c>
      <c r="E45" s="402" t="s">
        <v>1359</v>
      </c>
      <c r="F45" s="80" t="s">
        <v>337</v>
      </c>
    </row>
    <row r="46" spans="2:6">
      <c r="B46" s="392">
        <v>43</v>
      </c>
      <c r="C46" s="392">
        <v>43</v>
      </c>
      <c r="D46" s="37" t="s">
        <v>1506</v>
      </c>
      <c r="E46" s="402" t="s">
        <v>1364</v>
      </c>
      <c r="F46" s="80" t="s">
        <v>337</v>
      </c>
    </row>
    <row r="47" spans="2:6">
      <c r="B47" s="392">
        <v>44</v>
      </c>
      <c r="C47" s="392">
        <v>44</v>
      </c>
      <c r="D47" s="45" t="s">
        <v>1366</v>
      </c>
      <c r="E47" s="402" t="s">
        <v>1365</v>
      </c>
      <c r="F47" s="80" t="s">
        <v>337</v>
      </c>
    </row>
    <row r="48" spans="2:6">
      <c r="B48" s="392">
        <v>45</v>
      </c>
      <c r="C48" s="392">
        <v>45</v>
      </c>
      <c r="D48" s="37" t="s">
        <v>1518</v>
      </c>
      <c r="E48" s="403" t="s">
        <v>1517</v>
      </c>
      <c r="F48" s="80" t="s">
        <v>337</v>
      </c>
    </row>
    <row r="49" spans="1:6">
      <c r="B49" s="392">
        <v>46</v>
      </c>
      <c r="C49" s="392">
        <v>46</v>
      </c>
      <c r="D49" s="37" t="s">
        <v>1516</v>
      </c>
      <c r="E49" s="402" t="s">
        <v>1051</v>
      </c>
      <c r="F49" s="80" t="s">
        <v>337</v>
      </c>
    </row>
    <row r="50" spans="1:6">
      <c r="B50" s="392">
        <v>47</v>
      </c>
      <c r="C50" s="392">
        <v>47</v>
      </c>
      <c r="D50" s="37" t="s">
        <v>1519</v>
      </c>
      <c r="E50" s="401" t="s">
        <v>1358</v>
      </c>
      <c r="F50" s="80" t="s">
        <v>337</v>
      </c>
    </row>
    <row r="51" spans="1:6">
      <c r="B51" s="392">
        <v>48</v>
      </c>
      <c r="C51" s="392">
        <v>48</v>
      </c>
      <c r="D51" s="37" t="s">
        <v>1520</v>
      </c>
      <c r="E51" s="395" t="s">
        <v>737</v>
      </c>
      <c r="F51" s="80" t="s">
        <v>337</v>
      </c>
    </row>
    <row r="52" spans="1:6">
      <c r="B52" s="392">
        <v>49</v>
      </c>
      <c r="C52" s="392">
        <v>49</v>
      </c>
      <c r="D52" s="37" t="s">
        <v>1521</v>
      </c>
      <c r="E52" s="402" t="s">
        <v>1360</v>
      </c>
      <c r="F52" s="80" t="s">
        <v>337</v>
      </c>
    </row>
    <row r="53" spans="1:6">
      <c r="B53" s="392">
        <v>50</v>
      </c>
      <c r="C53" s="392">
        <v>50</v>
      </c>
      <c r="D53" s="37" t="s">
        <v>1508</v>
      </c>
      <c r="E53" s="403" t="s">
        <v>1507</v>
      </c>
      <c r="F53" s="361" t="s">
        <v>337</v>
      </c>
    </row>
    <row r="54" spans="1:6">
      <c r="A54" s="19"/>
      <c r="B54" s="452"/>
      <c r="C54" s="452"/>
      <c r="D54" s="453" t="s">
        <v>946</v>
      </c>
      <c r="E54" s="454"/>
      <c r="F54" s="455"/>
    </row>
    <row r="55" spans="1:6" s="19" customFormat="1">
      <c r="A55"/>
      <c r="B55" s="114">
        <v>51</v>
      </c>
      <c r="C55" s="114">
        <v>1</v>
      </c>
      <c r="D55" s="37" t="s">
        <v>356</v>
      </c>
      <c r="E55" s="395" t="s">
        <v>307</v>
      </c>
      <c r="F55" s="80" t="s">
        <v>337</v>
      </c>
    </row>
    <row r="56" spans="1:6">
      <c r="B56" s="114">
        <v>52</v>
      </c>
      <c r="C56" s="114">
        <v>2</v>
      </c>
      <c r="D56" s="67" t="s">
        <v>357</v>
      </c>
      <c r="E56" s="395" t="s">
        <v>346</v>
      </c>
      <c r="F56" s="80" t="s">
        <v>337</v>
      </c>
    </row>
    <row r="57" spans="1:6">
      <c r="B57" s="114">
        <v>53</v>
      </c>
      <c r="C57" s="114">
        <v>3</v>
      </c>
      <c r="D57" s="37" t="s">
        <v>358</v>
      </c>
      <c r="E57" s="395" t="s">
        <v>326</v>
      </c>
      <c r="F57" s="80" t="s">
        <v>337</v>
      </c>
    </row>
    <row r="58" spans="1:6">
      <c r="B58" s="114">
        <v>54</v>
      </c>
      <c r="C58" s="114">
        <v>4</v>
      </c>
      <c r="D58" s="37" t="s">
        <v>712</v>
      </c>
      <c r="E58" s="402" t="s">
        <v>496</v>
      </c>
      <c r="F58" s="80" t="s">
        <v>337</v>
      </c>
    </row>
    <row r="59" spans="1:6">
      <c r="B59" s="114">
        <v>55</v>
      </c>
      <c r="C59" s="114">
        <v>5</v>
      </c>
      <c r="D59" s="37" t="s">
        <v>498</v>
      </c>
      <c r="E59" s="402" t="s">
        <v>497</v>
      </c>
      <c r="F59" s="80" t="s">
        <v>337</v>
      </c>
    </row>
    <row r="60" spans="1:6">
      <c r="B60" s="114">
        <v>56</v>
      </c>
      <c r="C60" s="114">
        <v>6</v>
      </c>
      <c r="D60" s="37" t="s">
        <v>1395</v>
      </c>
      <c r="E60" s="402" t="s">
        <v>1394</v>
      </c>
      <c r="F60" s="361" t="s">
        <v>337</v>
      </c>
    </row>
    <row r="61" spans="1:6">
      <c r="B61" s="114">
        <v>57</v>
      </c>
      <c r="C61" s="114">
        <v>7</v>
      </c>
      <c r="D61" s="37" t="s">
        <v>1397</v>
      </c>
      <c r="E61" s="402" t="s">
        <v>1396</v>
      </c>
      <c r="F61" s="361" t="s">
        <v>337</v>
      </c>
    </row>
    <row r="62" spans="1:6" s="19" customFormat="1">
      <c r="B62" s="114">
        <v>58</v>
      </c>
      <c r="C62" s="114">
        <v>8</v>
      </c>
      <c r="D62" s="37" t="s">
        <v>1399</v>
      </c>
      <c r="E62" s="402" t="s">
        <v>1398</v>
      </c>
      <c r="F62" s="361" t="s">
        <v>337</v>
      </c>
    </row>
    <row r="63" spans="1:6">
      <c r="B63" s="114">
        <v>59</v>
      </c>
      <c r="C63" s="114">
        <v>9</v>
      </c>
      <c r="D63" s="37" t="s">
        <v>1402</v>
      </c>
      <c r="E63" s="402" t="s">
        <v>1401</v>
      </c>
      <c r="F63" s="361" t="s">
        <v>337</v>
      </c>
    </row>
    <row r="64" spans="1:6">
      <c r="B64" s="114">
        <v>60</v>
      </c>
      <c r="C64" s="114">
        <v>10</v>
      </c>
      <c r="D64" s="37" t="s">
        <v>1403</v>
      </c>
      <c r="E64" s="402" t="s">
        <v>1400</v>
      </c>
      <c r="F64" s="361" t="s">
        <v>337</v>
      </c>
    </row>
    <row r="65" spans="2:6">
      <c r="B65" s="114">
        <v>61</v>
      </c>
      <c r="C65" s="114">
        <v>11</v>
      </c>
      <c r="D65" s="37" t="s">
        <v>1404</v>
      </c>
      <c r="E65" s="402" t="s">
        <v>1356</v>
      </c>
      <c r="F65" s="361" t="s">
        <v>337</v>
      </c>
    </row>
    <row r="66" spans="2:6">
      <c r="B66" s="114">
        <v>62</v>
      </c>
      <c r="C66" s="114">
        <v>12</v>
      </c>
      <c r="D66" s="37" t="s">
        <v>1410</v>
      </c>
      <c r="E66" s="402" t="s">
        <v>1409</v>
      </c>
      <c r="F66" s="361" t="s">
        <v>337</v>
      </c>
    </row>
    <row r="67" spans="2:6">
      <c r="B67" s="114">
        <v>63</v>
      </c>
      <c r="C67" s="114">
        <v>13</v>
      </c>
      <c r="D67" s="37" t="s">
        <v>1408</v>
      </c>
      <c r="E67" s="402" t="s">
        <v>1407</v>
      </c>
      <c r="F67" s="361" t="s">
        <v>337</v>
      </c>
    </row>
    <row r="68" spans="2:6">
      <c r="B68" s="114">
        <v>64</v>
      </c>
      <c r="C68" s="114">
        <v>14</v>
      </c>
      <c r="D68" s="37" t="s">
        <v>1412</v>
      </c>
      <c r="E68" s="402" t="s">
        <v>1411</v>
      </c>
      <c r="F68" s="361" t="s">
        <v>337</v>
      </c>
    </row>
    <row r="69" spans="2:6">
      <c r="B69" s="114">
        <v>65</v>
      </c>
      <c r="C69" s="114">
        <v>15</v>
      </c>
      <c r="D69" s="37" t="s">
        <v>1414</v>
      </c>
      <c r="E69" s="402" t="s">
        <v>1413</v>
      </c>
      <c r="F69" s="361" t="s">
        <v>337</v>
      </c>
    </row>
    <row r="70" spans="2:6">
      <c r="B70" s="114">
        <v>66</v>
      </c>
      <c r="C70" s="114">
        <v>16</v>
      </c>
      <c r="D70" s="37" t="s">
        <v>1415</v>
      </c>
      <c r="E70" s="402" t="s">
        <v>1357</v>
      </c>
      <c r="F70" s="361" t="s">
        <v>337</v>
      </c>
    </row>
    <row r="71" spans="2:6">
      <c r="B71" s="114">
        <v>67</v>
      </c>
      <c r="C71" s="114">
        <v>17</v>
      </c>
      <c r="D71" s="37" t="s">
        <v>1513</v>
      </c>
      <c r="E71" s="402" t="s">
        <v>1406</v>
      </c>
      <c r="F71" s="361" t="s">
        <v>337</v>
      </c>
    </row>
    <row r="72" spans="2:6">
      <c r="B72" s="114">
        <v>68</v>
      </c>
      <c r="C72" s="114">
        <v>18</v>
      </c>
      <c r="D72" s="37" t="s">
        <v>1523</v>
      </c>
      <c r="E72" s="402" t="s">
        <v>1522</v>
      </c>
      <c r="F72" s="361" t="s">
        <v>337</v>
      </c>
    </row>
    <row r="73" spans="2:6">
      <c r="B73" s="114">
        <v>69</v>
      </c>
      <c r="C73" s="114">
        <v>19</v>
      </c>
      <c r="D73" s="37" t="s">
        <v>1524</v>
      </c>
      <c r="E73" s="402" t="s">
        <v>1405</v>
      </c>
      <c r="F73" s="361" t="s">
        <v>337</v>
      </c>
    </row>
    <row r="74" spans="2:6">
      <c r="B74" s="114">
        <v>70</v>
      </c>
      <c r="C74" s="114">
        <v>20</v>
      </c>
      <c r="D74" s="37" t="s">
        <v>1525</v>
      </c>
      <c r="E74" s="402" t="s">
        <v>1363</v>
      </c>
      <c r="F74" s="80" t="s">
        <v>337</v>
      </c>
    </row>
    <row r="75" spans="2:6">
      <c r="B75" s="114">
        <v>71</v>
      </c>
      <c r="C75" s="114">
        <v>21</v>
      </c>
      <c r="D75" s="37" t="s">
        <v>1510</v>
      </c>
      <c r="E75" s="403" t="s">
        <v>1509</v>
      </c>
      <c r="F75" s="361" t="s">
        <v>337</v>
      </c>
    </row>
    <row r="76" spans="2:6">
      <c r="B76" s="114">
        <v>72</v>
      </c>
      <c r="C76" s="114">
        <v>22</v>
      </c>
      <c r="D76" s="37" t="s">
        <v>1512</v>
      </c>
      <c r="E76" s="401" t="s">
        <v>1511</v>
      </c>
      <c r="F76" s="361" t="s">
        <v>337</v>
      </c>
    </row>
    <row r="77" spans="2:6">
      <c r="B77" s="114">
        <v>73</v>
      </c>
      <c r="C77" s="114">
        <v>23</v>
      </c>
      <c r="D77" s="37" t="s">
        <v>1515</v>
      </c>
      <c r="E77" s="402" t="s">
        <v>1514</v>
      </c>
      <c r="F77" s="361" t="s">
        <v>337</v>
      </c>
    </row>
    <row r="78" spans="2:6" s="19" customFormat="1">
      <c r="B78" s="452"/>
      <c r="C78" s="452"/>
      <c r="D78" s="449" t="s">
        <v>355</v>
      </c>
      <c r="E78" s="450"/>
      <c r="F78" s="451"/>
    </row>
    <row r="79" spans="2:6" s="19" customFormat="1">
      <c r="B79" s="114">
        <v>74</v>
      </c>
      <c r="C79" s="114">
        <v>1</v>
      </c>
      <c r="D79" s="37" t="s">
        <v>1443</v>
      </c>
      <c r="E79" s="402" t="s">
        <v>1442</v>
      </c>
      <c r="F79" s="80" t="s">
        <v>337</v>
      </c>
    </row>
    <row r="80" spans="2:6" s="19" customFormat="1">
      <c r="B80" s="114">
        <v>75</v>
      </c>
      <c r="C80" s="114">
        <v>2</v>
      </c>
      <c r="D80" s="37" t="s">
        <v>1530</v>
      </c>
      <c r="E80" s="402" t="s">
        <v>1529</v>
      </c>
      <c r="F80" s="80" t="s">
        <v>337</v>
      </c>
    </row>
    <row r="81" spans="2:6" s="19" customFormat="1">
      <c r="B81" s="114">
        <v>76</v>
      </c>
      <c r="C81" s="114">
        <v>3</v>
      </c>
      <c r="D81" s="37" t="s">
        <v>1531</v>
      </c>
      <c r="E81" s="402" t="s">
        <v>1532</v>
      </c>
      <c r="F81" s="80" t="s">
        <v>337</v>
      </c>
    </row>
    <row r="82" spans="2:6" s="19" customFormat="1">
      <c r="B82" s="114">
        <v>77</v>
      </c>
      <c r="C82" s="114">
        <v>4</v>
      </c>
      <c r="D82" s="37" t="s">
        <v>1534</v>
      </c>
      <c r="E82" s="402" t="s">
        <v>1533</v>
      </c>
      <c r="F82" s="80" t="s">
        <v>337</v>
      </c>
    </row>
    <row r="83" spans="2:6">
      <c r="B83" s="114">
        <v>78</v>
      </c>
      <c r="C83" s="114">
        <v>5</v>
      </c>
      <c r="D83" s="37" t="s">
        <v>1536</v>
      </c>
      <c r="E83" s="402" t="s">
        <v>1535</v>
      </c>
      <c r="F83" s="80" t="s">
        <v>337</v>
      </c>
    </row>
    <row r="84" spans="2:6">
      <c r="B84" s="114">
        <v>79</v>
      </c>
      <c r="C84" s="114">
        <v>6</v>
      </c>
      <c r="D84" s="37" t="s">
        <v>1538</v>
      </c>
      <c r="E84" s="402" t="s">
        <v>1537</v>
      </c>
      <c r="F84" s="80" t="s">
        <v>337</v>
      </c>
    </row>
    <row r="85" spans="2:6">
      <c r="B85" s="114">
        <v>80</v>
      </c>
      <c r="C85" s="114">
        <v>7</v>
      </c>
      <c r="D85" s="37" t="s">
        <v>1540</v>
      </c>
      <c r="E85" s="402" t="s">
        <v>1539</v>
      </c>
      <c r="F85" s="80" t="s">
        <v>337</v>
      </c>
    </row>
    <row r="86" spans="2:6">
      <c r="B86" s="114">
        <v>81</v>
      </c>
      <c r="C86" s="114">
        <v>8</v>
      </c>
      <c r="D86" s="67" t="s">
        <v>1544</v>
      </c>
      <c r="E86" s="402" t="s">
        <v>1541</v>
      </c>
      <c r="F86" s="80" t="s">
        <v>337</v>
      </c>
    </row>
    <row r="87" spans="2:6">
      <c r="B87" s="114">
        <v>82</v>
      </c>
      <c r="C87" s="114">
        <v>9</v>
      </c>
      <c r="D87" s="37" t="s">
        <v>1543</v>
      </c>
      <c r="E87" s="402" t="s">
        <v>1542</v>
      </c>
      <c r="F87" s="80" t="s">
        <v>337</v>
      </c>
    </row>
    <row r="88" spans="2:6" s="19" customFormat="1">
      <c r="B88" s="114">
        <v>83</v>
      </c>
      <c r="C88" s="114">
        <v>10</v>
      </c>
      <c r="D88" s="37" t="s">
        <v>1445</v>
      </c>
      <c r="E88" s="402" t="s">
        <v>1444</v>
      </c>
      <c r="F88" s="80" t="s">
        <v>337</v>
      </c>
    </row>
    <row r="89" spans="2:6">
      <c r="B89" s="114">
        <v>84</v>
      </c>
      <c r="C89" s="114">
        <v>11</v>
      </c>
      <c r="D89" s="37" t="s">
        <v>1447</v>
      </c>
      <c r="E89" s="402" t="s">
        <v>1446</v>
      </c>
      <c r="F89" s="80" t="s">
        <v>337</v>
      </c>
    </row>
    <row r="90" spans="2:6">
      <c r="B90" s="114">
        <v>85</v>
      </c>
      <c r="C90" s="114">
        <v>12</v>
      </c>
      <c r="D90" s="37" t="s">
        <v>1449</v>
      </c>
      <c r="E90" s="402" t="s">
        <v>1448</v>
      </c>
      <c r="F90" s="80" t="s">
        <v>337</v>
      </c>
    </row>
    <row r="91" spans="2:6">
      <c r="B91" s="114">
        <v>86</v>
      </c>
      <c r="C91" s="114">
        <v>13</v>
      </c>
      <c r="D91" s="37" t="s">
        <v>1451</v>
      </c>
      <c r="E91" s="402" t="s">
        <v>1450</v>
      </c>
      <c r="F91" s="80" t="s">
        <v>337</v>
      </c>
    </row>
    <row r="92" spans="2:6">
      <c r="B92" s="114">
        <v>87</v>
      </c>
      <c r="C92" s="114">
        <v>14</v>
      </c>
      <c r="D92" s="37" t="s">
        <v>1453</v>
      </c>
      <c r="E92" s="402" t="s">
        <v>1452</v>
      </c>
      <c r="F92" s="80" t="s">
        <v>337</v>
      </c>
    </row>
    <row r="93" spans="2:6">
      <c r="B93" s="114">
        <v>88</v>
      </c>
      <c r="C93" s="114">
        <v>15</v>
      </c>
      <c r="D93" s="37" t="s">
        <v>1455</v>
      </c>
      <c r="E93" s="402" t="s">
        <v>1454</v>
      </c>
      <c r="F93" s="80" t="s">
        <v>337</v>
      </c>
    </row>
    <row r="94" spans="2:6" s="19" customFormat="1">
      <c r="B94" s="114">
        <v>89</v>
      </c>
      <c r="C94" s="114">
        <v>16</v>
      </c>
      <c r="D94" s="37" t="s">
        <v>1456</v>
      </c>
      <c r="E94" s="402" t="s">
        <v>1457</v>
      </c>
      <c r="F94" s="80" t="s">
        <v>337</v>
      </c>
    </row>
    <row r="95" spans="2:6">
      <c r="B95" s="114">
        <v>90</v>
      </c>
      <c r="C95" s="114">
        <v>17</v>
      </c>
      <c r="D95" s="375" t="s">
        <v>1461</v>
      </c>
      <c r="E95" s="402" t="s">
        <v>1458</v>
      </c>
      <c r="F95" s="80" t="s">
        <v>337</v>
      </c>
    </row>
    <row r="96" spans="2:6">
      <c r="B96" s="114">
        <v>91</v>
      </c>
      <c r="C96" s="114">
        <v>18</v>
      </c>
      <c r="D96" s="37" t="s">
        <v>1460</v>
      </c>
      <c r="E96" s="402" t="s">
        <v>1459</v>
      </c>
      <c r="F96" s="80" t="s">
        <v>337</v>
      </c>
    </row>
    <row r="97" spans="2:6" s="19" customFormat="1">
      <c r="B97" s="114">
        <v>92</v>
      </c>
      <c r="C97" s="114">
        <v>19</v>
      </c>
      <c r="D97" s="37" t="s">
        <v>1463</v>
      </c>
      <c r="E97" s="402" t="s">
        <v>1462</v>
      </c>
      <c r="F97" s="80" t="s">
        <v>337</v>
      </c>
    </row>
    <row r="98" spans="2:6">
      <c r="B98" s="114">
        <v>93</v>
      </c>
      <c r="C98" s="114">
        <v>20</v>
      </c>
      <c r="D98" s="37" t="s">
        <v>1548</v>
      </c>
      <c r="E98" s="402" t="s">
        <v>1465</v>
      </c>
      <c r="F98" s="80" t="s">
        <v>337</v>
      </c>
    </row>
    <row r="99" spans="2:6">
      <c r="B99" s="114">
        <v>94</v>
      </c>
      <c r="C99" s="114">
        <v>21</v>
      </c>
      <c r="D99" s="37" t="s">
        <v>1547</v>
      </c>
      <c r="E99" s="402" t="s">
        <v>1464</v>
      </c>
      <c r="F99" s="80" t="s">
        <v>337</v>
      </c>
    </row>
    <row r="100" spans="2:6" s="5" customFormat="1">
      <c r="B100" s="452"/>
      <c r="C100" s="452"/>
      <c r="D100" s="449" t="s">
        <v>1578</v>
      </c>
      <c r="E100" s="450"/>
      <c r="F100" s="451"/>
    </row>
    <row r="101" spans="2:6">
      <c r="B101" s="114">
        <v>95</v>
      </c>
      <c r="C101" s="114">
        <v>1</v>
      </c>
      <c r="D101" s="67" t="s">
        <v>359</v>
      </c>
      <c r="E101" s="395" t="s">
        <v>276</v>
      </c>
      <c r="F101" s="80" t="s">
        <v>337</v>
      </c>
    </row>
    <row r="102" spans="2:6" s="19" customFormat="1">
      <c r="B102" s="114">
        <v>96</v>
      </c>
      <c r="C102" s="114">
        <v>2</v>
      </c>
      <c r="D102" s="67" t="s">
        <v>360</v>
      </c>
      <c r="E102" s="395" t="s">
        <v>282</v>
      </c>
      <c r="F102" s="80" t="s">
        <v>337</v>
      </c>
    </row>
    <row r="103" spans="2:6">
      <c r="B103" s="114">
        <v>97</v>
      </c>
      <c r="C103" s="114">
        <v>3</v>
      </c>
      <c r="D103" s="67" t="s">
        <v>361</v>
      </c>
      <c r="E103" s="395" t="s">
        <v>299</v>
      </c>
      <c r="F103" s="80" t="s">
        <v>337</v>
      </c>
    </row>
    <row r="104" spans="2:6">
      <c r="B104" s="114">
        <v>98</v>
      </c>
      <c r="C104" s="114">
        <v>4</v>
      </c>
      <c r="D104" s="67" t="s">
        <v>362</v>
      </c>
      <c r="E104" s="395" t="s">
        <v>302</v>
      </c>
      <c r="F104" s="80" t="s">
        <v>337</v>
      </c>
    </row>
    <row r="105" spans="2:6">
      <c r="B105" s="114">
        <v>99</v>
      </c>
      <c r="C105" s="114">
        <v>5</v>
      </c>
      <c r="D105" s="67" t="s">
        <v>364</v>
      </c>
      <c r="E105" s="395" t="s">
        <v>306</v>
      </c>
      <c r="F105" s="80" t="s">
        <v>337</v>
      </c>
    </row>
    <row r="106" spans="2:6">
      <c r="B106" s="114">
        <v>100</v>
      </c>
      <c r="C106" s="114">
        <v>6</v>
      </c>
      <c r="D106" s="37" t="s">
        <v>1546</v>
      </c>
      <c r="E106" s="402" t="s">
        <v>1545</v>
      </c>
      <c r="F106" s="80" t="s">
        <v>337</v>
      </c>
    </row>
    <row r="107" spans="2:6">
      <c r="B107" s="114">
        <v>101</v>
      </c>
      <c r="C107" s="114">
        <v>7</v>
      </c>
      <c r="D107" s="37" t="s">
        <v>1550</v>
      </c>
      <c r="E107" s="402" t="s">
        <v>1549</v>
      </c>
      <c r="F107" s="80" t="s">
        <v>337</v>
      </c>
    </row>
    <row r="108" spans="2:6">
      <c r="B108" s="114">
        <v>102</v>
      </c>
      <c r="C108" s="114">
        <v>8</v>
      </c>
      <c r="D108" s="404" t="s">
        <v>1552</v>
      </c>
      <c r="E108" s="402" t="s">
        <v>1551</v>
      </c>
      <c r="F108" s="80" t="s">
        <v>337</v>
      </c>
    </row>
    <row r="109" spans="2:6">
      <c r="B109" s="114">
        <v>103</v>
      </c>
      <c r="C109" s="114">
        <v>9</v>
      </c>
      <c r="D109" s="67" t="s">
        <v>1554</v>
      </c>
      <c r="E109" s="395" t="s">
        <v>1553</v>
      </c>
      <c r="F109" s="80" t="s">
        <v>337</v>
      </c>
    </row>
    <row r="110" spans="2:6">
      <c r="B110" s="114">
        <v>104</v>
      </c>
      <c r="C110" s="114">
        <v>10</v>
      </c>
      <c r="D110" s="37" t="s">
        <v>1556</v>
      </c>
      <c r="E110" s="402" t="s">
        <v>1555</v>
      </c>
      <c r="F110" s="80" t="s">
        <v>337</v>
      </c>
    </row>
    <row r="111" spans="2:6">
      <c r="B111" s="114">
        <v>105</v>
      </c>
      <c r="C111" s="114">
        <v>11</v>
      </c>
      <c r="D111" s="37" t="s">
        <v>1558</v>
      </c>
      <c r="E111" s="402" t="s">
        <v>1557</v>
      </c>
      <c r="F111" s="80" t="s">
        <v>337</v>
      </c>
    </row>
    <row r="112" spans="2:6">
      <c r="B112" s="114">
        <v>106</v>
      </c>
      <c r="C112" s="114">
        <v>12</v>
      </c>
      <c r="D112" s="37" t="s">
        <v>1560</v>
      </c>
      <c r="E112" s="402" t="s">
        <v>1559</v>
      </c>
      <c r="F112" s="80" t="s">
        <v>337</v>
      </c>
    </row>
    <row r="113" spans="2:6">
      <c r="B113" s="114">
        <v>107</v>
      </c>
      <c r="C113" s="114">
        <v>13</v>
      </c>
      <c r="D113" s="37" t="s">
        <v>1573</v>
      </c>
      <c r="E113" s="402" t="s">
        <v>1572</v>
      </c>
      <c r="F113" s="80" t="s">
        <v>337</v>
      </c>
    </row>
    <row r="114" spans="2:6">
      <c r="B114" s="114">
        <v>108</v>
      </c>
      <c r="C114" s="114">
        <v>14</v>
      </c>
      <c r="D114" s="37" t="s">
        <v>1575</v>
      </c>
      <c r="E114" s="402" t="s">
        <v>1574</v>
      </c>
      <c r="F114" s="80" t="s">
        <v>337</v>
      </c>
    </row>
    <row r="115" spans="2:6">
      <c r="B115" s="114">
        <v>109</v>
      </c>
      <c r="C115" s="114">
        <v>15</v>
      </c>
      <c r="D115" s="37" t="s">
        <v>1577</v>
      </c>
      <c r="E115" s="402" t="s">
        <v>1576</v>
      </c>
      <c r="F115" s="80" t="s">
        <v>337</v>
      </c>
    </row>
    <row r="116" spans="2:6">
      <c r="B116" s="405">
        <v>110</v>
      </c>
      <c r="C116" s="114">
        <v>16</v>
      </c>
      <c r="D116" s="37" t="s">
        <v>1676</v>
      </c>
      <c r="E116" s="402" t="s">
        <v>1674</v>
      </c>
      <c r="F116" s="80" t="s">
        <v>337</v>
      </c>
    </row>
    <row r="117" spans="2:6">
      <c r="B117" s="405">
        <v>111</v>
      </c>
      <c r="C117" s="114">
        <v>17</v>
      </c>
      <c r="D117" s="37" t="s">
        <v>1677</v>
      </c>
      <c r="E117" s="402" t="s">
        <v>1675</v>
      </c>
      <c r="F117" s="80" t="s">
        <v>337</v>
      </c>
    </row>
    <row r="118" spans="2:6" s="5" customFormat="1">
      <c r="B118" s="452"/>
      <c r="C118" s="452"/>
      <c r="D118" s="448" t="s">
        <v>331</v>
      </c>
      <c r="E118" s="448"/>
      <c r="F118" s="448"/>
    </row>
    <row r="119" spans="2:6">
      <c r="B119" s="405">
        <v>112</v>
      </c>
      <c r="C119" s="405">
        <v>1</v>
      </c>
      <c r="D119" s="37" t="s">
        <v>593</v>
      </c>
      <c r="E119" s="402" t="s">
        <v>592</v>
      </c>
      <c r="F119" s="80" t="s">
        <v>337</v>
      </c>
    </row>
    <row r="120" spans="2:6">
      <c r="B120" s="405">
        <v>113</v>
      </c>
      <c r="C120" s="405">
        <v>2</v>
      </c>
      <c r="D120" s="37" t="s">
        <v>596</v>
      </c>
      <c r="E120" s="402" t="s">
        <v>595</v>
      </c>
      <c r="F120" s="80" t="s">
        <v>337</v>
      </c>
    </row>
    <row r="121" spans="2:6">
      <c r="B121" s="405">
        <v>114</v>
      </c>
      <c r="C121" s="405">
        <v>3</v>
      </c>
      <c r="D121" s="37" t="s">
        <v>597</v>
      </c>
      <c r="E121" s="402" t="s">
        <v>594</v>
      </c>
      <c r="F121" s="80" t="s">
        <v>337</v>
      </c>
    </row>
    <row r="122" spans="2:6">
      <c r="B122" s="405">
        <v>115</v>
      </c>
      <c r="C122" s="405">
        <v>4</v>
      </c>
      <c r="D122" s="37" t="s">
        <v>599</v>
      </c>
      <c r="E122" s="402" t="s">
        <v>598</v>
      </c>
      <c r="F122" s="80" t="s">
        <v>337</v>
      </c>
    </row>
    <row r="123" spans="2:6">
      <c r="B123" s="405">
        <v>116</v>
      </c>
      <c r="C123" s="405">
        <v>5</v>
      </c>
      <c r="D123" s="37" t="s">
        <v>601</v>
      </c>
      <c r="E123" s="402" t="s">
        <v>600</v>
      </c>
      <c r="F123" s="80" t="s">
        <v>337</v>
      </c>
    </row>
    <row r="124" spans="2:6">
      <c r="B124" s="405">
        <v>117</v>
      </c>
      <c r="C124" s="405">
        <v>6</v>
      </c>
      <c r="D124" s="37" t="s">
        <v>650</v>
      </c>
      <c r="E124" s="402" t="s">
        <v>1585</v>
      </c>
      <c r="F124" s="80" t="s">
        <v>337</v>
      </c>
    </row>
    <row r="125" spans="2:6">
      <c r="B125" s="405">
        <v>118</v>
      </c>
      <c r="C125" s="405">
        <v>7</v>
      </c>
      <c r="D125" s="37" t="s">
        <v>608</v>
      </c>
      <c r="E125" s="402" t="s">
        <v>607</v>
      </c>
      <c r="F125" s="80" t="s">
        <v>337</v>
      </c>
    </row>
    <row r="126" spans="2:6">
      <c r="B126" s="405">
        <v>119</v>
      </c>
      <c r="C126" s="405">
        <v>8</v>
      </c>
      <c r="D126" s="37" t="s">
        <v>604</v>
      </c>
      <c r="E126" s="402" t="s">
        <v>603</v>
      </c>
      <c r="F126" s="80" t="s">
        <v>337</v>
      </c>
    </row>
    <row r="127" spans="2:6">
      <c r="B127" s="405">
        <v>120</v>
      </c>
      <c r="C127" s="405">
        <v>9</v>
      </c>
      <c r="D127" s="37" t="s">
        <v>647</v>
      </c>
      <c r="E127" s="402" t="s">
        <v>646</v>
      </c>
      <c r="F127" s="80" t="s">
        <v>337</v>
      </c>
    </row>
    <row r="128" spans="2:6">
      <c r="B128" s="405">
        <v>121</v>
      </c>
      <c r="C128" s="405">
        <v>10</v>
      </c>
      <c r="D128" s="37" t="s">
        <v>648</v>
      </c>
      <c r="E128" s="402" t="s">
        <v>1586</v>
      </c>
      <c r="F128" s="80" t="s">
        <v>337</v>
      </c>
    </row>
    <row r="129" spans="1:6">
      <c r="B129" s="405">
        <v>122</v>
      </c>
      <c r="C129" s="405">
        <v>11</v>
      </c>
      <c r="D129" s="37" t="s">
        <v>1567</v>
      </c>
      <c r="E129" s="402" t="s">
        <v>602</v>
      </c>
      <c r="F129" s="80" t="s">
        <v>337</v>
      </c>
    </row>
    <row r="130" spans="1:6">
      <c r="B130" s="405">
        <v>123</v>
      </c>
      <c r="C130" s="405">
        <v>12</v>
      </c>
      <c r="D130" s="37" t="s">
        <v>606</v>
      </c>
      <c r="E130" s="395" t="s">
        <v>605</v>
      </c>
      <c r="F130" s="80" t="s">
        <v>337</v>
      </c>
    </row>
    <row r="131" spans="1:6">
      <c r="B131" s="405">
        <v>124</v>
      </c>
      <c r="C131" s="405">
        <v>13</v>
      </c>
      <c r="D131" s="37" t="s">
        <v>649</v>
      </c>
      <c r="E131" s="402" t="s">
        <v>1584</v>
      </c>
      <c r="F131" s="80" t="s">
        <v>337</v>
      </c>
    </row>
    <row r="132" spans="1:6">
      <c r="B132" s="405">
        <v>125</v>
      </c>
      <c r="C132" s="405">
        <v>14</v>
      </c>
      <c r="D132" s="37" t="s">
        <v>1569</v>
      </c>
      <c r="E132" s="402" t="s">
        <v>1568</v>
      </c>
      <c r="F132" s="80" t="s">
        <v>337</v>
      </c>
    </row>
    <row r="133" spans="1:6">
      <c r="B133" s="405">
        <v>126</v>
      </c>
      <c r="C133" s="405">
        <v>15</v>
      </c>
      <c r="D133" s="37" t="s">
        <v>1571</v>
      </c>
      <c r="E133" s="402" t="s">
        <v>1570</v>
      </c>
      <c r="F133" s="80" t="s">
        <v>337</v>
      </c>
    </row>
    <row r="134" spans="1:6">
      <c r="B134" s="405">
        <v>127</v>
      </c>
      <c r="C134" s="405">
        <v>16</v>
      </c>
      <c r="D134" s="37" t="s">
        <v>1563</v>
      </c>
      <c r="E134" s="402" t="s">
        <v>1561</v>
      </c>
      <c r="F134" s="80" t="s">
        <v>337</v>
      </c>
    </row>
    <row r="135" spans="1:6">
      <c r="B135" s="405">
        <v>128</v>
      </c>
      <c r="C135" s="405">
        <v>17</v>
      </c>
      <c r="D135" s="37" t="s">
        <v>1564</v>
      </c>
      <c r="E135" s="402" t="s">
        <v>1562</v>
      </c>
      <c r="F135" s="80" t="s">
        <v>337</v>
      </c>
    </row>
    <row r="136" spans="1:6">
      <c r="B136" s="405">
        <v>129</v>
      </c>
      <c r="C136" s="405">
        <v>18</v>
      </c>
      <c r="D136" s="37" t="s">
        <v>1566</v>
      </c>
      <c r="E136" s="402" t="s">
        <v>1565</v>
      </c>
      <c r="F136" s="80" t="s">
        <v>337</v>
      </c>
    </row>
    <row r="137" spans="1:6" s="5" customFormat="1">
      <c r="A137"/>
      <c r="B137" s="452"/>
      <c r="C137" s="452"/>
      <c r="D137" s="449" t="s">
        <v>1579</v>
      </c>
      <c r="E137" s="450"/>
      <c r="F137" s="451"/>
    </row>
    <row r="138" spans="1:6">
      <c r="B138" s="114">
        <v>130</v>
      </c>
      <c r="C138" s="114">
        <v>1</v>
      </c>
      <c r="D138" s="37" t="s">
        <v>367</v>
      </c>
      <c r="E138" s="395" t="s">
        <v>166</v>
      </c>
      <c r="F138" s="80" t="s">
        <v>337</v>
      </c>
    </row>
    <row r="139" spans="1:6">
      <c r="B139" s="114">
        <v>131</v>
      </c>
      <c r="C139" s="114">
        <v>2</v>
      </c>
      <c r="D139" s="37" t="s">
        <v>365</v>
      </c>
      <c r="E139" s="406" t="s">
        <v>146</v>
      </c>
      <c r="F139" s="80" t="s">
        <v>337</v>
      </c>
    </row>
    <row r="140" spans="1:6">
      <c r="B140" s="114">
        <v>132</v>
      </c>
      <c r="C140" s="114">
        <v>3</v>
      </c>
      <c r="D140" s="37" t="s">
        <v>366</v>
      </c>
      <c r="E140" s="406" t="s">
        <v>148</v>
      </c>
      <c r="F140" s="80" t="s">
        <v>337</v>
      </c>
    </row>
    <row r="141" spans="1:6">
      <c r="B141" s="114">
        <v>133</v>
      </c>
      <c r="C141" s="114">
        <v>4</v>
      </c>
      <c r="D141" s="37" t="s">
        <v>562</v>
      </c>
      <c r="E141" s="402" t="s">
        <v>563</v>
      </c>
      <c r="F141" s="80" t="s">
        <v>337</v>
      </c>
    </row>
    <row r="142" spans="1:6">
      <c r="B142" s="114">
        <v>134</v>
      </c>
      <c r="C142" s="114">
        <v>5</v>
      </c>
      <c r="D142" s="37" t="s">
        <v>565</v>
      </c>
      <c r="E142" s="402" t="s">
        <v>564</v>
      </c>
      <c r="F142" s="80" t="s">
        <v>337</v>
      </c>
    </row>
    <row r="143" spans="1:6">
      <c r="B143" s="114">
        <v>135</v>
      </c>
      <c r="C143" s="114">
        <v>6</v>
      </c>
      <c r="D143" s="37" t="s">
        <v>567</v>
      </c>
      <c r="E143" s="402" t="s">
        <v>566</v>
      </c>
      <c r="F143" s="80" t="s">
        <v>337</v>
      </c>
    </row>
    <row r="144" spans="1:6">
      <c r="B144" s="114">
        <v>136</v>
      </c>
      <c r="C144" s="114">
        <v>7</v>
      </c>
      <c r="D144" s="37" t="s">
        <v>569</v>
      </c>
      <c r="E144" s="402" t="s">
        <v>568</v>
      </c>
      <c r="F144" s="80" t="s">
        <v>337</v>
      </c>
    </row>
    <row r="145" spans="1:6" s="5" customFormat="1">
      <c r="A145"/>
      <c r="B145" s="452"/>
      <c r="C145" s="452"/>
      <c r="D145" s="449" t="s">
        <v>1580</v>
      </c>
      <c r="E145" s="450"/>
      <c r="F145" s="451"/>
    </row>
    <row r="146" spans="1:6">
      <c r="B146" s="114">
        <v>137</v>
      </c>
      <c r="C146" s="114">
        <v>1</v>
      </c>
      <c r="D146" s="37" t="s">
        <v>371</v>
      </c>
      <c r="E146" s="407" t="s">
        <v>159</v>
      </c>
      <c r="F146" s="80" t="s">
        <v>337</v>
      </c>
    </row>
    <row r="147" spans="1:6">
      <c r="B147" s="114">
        <v>138</v>
      </c>
      <c r="C147" s="114">
        <v>2</v>
      </c>
      <c r="D147" s="37" t="s">
        <v>370</v>
      </c>
      <c r="E147" s="408" t="s">
        <v>156</v>
      </c>
      <c r="F147" s="80" t="s">
        <v>337</v>
      </c>
    </row>
    <row r="148" spans="1:6">
      <c r="B148" s="114">
        <v>139</v>
      </c>
      <c r="C148" s="114">
        <v>3</v>
      </c>
      <c r="D148" s="37" t="s">
        <v>369</v>
      </c>
      <c r="E148" s="395" t="s">
        <v>663</v>
      </c>
      <c r="F148" s="80" t="s">
        <v>337</v>
      </c>
    </row>
    <row r="149" spans="1:6">
      <c r="B149" s="114">
        <v>140</v>
      </c>
      <c r="C149" s="114">
        <v>4</v>
      </c>
      <c r="D149" s="37" t="s">
        <v>372</v>
      </c>
      <c r="E149" s="408" t="s">
        <v>162</v>
      </c>
      <c r="F149" s="80" t="s">
        <v>337</v>
      </c>
    </row>
    <row r="150" spans="1:6" s="5" customFormat="1">
      <c r="A150"/>
      <c r="B150" s="452"/>
      <c r="C150" s="452"/>
      <c r="D150" s="449" t="s">
        <v>1687</v>
      </c>
      <c r="E150" s="450"/>
      <c r="F150" s="451"/>
    </row>
    <row r="151" spans="1:6">
      <c r="A151" s="5"/>
      <c r="B151" s="114">
        <v>141</v>
      </c>
      <c r="C151" s="114">
        <v>1</v>
      </c>
      <c r="D151" s="37" t="s">
        <v>338</v>
      </c>
      <c r="E151" s="402" t="s">
        <v>529</v>
      </c>
      <c r="F151" s="361" t="s">
        <v>337</v>
      </c>
    </row>
    <row r="152" spans="1:6">
      <c r="A152" s="5"/>
      <c r="B152" s="114">
        <v>142</v>
      </c>
      <c r="C152" s="114">
        <v>2</v>
      </c>
      <c r="D152" s="37" t="s">
        <v>538</v>
      </c>
      <c r="E152" s="399" t="s">
        <v>520</v>
      </c>
      <c r="F152" s="361" t="s">
        <v>337</v>
      </c>
    </row>
    <row r="153" spans="1:6">
      <c r="A153" s="5"/>
      <c r="B153" s="114">
        <v>143</v>
      </c>
      <c r="C153" s="114">
        <v>3</v>
      </c>
      <c r="D153" s="37" t="s">
        <v>537</v>
      </c>
      <c r="E153" s="402" t="s">
        <v>536</v>
      </c>
      <c r="F153" s="361" t="s">
        <v>337</v>
      </c>
    </row>
    <row r="154" spans="1:6">
      <c r="A154" s="5"/>
      <c r="B154" s="114">
        <v>144</v>
      </c>
      <c r="C154" s="114">
        <v>4</v>
      </c>
      <c r="D154" s="37" t="s">
        <v>546</v>
      </c>
      <c r="E154" s="402" t="s">
        <v>545</v>
      </c>
      <c r="F154" s="361" t="s">
        <v>337</v>
      </c>
    </row>
    <row r="155" spans="1:6">
      <c r="A155" s="5"/>
      <c r="B155" s="114">
        <v>145</v>
      </c>
      <c r="C155" s="114">
        <v>5</v>
      </c>
      <c r="D155" s="37" t="s">
        <v>559</v>
      </c>
      <c r="E155" s="402" t="s">
        <v>560</v>
      </c>
      <c r="F155" s="361" t="s">
        <v>337</v>
      </c>
    </row>
    <row r="156" spans="1:6">
      <c r="A156" s="5"/>
      <c r="B156" s="114">
        <v>146</v>
      </c>
      <c r="C156" s="114">
        <v>6</v>
      </c>
      <c r="D156" s="37" t="s">
        <v>557</v>
      </c>
      <c r="E156" s="402" t="s">
        <v>558</v>
      </c>
      <c r="F156" s="361" t="s">
        <v>337</v>
      </c>
    </row>
    <row r="157" spans="1:6">
      <c r="A157" s="5"/>
      <c r="B157" s="114">
        <v>147</v>
      </c>
      <c r="C157" s="114">
        <v>7</v>
      </c>
      <c r="D157" s="37" t="s">
        <v>515</v>
      </c>
      <c r="E157" s="399" t="s">
        <v>514</v>
      </c>
      <c r="F157" s="361" t="s">
        <v>337</v>
      </c>
    </row>
    <row r="158" spans="1:6">
      <c r="A158" s="5"/>
      <c r="B158" s="114">
        <v>148</v>
      </c>
      <c r="C158" s="114">
        <v>8</v>
      </c>
      <c r="D158" s="37" t="s">
        <v>521</v>
      </c>
      <c r="E158" s="402" t="s">
        <v>523</v>
      </c>
      <c r="F158" s="361" t="s">
        <v>337</v>
      </c>
    </row>
    <row r="159" spans="1:6">
      <c r="A159" s="5"/>
      <c r="B159" s="114">
        <v>149</v>
      </c>
      <c r="C159" s="114">
        <v>9</v>
      </c>
      <c r="D159" s="37" t="s">
        <v>522</v>
      </c>
      <c r="E159" s="402" t="s">
        <v>527</v>
      </c>
      <c r="F159" s="361" t="s">
        <v>337</v>
      </c>
    </row>
    <row r="160" spans="1:6">
      <c r="A160" s="5"/>
      <c r="B160" s="114">
        <v>150</v>
      </c>
      <c r="C160" s="114">
        <v>10</v>
      </c>
      <c r="D160" s="37" t="s">
        <v>528</v>
      </c>
      <c r="E160" s="402" t="s">
        <v>495</v>
      </c>
      <c r="F160" s="361" t="s">
        <v>337</v>
      </c>
    </row>
    <row r="161" spans="2:6">
      <c r="B161" s="114">
        <v>151</v>
      </c>
      <c r="C161" s="114">
        <v>11</v>
      </c>
      <c r="D161" s="37" t="s">
        <v>1053</v>
      </c>
      <c r="E161" s="401" t="s">
        <v>1052</v>
      </c>
      <c r="F161" s="361" t="s">
        <v>337</v>
      </c>
    </row>
  </sheetData>
  <mergeCells count="16">
    <mergeCell ref="D3:F3"/>
    <mergeCell ref="D54:F54"/>
    <mergeCell ref="D78:F78"/>
    <mergeCell ref="D100:F100"/>
    <mergeCell ref="B54:C54"/>
    <mergeCell ref="B78:C78"/>
    <mergeCell ref="B100:C100"/>
    <mergeCell ref="B2:C3"/>
    <mergeCell ref="D118:F118"/>
    <mergeCell ref="D137:F137"/>
    <mergeCell ref="D145:F145"/>
    <mergeCell ref="D150:F150"/>
    <mergeCell ref="B118:C118"/>
    <mergeCell ref="B137:C137"/>
    <mergeCell ref="B145:C145"/>
    <mergeCell ref="B150:C150"/>
  </mergeCells>
  <hyperlinks>
    <hyperlink ref="E4" r:id="rId1" display="https://pubs.rsc.org/en/content/articlelanding/2021/ew/d1ew00132a" xr:uid="{1C805DAC-9F92-47B5-9F4E-D80327D976FF}"/>
    <hyperlink ref="E5" r:id="rId2" display="https://doi.org/10.1016/j.jhazmat.2020.124278" xr:uid="{7D6303F6-1006-4120-9378-6EBBC32D65F4}"/>
    <hyperlink ref="E6" r:id="rId3" display="https://doi.org/10.1039/D0AY02027C" xr:uid="{DFFBBD9B-6A74-4113-9D22-48496A2F8181}"/>
    <hyperlink ref="E7" r:id="rId4" display="https://doi.org/10.1016/j.chemosphere.2020.129082" xr:uid="{A4054E48-1BF9-4FFC-BCB9-FE1538AE4A26}"/>
    <hyperlink ref="E9" r:id="rId5" display="https://doi.org/10.1016/j.talanta.2021.122923" xr:uid="{E0ED001E-6DA6-49F0-9E1F-B8F53A52D32D}"/>
    <hyperlink ref="E11" r:id="rId6" display="https://doi.org/10.1016/j.geoderma.2020.114498" xr:uid="{B049D2EE-F95B-4EBA-8E76-847FB7CF166E}"/>
    <hyperlink ref="E10" r:id="rId7" display="https://doi.org/10.1016/j.aca.2022.339773" xr:uid="{57D14106-C92E-463A-BA14-00661FB126F1}"/>
    <hyperlink ref="E13" r:id="rId8" display="https://doi.org/10.1016/j.microc.2019.104370" xr:uid="{27298E48-A9FF-4769-AAA8-C22CC7B410CA}"/>
    <hyperlink ref="E14" r:id="rId9" display="https://doi.org/10.1021/acsestwater.1c00376" xr:uid="{17BE9E4B-027C-4F5C-916B-A8C3B6818025}"/>
    <hyperlink ref="E15" r:id="rId10" display="https://link.springer.com/article/10.1007/s00216-018-1268-3" xr:uid="{8896AA7F-96E7-4573-84AA-062512E5B995}"/>
    <hyperlink ref="E55" r:id="rId11" xr:uid="{0075B343-EA9C-45B6-B505-E8B23602CA6F}"/>
    <hyperlink ref="E56" r:id="rId12" display="https://doi.org/10.1016/j.scitotenv.2018.06.358" xr:uid="{07A22104-1570-4802-ADB1-AB36A514680E}"/>
    <hyperlink ref="E57" r:id="rId13" xr:uid="{CC497396-C2E2-42CC-AB6E-8A208E1D23DB}"/>
    <hyperlink ref="E101" r:id="rId14" xr:uid="{4140586A-3828-4A9E-BD1F-C2C363348092}"/>
    <hyperlink ref="E102" r:id="rId15" xr:uid="{9C45FD7A-1F46-45AE-A013-9E95880EC54C}"/>
    <hyperlink ref="E103" r:id="rId16" xr:uid="{0C981B4B-8A54-4967-828A-9DA704AFF57A}"/>
    <hyperlink ref="E104" r:id="rId17" xr:uid="{8F5F8BDC-CE86-479C-9698-A750E3125333}"/>
    <hyperlink ref="E105" r:id="rId18" xr:uid="{FDB1781B-7B3B-4949-9C9D-4B31DB86EDE6}"/>
    <hyperlink ref="E138" r:id="rId19" display="https://doi.org/10.1016/j.ecoenv.2018.12.036" xr:uid="{342AD884-D2CA-47B5-B3E0-99BFD8536C5B}"/>
    <hyperlink ref="E146" r:id="rId20" xr:uid="{6FD68CA4-2EDD-47D2-B5D1-ED03BE450B98}"/>
    <hyperlink ref="E147" r:id="rId21" display="https://pubs.acs.org/doi/epdf/10.1021/acs.estlett.1c00148" xr:uid="{2097950B-4E38-4447-9C57-39C9C36DF785}"/>
    <hyperlink ref="E148" r:id="rId22" display="https://doi.org/10.1016/j.envpol.2022.119082" xr:uid="{54FA7ACA-2C0B-42DA-81DD-D39D6EDEB237}"/>
    <hyperlink ref="E149" r:id="rId23" xr:uid="{9977364D-121C-4E18-AEDA-48A935D35FCB}"/>
    <hyperlink ref="E8" r:id="rId24" xr:uid="{22C7B59A-91A6-4F74-ADC3-E0A72C6CFB2B}"/>
    <hyperlink ref="E18" r:id="rId25" xr:uid="{5C50041F-1156-4C04-8BF6-B3596DBB8896}"/>
    <hyperlink ref="E17" r:id="rId26" xr:uid="{AC75C3EF-7827-4F3E-A1A2-E10EC95B87CB}"/>
    <hyperlink ref="E16" r:id="rId27" xr:uid="{EB45762B-850A-4069-8C40-87D9787CF227}"/>
    <hyperlink ref="E19" r:id="rId28" xr:uid="{0DA85CB5-4D83-433A-9340-D497C9C50D2E}"/>
    <hyperlink ref="E20" r:id="rId29" display="US nationwide reconnaissance of ten infrequentlymonitored antibiotics in municipal biosolids" xr:uid="{D6A135F8-420D-4A66-86D4-A902C4FA1CD4}"/>
    <hyperlink ref="E21" r:id="rId30" xr:uid="{AB53280C-65CC-4D32-8F81-60D3217BBEC2}"/>
    <hyperlink ref="E22" r:id="rId31" xr:uid="{EEEA8A87-ED1D-4FF4-A942-35A43586483F}"/>
    <hyperlink ref="E23" r:id="rId32" display="https://doi.org/10.1016/j.chroma.2018.09.028" xr:uid="{8711D837-EB59-4241-8DEC-2169597ED67C}"/>
    <hyperlink ref="E25" r:id="rId33" location="Sec29" xr:uid="{005B7059-4A2D-4AC5-9B80-8B843F6A452F}"/>
    <hyperlink ref="E151" r:id="rId34" display="https://doi.org/10.1016/j.envint.2020.105719" xr:uid="{0E065348-B4DB-49B7-8B60-7C45CA9E10B5}"/>
    <hyperlink ref="E152" r:id="rId35" xr:uid="{C915D3CB-28FD-47D1-9AD4-BC2694FB600B}"/>
    <hyperlink ref="E159" r:id="rId36" display="http://dx.doi.org/10.1071/EN15061" xr:uid="{F0BFF13E-486B-49CC-ACE2-6E31A4B02654}"/>
    <hyperlink ref="E158" r:id="rId37" xr:uid="{DFEC8DA5-DF04-475A-B982-F2F675FC481A}"/>
    <hyperlink ref="E157" r:id="rId38" display="https://doi.org/10.1111/1758-2229.13193" xr:uid="{82F0DF5E-3A1F-4DDF-9DA4-90B1D45EDF1E}"/>
    <hyperlink ref="E160" r:id="rId39" xr:uid="{A2D21DA0-B372-4A5E-8BB2-0A37F833156B}"/>
    <hyperlink ref="E153" r:id="rId40" xr:uid="{859BF560-8033-43F8-959E-C151A0155445}"/>
    <hyperlink ref="E154" r:id="rId41" xr:uid="{7907F27D-5944-4BD8-BB7F-3875183783EC}"/>
    <hyperlink ref="E156" r:id="rId42" display="https://doi.org/10.1016/j.scitotenv.2020.143822" xr:uid="{38D2414D-675D-486A-944F-659480A190C1}"/>
    <hyperlink ref="E155" r:id="rId43" xr:uid="{41FA6827-574D-4DCC-982C-C7CBB57AE8A7}"/>
    <hyperlink ref="E141" r:id="rId44" display="https://doi.org/10.1016/j.chemosphere.2020.127519" xr:uid="{5C3D861E-7614-4A54-864E-9F020E66DC55}"/>
    <hyperlink ref="E142" r:id="rId45" xr:uid="{643056F8-7639-4C0B-AFA1-925BAE2BAEA1}"/>
    <hyperlink ref="E143" r:id="rId46" xr:uid="{FD3CE3E3-6E8A-4998-8200-4D2E34497DB9}"/>
    <hyperlink ref="E144" r:id="rId47" xr:uid="{E50B616A-3EB5-4A5C-BB69-7D7BC6B7B672}"/>
    <hyperlink ref="E119" r:id="rId48" xr:uid="{C88BD194-FC7D-4479-BE77-B19239B85656}"/>
    <hyperlink ref="E121" r:id="rId49" xr:uid="{91A94CA5-15C0-4615-8A58-45EFF50409AE}"/>
    <hyperlink ref="E120" r:id="rId50" xr:uid="{31333418-E417-4531-9B37-592F25DEEA68}"/>
    <hyperlink ref="E122" r:id="rId51" xr:uid="{B1005825-215D-4901-9E5F-21FCFD4B1DD5}"/>
    <hyperlink ref="E123" r:id="rId52" xr:uid="{961618BD-F4BB-40D7-B43B-91980DDFE765}"/>
    <hyperlink ref="E129" r:id="rId53" xr:uid="{07FA4287-E78C-4303-B94C-95369FF0E4CF}"/>
    <hyperlink ref="E126" r:id="rId54" xr:uid="{3243DEA8-AE69-40D3-897C-35AD9EE0ED4A}"/>
    <hyperlink ref="E130" r:id="rId55" xr:uid="{B7D9F8FD-19CF-4284-B544-19BB7535D894}"/>
    <hyperlink ref="E125" r:id="rId56" xr:uid="{45F91D2F-9A7A-4ECE-9332-0757AFF1D6FE}"/>
    <hyperlink ref="E124" r:id="rId57" display="https://doi.org/10.1016/j.scitotenv.2020.137978" xr:uid="{23D330EC-E191-4D92-9380-97DD30C93BD5}"/>
    <hyperlink ref="E127" r:id="rId58" xr:uid="{0EE9A54F-E6BA-4857-8A2D-153782D31F0F}"/>
    <hyperlink ref="E128" r:id="rId59" display="https://doi.org/10.1016/j.biortech.2021.126249" xr:uid="{D440689F-6F56-4E3F-9F4C-C4E8F2F496ED}"/>
    <hyperlink ref="E131" r:id="rId60" display="https://doi.org/10.1016/j.scitotenv.2021.144980" xr:uid="{DB790337-FCDC-4FD1-A0B3-AA447F6DCA8D}"/>
    <hyperlink ref="E58" r:id="rId61" xr:uid="{EDE6EA18-397D-419A-B9D6-A69FF0EAB317}"/>
    <hyperlink ref="E24" r:id="rId62" display="https://doi.org/10.1016/j.scitotenv.2019.135048" xr:uid="{767C7D72-E1E9-4BC0-95D1-46A8F43AE1F9}"/>
    <hyperlink ref="E29" r:id="rId63" display="https://doi.org/10.1080/01919510600985937" xr:uid="{1B1F7599-43B0-43E0-9CF4-4BF151F7FD03}"/>
    <hyperlink ref="E28" r:id="rId64" xr:uid="{911FE277-A6DF-42B6-B899-1A4EE096E46F}"/>
    <hyperlink ref="E32" r:id="rId65" xr:uid="{709CA232-DCD7-40BD-A9B0-9E0F1A928240}"/>
    <hyperlink ref="E31" r:id="rId66" xr:uid="{4A7EDAB5-C077-41B6-9568-218B107B49A1}"/>
    <hyperlink ref="E30" r:id="rId67" xr:uid="{7609858A-EE45-42BD-85B9-E44A117C13F1}"/>
    <hyperlink ref="E41" r:id="rId68" xr:uid="{713BDB87-34D4-4D1C-BD74-7A0463CBE218}"/>
    <hyperlink ref="E27" r:id="rId69" xr:uid="{E62C1DBF-466C-490C-A304-39384E906C09}"/>
    <hyperlink ref="E26" r:id="rId70" xr:uid="{2FA38E48-17ED-4B48-90C9-D218F717ED36}"/>
    <hyperlink ref="E33" r:id="rId71" xr:uid="{4DE3566F-ADB8-4418-B192-09B68F507021}"/>
    <hyperlink ref="E34" r:id="rId72" xr:uid="{8548AE30-E3EE-41D4-AB74-C821A2C4CE35}"/>
    <hyperlink ref="E35" r:id="rId73" xr:uid="{4CEE1025-2173-4007-8331-BB922F9C6E5C}"/>
    <hyperlink ref="E36" r:id="rId74" xr:uid="{3224CFEC-2935-46BE-8575-919784A6A025}"/>
    <hyperlink ref="E37" r:id="rId75" xr:uid="{061A35BC-538F-4F7C-895D-D62C915AF29F}"/>
    <hyperlink ref="E38" r:id="rId76" xr:uid="{93F772AC-F7C4-4C1B-9F28-73BF570A798E}"/>
    <hyperlink ref="E39" r:id="rId77" xr:uid="{9208D8B1-3A6D-48B2-8FDD-48746A216CA6}"/>
    <hyperlink ref="E40" r:id="rId78" xr:uid="{960547FF-196C-444C-B992-EFC955E36A3C}"/>
    <hyperlink ref="E42" r:id="rId79" xr:uid="{D2A422A6-C3A8-48A0-88FD-292AD62CDB01}"/>
    <hyperlink ref="E43" r:id="rId80" xr:uid="{43D4DAE0-6824-4D3C-8D45-8536EC377EB2}"/>
    <hyperlink ref="E44" r:id="rId81" xr:uid="{69AD709E-59DB-4D96-8F10-9BE59501E2A8}"/>
    <hyperlink ref="E45" r:id="rId82" xr:uid="{C1B769D5-28F6-43FD-9686-90C8440A48CC}"/>
    <hyperlink ref="E60" r:id="rId83" xr:uid="{E86E5553-1E79-4E51-AA9A-BE578A283317}"/>
    <hyperlink ref="E61" r:id="rId84" xr:uid="{4785DDB6-7E68-4EF5-9156-D8CC82A7AF45}"/>
    <hyperlink ref="E62" r:id="rId85" xr:uid="{58119CCA-2DC5-4D39-90A4-53C99D8F993A}"/>
    <hyperlink ref="E64" r:id="rId86" xr:uid="{4D658B9D-EF3E-45FC-81CF-B4F8D6510D20}"/>
    <hyperlink ref="E63" r:id="rId87" xr:uid="{06EF46AD-6C2D-441F-9BB2-9CD97E0AFA25}"/>
    <hyperlink ref="E65" r:id="rId88" xr:uid="{4E911D38-0239-4DAD-B599-06BEF46C1193}"/>
    <hyperlink ref="E67" r:id="rId89" xr:uid="{A1145068-7BAE-4326-9FEA-48DA8487C3CC}"/>
    <hyperlink ref="E66" r:id="rId90" xr:uid="{38751E4A-0B98-4246-B236-46670C210614}"/>
    <hyperlink ref="E68" r:id="rId91" xr:uid="{0A401EA9-00EE-4F2F-B046-859E01F26F13}"/>
    <hyperlink ref="E69" r:id="rId92" xr:uid="{F85D86C8-B458-4DE8-827A-713E7BDE9787}"/>
    <hyperlink ref="E70" r:id="rId93" xr:uid="{45DE08FE-4C1E-4ADE-993A-AAA010085F99}"/>
    <hyperlink ref="E79" r:id="rId94" xr:uid="{44E1CE4A-436E-4963-8BBF-804BE2331593}"/>
    <hyperlink ref="E88" r:id="rId95" xr:uid="{7AC9FE9D-D0C8-4C1B-950A-C9BC2FC4B30F}"/>
    <hyperlink ref="E89" r:id="rId96" xr:uid="{61877BBD-F02B-49BC-B2B4-CFE5B0C4E376}"/>
    <hyperlink ref="E90" r:id="rId97" xr:uid="{091ED150-84F3-4244-B055-606114063E25}"/>
    <hyperlink ref="E91" r:id="rId98" xr:uid="{B013A86D-9057-4D9C-9851-C9CE8B9EEBAA}"/>
    <hyperlink ref="E92" r:id="rId99" xr:uid="{AE75382B-4B91-4E90-8736-CBA0069FEF4E}"/>
    <hyperlink ref="E93" r:id="rId100" xr:uid="{D5B11C89-ECE1-4C3A-B9B4-E6B9966A75AB}"/>
    <hyperlink ref="E94" r:id="rId101" xr:uid="{B72968BC-0068-49B3-B369-858B9200A0F1}"/>
    <hyperlink ref="E96" r:id="rId102" xr:uid="{09D2B367-B180-48B9-9BE5-438D214973CF}"/>
    <hyperlink ref="E95" r:id="rId103" xr:uid="{C7B5291C-F0DA-45EC-9EC4-3CBD085962C6}"/>
    <hyperlink ref="E97" r:id="rId104" xr:uid="{3A244CD7-9949-4B38-BF63-A6886471C226}"/>
    <hyperlink ref="E98" r:id="rId105" xr:uid="{7C855502-06DA-47ED-BAA8-5771113B76E5}"/>
    <hyperlink ref="E46" r:id="rId106" xr:uid="{6853A51F-EBD7-4F64-8443-77DA1EEA0467}"/>
    <hyperlink ref="E53" r:id="rId107" xr:uid="{7E9267F0-52ED-476E-9EF4-6E0AF446FA2E}"/>
    <hyperlink ref="E47" r:id="rId108" xr:uid="{EFE5285A-CE98-4B21-8109-1286CBF27EEA}"/>
    <hyperlink ref="E161" r:id="rId109" xr:uid="{6A761F07-0AD9-488C-B7F9-6951F71E89F1}"/>
    <hyperlink ref="E75" r:id="rId110" xr:uid="{770F8C95-4CD8-4EF0-80E0-B226FED6D7EA}"/>
    <hyperlink ref="E76" r:id="rId111" xr:uid="{AD6EAEE5-6CE8-4707-B2FF-AF0ECA4E52CC}"/>
    <hyperlink ref="E59" r:id="rId112" xr:uid="{AAE111BA-FD54-4E7D-93E3-F8B60D1623C0}"/>
    <hyperlink ref="E71" r:id="rId113" xr:uid="{8D5C0AFA-0B21-4E88-8C7E-2F1025E8FA7D}"/>
    <hyperlink ref="E77" r:id="rId114" xr:uid="{08C2F52B-2260-4CA8-96E0-2E08088B3004}"/>
    <hyperlink ref="E49" r:id="rId115" xr:uid="{25D87F15-0895-4160-AB8B-0BEBE2B4E3FC}"/>
    <hyperlink ref="E48" r:id="rId116" xr:uid="{68D37D7F-5BF7-461B-A896-90422D6CB7A7}"/>
    <hyperlink ref="E50" r:id="rId117" xr:uid="{33789308-8711-4193-AA26-DBFF5D75A0D6}"/>
    <hyperlink ref="E51" r:id="rId118" xr:uid="{237E92C5-04E1-4254-8ED8-93D95B881404}"/>
    <hyperlink ref="E52" r:id="rId119" xr:uid="{FD5CE306-73B6-4C55-A257-73920ACDF705}"/>
    <hyperlink ref="E72" r:id="rId120" xr:uid="{AE6144EF-E980-47EB-9D2C-22D77A3BA63F}"/>
    <hyperlink ref="E73" r:id="rId121" xr:uid="{D6CE8600-0B83-4371-BF91-63640F850950}"/>
    <hyperlink ref="E74" r:id="rId122" xr:uid="{607B4B9D-3765-4870-BD1B-B84FDE95901D}"/>
    <hyperlink ref="E80" r:id="rId123" xr:uid="{31E06133-94D0-4A0C-82DB-28D9E7CCCE14}"/>
    <hyperlink ref="E81" r:id="rId124" xr:uid="{53796175-F662-4B4B-B01B-F0C12B8EB91D}"/>
    <hyperlink ref="E82" r:id="rId125" xr:uid="{9E8C923E-3CF6-453C-8E8A-A97AA9C66BFB}"/>
    <hyperlink ref="E83" r:id="rId126" xr:uid="{A4F75EB3-AAB9-49B5-B4F5-AA08A9761CFB}"/>
    <hyperlink ref="E84" r:id="rId127" xr:uid="{4FA91893-95BD-4F89-A19A-0B7539CE1DC5}"/>
    <hyperlink ref="E85" r:id="rId128" xr:uid="{670A3E77-0710-4517-B184-3E994A5F1F16}"/>
    <hyperlink ref="E86" r:id="rId129" xr:uid="{35C35868-4CFF-4AE6-8423-09508ACEF026}"/>
    <hyperlink ref="E87" r:id="rId130" xr:uid="{22606E39-3E9F-4B74-BA2B-A41F6BF1C0A1}"/>
    <hyperlink ref="E106" r:id="rId131" xr:uid="{AC494E25-D702-4CA5-B4F6-44C773810228}"/>
    <hyperlink ref="E99" r:id="rId132" xr:uid="{2D6F5CC3-34E2-46DB-B226-9AE74795F90E}"/>
    <hyperlink ref="E107" r:id="rId133" xr:uid="{49AF0B88-0D26-4168-9709-C65F40F05840}"/>
    <hyperlink ref="E108" r:id="rId134" xr:uid="{C47778BC-BCEA-453E-AFE4-5051CBA92AC1}"/>
    <hyperlink ref="E110" r:id="rId135" xr:uid="{B7F1D18D-EBC6-4FC0-A2D1-08D1623B165B}"/>
    <hyperlink ref="E111" r:id="rId136" xr:uid="{7328D31D-5C06-42DD-A939-21D6142CC10E}"/>
    <hyperlink ref="E112" r:id="rId137" xr:uid="{C6F5C69A-15C5-4DDD-A375-8A710736ED32}"/>
    <hyperlink ref="E134" r:id="rId138" xr:uid="{85AC4056-BCA4-4129-92FA-E6BAC3105304}"/>
    <hyperlink ref="E135" r:id="rId139" xr:uid="{D29F91B0-A9C9-462E-903E-727B7C41C569}"/>
    <hyperlink ref="E136" r:id="rId140" xr:uid="{055C926A-ECBA-409A-8FB8-2288AAA855A9}"/>
    <hyperlink ref="E132" r:id="rId141" xr:uid="{4E198E3E-4F1C-4039-9948-B45747E044B6}"/>
    <hyperlink ref="E113" r:id="rId142" xr:uid="{419B5927-068B-47CF-B113-0F8FB42C1F17}"/>
    <hyperlink ref="E114" r:id="rId143" xr:uid="{A8A80A59-7028-4D8F-80ED-6B849DECB17D}"/>
    <hyperlink ref="E115" r:id="rId144" xr:uid="{0044E895-6237-47BF-AE61-B42EA5AB8AB3}"/>
    <hyperlink ref="E116" r:id="rId145" xr:uid="{AA3F2B8A-3D9C-487C-8A1E-2E83C5D65DF9}"/>
    <hyperlink ref="E117" r:id="rId146" xr:uid="{7AF67C94-1AA7-4104-8632-E56DE53AD0D1}"/>
    <hyperlink ref="E12" r:id="rId147" display="https://doi.org/10.1016/j.microc.2020.104987" xr:uid="{14BE70C0-3E25-4A38-AA93-226EA3910EC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3641B-72D9-48BF-84D5-9116C23CE7DD}">
  <dimension ref="B1:FQ20"/>
  <sheetViews>
    <sheetView zoomScale="80" zoomScaleNormal="80" workbookViewId="0"/>
  </sheetViews>
  <sheetFormatPr defaultRowHeight="15.6"/>
  <cols>
    <col min="1" max="1" width="2.5" customWidth="1"/>
    <col min="2" max="2" width="7.69921875" customWidth="1"/>
    <col min="3" max="3" width="5.59765625" customWidth="1"/>
    <col min="4" max="4" width="5.19921875" customWidth="1"/>
    <col min="5" max="5" width="18.3984375" customWidth="1"/>
    <col min="6" max="6" width="9.69921875" customWidth="1"/>
    <col min="7" max="7" width="1.69921875" customWidth="1"/>
    <col min="8" max="8" width="9.69921875" customWidth="1"/>
    <col min="9" max="9" width="5.8984375" customWidth="1"/>
    <col min="10" max="10" width="1.69921875" customWidth="1"/>
    <col min="11" max="167" width="8.5" customWidth="1"/>
    <col min="168" max="169" width="9.3984375" customWidth="1"/>
    <col min="170" max="170" width="11" customWidth="1"/>
    <col min="171" max="171" width="9.3984375" customWidth="1"/>
    <col min="172" max="172" width="11.69921875" customWidth="1"/>
    <col min="173" max="173" width="11.09765625" customWidth="1"/>
  </cols>
  <sheetData>
    <row r="1" spans="2:173" ht="16.2" thickBot="1">
      <c r="G1" s="23"/>
      <c r="H1" s="3"/>
      <c r="J1" s="23"/>
      <c r="K1" s="3"/>
      <c r="R1" s="3"/>
      <c r="EU1" s="3"/>
      <c r="EX1" s="3"/>
      <c r="FH1" s="3"/>
      <c r="FI1" s="3"/>
      <c r="FL1" s="3"/>
    </row>
    <row r="2" spans="2:173" s="17" customFormat="1">
      <c r="B2" s="654"/>
      <c r="C2" s="655"/>
      <c r="D2" s="656"/>
      <c r="E2" s="631" t="s">
        <v>1344</v>
      </c>
      <c r="F2" s="631"/>
      <c r="G2" s="331"/>
      <c r="H2" s="191">
        <v>13</v>
      </c>
      <c r="I2" s="191">
        <v>13</v>
      </c>
      <c r="J2" s="338"/>
      <c r="K2" s="330">
        <v>139</v>
      </c>
      <c r="L2" s="330">
        <v>139</v>
      </c>
      <c r="M2" s="330">
        <v>139</v>
      </c>
      <c r="N2" s="330">
        <v>139</v>
      </c>
      <c r="O2" s="330">
        <v>139</v>
      </c>
      <c r="P2" s="330">
        <v>139</v>
      </c>
      <c r="Q2" s="330">
        <v>139</v>
      </c>
      <c r="R2" s="330">
        <v>140</v>
      </c>
      <c r="S2" s="330">
        <v>140</v>
      </c>
      <c r="T2" s="330">
        <v>140</v>
      </c>
      <c r="U2" s="330">
        <v>140</v>
      </c>
      <c r="V2" s="330">
        <v>140</v>
      </c>
      <c r="W2" s="330">
        <v>140</v>
      </c>
      <c r="X2" s="330">
        <v>140</v>
      </c>
      <c r="Y2" s="330">
        <v>140</v>
      </c>
      <c r="Z2" s="330">
        <v>140</v>
      </c>
      <c r="AA2" s="330">
        <v>140</v>
      </c>
      <c r="AB2" s="330">
        <v>140</v>
      </c>
      <c r="AC2" s="330">
        <v>140</v>
      </c>
      <c r="AD2" s="330">
        <v>140</v>
      </c>
      <c r="AE2" s="330">
        <v>140</v>
      </c>
      <c r="AF2" s="330">
        <v>140</v>
      </c>
      <c r="AG2" s="330">
        <v>140</v>
      </c>
      <c r="AH2" s="330">
        <v>140</v>
      </c>
      <c r="AI2" s="330">
        <v>140</v>
      </c>
      <c r="AJ2" s="330">
        <v>140</v>
      </c>
      <c r="AK2" s="330">
        <v>140</v>
      </c>
      <c r="AL2" s="330">
        <v>140</v>
      </c>
      <c r="AM2" s="330">
        <v>140</v>
      </c>
      <c r="AN2" s="330">
        <v>140</v>
      </c>
      <c r="AO2" s="330">
        <v>140</v>
      </c>
      <c r="AP2" s="330">
        <v>140</v>
      </c>
      <c r="AQ2" s="330">
        <v>140</v>
      </c>
      <c r="AR2" s="330">
        <v>140</v>
      </c>
      <c r="AS2" s="330">
        <v>140</v>
      </c>
      <c r="AT2" s="330">
        <v>140</v>
      </c>
      <c r="AU2" s="330">
        <v>140</v>
      </c>
      <c r="AV2" s="330">
        <v>140</v>
      </c>
      <c r="AW2" s="330">
        <v>140</v>
      </c>
      <c r="AX2" s="330">
        <v>140</v>
      </c>
      <c r="AY2" s="330">
        <v>140</v>
      </c>
      <c r="AZ2" s="330">
        <v>140</v>
      </c>
      <c r="BA2" s="330">
        <v>140</v>
      </c>
      <c r="BB2" s="330">
        <v>140</v>
      </c>
      <c r="BC2" s="330">
        <v>140</v>
      </c>
      <c r="BD2" s="330">
        <v>140</v>
      </c>
      <c r="BE2" s="330">
        <v>140</v>
      </c>
      <c r="BF2" s="330">
        <v>140</v>
      </c>
      <c r="BG2" s="330">
        <v>140</v>
      </c>
      <c r="BH2" s="330">
        <v>140</v>
      </c>
      <c r="BI2" s="330">
        <v>140</v>
      </c>
      <c r="BJ2" s="330">
        <v>140</v>
      </c>
      <c r="BK2" s="330">
        <v>140</v>
      </c>
      <c r="BL2" s="330">
        <v>140</v>
      </c>
      <c r="BM2" s="330">
        <v>140</v>
      </c>
      <c r="BN2" s="330">
        <v>140</v>
      </c>
      <c r="BO2" s="330">
        <v>140</v>
      </c>
      <c r="BP2" s="330">
        <v>140</v>
      </c>
      <c r="BQ2" s="330">
        <v>140</v>
      </c>
      <c r="BR2" s="330">
        <v>140</v>
      </c>
      <c r="BS2" s="330">
        <v>140</v>
      </c>
      <c r="BT2" s="330">
        <v>140</v>
      </c>
      <c r="BU2" s="330">
        <v>140</v>
      </c>
      <c r="BV2" s="330">
        <v>140</v>
      </c>
      <c r="BW2" s="330">
        <v>140</v>
      </c>
      <c r="BX2" s="330">
        <v>140</v>
      </c>
      <c r="BY2" s="330">
        <v>140</v>
      </c>
      <c r="BZ2" s="330">
        <v>140</v>
      </c>
      <c r="CA2" s="330">
        <v>140</v>
      </c>
      <c r="CB2" s="330">
        <v>140</v>
      </c>
      <c r="CC2" s="330">
        <v>140</v>
      </c>
      <c r="CD2" s="330">
        <v>140</v>
      </c>
      <c r="CE2" s="330">
        <v>140</v>
      </c>
      <c r="CF2" s="330">
        <v>140</v>
      </c>
      <c r="CG2" s="330">
        <v>140</v>
      </c>
      <c r="CH2" s="330">
        <v>140</v>
      </c>
      <c r="CI2" s="330">
        <v>140</v>
      </c>
      <c r="CJ2" s="330">
        <v>140</v>
      </c>
      <c r="CK2" s="330">
        <v>140</v>
      </c>
      <c r="CL2" s="330">
        <v>140</v>
      </c>
      <c r="CM2" s="330">
        <v>140</v>
      </c>
      <c r="CN2" s="330">
        <v>140</v>
      </c>
      <c r="CO2" s="330">
        <v>140</v>
      </c>
      <c r="CP2" s="330">
        <v>140</v>
      </c>
      <c r="CQ2" s="330">
        <v>140</v>
      </c>
      <c r="CR2" s="330">
        <v>140</v>
      </c>
      <c r="CS2" s="330">
        <v>140</v>
      </c>
      <c r="CT2" s="330">
        <v>140</v>
      </c>
      <c r="CU2" s="330">
        <v>140</v>
      </c>
      <c r="CV2" s="330">
        <v>140</v>
      </c>
      <c r="CW2" s="330">
        <v>140</v>
      </c>
      <c r="CX2" s="330">
        <v>140</v>
      </c>
      <c r="CY2" s="330">
        <v>140</v>
      </c>
      <c r="CZ2" s="330">
        <v>140</v>
      </c>
      <c r="DA2" s="330">
        <v>140</v>
      </c>
      <c r="DB2" s="330">
        <v>140</v>
      </c>
      <c r="DC2" s="330">
        <v>140</v>
      </c>
      <c r="DD2" s="330">
        <v>140</v>
      </c>
      <c r="DE2" s="330">
        <v>140</v>
      </c>
      <c r="DF2" s="330">
        <v>140</v>
      </c>
      <c r="DG2" s="330">
        <v>140</v>
      </c>
      <c r="DH2" s="330">
        <v>140</v>
      </c>
      <c r="DI2" s="330">
        <v>140</v>
      </c>
      <c r="DJ2" s="330">
        <v>140</v>
      </c>
      <c r="DK2" s="330">
        <v>140</v>
      </c>
      <c r="DL2" s="330">
        <v>140</v>
      </c>
      <c r="DM2" s="330">
        <v>140</v>
      </c>
      <c r="DN2" s="330">
        <v>140</v>
      </c>
      <c r="DO2" s="330">
        <v>140</v>
      </c>
      <c r="DP2" s="330">
        <v>140</v>
      </c>
      <c r="DQ2" s="330">
        <v>140</v>
      </c>
      <c r="DR2" s="330">
        <v>140</v>
      </c>
      <c r="DS2" s="330">
        <v>140</v>
      </c>
      <c r="DT2" s="330">
        <v>140</v>
      </c>
      <c r="DU2" s="330">
        <v>140</v>
      </c>
      <c r="DV2" s="330">
        <v>140</v>
      </c>
      <c r="DW2" s="330">
        <v>140</v>
      </c>
      <c r="DX2" s="330">
        <v>140</v>
      </c>
      <c r="DY2" s="330">
        <v>140</v>
      </c>
      <c r="DZ2" s="330">
        <v>140</v>
      </c>
      <c r="EA2" s="330">
        <v>140</v>
      </c>
      <c r="EB2" s="330">
        <v>140</v>
      </c>
      <c r="EC2" s="330">
        <v>140</v>
      </c>
      <c r="ED2" s="330">
        <v>140</v>
      </c>
      <c r="EE2" s="330">
        <v>140</v>
      </c>
      <c r="EF2" s="330">
        <v>140</v>
      </c>
      <c r="EG2" s="330">
        <v>140</v>
      </c>
      <c r="EH2" s="330">
        <v>140</v>
      </c>
      <c r="EI2" s="330">
        <v>140</v>
      </c>
      <c r="EJ2" s="330">
        <v>140</v>
      </c>
      <c r="EK2" s="330">
        <v>140</v>
      </c>
      <c r="EL2" s="330">
        <v>140</v>
      </c>
      <c r="EM2" s="330">
        <v>140</v>
      </c>
      <c r="EN2" s="330">
        <v>140</v>
      </c>
      <c r="EO2" s="330">
        <v>140</v>
      </c>
      <c r="EP2" s="330">
        <v>140</v>
      </c>
      <c r="EQ2" s="330">
        <v>140</v>
      </c>
      <c r="ER2" s="330">
        <v>140</v>
      </c>
      <c r="ES2" s="330">
        <v>140</v>
      </c>
      <c r="ET2" s="330">
        <v>140</v>
      </c>
      <c r="EU2" s="330">
        <v>141</v>
      </c>
      <c r="EV2" s="330">
        <v>141</v>
      </c>
      <c r="EW2" s="330">
        <v>141</v>
      </c>
      <c r="EX2" s="330">
        <v>142</v>
      </c>
      <c r="EY2" s="330">
        <v>142</v>
      </c>
      <c r="EZ2" s="330">
        <v>142</v>
      </c>
      <c r="FA2" s="330">
        <v>142</v>
      </c>
      <c r="FB2" s="330">
        <v>142</v>
      </c>
      <c r="FC2" s="330">
        <v>142</v>
      </c>
      <c r="FD2" s="330">
        <v>142</v>
      </c>
      <c r="FE2" s="330">
        <v>142</v>
      </c>
      <c r="FF2" s="330">
        <v>142</v>
      </c>
      <c r="FG2" s="330">
        <v>142</v>
      </c>
      <c r="FH2" s="330">
        <v>143</v>
      </c>
      <c r="FI2" s="330">
        <v>144</v>
      </c>
      <c r="FJ2" s="330">
        <v>144</v>
      </c>
      <c r="FK2" s="330">
        <v>144</v>
      </c>
      <c r="FL2" s="677" t="s">
        <v>1490</v>
      </c>
      <c r="FM2" s="678"/>
      <c r="FN2" s="678"/>
      <c r="FO2" s="678"/>
      <c r="FP2" s="678"/>
      <c r="FQ2" s="679"/>
    </row>
    <row r="3" spans="2:173">
      <c r="B3" s="645"/>
      <c r="C3" s="646"/>
      <c r="D3" s="647"/>
      <c r="E3" s="556" t="s">
        <v>1</v>
      </c>
      <c r="F3" s="556"/>
      <c r="G3" s="76"/>
      <c r="H3" s="37" t="s">
        <v>85</v>
      </c>
      <c r="I3" s="37" t="s">
        <v>85</v>
      </c>
      <c r="J3" s="101"/>
      <c r="K3" s="21" t="s">
        <v>180</v>
      </c>
      <c r="L3" s="21" t="s">
        <v>180</v>
      </c>
      <c r="M3" s="21" t="s">
        <v>180</v>
      </c>
      <c r="N3" s="21" t="s">
        <v>180</v>
      </c>
      <c r="O3" s="21" t="s">
        <v>180</v>
      </c>
      <c r="P3" s="21" t="s">
        <v>180</v>
      </c>
      <c r="Q3" s="21" t="s">
        <v>180</v>
      </c>
      <c r="R3" s="21" t="s">
        <v>85</v>
      </c>
      <c r="S3" s="21" t="s">
        <v>85</v>
      </c>
      <c r="T3" s="21" t="s">
        <v>85</v>
      </c>
      <c r="U3" s="21" t="s">
        <v>85</v>
      </c>
      <c r="V3" s="21" t="s">
        <v>85</v>
      </c>
      <c r="W3" s="21" t="s">
        <v>85</v>
      </c>
      <c r="X3" s="21" t="s">
        <v>85</v>
      </c>
      <c r="Y3" s="21" t="s">
        <v>85</v>
      </c>
      <c r="Z3" s="21" t="s">
        <v>85</v>
      </c>
      <c r="AA3" s="21" t="s">
        <v>85</v>
      </c>
      <c r="AB3" s="21" t="s">
        <v>85</v>
      </c>
      <c r="AC3" s="21" t="s">
        <v>85</v>
      </c>
      <c r="AD3" s="21" t="s">
        <v>85</v>
      </c>
      <c r="AE3" s="21" t="s">
        <v>85</v>
      </c>
      <c r="AF3" s="21" t="s">
        <v>85</v>
      </c>
      <c r="AG3" s="21" t="s">
        <v>85</v>
      </c>
      <c r="AH3" s="21" t="s">
        <v>85</v>
      </c>
      <c r="AI3" s="21" t="s">
        <v>85</v>
      </c>
      <c r="AJ3" s="21" t="s">
        <v>85</v>
      </c>
      <c r="AK3" s="21" t="s">
        <v>85</v>
      </c>
      <c r="AL3" s="21" t="s">
        <v>85</v>
      </c>
      <c r="AM3" s="21" t="s">
        <v>85</v>
      </c>
      <c r="AN3" s="21" t="s">
        <v>85</v>
      </c>
      <c r="AO3" s="21" t="s">
        <v>85</v>
      </c>
      <c r="AP3" s="21" t="s">
        <v>85</v>
      </c>
      <c r="AQ3" s="21" t="s">
        <v>85</v>
      </c>
      <c r="AR3" s="21" t="s">
        <v>85</v>
      </c>
      <c r="AS3" s="21" t="s">
        <v>85</v>
      </c>
      <c r="AT3" s="21" t="s">
        <v>85</v>
      </c>
      <c r="AU3" s="21" t="s">
        <v>85</v>
      </c>
      <c r="AV3" s="21" t="s">
        <v>85</v>
      </c>
      <c r="AW3" s="21" t="s">
        <v>85</v>
      </c>
      <c r="AX3" s="21" t="s">
        <v>85</v>
      </c>
      <c r="AY3" s="21" t="s">
        <v>85</v>
      </c>
      <c r="AZ3" s="21" t="s">
        <v>85</v>
      </c>
      <c r="BA3" s="21" t="s">
        <v>85</v>
      </c>
      <c r="BB3" s="21" t="s">
        <v>85</v>
      </c>
      <c r="BC3" s="21" t="s">
        <v>85</v>
      </c>
      <c r="BD3" s="21" t="s">
        <v>85</v>
      </c>
      <c r="BE3" s="21" t="s">
        <v>85</v>
      </c>
      <c r="BF3" s="21" t="s">
        <v>85</v>
      </c>
      <c r="BG3" s="21" t="s">
        <v>85</v>
      </c>
      <c r="BH3" s="21" t="s">
        <v>85</v>
      </c>
      <c r="BI3" s="21" t="s">
        <v>85</v>
      </c>
      <c r="BJ3" s="21" t="s">
        <v>85</v>
      </c>
      <c r="BK3" s="21" t="s">
        <v>85</v>
      </c>
      <c r="BL3" s="21" t="s">
        <v>85</v>
      </c>
      <c r="BM3" s="21" t="s">
        <v>85</v>
      </c>
      <c r="BN3" s="21" t="s">
        <v>85</v>
      </c>
      <c r="BO3" s="21" t="s">
        <v>85</v>
      </c>
      <c r="BP3" s="21" t="s">
        <v>85</v>
      </c>
      <c r="BQ3" s="21" t="s">
        <v>85</v>
      </c>
      <c r="BR3" s="21" t="s">
        <v>85</v>
      </c>
      <c r="BS3" s="21" t="s">
        <v>85</v>
      </c>
      <c r="BT3" s="21" t="s">
        <v>85</v>
      </c>
      <c r="BU3" s="21" t="s">
        <v>85</v>
      </c>
      <c r="BV3" s="21" t="s">
        <v>85</v>
      </c>
      <c r="BW3" s="21" t="s">
        <v>85</v>
      </c>
      <c r="BX3" s="21" t="s">
        <v>85</v>
      </c>
      <c r="BY3" s="21" t="s">
        <v>85</v>
      </c>
      <c r="BZ3" s="21" t="s">
        <v>85</v>
      </c>
      <c r="CA3" s="21" t="s">
        <v>85</v>
      </c>
      <c r="CB3" s="21" t="s">
        <v>85</v>
      </c>
      <c r="CC3" s="21" t="s">
        <v>85</v>
      </c>
      <c r="CD3" s="21" t="s">
        <v>85</v>
      </c>
      <c r="CE3" s="21" t="s">
        <v>85</v>
      </c>
      <c r="CF3" s="21" t="s">
        <v>85</v>
      </c>
      <c r="CG3" s="21" t="s">
        <v>85</v>
      </c>
      <c r="CH3" s="21" t="s">
        <v>85</v>
      </c>
      <c r="CI3" s="21" t="s">
        <v>85</v>
      </c>
      <c r="CJ3" s="21" t="s">
        <v>85</v>
      </c>
      <c r="CK3" s="21" t="s">
        <v>85</v>
      </c>
      <c r="CL3" s="21" t="s">
        <v>85</v>
      </c>
      <c r="CM3" s="21" t="s">
        <v>85</v>
      </c>
      <c r="CN3" s="21" t="s">
        <v>85</v>
      </c>
      <c r="CO3" s="21" t="s">
        <v>85</v>
      </c>
      <c r="CP3" s="21" t="s">
        <v>85</v>
      </c>
      <c r="CQ3" s="21" t="s">
        <v>85</v>
      </c>
      <c r="CR3" s="21" t="s">
        <v>85</v>
      </c>
      <c r="CS3" s="21" t="s">
        <v>85</v>
      </c>
      <c r="CT3" s="21" t="s">
        <v>85</v>
      </c>
      <c r="CU3" s="21" t="s">
        <v>85</v>
      </c>
      <c r="CV3" s="21" t="s">
        <v>85</v>
      </c>
      <c r="CW3" s="21" t="s">
        <v>85</v>
      </c>
      <c r="CX3" s="21" t="s">
        <v>85</v>
      </c>
      <c r="CY3" s="21" t="s">
        <v>85</v>
      </c>
      <c r="CZ3" s="21" t="s">
        <v>85</v>
      </c>
      <c r="DA3" s="21" t="s">
        <v>85</v>
      </c>
      <c r="DB3" s="21" t="s">
        <v>85</v>
      </c>
      <c r="DC3" s="21" t="s">
        <v>85</v>
      </c>
      <c r="DD3" s="21" t="s">
        <v>85</v>
      </c>
      <c r="DE3" s="21" t="s">
        <v>85</v>
      </c>
      <c r="DF3" s="21" t="s">
        <v>85</v>
      </c>
      <c r="DG3" s="21" t="s">
        <v>85</v>
      </c>
      <c r="DH3" s="21" t="s">
        <v>85</v>
      </c>
      <c r="DI3" s="21" t="s">
        <v>85</v>
      </c>
      <c r="DJ3" s="21" t="s">
        <v>85</v>
      </c>
      <c r="DK3" s="21" t="s">
        <v>85</v>
      </c>
      <c r="DL3" s="21" t="s">
        <v>85</v>
      </c>
      <c r="DM3" s="21" t="s">
        <v>85</v>
      </c>
      <c r="DN3" s="21" t="s">
        <v>85</v>
      </c>
      <c r="DO3" s="21" t="s">
        <v>85</v>
      </c>
      <c r="DP3" s="21" t="s">
        <v>85</v>
      </c>
      <c r="DQ3" s="21" t="s">
        <v>85</v>
      </c>
      <c r="DR3" s="21" t="s">
        <v>85</v>
      </c>
      <c r="DS3" s="21" t="s">
        <v>85</v>
      </c>
      <c r="DT3" s="21" t="s">
        <v>85</v>
      </c>
      <c r="DU3" s="21" t="s">
        <v>85</v>
      </c>
      <c r="DV3" s="21" t="s">
        <v>85</v>
      </c>
      <c r="DW3" s="21" t="s">
        <v>85</v>
      </c>
      <c r="DX3" s="21" t="s">
        <v>85</v>
      </c>
      <c r="DY3" s="21" t="s">
        <v>85</v>
      </c>
      <c r="DZ3" s="21" t="s">
        <v>85</v>
      </c>
      <c r="EA3" s="21" t="s">
        <v>85</v>
      </c>
      <c r="EB3" s="21" t="s">
        <v>85</v>
      </c>
      <c r="EC3" s="21" t="s">
        <v>85</v>
      </c>
      <c r="ED3" s="21" t="s">
        <v>85</v>
      </c>
      <c r="EE3" s="21" t="s">
        <v>85</v>
      </c>
      <c r="EF3" s="21" t="s">
        <v>85</v>
      </c>
      <c r="EG3" s="21" t="s">
        <v>85</v>
      </c>
      <c r="EH3" s="21" t="s">
        <v>85</v>
      </c>
      <c r="EI3" s="21" t="s">
        <v>85</v>
      </c>
      <c r="EJ3" s="21" t="s">
        <v>85</v>
      </c>
      <c r="EK3" s="21" t="s">
        <v>85</v>
      </c>
      <c r="EL3" s="21" t="s">
        <v>85</v>
      </c>
      <c r="EM3" s="21" t="s">
        <v>85</v>
      </c>
      <c r="EN3" s="21" t="s">
        <v>85</v>
      </c>
      <c r="EO3" s="21" t="s">
        <v>85</v>
      </c>
      <c r="EP3" s="21" t="s">
        <v>85</v>
      </c>
      <c r="EQ3" s="21" t="s">
        <v>85</v>
      </c>
      <c r="ER3" s="21" t="s">
        <v>85</v>
      </c>
      <c r="ES3" s="21" t="s">
        <v>85</v>
      </c>
      <c r="ET3" s="21" t="s">
        <v>85</v>
      </c>
      <c r="EU3" s="21" t="s">
        <v>180</v>
      </c>
      <c r="EV3" s="21" t="s">
        <v>180</v>
      </c>
      <c r="EW3" s="21" t="s">
        <v>180</v>
      </c>
      <c r="EX3" s="21" t="s">
        <v>180</v>
      </c>
      <c r="EY3" s="21" t="s">
        <v>180</v>
      </c>
      <c r="EZ3" s="21" t="s">
        <v>180</v>
      </c>
      <c r="FA3" s="21" t="s">
        <v>180</v>
      </c>
      <c r="FB3" s="21" t="s">
        <v>180</v>
      </c>
      <c r="FC3" s="21" t="s">
        <v>180</v>
      </c>
      <c r="FD3" s="21" t="s">
        <v>180</v>
      </c>
      <c r="FE3" s="21" t="s">
        <v>180</v>
      </c>
      <c r="FF3" s="21" t="s">
        <v>180</v>
      </c>
      <c r="FG3" s="21" t="s">
        <v>180</v>
      </c>
      <c r="FH3" s="21" t="s">
        <v>84</v>
      </c>
      <c r="FI3" s="21" t="s">
        <v>84</v>
      </c>
      <c r="FJ3" s="21" t="s">
        <v>84</v>
      </c>
      <c r="FK3" s="21" t="s">
        <v>84</v>
      </c>
      <c r="FL3" s="680"/>
      <c r="FM3" s="681"/>
      <c r="FN3" s="681"/>
      <c r="FO3" s="681"/>
      <c r="FP3" s="681"/>
      <c r="FQ3" s="682"/>
    </row>
    <row r="4" spans="2:173">
      <c r="B4" s="645"/>
      <c r="C4" s="646"/>
      <c r="D4" s="647"/>
      <c r="E4" s="556" t="s">
        <v>2</v>
      </c>
      <c r="F4" s="556"/>
      <c r="G4" s="76"/>
      <c r="H4" s="37" t="s">
        <v>530</v>
      </c>
      <c r="I4" s="37" t="s">
        <v>531</v>
      </c>
      <c r="J4" s="101"/>
      <c r="K4" s="21" t="s">
        <v>525</v>
      </c>
      <c r="L4" s="21" t="s">
        <v>525</v>
      </c>
      <c r="M4" s="21" t="s">
        <v>525</v>
      </c>
      <c r="N4" s="21" t="s">
        <v>525</v>
      </c>
      <c r="O4" s="21" t="s">
        <v>525</v>
      </c>
      <c r="P4" s="21" t="s">
        <v>525</v>
      </c>
      <c r="Q4" s="21" t="s">
        <v>525</v>
      </c>
      <c r="R4" s="21" t="s">
        <v>535</v>
      </c>
      <c r="S4" s="21" t="s">
        <v>535</v>
      </c>
      <c r="T4" s="21" t="s">
        <v>535</v>
      </c>
      <c r="U4" s="21" t="s">
        <v>535</v>
      </c>
      <c r="V4" s="21" t="s">
        <v>535</v>
      </c>
      <c r="W4" s="21" t="s">
        <v>535</v>
      </c>
      <c r="X4" s="21" t="s">
        <v>535</v>
      </c>
      <c r="Y4" s="21" t="s">
        <v>535</v>
      </c>
      <c r="Z4" s="21" t="s">
        <v>535</v>
      </c>
      <c r="AA4" s="21" t="s">
        <v>535</v>
      </c>
      <c r="AB4" s="21" t="s">
        <v>535</v>
      </c>
      <c r="AC4" s="21" t="s">
        <v>535</v>
      </c>
      <c r="AD4" s="21" t="s">
        <v>535</v>
      </c>
      <c r="AE4" s="21" t="s">
        <v>535</v>
      </c>
      <c r="AF4" s="21" t="s">
        <v>535</v>
      </c>
      <c r="AG4" s="21" t="s">
        <v>535</v>
      </c>
      <c r="AH4" s="21" t="s">
        <v>535</v>
      </c>
      <c r="AI4" s="21" t="s">
        <v>535</v>
      </c>
      <c r="AJ4" s="21" t="s">
        <v>535</v>
      </c>
      <c r="AK4" s="21" t="s">
        <v>535</v>
      </c>
      <c r="AL4" s="21" t="s">
        <v>535</v>
      </c>
      <c r="AM4" s="21" t="s">
        <v>535</v>
      </c>
      <c r="AN4" s="21" t="s">
        <v>535</v>
      </c>
      <c r="AO4" s="21" t="s">
        <v>535</v>
      </c>
      <c r="AP4" s="21" t="s">
        <v>535</v>
      </c>
      <c r="AQ4" s="21" t="s">
        <v>535</v>
      </c>
      <c r="AR4" s="21" t="s">
        <v>535</v>
      </c>
      <c r="AS4" s="21" t="s">
        <v>535</v>
      </c>
      <c r="AT4" s="21" t="s">
        <v>535</v>
      </c>
      <c r="AU4" s="21" t="s">
        <v>535</v>
      </c>
      <c r="AV4" s="21" t="s">
        <v>535</v>
      </c>
      <c r="AW4" s="21" t="s">
        <v>535</v>
      </c>
      <c r="AX4" s="21" t="s">
        <v>535</v>
      </c>
      <c r="AY4" s="21" t="s">
        <v>535</v>
      </c>
      <c r="AZ4" s="21" t="s">
        <v>535</v>
      </c>
      <c r="BA4" s="21" t="s">
        <v>535</v>
      </c>
      <c r="BB4" s="21" t="s">
        <v>535</v>
      </c>
      <c r="BC4" s="21" t="s">
        <v>535</v>
      </c>
      <c r="BD4" s="21" t="s">
        <v>535</v>
      </c>
      <c r="BE4" s="21" t="s">
        <v>535</v>
      </c>
      <c r="BF4" s="21" t="s">
        <v>535</v>
      </c>
      <c r="BG4" s="21" t="s">
        <v>535</v>
      </c>
      <c r="BH4" s="21" t="s">
        <v>535</v>
      </c>
      <c r="BI4" s="21" t="s">
        <v>535</v>
      </c>
      <c r="BJ4" s="21" t="s">
        <v>535</v>
      </c>
      <c r="BK4" s="21" t="s">
        <v>535</v>
      </c>
      <c r="BL4" s="21" t="s">
        <v>535</v>
      </c>
      <c r="BM4" s="21" t="s">
        <v>535</v>
      </c>
      <c r="BN4" s="21" t="s">
        <v>535</v>
      </c>
      <c r="BO4" s="21" t="s">
        <v>535</v>
      </c>
      <c r="BP4" s="21" t="s">
        <v>535</v>
      </c>
      <c r="BQ4" s="21" t="s">
        <v>535</v>
      </c>
      <c r="BR4" s="21" t="s">
        <v>535</v>
      </c>
      <c r="BS4" s="21" t="s">
        <v>535</v>
      </c>
      <c r="BT4" s="21" t="s">
        <v>535</v>
      </c>
      <c r="BU4" s="21" t="s">
        <v>535</v>
      </c>
      <c r="BV4" s="21" t="s">
        <v>535</v>
      </c>
      <c r="BW4" s="21" t="s">
        <v>535</v>
      </c>
      <c r="BX4" s="21" t="s">
        <v>535</v>
      </c>
      <c r="BY4" s="21" t="s">
        <v>535</v>
      </c>
      <c r="BZ4" s="21" t="s">
        <v>535</v>
      </c>
      <c r="CA4" s="21" t="s">
        <v>535</v>
      </c>
      <c r="CB4" s="21" t="s">
        <v>535</v>
      </c>
      <c r="CC4" s="21" t="s">
        <v>535</v>
      </c>
      <c r="CD4" s="21" t="s">
        <v>535</v>
      </c>
      <c r="CE4" s="21" t="s">
        <v>535</v>
      </c>
      <c r="CF4" s="21" t="s">
        <v>535</v>
      </c>
      <c r="CG4" s="21" t="s">
        <v>535</v>
      </c>
      <c r="CH4" s="21" t="s">
        <v>535</v>
      </c>
      <c r="CI4" s="21" t="s">
        <v>535</v>
      </c>
      <c r="CJ4" s="21" t="s">
        <v>535</v>
      </c>
      <c r="CK4" s="21" t="s">
        <v>535</v>
      </c>
      <c r="CL4" s="21" t="s">
        <v>535</v>
      </c>
      <c r="CM4" s="21" t="s">
        <v>535</v>
      </c>
      <c r="CN4" s="21" t="s">
        <v>535</v>
      </c>
      <c r="CO4" s="21" t="s">
        <v>535</v>
      </c>
      <c r="CP4" s="21" t="s">
        <v>535</v>
      </c>
      <c r="CQ4" s="21" t="s">
        <v>535</v>
      </c>
      <c r="CR4" s="21" t="s">
        <v>535</v>
      </c>
      <c r="CS4" s="21" t="s">
        <v>535</v>
      </c>
      <c r="CT4" s="21" t="s">
        <v>535</v>
      </c>
      <c r="CU4" s="21" t="s">
        <v>535</v>
      </c>
      <c r="CV4" s="21" t="s">
        <v>535</v>
      </c>
      <c r="CW4" s="21" t="s">
        <v>535</v>
      </c>
      <c r="CX4" s="21" t="s">
        <v>535</v>
      </c>
      <c r="CY4" s="21" t="s">
        <v>535</v>
      </c>
      <c r="CZ4" s="21" t="s">
        <v>535</v>
      </c>
      <c r="DA4" s="21" t="s">
        <v>535</v>
      </c>
      <c r="DB4" s="21" t="s">
        <v>535</v>
      </c>
      <c r="DC4" s="21" t="s">
        <v>535</v>
      </c>
      <c r="DD4" s="21" t="s">
        <v>535</v>
      </c>
      <c r="DE4" s="21" t="s">
        <v>535</v>
      </c>
      <c r="DF4" s="21" t="s">
        <v>535</v>
      </c>
      <c r="DG4" s="21" t="s">
        <v>535</v>
      </c>
      <c r="DH4" s="21" t="s">
        <v>535</v>
      </c>
      <c r="DI4" s="21" t="s">
        <v>535</v>
      </c>
      <c r="DJ4" s="21" t="s">
        <v>535</v>
      </c>
      <c r="DK4" s="21" t="s">
        <v>535</v>
      </c>
      <c r="DL4" s="21" t="s">
        <v>535</v>
      </c>
      <c r="DM4" s="21" t="s">
        <v>535</v>
      </c>
      <c r="DN4" s="21" t="s">
        <v>535</v>
      </c>
      <c r="DO4" s="21" t="s">
        <v>535</v>
      </c>
      <c r="DP4" s="21" t="s">
        <v>535</v>
      </c>
      <c r="DQ4" s="21" t="s">
        <v>535</v>
      </c>
      <c r="DR4" s="21" t="s">
        <v>535</v>
      </c>
      <c r="DS4" s="21" t="s">
        <v>535</v>
      </c>
      <c r="DT4" s="21" t="s">
        <v>535</v>
      </c>
      <c r="DU4" s="21" t="s">
        <v>535</v>
      </c>
      <c r="DV4" s="21" t="s">
        <v>535</v>
      </c>
      <c r="DW4" s="21" t="s">
        <v>535</v>
      </c>
      <c r="DX4" s="21" t="s">
        <v>535</v>
      </c>
      <c r="DY4" s="21" t="s">
        <v>535</v>
      </c>
      <c r="DZ4" s="21" t="s">
        <v>535</v>
      </c>
      <c r="EA4" s="21" t="s">
        <v>535</v>
      </c>
      <c r="EB4" s="21" t="s">
        <v>535</v>
      </c>
      <c r="EC4" s="21" t="s">
        <v>535</v>
      </c>
      <c r="ED4" s="21" t="s">
        <v>535</v>
      </c>
      <c r="EE4" s="21" t="s">
        <v>535</v>
      </c>
      <c r="EF4" s="21" t="s">
        <v>535</v>
      </c>
      <c r="EG4" s="21" t="s">
        <v>535</v>
      </c>
      <c r="EH4" s="21" t="s">
        <v>535</v>
      </c>
      <c r="EI4" s="21" t="s">
        <v>535</v>
      </c>
      <c r="EJ4" s="21" t="s">
        <v>535</v>
      </c>
      <c r="EK4" s="21" t="s">
        <v>535</v>
      </c>
      <c r="EL4" s="21" t="s">
        <v>535</v>
      </c>
      <c r="EM4" s="21" t="s">
        <v>535</v>
      </c>
      <c r="EN4" s="21" t="s">
        <v>535</v>
      </c>
      <c r="EO4" s="21" t="s">
        <v>535</v>
      </c>
      <c r="EP4" s="21" t="s">
        <v>535</v>
      </c>
      <c r="EQ4" s="21" t="s">
        <v>535</v>
      </c>
      <c r="ER4" s="21" t="s">
        <v>535</v>
      </c>
      <c r="ES4" s="21" t="s">
        <v>535</v>
      </c>
      <c r="ET4" s="21" t="s">
        <v>544</v>
      </c>
      <c r="EU4" s="21" t="s">
        <v>544</v>
      </c>
      <c r="EV4" s="21" t="s">
        <v>544</v>
      </c>
      <c r="EW4" s="21" t="s">
        <v>544</v>
      </c>
      <c r="EX4" s="21" t="s">
        <v>544</v>
      </c>
      <c r="EY4" s="21" t="s">
        <v>544</v>
      </c>
      <c r="EZ4" s="21" t="s">
        <v>544</v>
      </c>
      <c r="FA4" s="21" t="s">
        <v>544</v>
      </c>
      <c r="FB4" s="21" t="s">
        <v>544</v>
      </c>
      <c r="FC4" s="21" t="s">
        <v>544</v>
      </c>
      <c r="FD4" s="21" t="s">
        <v>544</v>
      </c>
      <c r="FE4" s="21" t="s">
        <v>544</v>
      </c>
      <c r="FF4" s="21" t="s">
        <v>544</v>
      </c>
      <c r="FG4" s="21" t="s">
        <v>544</v>
      </c>
      <c r="FH4" s="21" t="s">
        <v>561</v>
      </c>
      <c r="FI4" s="21" t="s">
        <v>561</v>
      </c>
      <c r="FJ4" s="21" t="s">
        <v>561</v>
      </c>
      <c r="FK4" s="21" t="s">
        <v>561</v>
      </c>
      <c r="FL4" s="683"/>
      <c r="FM4" s="684"/>
      <c r="FN4" s="684"/>
      <c r="FO4" s="684"/>
      <c r="FP4" s="684"/>
      <c r="FQ4" s="685"/>
    </row>
    <row r="5" spans="2:173">
      <c r="B5" s="645"/>
      <c r="C5" s="646"/>
      <c r="D5" s="647"/>
      <c r="E5" s="556" t="s">
        <v>36</v>
      </c>
      <c r="F5" s="556"/>
      <c r="G5" s="76"/>
      <c r="H5" s="37" t="s">
        <v>35</v>
      </c>
      <c r="I5" s="37" t="s">
        <v>35</v>
      </c>
      <c r="J5" s="101"/>
      <c r="K5" s="21" t="s">
        <v>526</v>
      </c>
      <c r="L5" s="21" t="s">
        <v>526</v>
      </c>
      <c r="M5" s="21" t="s">
        <v>526</v>
      </c>
      <c r="N5" s="21" t="s">
        <v>526</v>
      </c>
      <c r="O5" s="21" t="s">
        <v>526</v>
      </c>
      <c r="P5" s="21" t="s">
        <v>526</v>
      </c>
      <c r="Q5" s="21" t="s">
        <v>526</v>
      </c>
      <c r="R5" s="21" t="s">
        <v>420</v>
      </c>
      <c r="S5" s="21" t="s">
        <v>420</v>
      </c>
      <c r="T5" s="21" t="s">
        <v>420</v>
      </c>
      <c r="U5" s="21" t="s">
        <v>420</v>
      </c>
      <c r="V5" s="21" t="s">
        <v>420</v>
      </c>
      <c r="W5" s="21" t="s">
        <v>420</v>
      </c>
      <c r="X5" s="21" t="s">
        <v>420</v>
      </c>
      <c r="Y5" s="21" t="s">
        <v>420</v>
      </c>
      <c r="Z5" s="21" t="s">
        <v>420</v>
      </c>
      <c r="AA5" s="21" t="s">
        <v>420</v>
      </c>
      <c r="AB5" s="21" t="s">
        <v>420</v>
      </c>
      <c r="AC5" s="21" t="s">
        <v>420</v>
      </c>
      <c r="AD5" s="21" t="s">
        <v>420</v>
      </c>
      <c r="AE5" s="21" t="s">
        <v>420</v>
      </c>
      <c r="AF5" s="21" t="s">
        <v>420</v>
      </c>
      <c r="AG5" s="21" t="s">
        <v>420</v>
      </c>
      <c r="AH5" s="21" t="s">
        <v>420</v>
      </c>
      <c r="AI5" s="21" t="s">
        <v>420</v>
      </c>
      <c r="AJ5" s="21" t="s">
        <v>420</v>
      </c>
      <c r="AK5" s="21" t="s">
        <v>420</v>
      </c>
      <c r="AL5" s="21" t="s">
        <v>420</v>
      </c>
      <c r="AM5" s="21" t="s">
        <v>420</v>
      </c>
      <c r="AN5" s="21" t="s">
        <v>420</v>
      </c>
      <c r="AO5" s="21" t="s">
        <v>420</v>
      </c>
      <c r="AP5" s="21" t="s">
        <v>420</v>
      </c>
      <c r="AQ5" s="21" t="s">
        <v>420</v>
      </c>
      <c r="AR5" s="21" t="s">
        <v>420</v>
      </c>
      <c r="AS5" s="21" t="s">
        <v>420</v>
      </c>
      <c r="AT5" s="21" t="s">
        <v>420</v>
      </c>
      <c r="AU5" s="21" t="s">
        <v>420</v>
      </c>
      <c r="AV5" s="21" t="s">
        <v>420</v>
      </c>
      <c r="AW5" s="21" t="s">
        <v>420</v>
      </c>
      <c r="AX5" s="21" t="s">
        <v>420</v>
      </c>
      <c r="AY5" s="21" t="s">
        <v>420</v>
      </c>
      <c r="AZ5" s="21" t="s">
        <v>420</v>
      </c>
      <c r="BA5" s="21" t="s">
        <v>420</v>
      </c>
      <c r="BB5" s="21" t="s">
        <v>420</v>
      </c>
      <c r="BC5" s="21" t="s">
        <v>420</v>
      </c>
      <c r="BD5" s="21" t="s">
        <v>420</v>
      </c>
      <c r="BE5" s="21" t="s">
        <v>420</v>
      </c>
      <c r="BF5" s="21" t="s">
        <v>420</v>
      </c>
      <c r="BG5" s="21" t="s">
        <v>420</v>
      </c>
      <c r="BH5" s="21" t="s">
        <v>420</v>
      </c>
      <c r="BI5" s="21" t="s">
        <v>420</v>
      </c>
      <c r="BJ5" s="21" t="s">
        <v>420</v>
      </c>
      <c r="BK5" s="21" t="s">
        <v>420</v>
      </c>
      <c r="BL5" s="21" t="s">
        <v>420</v>
      </c>
      <c r="BM5" s="21" t="s">
        <v>420</v>
      </c>
      <c r="BN5" s="21" t="s">
        <v>420</v>
      </c>
      <c r="BO5" s="21" t="s">
        <v>420</v>
      </c>
      <c r="BP5" s="21" t="s">
        <v>420</v>
      </c>
      <c r="BQ5" s="21" t="s">
        <v>420</v>
      </c>
      <c r="BR5" s="21" t="s">
        <v>420</v>
      </c>
      <c r="BS5" s="21" t="s">
        <v>420</v>
      </c>
      <c r="BT5" s="21" t="s">
        <v>420</v>
      </c>
      <c r="BU5" s="21" t="s">
        <v>420</v>
      </c>
      <c r="BV5" s="21" t="s">
        <v>420</v>
      </c>
      <c r="BW5" s="21" t="s">
        <v>420</v>
      </c>
      <c r="BX5" s="21" t="s">
        <v>420</v>
      </c>
      <c r="BY5" s="21" t="s">
        <v>420</v>
      </c>
      <c r="BZ5" s="21" t="s">
        <v>420</v>
      </c>
      <c r="CA5" s="21" t="s">
        <v>420</v>
      </c>
      <c r="CB5" s="21" t="s">
        <v>420</v>
      </c>
      <c r="CC5" s="21" t="s">
        <v>420</v>
      </c>
      <c r="CD5" s="21" t="s">
        <v>420</v>
      </c>
      <c r="CE5" s="21" t="s">
        <v>420</v>
      </c>
      <c r="CF5" s="21" t="s">
        <v>420</v>
      </c>
      <c r="CG5" s="21" t="s">
        <v>420</v>
      </c>
      <c r="CH5" s="21" t="s">
        <v>420</v>
      </c>
      <c r="CI5" s="21" t="s">
        <v>420</v>
      </c>
      <c r="CJ5" s="21" t="s">
        <v>420</v>
      </c>
      <c r="CK5" s="21" t="s">
        <v>420</v>
      </c>
      <c r="CL5" s="21" t="s">
        <v>420</v>
      </c>
      <c r="CM5" s="21" t="s">
        <v>420</v>
      </c>
      <c r="CN5" s="21" t="s">
        <v>420</v>
      </c>
      <c r="CO5" s="21" t="s">
        <v>420</v>
      </c>
      <c r="CP5" s="21" t="s">
        <v>420</v>
      </c>
      <c r="CQ5" s="21" t="s">
        <v>420</v>
      </c>
      <c r="CR5" s="21" t="s">
        <v>420</v>
      </c>
      <c r="CS5" s="21" t="s">
        <v>420</v>
      </c>
      <c r="CT5" s="21" t="s">
        <v>420</v>
      </c>
      <c r="CU5" s="21" t="s">
        <v>420</v>
      </c>
      <c r="CV5" s="21" t="s">
        <v>420</v>
      </c>
      <c r="CW5" s="21" t="s">
        <v>420</v>
      </c>
      <c r="CX5" s="21" t="s">
        <v>420</v>
      </c>
      <c r="CY5" s="21" t="s">
        <v>420</v>
      </c>
      <c r="CZ5" s="21" t="s">
        <v>420</v>
      </c>
      <c r="DA5" s="21" t="s">
        <v>420</v>
      </c>
      <c r="DB5" s="21" t="s">
        <v>420</v>
      </c>
      <c r="DC5" s="21" t="s">
        <v>420</v>
      </c>
      <c r="DD5" s="21" t="s">
        <v>420</v>
      </c>
      <c r="DE5" s="21" t="s">
        <v>420</v>
      </c>
      <c r="DF5" s="21" t="s">
        <v>420</v>
      </c>
      <c r="DG5" s="21" t="s">
        <v>420</v>
      </c>
      <c r="DH5" s="21" t="s">
        <v>420</v>
      </c>
      <c r="DI5" s="21" t="s">
        <v>420</v>
      </c>
      <c r="DJ5" s="21" t="s">
        <v>420</v>
      </c>
      <c r="DK5" s="21" t="s">
        <v>420</v>
      </c>
      <c r="DL5" s="21" t="s">
        <v>420</v>
      </c>
      <c r="DM5" s="21" t="s">
        <v>420</v>
      </c>
      <c r="DN5" s="21" t="s">
        <v>420</v>
      </c>
      <c r="DO5" s="21" t="s">
        <v>420</v>
      </c>
      <c r="DP5" s="21" t="s">
        <v>420</v>
      </c>
      <c r="DQ5" s="21" t="s">
        <v>420</v>
      </c>
      <c r="DR5" s="21" t="s">
        <v>420</v>
      </c>
      <c r="DS5" s="21" t="s">
        <v>420</v>
      </c>
      <c r="DT5" s="21" t="s">
        <v>420</v>
      </c>
      <c r="DU5" s="21" t="s">
        <v>420</v>
      </c>
      <c r="DV5" s="21" t="s">
        <v>420</v>
      </c>
      <c r="DW5" s="21" t="s">
        <v>420</v>
      </c>
      <c r="DX5" s="21" t="s">
        <v>420</v>
      </c>
      <c r="DY5" s="21" t="s">
        <v>420</v>
      </c>
      <c r="DZ5" s="21" t="s">
        <v>420</v>
      </c>
      <c r="EA5" s="21" t="s">
        <v>420</v>
      </c>
      <c r="EB5" s="21" t="s">
        <v>420</v>
      </c>
      <c r="EC5" s="21" t="s">
        <v>420</v>
      </c>
      <c r="ED5" s="21" t="s">
        <v>420</v>
      </c>
      <c r="EE5" s="21" t="s">
        <v>420</v>
      </c>
      <c r="EF5" s="21" t="s">
        <v>420</v>
      </c>
      <c r="EG5" s="21" t="s">
        <v>420</v>
      </c>
      <c r="EH5" s="21" t="s">
        <v>420</v>
      </c>
      <c r="EI5" s="21" t="s">
        <v>420</v>
      </c>
      <c r="EJ5" s="21" t="s">
        <v>420</v>
      </c>
      <c r="EK5" s="21" t="s">
        <v>420</v>
      </c>
      <c r="EL5" s="21" t="s">
        <v>420</v>
      </c>
      <c r="EM5" s="21" t="s">
        <v>420</v>
      </c>
      <c r="EN5" s="21" t="s">
        <v>420</v>
      </c>
      <c r="EO5" s="21" t="s">
        <v>420</v>
      </c>
      <c r="EP5" s="21" t="s">
        <v>420</v>
      </c>
      <c r="EQ5" s="21" t="s">
        <v>420</v>
      </c>
      <c r="ER5" s="21" t="s">
        <v>420</v>
      </c>
      <c r="ES5" s="21" t="s">
        <v>420</v>
      </c>
      <c r="ET5" s="21" t="s">
        <v>420</v>
      </c>
      <c r="EU5" s="21" t="s">
        <v>420</v>
      </c>
      <c r="EV5" s="21" t="s">
        <v>420</v>
      </c>
      <c r="EW5" s="21" t="s">
        <v>420</v>
      </c>
      <c r="EX5" s="21" t="s">
        <v>420</v>
      </c>
      <c r="EY5" s="21" t="s">
        <v>420</v>
      </c>
      <c r="EZ5" s="21" t="s">
        <v>420</v>
      </c>
      <c r="FA5" s="21" t="s">
        <v>420</v>
      </c>
      <c r="FB5" s="21" t="s">
        <v>420</v>
      </c>
      <c r="FC5" s="21" t="s">
        <v>420</v>
      </c>
      <c r="FD5" s="21" t="s">
        <v>420</v>
      </c>
      <c r="FE5" s="21" t="s">
        <v>420</v>
      </c>
      <c r="FF5" s="21" t="s">
        <v>420</v>
      </c>
      <c r="FG5" s="21" t="s">
        <v>420</v>
      </c>
      <c r="FH5" s="21" t="s">
        <v>195</v>
      </c>
      <c r="FI5" s="21" t="s">
        <v>195</v>
      </c>
      <c r="FJ5" s="21" t="s">
        <v>195</v>
      </c>
      <c r="FK5" s="21" t="s">
        <v>195</v>
      </c>
      <c r="FL5" s="683"/>
      <c r="FM5" s="684"/>
      <c r="FN5" s="684"/>
      <c r="FO5" s="684"/>
      <c r="FP5" s="684"/>
      <c r="FQ5" s="685"/>
    </row>
    <row r="6" spans="2:173">
      <c r="B6" s="645"/>
      <c r="C6" s="646"/>
      <c r="D6" s="647"/>
      <c r="E6" s="556" t="s">
        <v>37</v>
      </c>
      <c r="F6" s="556"/>
      <c r="G6" s="76"/>
      <c r="H6" s="21" t="s">
        <v>38</v>
      </c>
      <c r="I6" s="21" t="s">
        <v>38</v>
      </c>
      <c r="J6" s="76"/>
      <c r="K6" s="21" t="s">
        <v>38</v>
      </c>
      <c r="L6" s="21" t="s">
        <v>38</v>
      </c>
      <c r="M6" s="21" t="s">
        <v>38</v>
      </c>
      <c r="N6" s="21" t="s">
        <v>38</v>
      </c>
      <c r="O6" s="21" t="s">
        <v>38</v>
      </c>
      <c r="P6" s="21" t="s">
        <v>38</v>
      </c>
      <c r="Q6" s="21" t="s">
        <v>38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 t="s">
        <v>38</v>
      </c>
      <c r="EV6" s="21" t="s">
        <v>38</v>
      </c>
      <c r="EW6" s="21" t="s">
        <v>38</v>
      </c>
      <c r="EX6" s="21" t="s">
        <v>38</v>
      </c>
      <c r="EY6" s="21" t="s">
        <v>38</v>
      </c>
      <c r="EZ6" s="21" t="s">
        <v>38</v>
      </c>
      <c r="FA6" s="21" t="s">
        <v>38</v>
      </c>
      <c r="FB6" s="21" t="s">
        <v>38</v>
      </c>
      <c r="FC6" s="21" t="s">
        <v>38</v>
      </c>
      <c r="FD6" s="21" t="s">
        <v>38</v>
      </c>
      <c r="FE6" s="21" t="s">
        <v>38</v>
      </c>
      <c r="FF6" s="21" t="s">
        <v>38</v>
      </c>
      <c r="FG6" s="21" t="s">
        <v>38</v>
      </c>
      <c r="FH6" s="21" t="s">
        <v>38</v>
      </c>
      <c r="FI6" s="21" t="s">
        <v>38</v>
      </c>
      <c r="FJ6" s="21" t="s">
        <v>38</v>
      </c>
      <c r="FK6" s="21" t="s">
        <v>38</v>
      </c>
      <c r="FL6" s="686"/>
      <c r="FM6" s="687"/>
      <c r="FN6" s="687"/>
      <c r="FO6" s="687"/>
      <c r="FP6" s="687"/>
      <c r="FQ6" s="688"/>
    </row>
    <row r="7" spans="2:173" s="1" customFormat="1">
      <c r="B7" s="645"/>
      <c r="C7" s="646"/>
      <c r="D7" s="647"/>
      <c r="E7" s="556" t="s">
        <v>3</v>
      </c>
      <c r="F7" s="556"/>
      <c r="G7" s="78"/>
      <c r="H7" s="37" t="s">
        <v>44</v>
      </c>
      <c r="I7" s="37" t="s">
        <v>44</v>
      </c>
      <c r="J7" s="101"/>
      <c r="K7" s="38" t="s">
        <v>506</v>
      </c>
      <c r="L7" s="38" t="s">
        <v>507</v>
      </c>
      <c r="M7" s="38" t="s">
        <v>508</v>
      </c>
      <c r="N7" s="38" t="s">
        <v>509</v>
      </c>
      <c r="O7" s="38" t="s">
        <v>510</v>
      </c>
      <c r="P7" s="38" t="s">
        <v>511</v>
      </c>
      <c r="Q7" s="38" t="s">
        <v>512</v>
      </c>
      <c r="R7" s="38" t="s">
        <v>534</v>
      </c>
      <c r="S7" s="38" t="s">
        <v>534</v>
      </c>
      <c r="T7" s="38" t="s">
        <v>534</v>
      </c>
      <c r="U7" s="38" t="s">
        <v>534</v>
      </c>
      <c r="V7" s="38" t="s">
        <v>534</v>
      </c>
      <c r="W7" s="38" t="s">
        <v>534</v>
      </c>
      <c r="X7" s="38" t="s">
        <v>534</v>
      </c>
      <c r="Y7" s="38" t="s">
        <v>534</v>
      </c>
      <c r="Z7" s="38" t="s">
        <v>534</v>
      </c>
      <c r="AA7" s="38" t="s">
        <v>534</v>
      </c>
      <c r="AB7" s="38" t="s">
        <v>534</v>
      </c>
      <c r="AC7" s="38" t="s">
        <v>534</v>
      </c>
      <c r="AD7" s="38" t="s">
        <v>534</v>
      </c>
      <c r="AE7" s="38" t="s">
        <v>534</v>
      </c>
      <c r="AF7" s="38" t="s">
        <v>534</v>
      </c>
      <c r="AG7" s="38" t="s">
        <v>534</v>
      </c>
      <c r="AH7" s="38" t="s">
        <v>534</v>
      </c>
      <c r="AI7" s="38" t="s">
        <v>534</v>
      </c>
      <c r="AJ7" s="38" t="s">
        <v>534</v>
      </c>
      <c r="AK7" s="38" t="s">
        <v>534</v>
      </c>
      <c r="AL7" s="38" t="s">
        <v>534</v>
      </c>
      <c r="AM7" s="38" t="s">
        <v>534</v>
      </c>
      <c r="AN7" s="38" t="s">
        <v>534</v>
      </c>
      <c r="AO7" s="38" t="s">
        <v>534</v>
      </c>
      <c r="AP7" s="38" t="s">
        <v>534</v>
      </c>
      <c r="AQ7" s="38" t="s">
        <v>534</v>
      </c>
      <c r="AR7" s="38" t="s">
        <v>534</v>
      </c>
      <c r="AS7" s="38" t="s">
        <v>534</v>
      </c>
      <c r="AT7" s="38" t="s">
        <v>534</v>
      </c>
      <c r="AU7" s="38" t="s">
        <v>534</v>
      </c>
      <c r="AV7" s="38" t="s">
        <v>534</v>
      </c>
      <c r="AW7" s="38" t="s">
        <v>534</v>
      </c>
      <c r="AX7" s="38" t="s">
        <v>534</v>
      </c>
      <c r="AY7" s="38" t="s">
        <v>534</v>
      </c>
      <c r="AZ7" s="38" t="s">
        <v>534</v>
      </c>
      <c r="BA7" s="38" t="s">
        <v>534</v>
      </c>
      <c r="BB7" s="38" t="s">
        <v>534</v>
      </c>
      <c r="BC7" s="38" t="s">
        <v>534</v>
      </c>
      <c r="BD7" s="38" t="s">
        <v>534</v>
      </c>
      <c r="BE7" s="38" t="s">
        <v>534</v>
      </c>
      <c r="BF7" s="38" t="s">
        <v>534</v>
      </c>
      <c r="BG7" s="38" t="s">
        <v>534</v>
      </c>
      <c r="BH7" s="38" t="s">
        <v>534</v>
      </c>
      <c r="BI7" s="38" t="s">
        <v>534</v>
      </c>
      <c r="BJ7" s="38" t="s">
        <v>534</v>
      </c>
      <c r="BK7" s="38" t="s">
        <v>534</v>
      </c>
      <c r="BL7" s="38" t="s">
        <v>534</v>
      </c>
      <c r="BM7" s="38" t="s">
        <v>534</v>
      </c>
      <c r="BN7" s="38" t="s">
        <v>534</v>
      </c>
      <c r="BO7" s="38" t="s">
        <v>534</v>
      </c>
      <c r="BP7" s="38" t="s">
        <v>534</v>
      </c>
      <c r="BQ7" s="38" t="s">
        <v>534</v>
      </c>
      <c r="BR7" s="38" t="s">
        <v>534</v>
      </c>
      <c r="BS7" s="38" t="s">
        <v>534</v>
      </c>
      <c r="BT7" s="38" t="s">
        <v>534</v>
      </c>
      <c r="BU7" s="38" t="s">
        <v>534</v>
      </c>
      <c r="BV7" s="38" t="s">
        <v>534</v>
      </c>
      <c r="BW7" s="38" t="s">
        <v>534</v>
      </c>
      <c r="BX7" s="38" t="s">
        <v>534</v>
      </c>
      <c r="BY7" s="38" t="s">
        <v>534</v>
      </c>
      <c r="BZ7" s="38" t="s">
        <v>534</v>
      </c>
      <c r="CA7" s="38" t="s">
        <v>534</v>
      </c>
      <c r="CB7" s="38" t="s">
        <v>534</v>
      </c>
      <c r="CC7" s="38" t="s">
        <v>534</v>
      </c>
      <c r="CD7" s="38" t="s">
        <v>534</v>
      </c>
      <c r="CE7" s="38" t="s">
        <v>534</v>
      </c>
      <c r="CF7" s="38" t="s">
        <v>534</v>
      </c>
      <c r="CG7" s="38" t="s">
        <v>534</v>
      </c>
      <c r="CH7" s="38" t="s">
        <v>534</v>
      </c>
      <c r="CI7" s="38" t="s">
        <v>534</v>
      </c>
      <c r="CJ7" s="38" t="s">
        <v>534</v>
      </c>
      <c r="CK7" s="38" t="s">
        <v>534</v>
      </c>
      <c r="CL7" s="38" t="s">
        <v>534</v>
      </c>
      <c r="CM7" s="38" t="s">
        <v>534</v>
      </c>
      <c r="CN7" s="38" t="s">
        <v>534</v>
      </c>
      <c r="CO7" s="38" t="s">
        <v>534</v>
      </c>
      <c r="CP7" s="38" t="s">
        <v>534</v>
      </c>
      <c r="CQ7" s="38" t="s">
        <v>534</v>
      </c>
      <c r="CR7" s="38" t="s">
        <v>534</v>
      </c>
      <c r="CS7" s="38" t="s">
        <v>534</v>
      </c>
      <c r="CT7" s="38" t="s">
        <v>534</v>
      </c>
      <c r="CU7" s="38" t="s">
        <v>534</v>
      </c>
      <c r="CV7" s="38" t="s">
        <v>534</v>
      </c>
      <c r="CW7" s="38" t="s">
        <v>534</v>
      </c>
      <c r="CX7" s="38" t="s">
        <v>534</v>
      </c>
      <c r="CY7" s="38" t="s">
        <v>534</v>
      </c>
      <c r="CZ7" s="38" t="s">
        <v>534</v>
      </c>
      <c r="DA7" s="38" t="s">
        <v>534</v>
      </c>
      <c r="DB7" s="38" t="s">
        <v>534</v>
      </c>
      <c r="DC7" s="38" t="s">
        <v>534</v>
      </c>
      <c r="DD7" s="38" t="s">
        <v>534</v>
      </c>
      <c r="DE7" s="38" t="s">
        <v>534</v>
      </c>
      <c r="DF7" s="38" t="s">
        <v>534</v>
      </c>
      <c r="DG7" s="38" t="s">
        <v>534</v>
      </c>
      <c r="DH7" s="38" t="s">
        <v>534</v>
      </c>
      <c r="DI7" s="38" t="s">
        <v>534</v>
      </c>
      <c r="DJ7" s="38" t="s">
        <v>534</v>
      </c>
      <c r="DK7" s="38" t="s">
        <v>534</v>
      </c>
      <c r="DL7" s="38" t="s">
        <v>534</v>
      </c>
      <c r="DM7" s="38" t="s">
        <v>534</v>
      </c>
      <c r="DN7" s="38" t="s">
        <v>534</v>
      </c>
      <c r="DO7" s="38" t="s">
        <v>534</v>
      </c>
      <c r="DP7" s="38" t="s">
        <v>534</v>
      </c>
      <c r="DQ7" s="38" t="s">
        <v>534</v>
      </c>
      <c r="DR7" s="38" t="s">
        <v>534</v>
      </c>
      <c r="DS7" s="38" t="s">
        <v>534</v>
      </c>
      <c r="DT7" s="38" t="s">
        <v>534</v>
      </c>
      <c r="DU7" s="38" t="s">
        <v>534</v>
      </c>
      <c r="DV7" s="38" t="s">
        <v>534</v>
      </c>
      <c r="DW7" s="38" t="s">
        <v>534</v>
      </c>
      <c r="DX7" s="38" t="s">
        <v>534</v>
      </c>
      <c r="DY7" s="38" t="s">
        <v>534</v>
      </c>
      <c r="DZ7" s="38" t="s">
        <v>534</v>
      </c>
      <c r="EA7" s="38" t="s">
        <v>534</v>
      </c>
      <c r="EB7" s="38" t="s">
        <v>534</v>
      </c>
      <c r="EC7" s="38" t="s">
        <v>534</v>
      </c>
      <c r="ED7" s="38" t="s">
        <v>534</v>
      </c>
      <c r="EE7" s="38" t="s">
        <v>534</v>
      </c>
      <c r="EF7" s="38" t="s">
        <v>534</v>
      </c>
      <c r="EG7" s="38" t="s">
        <v>534</v>
      </c>
      <c r="EH7" s="38" t="s">
        <v>534</v>
      </c>
      <c r="EI7" s="38" t="s">
        <v>534</v>
      </c>
      <c r="EJ7" s="38" t="s">
        <v>534</v>
      </c>
      <c r="EK7" s="38" t="s">
        <v>534</v>
      </c>
      <c r="EL7" s="38" t="s">
        <v>534</v>
      </c>
      <c r="EM7" s="38" t="s">
        <v>534</v>
      </c>
      <c r="EN7" s="38" t="s">
        <v>534</v>
      </c>
      <c r="EO7" s="38" t="s">
        <v>534</v>
      </c>
      <c r="EP7" s="38" t="s">
        <v>534</v>
      </c>
      <c r="EQ7" s="38" t="s">
        <v>534</v>
      </c>
      <c r="ER7" s="38" t="s">
        <v>534</v>
      </c>
      <c r="ES7" s="38" t="s">
        <v>534</v>
      </c>
      <c r="ET7" s="38" t="s">
        <v>534</v>
      </c>
      <c r="EU7" s="38" t="s">
        <v>87</v>
      </c>
      <c r="EV7" s="38" t="s">
        <v>87</v>
      </c>
      <c r="EW7" s="38" t="s">
        <v>87</v>
      </c>
      <c r="EX7" s="38" t="s">
        <v>87</v>
      </c>
      <c r="EY7" s="38" t="s">
        <v>87</v>
      </c>
      <c r="EZ7" s="38" t="s">
        <v>87</v>
      </c>
      <c r="FA7" s="38" t="s">
        <v>87</v>
      </c>
      <c r="FB7" s="38" t="s">
        <v>87</v>
      </c>
      <c r="FC7" s="38" t="s">
        <v>87</v>
      </c>
      <c r="FD7" s="38" t="s">
        <v>87</v>
      </c>
      <c r="FE7" s="38" t="s">
        <v>87</v>
      </c>
      <c r="FF7" s="38" t="s">
        <v>87</v>
      </c>
      <c r="FG7" s="38" t="s">
        <v>87</v>
      </c>
      <c r="FH7" s="38" t="s">
        <v>87</v>
      </c>
      <c r="FI7" s="38" t="s">
        <v>87</v>
      </c>
      <c r="FJ7" s="38" t="s">
        <v>87</v>
      </c>
      <c r="FK7" s="38" t="s">
        <v>87</v>
      </c>
      <c r="FL7" s="607" t="s">
        <v>87</v>
      </c>
      <c r="FM7" s="608"/>
      <c r="FN7" s="608"/>
      <c r="FO7" s="608"/>
      <c r="FP7" s="608"/>
      <c r="FQ7" s="676"/>
    </row>
    <row r="8" spans="2:173" s="1" customFormat="1" ht="65.25" customHeight="1">
      <c r="B8" s="648"/>
      <c r="C8" s="649"/>
      <c r="D8" s="650"/>
      <c r="E8" s="556" t="s">
        <v>1423</v>
      </c>
      <c r="F8" s="556"/>
      <c r="G8" s="137"/>
      <c r="H8" s="68" t="s">
        <v>395</v>
      </c>
      <c r="I8" s="68" t="s">
        <v>397</v>
      </c>
      <c r="J8" s="137"/>
      <c r="K8" s="68" t="s">
        <v>505</v>
      </c>
      <c r="L8" s="68" t="s">
        <v>505</v>
      </c>
      <c r="M8" s="68" t="s">
        <v>505</v>
      </c>
      <c r="N8" s="68" t="s">
        <v>505</v>
      </c>
      <c r="O8" s="68" t="s">
        <v>505</v>
      </c>
      <c r="P8" s="68" t="s">
        <v>505</v>
      </c>
      <c r="Q8" s="68" t="s">
        <v>505</v>
      </c>
      <c r="R8" s="38" t="s">
        <v>524</v>
      </c>
      <c r="S8" s="38" t="s">
        <v>524</v>
      </c>
      <c r="T8" s="38" t="s">
        <v>524</v>
      </c>
      <c r="U8" s="38" t="s">
        <v>524</v>
      </c>
      <c r="V8" s="38" t="s">
        <v>524</v>
      </c>
      <c r="W8" s="38" t="s">
        <v>524</v>
      </c>
      <c r="X8" s="38" t="s">
        <v>524</v>
      </c>
      <c r="Y8" s="38" t="s">
        <v>524</v>
      </c>
      <c r="Z8" s="38" t="s">
        <v>524</v>
      </c>
      <c r="AA8" s="38" t="s">
        <v>524</v>
      </c>
      <c r="AB8" s="38" t="s">
        <v>524</v>
      </c>
      <c r="AC8" s="38" t="s">
        <v>524</v>
      </c>
      <c r="AD8" s="38" t="s">
        <v>524</v>
      </c>
      <c r="AE8" s="38" t="s">
        <v>524</v>
      </c>
      <c r="AF8" s="38" t="s">
        <v>524</v>
      </c>
      <c r="AG8" s="38" t="s">
        <v>524</v>
      </c>
      <c r="AH8" s="38" t="s">
        <v>524</v>
      </c>
      <c r="AI8" s="38" t="s">
        <v>524</v>
      </c>
      <c r="AJ8" s="38" t="s">
        <v>524</v>
      </c>
      <c r="AK8" s="38" t="s">
        <v>524</v>
      </c>
      <c r="AL8" s="38" t="s">
        <v>524</v>
      </c>
      <c r="AM8" s="38" t="s">
        <v>524</v>
      </c>
      <c r="AN8" s="38" t="s">
        <v>524</v>
      </c>
      <c r="AO8" s="38" t="s">
        <v>524</v>
      </c>
      <c r="AP8" s="38" t="s">
        <v>524</v>
      </c>
      <c r="AQ8" s="38" t="s">
        <v>524</v>
      </c>
      <c r="AR8" s="38" t="s">
        <v>524</v>
      </c>
      <c r="AS8" s="38" t="s">
        <v>524</v>
      </c>
      <c r="AT8" s="38" t="s">
        <v>524</v>
      </c>
      <c r="AU8" s="38" t="s">
        <v>524</v>
      </c>
      <c r="AV8" s="38" t="s">
        <v>524</v>
      </c>
      <c r="AW8" s="38" t="s">
        <v>524</v>
      </c>
      <c r="AX8" s="38" t="s">
        <v>524</v>
      </c>
      <c r="AY8" s="38" t="s">
        <v>524</v>
      </c>
      <c r="AZ8" s="38" t="s">
        <v>524</v>
      </c>
      <c r="BA8" s="38" t="s">
        <v>524</v>
      </c>
      <c r="BB8" s="38" t="s">
        <v>524</v>
      </c>
      <c r="BC8" s="38" t="s">
        <v>524</v>
      </c>
      <c r="BD8" s="38" t="s">
        <v>524</v>
      </c>
      <c r="BE8" s="38" t="s">
        <v>524</v>
      </c>
      <c r="BF8" s="38" t="s">
        <v>524</v>
      </c>
      <c r="BG8" s="38" t="s">
        <v>524</v>
      </c>
      <c r="BH8" s="38" t="s">
        <v>524</v>
      </c>
      <c r="BI8" s="38" t="s">
        <v>524</v>
      </c>
      <c r="BJ8" s="38" t="s">
        <v>524</v>
      </c>
      <c r="BK8" s="38" t="s">
        <v>524</v>
      </c>
      <c r="BL8" s="38" t="s">
        <v>524</v>
      </c>
      <c r="BM8" s="38" t="s">
        <v>524</v>
      </c>
      <c r="BN8" s="38" t="s">
        <v>524</v>
      </c>
      <c r="BO8" s="38" t="s">
        <v>524</v>
      </c>
      <c r="BP8" s="38" t="s">
        <v>524</v>
      </c>
      <c r="BQ8" s="38" t="s">
        <v>524</v>
      </c>
      <c r="BR8" s="38" t="s">
        <v>524</v>
      </c>
      <c r="BS8" s="38" t="s">
        <v>524</v>
      </c>
      <c r="BT8" s="38" t="s">
        <v>524</v>
      </c>
      <c r="BU8" s="38" t="s">
        <v>524</v>
      </c>
      <c r="BV8" s="38" t="s">
        <v>524</v>
      </c>
      <c r="BW8" s="38" t="s">
        <v>524</v>
      </c>
      <c r="BX8" s="38" t="s">
        <v>524</v>
      </c>
      <c r="BY8" s="38" t="s">
        <v>524</v>
      </c>
      <c r="BZ8" s="38" t="s">
        <v>524</v>
      </c>
      <c r="CA8" s="38" t="s">
        <v>524</v>
      </c>
      <c r="CB8" s="38" t="s">
        <v>524</v>
      </c>
      <c r="CC8" s="38" t="s">
        <v>524</v>
      </c>
      <c r="CD8" s="38" t="s">
        <v>524</v>
      </c>
      <c r="CE8" s="38" t="s">
        <v>524</v>
      </c>
      <c r="CF8" s="38" t="s">
        <v>524</v>
      </c>
      <c r="CG8" s="38" t="s">
        <v>524</v>
      </c>
      <c r="CH8" s="38" t="s">
        <v>524</v>
      </c>
      <c r="CI8" s="38" t="s">
        <v>524</v>
      </c>
      <c r="CJ8" s="38" t="s">
        <v>524</v>
      </c>
      <c r="CK8" s="38" t="s">
        <v>524</v>
      </c>
      <c r="CL8" s="38" t="s">
        <v>524</v>
      </c>
      <c r="CM8" s="38" t="s">
        <v>524</v>
      </c>
      <c r="CN8" s="38" t="s">
        <v>524</v>
      </c>
      <c r="CO8" s="38" t="s">
        <v>524</v>
      </c>
      <c r="CP8" s="38" t="s">
        <v>524</v>
      </c>
      <c r="CQ8" s="38" t="s">
        <v>524</v>
      </c>
      <c r="CR8" s="38" t="s">
        <v>524</v>
      </c>
      <c r="CS8" s="38" t="s">
        <v>524</v>
      </c>
      <c r="CT8" s="38" t="s">
        <v>524</v>
      </c>
      <c r="CU8" s="38" t="s">
        <v>524</v>
      </c>
      <c r="CV8" s="38" t="s">
        <v>524</v>
      </c>
      <c r="CW8" s="38" t="s">
        <v>524</v>
      </c>
      <c r="CX8" s="38" t="s">
        <v>524</v>
      </c>
      <c r="CY8" s="38" t="s">
        <v>524</v>
      </c>
      <c r="CZ8" s="38" t="s">
        <v>524</v>
      </c>
      <c r="DA8" s="38" t="s">
        <v>524</v>
      </c>
      <c r="DB8" s="38" t="s">
        <v>524</v>
      </c>
      <c r="DC8" s="38" t="s">
        <v>524</v>
      </c>
      <c r="DD8" s="38" t="s">
        <v>524</v>
      </c>
      <c r="DE8" s="38" t="s">
        <v>524</v>
      </c>
      <c r="DF8" s="38" t="s">
        <v>524</v>
      </c>
      <c r="DG8" s="38" t="s">
        <v>524</v>
      </c>
      <c r="DH8" s="38" t="s">
        <v>524</v>
      </c>
      <c r="DI8" s="38" t="s">
        <v>524</v>
      </c>
      <c r="DJ8" s="38" t="s">
        <v>524</v>
      </c>
      <c r="DK8" s="38" t="s">
        <v>524</v>
      </c>
      <c r="DL8" s="38" t="s">
        <v>524</v>
      </c>
      <c r="DM8" s="38" t="s">
        <v>524</v>
      </c>
      <c r="DN8" s="38" t="s">
        <v>524</v>
      </c>
      <c r="DO8" s="38" t="s">
        <v>524</v>
      </c>
      <c r="DP8" s="38" t="s">
        <v>524</v>
      </c>
      <c r="DQ8" s="38" t="s">
        <v>524</v>
      </c>
      <c r="DR8" s="38" t="s">
        <v>524</v>
      </c>
      <c r="DS8" s="38" t="s">
        <v>524</v>
      </c>
      <c r="DT8" s="38" t="s">
        <v>524</v>
      </c>
      <c r="DU8" s="38" t="s">
        <v>524</v>
      </c>
      <c r="DV8" s="38" t="s">
        <v>524</v>
      </c>
      <c r="DW8" s="38" t="s">
        <v>524</v>
      </c>
      <c r="DX8" s="38" t="s">
        <v>524</v>
      </c>
      <c r="DY8" s="38" t="s">
        <v>524</v>
      </c>
      <c r="DZ8" s="38" t="s">
        <v>524</v>
      </c>
      <c r="EA8" s="38" t="s">
        <v>524</v>
      </c>
      <c r="EB8" s="38" t="s">
        <v>524</v>
      </c>
      <c r="EC8" s="38" t="s">
        <v>524</v>
      </c>
      <c r="ED8" s="38" t="s">
        <v>524</v>
      </c>
      <c r="EE8" s="38" t="s">
        <v>524</v>
      </c>
      <c r="EF8" s="38" t="s">
        <v>524</v>
      </c>
      <c r="EG8" s="38" t="s">
        <v>524</v>
      </c>
      <c r="EH8" s="38" t="s">
        <v>524</v>
      </c>
      <c r="EI8" s="38" t="s">
        <v>524</v>
      </c>
      <c r="EJ8" s="38" t="s">
        <v>524</v>
      </c>
      <c r="EK8" s="38" t="s">
        <v>524</v>
      </c>
      <c r="EL8" s="38" t="s">
        <v>524</v>
      </c>
      <c r="EM8" s="38" t="s">
        <v>524</v>
      </c>
      <c r="EN8" s="38" t="s">
        <v>524</v>
      </c>
      <c r="EO8" s="38" t="s">
        <v>524</v>
      </c>
      <c r="EP8" s="38" t="s">
        <v>524</v>
      </c>
      <c r="EQ8" s="38" t="s">
        <v>524</v>
      </c>
      <c r="ER8" s="38" t="s">
        <v>524</v>
      </c>
      <c r="ES8" s="38" t="s">
        <v>524</v>
      </c>
      <c r="ET8" s="38" t="s">
        <v>524</v>
      </c>
      <c r="EU8" s="37" t="s">
        <v>539</v>
      </c>
      <c r="EV8" s="37" t="s">
        <v>540</v>
      </c>
      <c r="EW8" s="38" t="s">
        <v>541</v>
      </c>
      <c r="EX8" s="68" t="s">
        <v>547</v>
      </c>
      <c r="EY8" s="68" t="s">
        <v>548</v>
      </c>
      <c r="EZ8" s="68" t="s">
        <v>549</v>
      </c>
      <c r="FA8" s="68" t="s">
        <v>550</v>
      </c>
      <c r="FB8" s="68" t="s">
        <v>551</v>
      </c>
      <c r="FC8" s="68" t="s">
        <v>552</v>
      </c>
      <c r="FD8" s="68" t="s">
        <v>553</v>
      </c>
      <c r="FE8" s="68" t="s">
        <v>554</v>
      </c>
      <c r="FF8" s="68" t="s">
        <v>555</v>
      </c>
      <c r="FG8" s="68" t="s">
        <v>556</v>
      </c>
      <c r="FH8" s="68" t="s">
        <v>524</v>
      </c>
      <c r="FI8" s="38" t="s">
        <v>524</v>
      </c>
      <c r="FJ8" s="68" t="s">
        <v>524</v>
      </c>
      <c r="FK8" s="68" t="s">
        <v>524</v>
      </c>
      <c r="FL8" s="171" t="s">
        <v>493</v>
      </c>
      <c r="FM8" s="171" t="s">
        <v>480</v>
      </c>
      <c r="FN8" s="171" t="s">
        <v>479</v>
      </c>
      <c r="FO8" s="172" t="s">
        <v>533</v>
      </c>
      <c r="FP8" s="171" t="s">
        <v>494</v>
      </c>
      <c r="FQ8" s="289" t="s">
        <v>1495</v>
      </c>
    </row>
    <row r="9" spans="2:173" s="59" customFormat="1" ht="21">
      <c r="B9" s="537"/>
      <c r="C9" s="538"/>
      <c r="D9" s="538"/>
      <c r="E9" s="505" t="s">
        <v>513</v>
      </c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5"/>
      <c r="BH9" s="505"/>
      <c r="BI9" s="505"/>
      <c r="BJ9" s="505"/>
      <c r="BK9" s="505"/>
      <c r="BL9" s="505"/>
      <c r="BM9" s="505"/>
      <c r="BN9" s="505"/>
      <c r="BO9" s="505"/>
      <c r="BP9" s="505"/>
      <c r="BQ9" s="505"/>
      <c r="BR9" s="505"/>
      <c r="BS9" s="505"/>
      <c r="BT9" s="505"/>
      <c r="BU9" s="505"/>
      <c r="BV9" s="505"/>
      <c r="BW9" s="505"/>
      <c r="BX9" s="505"/>
      <c r="BY9" s="505"/>
      <c r="BZ9" s="505"/>
      <c r="CA9" s="505"/>
      <c r="CB9" s="505"/>
      <c r="CC9" s="505"/>
      <c r="CD9" s="505"/>
      <c r="CE9" s="505"/>
      <c r="CF9" s="505"/>
      <c r="CG9" s="505"/>
      <c r="CH9" s="505"/>
      <c r="CI9" s="505"/>
      <c r="CJ9" s="505"/>
      <c r="CK9" s="505"/>
      <c r="CL9" s="505"/>
      <c r="CM9" s="505"/>
      <c r="CN9" s="505"/>
      <c r="CO9" s="505"/>
      <c r="CP9" s="505"/>
      <c r="CQ9" s="505"/>
      <c r="CR9" s="505"/>
      <c r="CS9" s="505"/>
      <c r="CT9" s="505"/>
      <c r="CU9" s="505"/>
      <c r="CV9" s="505"/>
      <c r="CW9" s="505"/>
      <c r="CX9" s="505"/>
      <c r="CY9" s="505"/>
      <c r="CZ9" s="505"/>
      <c r="DA9" s="505"/>
      <c r="DB9" s="505"/>
      <c r="DC9" s="505"/>
      <c r="DD9" s="505"/>
      <c r="DE9" s="505"/>
      <c r="DF9" s="505"/>
      <c r="DG9" s="505"/>
      <c r="DH9" s="505"/>
      <c r="DI9" s="505"/>
      <c r="DJ9" s="505"/>
      <c r="DK9" s="505"/>
      <c r="DL9" s="505"/>
      <c r="DM9" s="505"/>
      <c r="DN9" s="505"/>
      <c r="DO9" s="505"/>
      <c r="DP9" s="505"/>
      <c r="DQ9" s="505"/>
      <c r="DR9" s="505"/>
      <c r="DS9" s="505"/>
      <c r="DT9" s="505"/>
      <c r="DU9" s="505"/>
      <c r="DV9" s="505"/>
      <c r="DW9" s="505"/>
      <c r="DX9" s="505"/>
      <c r="DY9" s="505"/>
      <c r="DZ9" s="505"/>
      <c r="EA9" s="505"/>
      <c r="EB9" s="505"/>
      <c r="EC9" s="505"/>
      <c r="ED9" s="505"/>
      <c r="EE9" s="505"/>
      <c r="EF9" s="505"/>
      <c r="EG9" s="505"/>
      <c r="EH9" s="505"/>
      <c r="EI9" s="505"/>
      <c r="EJ9" s="505"/>
      <c r="EK9" s="505"/>
      <c r="EL9" s="505"/>
      <c r="EM9" s="505"/>
      <c r="EN9" s="505"/>
      <c r="EO9" s="505"/>
      <c r="EP9" s="505"/>
      <c r="EQ9" s="505"/>
      <c r="ER9" s="505"/>
      <c r="ES9" s="505"/>
      <c r="ET9" s="505"/>
      <c r="EU9" s="505"/>
      <c r="EV9" s="505"/>
      <c r="EW9" s="505"/>
      <c r="EX9" s="505"/>
      <c r="EY9" s="505"/>
      <c r="EZ9" s="505"/>
      <c r="FA9" s="505"/>
      <c r="FB9" s="505"/>
      <c r="FC9" s="505"/>
      <c r="FD9" s="505"/>
      <c r="FE9" s="505"/>
      <c r="FF9" s="505"/>
      <c r="FG9" s="505"/>
      <c r="FH9" s="505"/>
      <c r="FI9" s="505"/>
      <c r="FJ9" s="505"/>
      <c r="FK9" s="505"/>
      <c r="FL9" s="505"/>
      <c r="FM9" s="505"/>
      <c r="FN9" s="505"/>
      <c r="FO9" s="505"/>
      <c r="FP9" s="505"/>
      <c r="FQ9" s="506"/>
    </row>
    <row r="10" spans="2:173">
      <c r="B10" s="537"/>
      <c r="C10" s="538"/>
      <c r="D10" s="538"/>
      <c r="E10" s="499" t="s">
        <v>1045</v>
      </c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499"/>
      <c r="AS10" s="499"/>
      <c r="AT10" s="499"/>
      <c r="AU10" s="499"/>
      <c r="AV10" s="499"/>
      <c r="AW10" s="499"/>
      <c r="AX10" s="499"/>
      <c r="AY10" s="499"/>
      <c r="AZ10" s="499"/>
      <c r="BA10" s="499"/>
      <c r="BB10" s="499"/>
      <c r="BC10" s="499"/>
      <c r="BD10" s="499"/>
      <c r="BE10" s="499"/>
      <c r="BF10" s="499"/>
      <c r="BG10" s="499"/>
      <c r="BH10" s="499"/>
      <c r="BI10" s="499"/>
      <c r="BJ10" s="499"/>
      <c r="BK10" s="499"/>
      <c r="BL10" s="499"/>
      <c r="BM10" s="499"/>
      <c r="BN10" s="499"/>
      <c r="BO10" s="499"/>
      <c r="BP10" s="499"/>
      <c r="BQ10" s="499"/>
      <c r="BR10" s="499"/>
      <c r="BS10" s="499"/>
      <c r="BT10" s="499"/>
      <c r="BU10" s="499"/>
      <c r="BV10" s="499"/>
      <c r="BW10" s="499"/>
      <c r="BX10" s="499"/>
      <c r="BY10" s="499"/>
      <c r="BZ10" s="499"/>
      <c r="CA10" s="499"/>
      <c r="CB10" s="499"/>
      <c r="CC10" s="499"/>
      <c r="CD10" s="499"/>
      <c r="CE10" s="499"/>
      <c r="CF10" s="499"/>
      <c r="CG10" s="499"/>
      <c r="CH10" s="499"/>
      <c r="CI10" s="499"/>
      <c r="CJ10" s="499"/>
      <c r="CK10" s="499"/>
      <c r="CL10" s="499"/>
      <c r="CM10" s="499"/>
      <c r="CN10" s="499"/>
      <c r="CO10" s="499"/>
      <c r="CP10" s="499"/>
      <c r="CQ10" s="499"/>
      <c r="CR10" s="499"/>
      <c r="CS10" s="499"/>
      <c r="CT10" s="499"/>
      <c r="CU10" s="499"/>
      <c r="CV10" s="499"/>
      <c r="CW10" s="499"/>
      <c r="CX10" s="499"/>
      <c r="CY10" s="499"/>
      <c r="CZ10" s="499"/>
      <c r="DA10" s="499"/>
      <c r="DB10" s="499"/>
      <c r="DC10" s="499"/>
      <c r="DD10" s="499"/>
      <c r="DE10" s="499"/>
      <c r="DF10" s="499"/>
      <c r="DG10" s="499"/>
      <c r="DH10" s="499"/>
      <c r="DI10" s="499"/>
      <c r="DJ10" s="499"/>
      <c r="DK10" s="499"/>
      <c r="DL10" s="499"/>
      <c r="DM10" s="499"/>
      <c r="DN10" s="499"/>
      <c r="DO10" s="499"/>
      <c r="DP10" s="499"/>
      <c r="DQ10" s="499"/>
      <c r="DR10" s="499"/>
      <c r="DS10" s="499"/>
      <c r="DT10" s="499"/>
      <c r="DU10" s="499"/>
      <c r="DV10" s="499"/>
      <c r="DW10" s="499"/>
      <c r="DX10" s="499"/>
      <c r="DY10" s="499"/>
      <c r="DZ10" s="499"/>
      <c r="EA10" s="499"/>
      <c r="EB10" s="499"/>
      <c r="EC10" s="499"/>
      <c r="ED10" s="499"/>
      <c r="EE10" s="499"/>
      <c r="EF10" s="499"/>
      <c r="EG10" s="499"/>
      <c r="EH10" s="499"/>
      <c r="EI10" s="499"/>
      <c r="EJ10" s="499"/>
      <c r="EK10" s="499"/>
      <c r="EL10" s="499"/>
      <c r="EM10" s="499"/>
      <c r="EN10" s="499"/>
      <c r="EO10" s="499"/>
      <c r="EP10" s="499"/>
      <c r="EQ10" s="499"/>
      <c r="ER10" s="499"/>
      <c r="ES10" s="499"/>
      <c r="ET10" s="499"/>
      <c r="EU10" s="499"/>
      <c r="EV10" s="499"/>
      <c r="EW10" s="499"/>
      <c r="EX10" s="499"/>
      <c r="EY10" s="499"/>
      <c r="EZ10" s="499"/>
      <c r="FA10" s="499"/>
      <c r="FB10" s="499"/>
      <c r="FC10" s="499"/>
      <c r="FD10" s="499"/>
      <c r="FE10" s="499"/>
      <c r="FF10" s="499"/>
      <c r="FG10" s="499"/>
      <c r="FH10" s="499"/>
      <c r="FI10" s="499"/>
      <c r="FJ10" s="499"/>
      <c r="FK10" s="499"/>
      <c r="FL10" s="499"/>
      <c r="FM10" s="499"/>
      <c r="FN10" s="499"/>
      <c r="FO10" s="499"/>
      <c r="FP10" s="499"/>
      <c r="FQ10" s="500"/>
    </row>
    <row r="11" spans="2:173">
      <c r="B11" s="336">
        <v>411</v>
      </c>
      <c r="C11" s="50">
        <v>1</v>
      </c>
      <c r="D11" s="52">
        <v>1</v>
      </c>
      <c r="E11" s="21" t="s">
        <v>391</v>
      </c>
      <c r="F11" s="38" t="s">
        <v>500</v>
      </c>
      <c r="G11" s="76"/>
      <c r="H11" s="38">
        <v>1.4</v>
      </c>
      <c r="I11" s="38">
        <v>3.3</v>
      </c>
      <c r="J11" s="78"/>
      <c r="K11" s="21">
        <v>0.57999999999999996</v>
      </c>
      <c r="L11" s="21">
        <v>0.13</v>
      </c>
      <c r="M11" s="21">
        <v>3.0000000000000001E-3</v>
      </c>
      <c r="N11" s="21">
        <v>5.0000000000000001E-3</v>
      </c>
      <c r="O11" s="21">
        <v>3.0000000000000001E-3</v>
      </c>
      <c r="P11" s="21">
        <v>6.0000000000000001E-3</v>
      </c>
      <c r="Q11" s="21">
        <v>3.0000000000000001E-3</v>
      </c>
      <c r="R11" s="21">
        <v>1.52</v>
      </c>
      <c r="S11" s="21">
        <v>1.08</v>
      </c>
      <c r="T11" s="21">
        <v>1.34</v>
      </c>
      <c r="U11" s="21">
        <v>0.32</v>
      </c>
      <c r="V11" s="21">
        <v>0.98</v>
      </c>
      <c r="W11" s="21">
        <v>6.51</v>
      </c>
      <c r="X11" s="21">
        <v>4.87</v>
      </c>
      <c r="Y11" s="21">
        <v>5.04</v>
      </c>
      <c r="Z11" s="21">
        <v>6.38</v>
      </c>
      <c r="AA11" s="21">
        <v>0.84</v>
      </c>
      <c r="AB11" s="21">
        <v>0.88</v>
      </c>
      <c r="AC11" s="21">
        <v>0.9</v>
      </c>
      <c r="AD11" s="21">
        <v>4.2699999999999996</v>
      </c>
      <c r="AE11" s="21">
        <v>1.28</v>
      </c>
      <c r="AF11" s="21">
        <v>0.92</v>
      </c>
      <c r="AG11" s="21">
        <v>0.99</v>
      </c>
      <c r="AH11" s="21">
        <v>2.74</v>
      </c>
      <c r="AI11" s="21">
        <v>2.5099999999999998</v>
      </c>
      <c r="AJ11" s="21">
        <v>10.57</v>
      </c>
      <c r="AK11" s="21">
        <v>2.74</v>
      </c>
      <c r="AL11" s="21">
        <v>0.53</v>
      </c>
      <c r="AM11" s="21">
        <v>2.84</v>
      </c>
      <c r="AN11" s="21">
        <v>1.85</v>
      </c>
      <c r="AO11" s="21">
        <v>1.68</v>
      </c>
      <c r="AP11" s="21">
        <v>0.1</v>
      </c>
      <c r="AQ11" s="21">
        <v>0.17</v>
      </c>
      <c r="AR11" s="21">
        <v>5.27</v>
      </c>
      <c r="AS11" s="21">
        <v>0.94</v>
      </c>
      <c r="AT11" s="21">
        <v>0.96</v>
      </c>
      <c r="AU11" s="21">
        <v>4.75</v>
      </c>
      <c r="AV11" s="21">
        <v>6.32</v>
      </c>
      <c r="AW11" s="21"/>
      <c r="AX11" s="21">
        <v>0.42</v>
      </c>
      <c r="AY11" s="21">
        <v>5.86</v>
      </c>
      <c r="AZ11" s="21">
        <v>3.62</v>
      </c>
      <c r="BA11" s="21">
        <v>5.98</v>
      </c>
      <c r="BB11" s="21">
        <v>2.4700000000000002</v>
      </c>
      <c r="BC11" s="21">
        <v>1.1100000000000001</v>
      </c>
      <c r="BD11" s="21">
        <v>3.51</v>
      </c>
      <c r="BE11" s="21">
        <v>5.88</v>
      </c>
      <c r="BF11" s="21">
        <v>1.43</v>
      </c>
      <c r="BG11" s="21"/>
      <c r="BH11" s="21">
        <v>5.19</v>
      </c>
      <c r="BI11" s="21">
        <v>0.11</v>
      </c>
      <c r="BJ11" s="21"/>
      <c r="BK11" s="21"/>
      <c r="BL11" s="21">
        <v>2.3199999999999998</v>
      </c>
      <c r="BM11" s="21"/>
      <c r="BN11" s="21">
        <v>4.74</v>
      </c>
      <c r="BO11" s="21">
        <v>2.63</v>
      </c>
      <c r="BP11" s="21"/>
      <c r="BQ11" s="21">
        <v>5.71</v>
      </c>
      <c r="BR11" s="21">
        <v>2.0099999999999998</v>
      </c>
      <c r="BS11" s="21">
        <v>2.39</v>
      </c>
      <c r="BT11" s="21"/>
      <c r="BU11" s="21">
        <v>2.54</v>
      </c>
      <c r="BV11" s="21">
        <v>0.26</v>
      </c>
      <c r="BW11" s="21">
        <v>1.32</v>
      </c>
      <c r="BX11" s="21">
        <v>1.73</v>
      </c>
      <c r="BY11" s="21">
        <v>0.44</v>
      </c>
      <c r="BZ11" s="21">
        <v>2.64</v>
      </c>
      <c r="CA11" s="21">
        <v>3.58</v>
      </c>
      <c r="CB11" s="21">
        <v>5.67</v>
      </c>
      <c r="CC11" s="21">
        <v>1.4</v>
      </c>
      <c r="CD11" s="21"/>
      <c r="CE11" s="21">
        <v>3.53</v>
      </c>
      <c r="CF11" s="21">
        <v>3.43</v>
      </c>
      <c r="CG11" s="21">
        <v>5.85</v>
      </c>
      <c r="CH11" s="21">
        <v>4.76</v>
      </c>
      <c r="CI11" s="21">
        <v>5.4</v>
      </c>
      <c r="CJ11" s="21">
        <v>1.18</v>
      </c>
      <c r="CK11" s="21">
        <v>0.23</v>
      </c>
      <c r="CL11" s="21">
        <v>2.5299999999999998</v>
      </c>
      <c r="CM11" s="21">
        <v>1.43</v>
      </c>
      <c r="CN11" s="21">
        <v>3.35</v>
      </c>
      <c r="CO11" s="21"/>
      <c r="CP11" s="21">
        <v>2.8</v>
      </c>
      <c r="CQ11" s="21">
        <v>3.54</v>
      </c>
      <c r="CR11" s="21">
        <v>5.94</v>
      </c>
      <c r="CS11" s="21">
        <v>2.37</v>
      </c>
      <c r="CT11" s="21">
        <v>1.4</v>
      </c>
      <c r="CU11" s="21">
        <v>2.16</v>
      </c>
      <c r="CV11" s="21"/>
      <c r="CW11" s="21">
        <v>2.11</v>
      </c>
      <c r="CX11" s="21"/>
      <c r="CY11" s="21">
        <v>3.37</v>
      </c>
      <c r="CZ11" s="21"/>
      <c r="DA11" s="21"/>
      <c r="DB11" s="21">
        <v>3.7</v>
      </c>
      <c r="DC11" s="21">
        <v>1.07</v>
      </c>
      <c r="DD11" s="21">
        <v>0.71</v>
      </c>
      <c r="DE11" s="21">
        <v>4.88</v>
      </c>
      <c r="DF11" s="21">
        <v>0.49</v>
      </c>
      <c r="DG11" s="21">
        <v>1.22</v>
      </c>
      <c r="DH11" s="21"/>
      <c r="DI11" s="21">
        <v>3.4</v>
      </c>
      <c r="DJ11" s="21">
        <v>3.21</v>
      </c>
      <c r="DK11" s="21">
        <v>1.27</v>
      </c>
      <c r="DL11" s="21">
        <v>2.02</v>
      </c>
      <c r="DM11" s="21">
        <v>3.73</v>
      </c>
      <c r="DN11" s="21">
        <v>0.38</v>
      </c>
      <c r="DO11" s="21">
        <v>4.1100000000000003</v>
      </c>
      <c r="DP11" s="21">
        <v>3.35</v>
      </c>
      <c r="DQ11" s="21">
        <v>0.66</v>
      </c>
      <c r="DR11" s="21">
        <v>3.08</v>
      </c>
      <c r="DS11" s="21">
        <v>4.92</v>
      </c>
      <c r="DT11" s="21">
        <v>1.9</v>
      </c>
      <c r="DU11" s="21">
        <v>3.19</v>
      </c>
      <c r="DV11" s="21">
        <v>3.12</v>
      </c>
      <c r="DW11" s="21">
        <v>1.75</v>
      </c>
      <c r="DX11" s="21">
        <v>2.4900000000000002</v>
      </c>
      <c r="DY11" s="21">
        <v>2.69</v>
      </c>
      <c r="DZ11" s="21">
        <v>5.23</v>
      </c>
      <c r="EA11" s="21"/>
      <c r="EB11" s="21">
        <v>1.46</v>
      </c>
      <c r="EC11" s="21">
        <v>1.39</v>
      </c>
      <c r="ED11" s="21">
        <v>2.64</v>
      </c>
      <c r="EE11" s="21">
        <v>1.18</v>
      </c>
      <c r="EF11" s="21">
        <v>0.84</v>
      </c>
      <c r="EG11" s="21">
        <v>4.74</v>
      </c>
      <c r="EH11" s="21">
        <v>3.32</v>
      </c>
      <c r="EI11" s="21">
        <v>3.61</v>
      </c>
      <c r="EJ11" s="21">
        <v>4.01</v>
      </c>
      <c r="EK11" s="21">
        <v>3.36</v>
      </c>
      <c r="EL11" s="21">
        <v>2.67</v>
      </c>
      <c r="EM11" s="21">
        <v>2.34</v>
      </c>
      <c r="EN11" s="21">
        <v>4.72</v>
      </c>
      <c r="EO11" s="21"/>
      <c r="EP11" s="21">
        <v>5.58</v>
      </c>
      <c r="EQ11" s="21">
        <v>5.07</v>
      </c>
      <c r="ER11" s="21">
        <v>2.93</v>
      </c>
      <c r="ES11" s="21">
        <v>1.84</v>
      </c>
      <c r="ET11" s="21">
        <v>5.24</v>
      </c>
      <c r="EU11" s="21">
        <v>100.2</v>
      </c>
      <c r="EV11" s="21">
        <v>98.79</v>
      </c>
      <c r="EW11" s="21">
        <v>96.28</v>
      </c>
      <c r="EX11" s="21">
        <v>162</v>
      </c>
      <c r="EY11" s="21">
        <v>87.4</v>
      </c>
      <c r="EZ11" s="21">
        <v>43.2</v>
      </c>
      <c r="FA11" s="21">
        <v>95.2</v>
      </c>
      <c r="FB11" s="21">
        <v>123</v>
      </c>
      <c r="FC11" s="21">
        <v>113</v>
      </c>
      <c r="FD11" s="21">
        <v>31.6</v>
      </c>
      <c r="FE11" s="21">
        <v>21.1</v>
      </c>
      <c r="FF11" s="21">
        <v>45.2</v>
      </c>
      <c r="FG11" s="21">
        <v>16.7</v>
      </c>
      <c r="FH11" s="21">
        <v>1.056</v>
      </c>
      <c r="FI11" s="21">
        <v>0.75800000000000001</v>
      </c>
      <c r="FJ11" s="21">
        <v>1.2999999999999999E-2</v>
      </c>
      <c r="FK11" s="21">
        <v>1.048</v>
      </c>
      <c r="FL11" s="25">
        <f>MIN(K11:FK11)</f>
        <v>3.0000000000000001E-3</v>
      </c>
      <c r="FM11" s="22">
        <f>MEDIAN(K11:FK11)</f>
        <v>2.64</v>
      </c>
      <c r="FN11" s="22">
        <f>AVERAGE(K11:FK11)</f>
        <v>9.7107446808510627</v>
      </c>
      <c r="FO11" s="22">
        <f>PERCENTILE(K11:FK11,0.95)</f>
        <v>87.4</v>
      </c>
      <c r="FP11" s="22">
        <f>MAX(K11:FK11)</f>
        <v>162</v>
      </c>
      <c r="FQ11" s="337">
        <f>_xlfn.STDEV.S(K11:FK11)</f>
        <v>25.857970197491266</v>
      </c>
    </row>
    <row r="12" spans="2:173">
      <c r="B12" s="336">
        <v>412</v>
      </c>
      <c r="C12" s="50">
        <v>2</v>
      </c>
      <c r="D12" s="52">
        <v>2</v>
      </c>
      <c r="E12" s="21" t="s">
        <v>501</v>
      </c>
      <c r="F12" s="38" t="s">
        <v>908</v>
      </c>
      <c r="G12" s="76"/>
      <c r="H12" s="21"/>
      <c r="I12" s="21"/>
      <c r="J12" s="76"/>
      <c r="K12" s="21">
        <v>0.02</v>
      </c>
      <c r="L12" s="21">
        <v>3.0000000000000001E-3</v>
      </c>
      <c r="M12" s="21">
        <v>1E-3</v>
      </c>
      <c r="N12" s="21">
        <v>5.0000000000000001E-3</v>
      </c>
      <c r="O12" s="21">
        <v>1E-3</v>
      </c>
      <c r="P12" s="21">
        <v>2E-3</v>
      </c>
      <c r="Q12" s="21">
        <v>5.0000000000000001E-3</v>
      </c>
      <c r="R12" s="21"/>
      <c r="S12" s="21"/>
      <c r="T12" s="21"/>
      <c r="U12" s="21">
        <v>1.98</v>
      </c>
      <c r="V12" s="21">
        <v>2.21</v>
      </c>
      <c r="W12" s="21">
        <v>8.67</v>
      </c>
      <c r="X12" s="21">
        <v>6.43</v>
      </c>
      <c r="Y12" s="21"/>
      <c r="Z12" s="21"/>
      <c r="AA12" s="21"/>
      <c r="AB12" s="21">
        <v>11.55</v>
      </c>
      <c r="AC12" s="21"/>
      <c r="AD12" s="21">
        <v>3.18</v>
      </c>
      <c r="AE12" s="21"/>
      <c r="AF12" s="21"/>
      <c r="AG12" s="21">
        <v>1.22</v>
      </c>
      <c r="AH12" s="21"/>
      <c r="AI12" s="21">
        <v>1.35</v>
      </c>
      <c r="AJ12" s="21"/>
      <c r="AK12" s="21"/>
      <c r="AL12" s="21"/>
      <c r="AM12" s="21">
        <v>6.61</v>
      </c>
      <c r="AN12" s="21"/>
      <c r="AO12" s="21"/>
      <c r="AP12" s="21"/>
      <c r="AQ12" s="21">
        <v>6.27</v>
      </c>
      <c r="AR12" s="21"/>
      <c r="AS12" s="21">
        <v>0.8</v>
      </c>
      <c r="AT12" s="21"/>
      <c r="AU12" s="21"/>
      <c r="AV12" s="21">
        <v>1.69</v>
      </c>
      <c r="AW12" s="21"/>
      <c r="AX12" s="21"/>
      <c r="AY12" s="21">
        <v>3.65</v>
      </c>
      <c r="AZ12" s="21"/>
      <c r="BA12" s="21"/>
      <c r="BB12" s="21">
        <v>2.85</v>
      </c>
      <c r="BC12" s="21">
        <v>3.54</v>
      </c>
      <c r="BD12" s="21"/>
      <c r="BE12" s="21"/>
      <c r="BF12" s="21"/>
      <c r="BG12" s="21"/>
      <c r="BH12" s="21"/>
      <c r="BI12" s="21">
        <v>2.57</v>
      </c>
      <c r="BJ12" s="21">
        <v>2.63</v>
      </c>
      <c r="BK12" s="21"/>
      <c r="BL12" s="21"/>
      <c r="BM12" s="21">
        <v>9.64</v>
      </c>
      <c r="BN12" s="21"/>
      <c r="BO12" s="21"/>
      <c r="BP12" s="21">
        <v>5.87</v>
      </c>
      <c r="BQ12" s="21"/>
      <c r="BR12" s="21"/>
      <c r="BS12" s="21">
        <v>5.51</v>
      </c>
      <c r="BT12" s="21"/>
      <c r="BU12" s="21"/>
      <c r="BV12" s="21"/>
      <c r="BW12" s="21">
        <v>1.03</v>
      </c>
      <c r="BX12" s="21">
        <v>0.46</v>
      </c>
      <c r="BY12" s="21"/>
      <c r="BZ12" s="21">
        <v>2.58</v>
      </c>
      <c r="CA12" s="21">
        <v>2.48</v>
      </c>
      <c r="CB12" s="21"/>
      <c r="CC12" s="21"/>
      <c r="CD12" s="21">
        <v>3.71</v>
      </c>
      <c r="CE12" s="21">
        <v>0.72</v>
      </c>
      <c r="CF12" s="21"/>
      <c r="CG12" s="21"/>
      <c r="CH12" s="21">
        <v>0.86</v>
      </c>
      <c r="CI12" s="21"/>
      <c r="CJ12" s="21"/>
      <c r="CK12" s="21"/>
      <c r="CL12" s="21"/>
      <c r="CM12" s="21">
        <v>2.85</v>
      </c>
      <c r="CN12" s="21"/>
      <c r="CO12" s="21"/>
      <c r="CP12" s="21"/>
      <c r="CQ12" s="21">
        <v>4.0999999999999996</v>
      </c>
      <c r="CR12" s="21"/>
      <c r="CS12" s="21">
        <v>2.06</v>
      </c>
      <c r="CT12" s="21"/>
      <c r="CU12" s="21"/>
      <c r="CV12" s="21"/>
      <c r="CW12" s="21"/>
      <c r="CX12" s="21"/>
      <c r="CY12" s="21">
        <v>4.7300000000000004</v>
      </c>
      <c r="CZ12" s="21"/>
      <c r="DA12" s="21"/>
      <c r="DB12" s="21"/>
      <c r="DC12" s="21"/>
      <c r="DD12" s="21"/>
      <c r="DE12" s="21">
        <v>3.06</v>
      </c>
      <c r="DF12" s="21"/>
      <c r="DG12" s="21">
        <v>0.48</v>
      </c>
      <c r="DH12" s="21">
        <v>1.7</v>
      </c>
      <c r="DI12" s="21">
        <v>1.53</v>
      </c>
      <c r="DJ12" s="21"/>
      <c r="DK12" s="21">
        <v>4.7</v>
      </c>
      <c r="DL12" s="21">
        <v>4.62</v>
      </c>
      <c r="DM12" s="21">
        <v>1.86</v>
      </c>
      <c r="DN12" s="21"/>
      <c r="DO12" s="21"/>
      <c r="DP12" s="21">
        <v>1.57</v>
      </c>
      <c r="DQ12" s="21"/>
      <c r="DR12" s="21">
        <v>1.78</v>
      </c>
      <c r="DS12" s="21"/>
      <c r="DT12" s="21"/>
      <c r="DU12" s="21">
        <v>3.6</v>
      </c>
      <c r="DV12" s="21"/>
      <c r="DW12" s="21">
        <v>4.78</v>
      </c>
      <c r="DX12" s="21">
        <v>3.78</v>
      </c>
      <c r="DY12" s="21">
        <v>4.2</v>
      </c>
      <c r="DZ12" s="21"/>
      <c r="EA12" s="21">
        <v>2.57</v>
      </c>
      <c r="EB12" s="21">
        <v>1.89</v>
      </c>
      <c r="EC12" s="21"/>
      <c r="ED12" s="21">
        <v>1.33</v>
      </c>
      <c r="EE12" s="21">
        <v>1.78</v>
      </c>
      <c r="EF12" s="21">
        <v>2.37</v>
      </c>
      <c r="EG12" s="21"/>
      <c r="EH12" s="21"/>
      <c r="EI12" s="21">
        <v>4.99</v>
      </c>
      <c r="EJ12" s="21"/>
      <c r="EK12" s="21">
        <v>1.99</v>
      </c>
      <c r="EL12" s="21">
        <v>4.7699999999999996</v>
      </c>
      <c r="EM12" s="21"/>
      <c r="EN12" s="21"/>
      <c r="EO12" s="21"/>
      <c r="EP12" s="21">
        <v>5.24</v>
      </c>
      <c r="EQ12" s="21">
        <v>4.74</v>
      </c>
      <c r="ER12" s="21"/>
      <c r="ES12" s="21"/>
      <c r="ET12" s="21"/>
      <c r="EU12" s="21">
        <v>0.17899999999999999</v>
      </c>
      <c r="EV12" s="21">
        <v>0.20899999999999999</v>
      </c>
      <c r="EW12" s="21">
        <v>0.17799999999999999</v>
      </c>
      <c r="EX12" s="21">
        <v>2.83</v>
      </c>
      <c r="EY12" s="21">
        <v>38.5</v>
      </c>
      <c r="EZ12" s="21">
        <v>6.48</v>
      </c>
      <c r="FA12" s="21">
        <v>0.57999999999999996</v>
      </c>
      <c r="FB12" s="21">
        <v>2.54</v>
      </c>
      <c r="FC12" s="21">
        <v>1.27</v>
      </c>
      <c r="FD12" s="21">
        <v>1.22</v>
      </c>
      <c r="FE12" s="21">
        <v>2.19</v>
      </c>
      <c r="FF12" s="21">
        <v>2.2200000000000002</v>
      </c>
      <c r="FG12" s="21">
        <v>1.1499999999999999</v>
      </c>
      <c r="FH12" s="21">
        <v>0.43</v>
      </c>
      <c r="FI12" s="21">
        <v>5.0000000000000001E-3</v>
      </c>
      <c r="FJ12" s="21">
        <v>5.0000000000000001E-3</v>
      </c>
      <c r="FK12" s="21">
        <v>0.27800000000000002</v>
      </c>
      <c r="FL12" s="25">
        <f t="shared" ref="FL12:FL19" si="0">MIN(K12:FK12)</f>
        <v>1E-3</v>
      </c>
      <c r="FM12" s="22">
        <f t="shared" ref="FM12:FM17" si="1">MEDIAN(K12:FK12)</f>
        <v>2.2000000000000002</v>
      </c>
      <c r="FN12" s="22">
        <f t="shared" ref="FN12:FN17" si="2">AVERAGE(K12:FK12)</f>
        <v>3.1209102564102569</v>
      </c>
      <c r="FO12" s="22">
        <f t="shared" ref="FO12:FO17" si="3">PERCENTILE(K12:FK12,0.95)</f>
        <v>6.9189999999999827</v>
      </c>
      <c r="FP12" s="22">
        <f t="shared" ref="FP12:FP17" si="4">MAX(K12:FK12)</f>
        <v>38.5</v>
      </c>
      <c r="FQ12" s="337">
        <f t="shared" ref="FQ12:FQ17" si="5">_xlfn.STDEV.S(K12:FK12)</f>
        <v>4.6928081206007723</v>
      </c>
    </row>
    <row r="13" spans="2:173">
      <c r="B13" s="336">
        <v>413</v>
      </c>
      <c r="C13" s="50">
        <v>3</v>
      </c>
      <c r="D13" s="52">
        <v>3</v>
      </c>
      <c r="E13" s="21" t="s">
        <v>502</v>
      </c>
      <c r="F13" s="38" t="s">
        <v>909</v>
      </c>
      <c r="G13" s="76"/>
      <c r="H13" s="21"/>
      <c r="I13" s="21"/>
      <c r="J13" s="76"/>
      <c r="K13" s="21">
        <v>0.04</v>
      </c>
      <c r="L13" s="21">
        <v>0.02</v>
      </c>
      <c r="M13" s="21">
        <v>4.0000000000000001E-3</v>
      </c>
      <c r="N13" s="21">
        <v>3.0000000000000001E-3</v>
      </c>
      <c r="O13" s="21">
        <v>3.0000000000000001E-3</v>
      </c>
      <c r="P13" s="21">
        <v>0.01</v>
      </c>
      <c r="Q13" s="21">
        <v>0.03</v>
      </c>
      <c r="R13" s="21">
        <v>1.55</v>
      </c>
      <c r="S13" s="21"/>
      <c r="T13" s="21"/>
      <c r="U13" s="21"/>
      <c r="V13" s="21"/>
      <c r="W13" s="21">
        <v>2.63</v>
      </c>
      <c r="X13" s="21"/>
      <c r="Y13" s="21"/>
      <c r="Z13" s="21"/>
      <c r="AA13" s="21">
        <v>5.84</v>
      </c>
      <c r="AB13" s="21"/>
      <c r="AC13" s="21"/>
      <c r="AD13" s="21">
        <v>12.25</v>
      </c>
      <c r="AE13" s="21">
        <v>2.5099999999999998</v>
      </c>
      <c r="AF13" s="21">
        <v>21.63</v>
      </c>
      <c r="AG13" s="21"/>
      <c r="AH13" s="21">
        <v>1.89</v>
      </c>
      <c r="AI13" s="21"/>
      <c r="AJ13" s="21">
        <v>3.62</v>
      </c>
      <c r="AK13" s="21"/>
      <c r="AL13" s="21">
        <v>13.11</v>
      </c>
      <c r="AM13" s="21"/>
      <c r="AN13" s="21"/>
      <c r="AO13" s="21"/>
      <c r="AP13" s="21">
        <v>0.42</v>
      </c>
      <c r="AQ13" s="21">
        <v>5.99</v>
      </c>
      <c r="AR13" s="21">
        <v>2.74</v>
      </c>
      <c r="AS13" s="21">
        <v>0.87</v>
      </c>
      <c r="AT13" s="21"/>
      <c r="AU13" s="21"/>
      <c r="AV13" s="21"/>
      <c r="AW13" s="21">
        <v>2.63</v>
      </c>
      <c r="AX13" s="21"/>
      <c r="AY13" s="21"/>
      <c r="AZ13" s="21"/>
      <c r="BA13" s="21">
        <v>2.72</v>
      </c>
      <c r="BB13" s="21"/>
      <c r="BC13" s="21"/>
      <c r="BD13" s="21"/>
      <c r="BE13" s="21"/>
      <c r="BF13" s="21"/>
      <c r="BG13" s="21"/>
      <c r="BH13" s="21">
        <v>6.95</v>
      </c>
      <c r="BI13" s="21"/>
      <c r="BJ13" s="21"/>
      <c r="BK13" s="21"/>
      <c r="BL13" s="21"/>
      <c r="BM13" s="21">
        <v>9.31</v>
      </c>
      <c r="BN13" s="21"/>
      <c r="BO13" s="21"/>
      <c r="BP13" s="21">
        <v>0.34</v>
      </c>
      <c r="BQ13" s="21"/>
      <c r="BR13" s="21"/>
      <c r="BS13" s="21">
        <v>5.19</v>
      </c>
      <c r="BT13" s="21"/>
      <c r="BU13" s="21">
        <v>0.34</v>
      </c>
      <c r="BV13" s="21"/>
      <c r="BW13" s="21"/>
      <c r="BX13" s="21"/>
      <c r="BY13" s="21">
        <v>1.37</v>
      </c>
      <c r="BZ13" s="21"/>
      <c r="CA13" s="21"/>
      <c r="CB13" s="21">
        <v>4.8899999999999997</v>
      </c>
      <c r="CC13" s="21"/>
      <c r="CD13" s="21">
        <v>2.38</v>
      </c>
      <c r="CE13" s="21"/>
      <c r="CF13" s="21"/>
      <c r="CG13" s="21">
        <v>0.25</v>
      </c>
      <c r="CH13" s="21"/>
      <c r="CI13" s="21"/>
      <c r="CJ13" s="21"/>
      <c r="CK13" s="21">
        <v>0.67</v>
      </c>
      <c r="CL13" s="21"/>
      <c r="CM13" s="21"/>
      <c r="CN13" s="21">
        <v>5.95</v>
      </c>
      <c r="CO13" s="21">
        <v>0.65</v>
      </c>
      <c r="CP13" s="21">
        <v>0.23</v>
      </c>
      <c r="CQ13" s="21"/>
      <c r="CR13" s="21">
        <v>2.09</v>
      </c>
      <c r="CS13" s="21"/>
      <c r="CT13" s="21">
        <v>0.92</v>
      </c>
      <c r="CU13" s="21"/>
      <c r="CV13" s="21">
        <v>4.79</v>
      </c>
      <c r="CW13" s="21">
        <v>3.98</v>
      </c>
      <c r="CX13" s="21"/>
      <c r="CY13" s="21"/>
      <c r="CZ13" s="21">
        <v>1.35</v>
      </c>
      <c r="DA13" s="21">
        <v>4.8600000000000003</v>
      </c>
      <c r="DB13" s="21"/>
      <c r="DC13" s="21"/>
      <c r="DD13" s="21"/>
      <c r="DE13" s="21">
        <v>3.49</v>
      </c>
      <c r="DF13" s="21">
        <v>2.88</v>
      </c>
      <c r="DG13" s="21"/>
      <c r="DH13" s="21">
        <v>0.81</v>
      </c>
      <c r="DI13" s="21"/>
      <c r="DJ13" s="21">
        <v>1.1200000000000001</v>
      </c>
      <c r="DK13" s="21"/>
      <c r="DL13" s="21"/>
      <c r="DM13" s="21">
        <v>3.08</v>
      </c>
      <c r="DN13" s="21"/>
      <c r="DO13" s="21"/>
      <c r="DP13" s="21"/>
      <c r="DQ13" s="21"/>
      <c r="DR13" s="21"/>
      <c r="DS13" s="21"/>
      <c r="DT13" s="21">
        <v>1.98</v>
      </c>
      <c r="DU13" s="21"/>
      <c r="DV13" s="21">
        <v>0.21</v>
      </c>
      <c r="DW13" s="21"/>
      <c r="DX13" s="21"/>
      <c r="DY13" s="21"/>
      <c r="DZ13" s="21"/>
      <c r="EA13" s="21"/>
      <c r="EB13" s="21"/>
      <c r="EC13" s="21"/>
      <c r="ED13" s="21"/>
      <c r="EE13" s="21">
        <v>4.34</v>
      </c>
      <c r="EF13" s="21"/>
      <c r="EG13" s="21">
        <v>0.86</v>
      </c>
      <c r="EH13" s="21"/>
      <c r="EI13" s="21"/>
      <c r="EJ13" s="21">
        <v>1.2</v>
      </c>
      <c r="EK13" s="21"/>
      <c r="EL13" s="21"/>
      <c r="EM13" s="21">
        <v>1.55</v>
      </c>
      <c r="EN13" s="21"/>
      <c r="EO13" s="21"/>
      <c r="EP13" s="21">
        <v>3.49</v>
      </c>
      <c r="EQ13" s="21"/>
      <c r="ER13" s="21">
        <v>1.51</v>
      </c>
      <c r="ES13" s="21"/>
      <c r="ET13" s="21">
        <v>4.26</v>
      </c>
      <c r="EU13" s="21">
        <v>0.04</v>
      </c>
      <c r="EV13" s="21">
        <v>3.6999999999999998E-2</v>
      </c>
      <c r="EW13" s="21">
        <v>3.6999999999999998E-2</v>
      </c>
      <c r="EX13" s="21">
        <v>12</v>
      </c>
      <c r="EY13" s="21">
        <v>2.85</v>
      </c>
      <c r="EZ13" s="21">
        <v>1.03</v>
      </c>
      <c r="FA13" s="21">
        <v>0.16</v>
      </c>
      <c r="FB13" s="21">
        <v>0.53</v>
      </c>
      <c r="FC13" s="21">
        <v>10.199999999999999</v>
      </c>
      <c r="FD13" s="21">
        <v>1.58</v>
      </c>
      <c r="FE13" s="21">
        <v>0.57999999999999996</v>
      </c>
      <c r="FF13" s="21">
        <v>0.18</v>
      </c>
      <c r="FG13" s="21">
        <v>0.88</v>
      </c>
      <c r="FH13" s="21">
        <v>0.88600000000000001</v>
      </c>
      <c r="FI13" s="21">
        <v>2.1999999999999999E-2</v>
      </c>
      <c r="FJ13" s="24" t="s">
        <v>228</v>
      </c>
      <c r="FK13" s="24">
        <v>1.43</v>
      </c>
      <c r="FL13" s="25">
        <f t="shared" si="0"/>
        <v>3.0000000000000001E-3</v>
      </c>
      <c r="FM13" s="22">
        <f t="shared" si="1"/>
        <v>1.51</v>
      </c>
      <c r="FN13" s="22">
        <f t="shared" si="2"/>
        <v>2.8203098591549303</v>
      </c>
      <c r="FO13" s="22">
        <f t="shared" si="3"/>
        <v>11.1</v>
      </c>
      <c r="FP13" s="22">
        <f t="shared" si="4"/>
        <v>21.63</v>
      </c>
      <c r="FQ13" s="337">
        <f t="shared" si="5"/>
        <v>3.7898044902137444</v>
      </c>
    </row>
    <row r="14" spans="2:173">
      <c r="B14" s="336">
        <v>414</v>
      </c>
      <c r="C14" s="50">
        <v>4</v>
      </c>
      <c r="D14" s="52">
        <v>4</v>
      </c>
      <c r="E14" s="21" t="s">
        <v>503</v>
      </c>
      <c r="F14" s="38" t="s">
        <v>1044</v>
      </c>
      <c r="G14" s="76"/>
      <c r="H14" s="21"/>
      <c r="I14" s="21"/>
      <c r="J14" s="76"/>
      <c r="K14" s="21">
        <v>0.06</v>
      </c>
      <c r="L14" s="21">
        <v>0.03</v>
      </c>
      <c r="M14" s="21">
        <v>0.02</v>
      </c>
      <c r="N14" s="21">
        <v>0.05</v>
      </c>
      <c r="O14" s="21">
        <v>0.03</v>
      </c>
      <c r="P14" s="21">
        <v>0.04</v>
      </c>
      <c r="Q14" s="21">
        <v>7.0000000000000007E-2</v>
      </c>
      <c r="R14" s="21"/>
      <c r="S14" s="21"/>
      <c r="T14" s="21">
        <v>0.56000000000000005</v>
      </c>
      <c r="U14" s="21">
        <v>2.6</v>
      </c>
      <c r="V14" s="21">
        <v>0.75</v>
      </c>
      <c r="W14" s="21">
        <v>5.94</v>
      </c>
      <c r="X14" s="21"/>
      <c r="Y14" s="21"/>
      <c r="Z14" s="21">
        <v>1.45</v>
      </c>
      <c r="AA14" s="21"/>
      <c r="AB14" s="21">
        <v>3.31</v>
      </c>
      <c r="AC14" s="21">
        <v>2.76</v>
      </c>
      <c r="AD14" s="21">
        <v>2.75</v>
      </c>
      <c r="AE14" s="21">
        <v>2.48</v>
      </c>
      <c r="AF14" s="21">
        <v>2.06</v>
      </c>
      <c r="AG14" s="21">
        <v>1.66</v>
      </c>
      <c r="AH14" s="21">
        <v>1.42</v>
      </c>
      <c r="AI14" s="21">
        <v>0.72</v>
      </c>
      <c r="AJ14" s="21">
        <v>3.67</v>
      </c>
      <c r="AK14" s="21">
        <v>4.37</v>
      </c>
      <c r="AL14" s="21">
        <v>2.95</v>
      </c>
      <c r="AM14" s="21"/>
      <c r="AN14" s="21"/>
      <c r="AO14" s="21">
        <v>0.56000000000000005</v>
      </c>
      <c r="AP14" s="21">
        <v>9.65</v>
      </c>
      <c r="AQ14" s="21">
        <v>8.48</v>
      </c>
      <c r="AR14" s="21">
        <v>6.25</v>
      </c>
      <c r="AS14" s="21">
        <v>4.37</v>
      </c>
      <c r="AT14" s="21">
        <v>2.95</v>
      </c>
      <c r="AU14" s="21">
        <v>1.32</v>
      </c>
      <c r="AV14" s="21">
        <v>5.48</v>
      </c>
      <c r="AW14" s="21"/>
      <c r="AX14" s="21">
        <v>3.53</v>
      </c>
      <c r="AY14" s="21">
        <v>2.98</v>
      </c>
      <c r="AZ14" s="21">
        <v>0.18</v>
      </c>
      <c r="BA14" s="21">
        <v>2.82</v>
      </c>
      <c r="BB14" s="21">
        <v>3.82</v>
      </c>
      <c r="BC14" s="21">
        <v>2.71</v>
      </c>
      <c r="BD14" s="21">
        <v>2.8</v>
      </c>
      <c r="BE14" s="21">
        <v>1.9</v>
      </c>
      <c r="BF14" s="21">
        <v>0.28999999999999998</v>
      </c>
      <c r="BG14" s="21" t="s">
        <v>517</v>
      </c>
      <c r="BH14" s="21">
        <v>1.32</v>
      </c>
      <c r="BI14" s="21">
        <v>3.21</v>
      </c>
      <c r="BJ14" s="21">
        <v>3.33</v>
      </c>
      <c r="BK14" s="21"/>
      <c r="BL14" s="21">
        <v>1.66</v>
      </c>
      <c r="BM14" s="21">
        <v>1.42</v>
      </c>
      <c r="BN14" s="21">
        <v>0.72</v>
      </c>
      <c r="BO14" s="21">
        <v>3.67</v>
      </c>
      <c r="BP14" s="21">
        <v>2.98</v>
      </c>
      <c r="BQ14" s="21">
        <v>2.38</v>
      </c>
      <c r="BR14" s="21"/>
      <c r="BS14" s="21">
        <v>6.25</v>
      </c>
      <c r="BT14" s="21">
        <v>2.67</v>
      </c>
      <c r="BU14" s="21"/>
      <c r="BV14" s="21"/>
      <c r="BW14" s="21"/>
      <c r="BX14" s="21"/>
      <c r="BY14" s="21">
        <v>3.76</v>
      </c>
      <c r="BZ14" s="21"/>
      <c r="CA14" s="21"/>
      <c r="CB14" s="21"/>
      <c r="CC14" s="21">
        <v>3.02</v>
      </c>
      <c r="CD14" s="21"/>
      <c r="CE14" s="21">
        <v>0.51</v>
      </c>
      <c r="CF14" s="21">
        <v>2.94</v>
      </c>
      <c r="CG14" s="21"/>
      <c r="CH14" s="21">
        <v>2.0499999999999998</v>
      </c>
      <c r="CI14" s="21"/>
      <c r="CJ14" s="21">
        <v>1.65</v>
      </c>
      <c r="CK14" s="21"/>
      <c r="CL14" s="21">
        <v>1.45</v>
      </c>
      <c r="CM14" s="21">
        <v>2.6</v>
      </c>
      <c r="CN14" s="21">
        <v>1.94</v>
      </c>
      <c r="CO14" s="21">
        <v>2.96</v>
      </c>
      <c r="CP14" s="21">
        <v>2.2400000000000002</v>
      </c>
      <c r="CQ14" s="21">
        <v>2.12</v>
      </c>
      <c r="CR14" s="21">
        <v>2.66</v>
      </c>
      <c r="CS14" s="21"/>
      <c r="CT14" s="21">
        <v>0.53</v>
      </c>
      <c r="CU14" s="21">
        <v>3.72</v>
      </c>
      <c r="CV14" s="21">
        <v>1.61</v>
      </c>
      <c r="CW14" s="21"/>
      <c r="CX14" s="21" t="s">
        <v>518</v>
      </c>
      <c r="CY14" s="21">
        <v>2.0699999999999998</v>
      </c>
      <c r="CZ14" s="21">
        <v>3.6</v>
      </c>
      <c r="DA14" s="21">
        <v>2.94</v>
      </c>
      <c r="DB14" s="21">
        <v>2.0099999999999998</v>
      </c>
      <c r="DC14" s="21">
        <v>1.64</v>
      </c>
      <c r="DD14" s="21">
        <v>1.19</v>
      </c>
      <c r="DE14" s="21"/>
      <c r="DF14" s="21"/>
      <c r="DG14" s="21"/>
      <c r="DH14" s="21">
        <v>3.94</v>
      </c>
      <c r="DI14" s="21">
        <v>2.81</v>
      </c>
      <c r="DJ14" s="21">
        <v>3.48</v>
      </c>
      <c r="DK14" s="21">
        <v>3.38</v>
      </c>
      <c r="DL14" s="21">
        <v>1.51</v>
      </c>
      <c r="DM14" s="21">
        <v>3.38</v>
      </c>
      <c r="DN14" s="21">
        <v>2.73</v>
      </c>
      <c r="DO14" s="21">
        <v>0.97</v>
      </c>
      <c r="DP14" s="21">
        <v>1.1000000000000001</v>
      </c>
      <c r="DQ14" s="21"/>
      <c r="DR14" s="21">
        <v>1.45</v>
      </c>
      <c r="DS14" s="21">
        <v>1.36</v>
      </c>
      <c r="DT14" s="21">
        <v>1.57</v>
      </c>
      <c r="DU14" s="21">
        <v>3.15</v>
      </c>
      <c r="DV14" s="21">
        <v>0.15</v>
      </c>
      <c r="DW14" s="21">
        <v>1.41</v>
      </c>
      <c r="DX14" s="21">
        <v>2.46</v>
      </c>
      <c r="DY14" s="21">
        <v>1.56</v>
      </c>
      <c r="DZ14" s="21">
        <v>1.38</v>
      </c>
      <c r="EA14" s="21">
        <v>2.29</v>
      </c>
      <c r="EB14" s="21"/>
      <c r="EC14" s="21">
        <v>0.8</v>
      </c>
      <c r="ED14" s="21">
        <v>0.96</v>
      </c>
      <c r="EE14" s="21"/>
      <c r="EF14" s="21">
        <v>0.56000000000000005</v>
      </c>
      <c r="EG14" s="21">
        <v>4.22</v>
      </c>
      <c r="EH14" s="21">
        <v>14.56</v>
      </c>
      <c r="EI14" s="21">
        <v>7.35</v>
      </c>
      <c r="EJ14" s="21">
        <v>3.28</v>
      </c>
      <c r="EK14" s="21">
        <v>4.49</v>
      </c>
      <c r="EL14" s="21">
        <v>5.66</v>
      </c>
      <c r="EM14" s="21">
        <v>11.32</v>
      </c>
      <c r="EN14" s="21">
        <v>3.74</v>
      </c>
      <c r="EO14" s="21" t="s">
        <v>518</v>
      </c>
      <c r="EP14" s="21">
        <v>4.58</v>
      </c>
      <c r="EQ14" s="21">
        <v>10.57</v>
      </c>
      <c r="ER14" s="21">
        <v>7.51</v>
      </c>
      <c r="ES14" s="21">
        <v>7.57</v>
      </c>
      <c r="ET14" s="21">
        <v>3.71</v>
      </c>
      <c r="EU14" s="21">
        <v>4.24</v>
      </c>
      <c r="EV14" s="21">
        <v>3.8849999999999998</v>
      </c>
      <c r="EW14" s="21">
        <v>3.9740000000000002</v>
      </c>
      <c r="EX14" s="21">
        <v>1.3</v>
      </c>
      <c r="EY14" s="21">
        <v>2.3199999999999998</v>
      </c>
      <c r="EZ14" s="21">
        <v>33.4</v>
      </c>
      <c r="FA14" s="21">
        <v>4.1399999999999997</v>
      </c>
      <c r="FB14" s="21">
        <v>10.1</v>
      </c>
      <c r="FC14" s="21">
        <v>1.86</v>
      </c>
      <c r="FD14" s="21">
        <v>0.62</v>
      </c>
      <c r="FE14" s="21">
        <v>1.54</v>
      </c>
      <c r="FF14" s="21">
        <v>3.16</v>
      </c>
      <c r="FG14" s="21">
        <v>1.47</v>
      </c>
      <c r="FH14" s="21">
        <v>0.13600000000000001</v>
      </c>
      <c r="FI14" s="21">
        <v>2E-3</v>
      </c>
      <c r="FJ14" s="24" t="s">
        <v>228</v>
      </c>
      <c r="FK14" s="24" t="s">
        <v>228</v>
      </c>
      <c r="FL14" s="25">
        <f t="shared" si="0"/>
        <v>2E-3</v>
      </c>
      <c r="FM14" s="22">
        <f t="shared" si="1"/>
        <v>2.6</v>
      </c>
      <c r="FN14" s="22">
        <f t="shared" si="2"/>
        <v>3.1037967479674795</v>
      </c>
      <c r="FO14" s="22">
        <f t="shared" si="3"/>
        <v>8.3889999999999922</v>
      </c>
      <c r="FP14" s="22">
        <f t="shared" si="4"/>
        <v>33.4</v>
      </c>
      <c r="FQ14" s="337">
        <f t="shared" si="5"/>
        <v>3.6938607994740376</v>
      </c>
    </row>
    <row r="15" spans="2:173">
      <c r="B15" s="336">
        <v>415</v>
      </c>
      <c r="C15" s="50">
        <v>5</v>
      </c>
      <c r="D15" s="52">
        <v>5</v>
      </c>
      <c r="E15" s="21" t="s">
        <v>504</v>
      </c>
      <c r="F15" s="38" t="s">
        <v>910</v>
      </c>
      <c r="G15" s="76"/>
      <c r="H15" s="21"/>
      <c r="I15" s="21"/>
      <c r="J15" s="76"/>
      <c r="K15" s="21">
        <v>4.0000000000000001E-3</v>
      </c>
      <c r="L15" s="21">
        <v>3.0000000000000001E-3</v>
      </c>
      <c r="M15" s="21">
        <v>8.9999999999999993E-3</v>
      </c>
      <c r="N15" s="21">
        <v>8.9999999999999993E-3</v>
      </c>
      <c r="O15" s="21">
        <v>4.0000000000000001E-3</v>
      </c>
      <c r="P15" s="21">
        <v>4.0000000000000001E-3</v>
      </c>
      <c r="Q15" s="21">
        <v>7.0000000000000001E-3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>
        <v>0.54</v>
      </c>
      <c r="AL15" s="21"/>
      <c r="AM15" s="21"/>
      <c r="AN15" s="21"/>
      <c r="AO15" s="21"/>
      <c r="AP15" s="21"/>
      <c r="AQ15" s="21"/>
      <c r="AR15" s="21">
        <v>2.68</v>
      </c>
      <c r="AS15" s="21"/>
      <c r="AT15" s="21"/>
      <c r="AU15" s="21"/>
      <c r="AV15" s="21"/>
      <c r="AW15" s="21"/>
      <c r="AX15" s="21"/>
      <c r="AY15" s="21"/>
      <c r="AZ15" s="21"/>
      <c r="BA15" s="21">
        <v>0.76</v>
      </c>
      <c r="BB15" s="21"/>
      <c r="BC15" s="21"/>
      <c r="BD15" s="21"/>
      <c r="BE15" s="21"/>
      <c r="BF15" s="21"/>
      <c r="BG15" s="21"/>
      <c r="BH15" s="21"/>
      <c r="BI15" s="21">
        <v>0.42</v>
      </c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>
        <v>4.84</v>
      </c>
      <c r="BX15" s="21"/>
      <c r="BY15" s="21">
        <v>0.74</v>
      </c>
      <c r="BZ15" s="21"/>
      <c r="CA15" s="21"/>
      <c r="CB15" s="21">
        <v>4.1399999999999997</v>
      </c>
      <c r="CC15" s="21"/>
      <c r="CD15" s="21"/>
      <c r="CE15" s="21">
        <v>3.18</v>
      </c>
      <c r="CF15" s="21"/>
      <c r="CG15" s="21"/>
      <c r="CH15" s="21"/>
      <c r="CI15" s="21"/>
      <c r="CJ15" s="21"/>
      <c r="CK15" s="21">
        <v>0.61</v>
      </c>
      <c r="CL15" s="21"/>
      <c r="CM15" s="21"/>
      <c r="CN15" s="21"/>
      <c r="CO15" s="21"/>
      <c r="CP15" s="21"/>
      <c r="CQ15" s="21"/>
      <c r="CR15" s="21"/>
      <c r="CS15" s="21"/>
      <c r="CT15" s="21">
        <v>0.17</v>
      </c>
      <c r="CU15" s="21"/>
      <c r="CV15" s="21"/>
      <c r="CW15" s="21"/>
      <c r="CX15" s="21"/>
      <c r="CY15" s="21"/>
      <c r="CZ15" s="21"/>
      <c r="DA15" s="21"/>
      <c r="DB15" s="21"/>
      <c r="DC15" s="21"/>
      <c r="DD15" s="21">
        <v>2.34</v>
      </c>
      <c r="DE15" s="21"/>
      <c r="DF15" s="21"/>
      <c r="DG15" s="21"/>
      <c r="DH15" s="21">
        <v>1.53</v>
      </c>
      <c r="DI15" s="21"/>
      <c r="DJ15" s="21"/>
      <c r="DK15" s="21"/>
      <c r="DL15" s="21"/>
      <c r="DM15" s="21"/>
      <c r="DN15" s="21"/>
      <c r="DO15" s="21">
        <v>5.73</v>
      </c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>
        <v>4.8099999999999996</v>
      </c>
      <c r="ED15" s="21"/>
      <c r="EE15" s="21"/>
      <c r="EF15" s="21"/>
      <c r="EG15" s="21"/>
      <c r="EH15" s="21"/>
      <c r="EI15" s="21"/>
      <c r="EJ15" s="21"/>
      <c r="EK15" s="21"/>
      <c r="EL15" s="21"/>
      <c r="EM15" s="21">
        <v>5.5</v>
      </c>
      <c r="EN15" s="21"/>
      <c r="EO15" s="21"/>
      <c r="EP15" s="21"/>
      <c r="EQ15" s="21"/>
      <c r="ER15" s="21">
        <v>0.81</v>
      </c>
      <c r="ES15" s="21"/>
      <c r="ET15" s="21"/>
      <c r="EU15" s="21"/>
      <c r="EV15" s="21"/>
      <c r="EW15" s="21"/>
      <c r="EX15" s="21" t="s">
        <v>209</v>
      </c>
      <c r="EY15" s="21">
        <v>0.03</v>
      </c>
      <c r="EZ15" s="21" t="s">
        <v>209</v>
      </c>
      <c r="FA15" s="21">
        <v>1.74</v>
      </c>
      <c r="FB15" s="21">
        <v>1</v>
      </c>
      <c r="FC15" s="21" t="s">
        <v>209</v>
      </c>
      <c r="FD15" s="21" t="s">
        <v>209</v>
      </c>
      <c r="FE15" s="21" t="s">
        <v>209</v>
      </c>
      <c r="FF15" s="21" t="s">
        <v>209</v>
      </c>
      <c r="FG15" s="21" t="s">
        <v>209</v>
      </c>
      <c r="FH15" s="21" t="s">
        <v>209</v>
      </c>
      <c r="FI15" s="21"/>
      <c r="FJ15" s="21"/>
      <c r="FK15" s="21"/>
      <c r="FL15" s="25">
        <f t="shared" si="0"/>
        <v>3.0000000000000001E-3</v>
      </c>
      <c r="FM15" s="22">
        <f t="shared" si="1"/>
        <v>0.75</v>
      </c>
      <c r="FN15" s="22">
        <f t="shared" si="2"/>
        <v>1.6003846153846157</v>
      </c>
      <c r="FO15" s="22">
        <f t="shared" si="3"/>
        <v>5.335</v>
      </c>
      <c r="FP15" s="22">
        <f t="shared" si="4"/>
        <v>5.73</v>
      </c>
      <c r="FQ15" s="337">
        <f t="shared" si="5"/>
        <v>1.9181508194492545</v>
      </c>
    </row>
    <row r="16" spans="2:173">
      <c r="B16" s="336">
        <v>416</v>
      </c>
      <c r="C16" s="50">
        <v>6</v>
      </c>
      <c r="D16" s="52">
        <v>6</v>
      </c>
      <c r="E16" s="21" t="s">
        <v>516</v>
      </c>
      <c r="F16" s="38" t="s">
        <v>911</v>
      </c>
      <c r="G16" s="76"/>
      <c r="H16" s="21"/>
      <c r="I16" s="21"/>
      <c r="J16" s="76"/>
      <c r="K16" s="21"/>
      <c r="L16" s="21"/>
      <c r="M16" s="21"/>
      <c r="N16" s="21"/>
      <c r="O16" s="21"/>
      <c r="P16" s="21"/>
      <c r="Q16" s="21"/>
      <c r="R16" s="21"/>
      <c r="S16" s="21">
        <v>0.88</v>
      </c>
      <c r="T16" s="21"/>
      <c r="U16" s="21"/>
      <c r="V16" s="21"/>
      <c r="W16" s="21"/>
      <c r="X16" s="21"/>
      <c r="Y16" s="21">
        <v>0.89</v>
      </c>
      <c r="Z16" s="21"/>
      <c r="AA16" s="21"/>
      <c r="AB16" s="21"/>
      <c r="AC16" s="21"/>
      <c r="AD16" s="21"/>
      <c r="AE16" s="21">
        <v>0.56999999999999995</v>
      </c>
      <c r="AF16" s="21"/>
      <c r="AG16" s="21"/>
      <c r="AH16" s="21">
        <v>0.3</v>
      </c>
      <c r="AI16" s="21"/>
      <c r="AJ16" s="21"/>
      <c r="AK16" s="21"/>
      <c r="AL16" s="21"/>
      <c r="AM16" s="21"/>
      <c r="AN16" s="21">
        <v>0.74</v>
      </c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>
        <v>0.85</v>
      </c>
      <c r="BB16" s="21"/>
      <c r="BC16" s="21"/>
      <c r="BD16" s="21"/>
      <c r="BE16" s="21"/>
      <c r="BF16" s="21"/>
      <c r="BG16" s="21"/>
      <c r="BH16" s="21"/>
      <c r="BI16" s="21">
        <v>0.44</v>
      </c>
      <c r="BJ16" s="21"/>
      <c r="BK16" s="21"/>
      <c r="BL16" s="21">
        <v>4.43</v>
      </c>
      <c r="BM16" s="21"/>
      <c r="BN16" s="21"/>
      <c r="BO16" s="21"/>
      <c r="BP16" s="21">
        <v>0.22</v>
      </c>
      <c r="BQ16" s="21"/>
      <c r="BR16" s="21">
        <v>0.61</v>
      </c>
      <c r="BS16" s="21"/>
      <c r="BT16" s="21">
        <v>1.95</v>
      </c>
      <c r="BU16" s="21"/>
      <c r="BV16" s="21"/>
      <c r="BW16" s="21"/>
      <c r="BX16" s="21"/>
      <c r="BY16" s="21"/>
      <c r="BZ16" s="21"/>
      <c r="CA16" s="21">
        <v>0.86</v>
      </c>
      <c r="CB16" s="21"/>
      <c r="CC16" s="21"/>
      <c r="CD16" s="21"/>
      <c r="CE16" s="21"/>
      <c r="CF16" s="21">
        <v>3.61</v>
      </c>
      <c r="CG16" s="21">
        <v>0.64</v>
      </c>
      <c r="CH16" s="21"/>
      <c r="CI16" s="21"/>
      <c r="CJ16" s="21">
        <v>4.37</v>
      </c>
      <c r="CK16" s="21"/>
      <c r="CL16" s="21"/>
      <c r="CM16" s="21"/>
      <c r="CN16" s="21"/>
      <c r="CO16" s="21"/>
      <c r="CP16" s="21"/>
      <c r="CQ16" s="21"/>
      <c r="CR16" s="21"/>
      <c r="CS16" s="21">
        <v>1.38</v>
      </c>
      <c r="CT16" s="21">
        <v>0.23</v>
      </c>
      <c r="CU16" s="21"/>
      <c r="CV16" s="21"/>
      <c r="CW16" s="21">
        <v>1.81</v>
      </c>
      <c r="CX16" s="21"/>
      <c r="CY16" s="21">
        <v>4.7</v>
      </c>
      <c r="CZ16" s="21"/>
      <c r="DA16" s="21"/>
      <c r="DB16" s="21"/>
      <c r="DC16" s="21"/>
      <c r="DD16" s="21"/>
      <c r="DE16" s="21"/>
      <c r="DF16" s="21"/>
      <c r="DG16" s="21">
        <v>3.7</v>
      </c>
      <c r="DH16" s="21"/>
      <c r="DI16" s="21"/>
      <c r="DJ16" s="21"/>
      <c r="DK16" s="21"/>
      <c r="DL16" s="21"/>
      <c r="DM16" s="21"/>
      <c r="DN16" s="21">
        <v>2.5</v>
      </c>
      <c r="DO16" s="21"/>
      <c r="DP16" s="21"/>
      <c r="DQ16" s="21"/>
      <c r="DR16" s="21"/>
      <c r="DS16" s="21">
        <v>0.22</v>
      </c>
      <c r="DT16" s="21"/>
      <c r="DU16" s="21">
        <v>0.1</v>
      </c>
      <c r="DV16" s="21"/>
      <c r="DW16" s="21"/>
      <c r="DX16" s="21"/>
      <c r="DY16" s="21"/>
      <c r="DZ16" s="21"/>
      <c r="EA16" s="21">
        <v>0.47</v>
      </c>
      <c r="EB16" s="21"/>
      <c r="EC16" s="21"/>
      <c r="ED16" s="21">
        <v>2.71</v>
      </c>
      <c r="EE16" s="21">
        <v>4.2</v>
      </c>
      <c r="EF16" s="21"/>
      <c r="EG16" s="21"/>
      <c r="EH16" s="21"/>
      <c r="EI16" s="21"/>
      <c r="EJ16" s="21"/>
      <c r="EK16" s="21"/>
      <c r="EL16" s="21"/>
      <c r="EM16" s="21"/>
      <c r="EN16" s="21">
        <v>5.96</v>
      </c>
      <c r="EO16" s="21"/>
      <c r="EP16" s="21"/>
      <c r="EQ16" s="21"/>
      <c r="ER16" s="21"/>
      <c r="ES16" s="21">
        <v>3.63</v>
      </c>
      <c r="ET16" s="21"/>
      <c r="EU16" s="21"/>
      <c r="EV16" s="21"/>
      <c r="EW16" s="21"/>
      <c r="EX16" s="21" t="s">
        <v>209</v>
      </c>
      <c r="EY16" s="21" t="s">
        <v>209</v>
      </c>
      <c r="EZ16" s="21" t="s">
        <v>209</v>
      </c>
      <c r="FA16" s="21">
        <v>0.27</v>
      </c>
      <c r="FB16" s="21" t="s">
        <v>209</v>
      </c>
      <c r="FC16" s="21" t="s">
        <v>209</v>
      </c>
      <c r="FD16" s="21" t="s">
        <v>209</v>
      </c>
      <c r="FE16" s="21" t="s">
        <v>209</v>
      </c>
      <c r="FF16" s="21">
        <v>0.05</v>
      </c>
      <c r="FG16" s="21" t="s">
        <v>209</v>
      </c>
      <c r="FH16" s="21"/>
      <c r="FI16" s="21"/>
      <c r="FJ16" s="21"/>
      <c r="FK16" s="21"/>
      <c r="FL16" s="25">
        <f t="shared" si="0"/>
        <v>0.05</v>
      </c>
      <c r="FM16" s="22">
        <f t="shared" si="1"/>
        <v>0.87</v>
      </c>
      <c r="FN16" s="22">
        <f t="shared" si="2"/>
        <v>1.7763333333333335</v>
      </c>
      <c r="FO16" s="22">
        <f t="shared" si="3"/>
        <v>4.5784999999999991</v>
      </c>
      <c r="FP16" s="22">
        <f t="shared" si="4"/>
        <v>5.96</v>
      </c>
      <c r="FQ16" s="337">
        <f t="shared" si="5"/>
        <v>1.7341508571639026</v>
      </c>
    </row>
    <row r="17" spans="2:173">
      <c r="B17" s="336">
        <v>417</v>
      </c>
      <c r="C17" s="50">
        <v>7</v>
      </c>
      <c r="D17" s="52">
        <v>7</v>
      </c>
      <c r="E17" s="21" t="s">
        <v>519</v>
      </c>
      <c r="F17" s="38" t="s">
        <v>532</v>
      </c>
      <c r="G17" s="76"/>
      <c r="H17" s="21"/>
      <c r="I17" s="21"/>
      <c r="J17" s="76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>
        <v>0.44</v>
      </c>
      <c r="Z17" s="21"/>
      <c r="AA17" s="21"/>
      <c r="AB17" s="21"/>
      <c r="AC17" s="21"/>
      <c r="AD17" s="21"/>
      <c r="AE17" s="21"/>
      <c r="AF17" s="21">
        <v>0.31</v>
      </c>
      <c r="AG17" s="21"/>
      <c r="AH17" s="21"/>
      <c r="AI17" s="21"/>
      <c r="AJ17" s="21">
        <v>2.5499999999999998</v>
      </c>
      <c r="AK17" s="21"/>
      <c r="AL17" s="21"/>
      <c r="AM17" s="21"/>
      <c r="AN17" s="21"/>
      <c r="AO17" s="21">
        <v>5.17</v>
      </c>
      <c r="AP17" s="21"/>
      <c r="AQ17" s="21"/>
      <c r="AR17" s="21"/>
      <c r="AS17" s="21"/>
      <c r="AT17" s="21"/>
      <c r="AU17" s="21">
        <v>0.52</v>
      </c>
      <c r="AV17" s="21"/>
      <c r="AW17" s="21">
        <v>5.25</v>
      </c>
      <c r="AX17" s="21"/>
      <c r="AY17" s="21"/>
      <c r="AZ17" s="21"/>
      <c r="BA17" s="21"/>
      <c r="BB17" s="21"/>
      <c r="BC17" s="21"/>
      <c r="BD17" s="21">
        <v>0.77</v>
      </c>
      <c r="BE17" s="21"/>
      <c r="BF17" s="21"/>
      <c r="BG17" s="21"/>
      <c r="BH17" s="21"/>
      <c r="BI17" s="21"/>
      <c r="BJ17" s="21"/>
      <c r="BK17" s="21">
        <v>0.64</v>
      </c>
      <c r="BL17" s="21"/>
      <c r="BM17" s="21"/>
      <c r="BN17" s="21"/>
      <c r="BO17" s="21"/>
      <c r="BP17" s="21">
        <v>0.36</v>
      </c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>
        <v>2.0499999999999998</v>
      </c>
      <c r="CI17" s="21">
        <v>0.92</v>
      </c>
      <c r="CJ17" s="21"/>
      <c r="CK17" s="21"/>
      <c r="CL17" s="21"/>
      <c r="CM17" s="21"/>
      <c r="CN17" s="21"/>
      <c r="CO17" s="21">
        <v>5.52</v>
      </c>
      <c r="CP17" s="21"/>
      <c r="CQ17" s="21"/>
      <c r="CR17" s="21"/>
      <c r="CS17" s="21">
        <v>3.04</v>
      </c>
      <c r="CT17" s="21"/>
      <c r="CU17" s="21"/>
      <c r="CV17" s="21"/>
      <c r="CW17" s="21"/>
      <c r="CX17" s="21"/>
      <c r="CY17" s="21"/>
      <c r="CZ17" s="21"/>
      <c r="DA17" s="21"/>
      <c r="DB17" s="21">
        <v>3.95</v>
      </c>
      <c r="DC17" s="21">
        <v>2.5099999999999998</v>
      </c>
      <c r="DD17" s="21"/>
      <c r="DE17" s="21"/>
      <c r="DF17" s="21"/>
      <c r="DG17" s="21"/>
      <c r="DH17" s="21"/>
      <c r="DI17" s="21"/>
      <c r="DJ17" s="21">
        <v>3.99</v>
      </c>
      <c r="DK17" s="21"/>
      <c r="DL17" s="21">
        <v>4.1900000000000004</v>
      </c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>
        <v>4.78</v>
      </c>
      <c r="EA17" s="21"/>
      <c r="EB17" s="21"/>
      <c r="EC17" s="21"/>
      <c r="ED17" s="21"/>
      <c r="EE17" s="21"/>
      <c r="EF17" s="21"/>
      <c r="EG17" s="21">
        <v>4.92</v>
      </c>
      <c r="EH17" s="21"/>
      <c r="EI17" s="21">
        <v>1.53</v>
      </c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>
        <v>2.4</v>
      </c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5">
        <f t="shared" si="0"/>
        <v>0.31</v>
      </c>
      <c r="FM17" s="22">
        <f t="shared" si="1"/>
        <v>2.5099999999999998</v>
      </c>
      <c r="FN17" s="22">
        <f t="shared" si="2"/>
        <v>2.6576190476190478</v>
      </c>
      <c r="FO17" s="22">
        <f t="shared" si="3"/>
        <v>5.25</v>
      </c>
      <c r="FP17" s="22">
        <f t="shared" si="4"/>
        <v>5.52</v>
      </c>
      <c r="FQ17" s="337">
        <f t="shared" si="5"/>
        <v>1.8635957307364297</v>
      </c>
    </row>
    <row r="18" spans="2:173">
      <c r="B18" s="336">
        <v>418</v>
      </c>
      <c r="C18" s="50">
        <v>8</v>
      </c>
      <c r="D18" s="52">
        <v>8</v>
      </c>
      <c r="E18" s="21" t="s">
        <v>543</v>
      </c>
      <c r="F18" s="38" t="s">
        <v>912</v>
      </c>
      <c r="G18" s="76"/>
      <c r="H18" s="21"/>
      <c r="I18" s="21"/>
      <c r="J18" s="76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>
        <f t="shared" si="0"/>
        <v>0</v>
      </c>
      <c r="FM18" s="21">
        <f t="shared" ref="FM18:FQ19" si="6">MIN(L18:FL18)</f>
        <v>0</v>
      </c>
      <c r="FN18" s="21">
        <f t="shared" si="6"/>
        <v>0</v>
      </c>
      <c r="FO18" s="21">
        <f t="shared" si="6"/>
        <v>0</v>
      </c>
      <c r="FP18" s="21">
        <f t="shared" si="6"/>
        <v>0</v>
      </c>
      <c r="FQ18" s="32">
        <f t="shared" si="6"/>
        <v>0</v>
      </c>
    </row>
    <row r="19" spans="2:173">
      <c r="B19" s="336">
        <v>419</v>
      </c>
      <c r="C19" s="50">
        <v>9</v>
      </c>
      <c r="D19" s="52">
        <v>9</v>
      </c>
      <c r="E19" s="21" t="s">
        <v>542</v>
      </c>
      <c r="F19" s="38" t="s">
        <v>913</v>
      </c>
      <c r="G19" s="76"/>
      <c r="H19" s="21"/>
      <c r="I19" s="21"/>
      <c r="J19" s="76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>
        <f t="shared" si="0"/>
        <v>0</v>
      </c>
      <c r="FM19" s="21">
        <f t="shared" si="6"/>
        <v>0</v>
      </c>
      <c r="FN19" s="21">
        <f t="shared" si="6"/>
        <v>0</v>
      </c>
      <c r="FO19" s="21">
        <f t="shared" si="6"/>
        <v>0</v>
      </c>
      <c r="FP19" s="21">
        <f t="shared" si="6"/>
        <v>0</v>
      </c>
      <c r="FQ19" s="32">
        <f t="shared" si="6"/>
        <v>0</v>
      </c>
    </row>
    <row r="20" spans="2:173" s="19" customFormat="1" ht="16.2" thickBot="1">
      <c r="B20" s="671"/>
      <c r="C20" s="672"/>
      <c r="D20" s="673"/>
      <c r="E20" s="674"/>
      <c r="F20" s="675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274"/>
      <c r="BO20" s="274"/>
      <c r="BP20" s="274"/>
      <c r="BQ20" s="274"/>
      <c r="BR20" s="274"/>
      <c r="BS20" s="274"/>
      <c r="BT20" s="274"/>
      <c r="BU20" s="274"/>
      <c r="BV20" s="274"/>
      <c r="BW20" s="274"/>
      <c r="BX20" s="274"/>
      <c r="BY20" s="274"/>
      <c r="BZ20" s="274"/>
      <c r="CA20" s="274"/>
      <c r="CB20" s="274"/>
      <c r="CC20" s="274"/>
      <c r="CD20" s="274"/>
      <c r="CE20" s="274"/>
      <c r="CF20" s="274"/>
      <c r="CG20" s="274"/>
      <c r="CH20" s="274"/>
      <c r="CI20" s="274"/>
      <c r="CJ20" s="274"/>
      <c r="CK20" s="274"/>
      <c r="CL20" s="274"/>
      <c r="CM20" s="274"/>
      <c r="CN20" s="274"/>
      <c r="CO20" s="274"/>
      <c r="CP20" s="274"/>
      <c r="CQ20" s="274"/>
      <c r="CR20" s="274"/>
      <c r="CS20" s="274"/>
      <c r="CT20" s="274"/>
      <c r="CU20" s="274"/>
      <c r="CV20" s="274"/>
      <c r="CW20" s="274"/>
      <c r="CX20" s="274"/>
      <c r="CY20" s="274"/>
      <c r="CZ20" s="274"/>
      <c r="DA20" s="274"/>
      <c r="DB20" s="274"/>
      <c r="DC20" s="274"/>
      <c r="DD20" s="274"/>
      <c r="DE20" s="274"/>
      <c r="DF20" s="274"/>
      <c r="DG20" s="274"/>
      <c r="DH20" s="274"/>
      <c r="DI20" s="274"/>
      <c r="DJ20" s="274"/>
      <c r="DK20" s="274"/>
      <c r="DL20" s="274"/>
      <c r="DM20" s="274"/>
      <c r="DN20" s="274"/>
      <c r="DO20" s="274"/>
      <c r="DP20" s="274"/>
      <c r="DQ20" s="274"/>
      <c r="DR20" s="274"/>
      <c r="DS20" s="274"/>
      <c r="DT20" s="274"/>
      <c r="DU20" s="274"/>
      <c r="DV20" s="274"/>
      <c r="DW20" s="274"/>
      <c r="DX20" s="274"/>
      <c r="DY20" s="274"/>
      <c r="DZ20" s="274"/>
      <c r="EA20" s="274"/>
      <c r="EB20" s="274"/>
      <c r="EC20" s="274"/>
      <c r="ED20" s="274"/>
      <c r="EE20" s="274"/>
      <c r="EF20" s="274"/>
      <c r="EG20" s="274"/>
      <c r="EH20" s="274"/>
      <c r="EI20" s="274"/>
      <c r="EJ20" s="274"/>
      <c r="EK20" s="274"/>
      <c r="EL20" s="274"/>
      <c r="EM20" s="274"/>
      <c r="EN20" s="274"/>
      <c r="EO20" s="274"/>
      <c r="EP20" s="274"/>
      <c r="EQ20" s="274"/>
      <c r="ER20" s="274"/>
      <c r="ES20" s="274"/>
      <c r="ET20" s="274"/>
      <c r="EU20" s="274"/>
      <c r="EV20" s="274"/>
      <c r="EW20" s="274"/>
      <c r="EX20" s="274"/>
      <c r="EY20" s="274"/>
      <c r="EZ20" s="274"/>
      <c r="FA20" s="274"/>
      <c r="FB20" s="274"/>
      <c r="FC20" s="274"/>
      <c r="FD20" s="274"/>
      <c r="FE20" s="274"/>
      <c r="FF20" s="274"/>
      <c r="FG20" s="274"/>
      <c r="FH20" s="274"/>
      <c r="FI20" s="274"/>
      <c r="FJ20" s="274"/>
      <c r="FK20" s="274"/>
      <c r="FL20" s="290">
        <f t="shared" ref="FL20:FQ20" si="7">SUM(FL11:FL19)</f>
        <v>0.372</v>
      </c>
      <c r="FM20" s="290">
        <f t="shared" si="7"/>
        <v>13.079999999999998</v>
      </c>
      <c r="FN20" s="290">
        <f t="shared" si="7"/>
        <v>24.790098540720727</v>
      </c>
      <c r="FO20" s="290">
        <f t="shared" si="7"/>
        <v>128.97149999999999</v>
      </c>
      <c r="FP20" s="290">
        <f t="shared" si="7"/>
        <v>272.73999999999995</v>
      </c>
      <c r="FQ20" s="291">
        <f t="shared" si="7"/>
        <v>43.550341015129405</v>
      </c>
    </row>
  </sheetData>
  <mergeCells count="16">
    <mergeCell ref="B20:D20"/>
    <mergeCell ref="E20:F20"/>
    <mergeCell ref="FL7:FQ7"/>
    <mergeCell ref="FL2:FQ2"/>
    <mergeCell ref="E2:F2"/>
    <mergeCell ref="E3:F3"/>
    <mergeCell ref="E4:F4"/>
    <mergeCell ref="E5:F5"/>
    <mergeCell ref="E6:F6"/>
    <mergeCell ref="E7:F7"/>
    <mergeCell ref="E9:FQ9"/>
    <mergeCell ref="E10:FQ10"/>
    <mergeCell ref="B9:D10"/>
    <mergeCell ref="B2:D8"/>
    <mergeCell ref="E8:F8"/>
    <mergeCell ref="FL3:FQ6"/>
  </mergeCells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D79BF-985C-4DA3-A2C5-1B104B464951}">
  <dimension ref="B1:G337"/>
  <sheetViews>
    <sheetView zoomScale="80" zoomScaleNormal="80" workbookViewId="0"/>
  </sheetViews>
  <sheetFormatPr defaultRowHeight="15.6"/>
  <cols>
    <col min="1" max="1" width="2.69921875" customWidth="1"/>
    <col min="2" max="2" width="16.19921875" customWidth="1"/>
    <col min="3" max="3" width="29.69921875" style="6" customWidth="1"/>
    <col min="4" max="4" width="37.3984375" style="6" customWidth="1"/>
    <col min="5" max="5" width="11.19921875" style="6" customWidth="1"/>
    <col min="6" max="6" width="12.8984375" style="1" customWidth="1"/>
    <col min="7" max="7" width="20" customWidth="1"/>
  </cols>
  <sheetData>
    <row r="1" spans="2:7">
      <c r="C1"/>
      <c r="D1"/>
      <c r="E1"/>
      <c r="F1"/>
    </row>
    <row r="2" spans="2:7" ht="46.8">
      <c r="B2" s="42" t="s">
        <v>1589</v>
      </c>
      <c r="C2" s="42" t="s">
        <v>740</v>
      </c>
      <c r="D2" s="42" t="s">
        <v>1618</v>
      </c>
      <c r="E2" s="42" t="s">
        <v>1617</v>
      </c>
      <c r="F2" s="419" t="s">
        <v>1686</v>
      </c>
      <c r="G2" s="419" t="s">
        <v>1678</v>
      </c>
    </row>
    <row r="3" spans="2:7">
      <c r="B3" s="21" t="s">
        <v>82</v>
      </c>
      <c r="C3" s="21" t="s">
        <v>482</v>
      </c>
      <c r="D3" s="21" t="s">
        <v>400</v>
      </c>
      <c r="E3" s="91" t="s">
        <v>675</v>
      </c>
      <c r="F3" s="439" t="s">
        <v>482</v>
      </c>
      <c r="G3" s="440">
        <v>8631.5</v>
      </c>
    </row>
    <row r="4" spans="2:7">
      <c r="B4" s="21" t="s">
        <v>44</v>
      </c>
      <c r="C4" s="21" t="s">
        <v>136</v>
      </c>
      <c r="D4" s="21" t="s">
        <v>1640</v>
      </c>
      <c r="E4" s="91" t="s">
        <v>923</v>
      </c>
      <c r="F4" s="439" t="s">
        <v>136</v>
      </c>
      <c r="G4" s="440">
        <v>4399.5</v>
      </c>
    </row>
    <row r="5" spans="2:7">
      <c r="B5" s="21" t="s">
        <v>44</v>
      </c>
      <c r="C5" s="21" t="s">
        <v>384</v>
      </c>
      <c r="D5" s="21" t="s">
        <v>1619</v>
      </c>
      <c r="E5" s="91" t="s">
        <v>832</v>
      </c>
      <c r="F5" s="439" t="s">
        <v>384</v>
      </c>
      <c r="G5" s="440">
        <v>2695</v>
      </c>
    </row>
    <row r="6" spans="2:7">
      <c r="B6" s="21" t="s">
        <v>82</v>
      </c>
      <c r="C6" s="38" t="s">
        <v>250</v>
      </c>
      <c r="D6" s="38" t="s">
        <v>1646</v>
      </c>
      <c r="E6" s="91" t="s">
        <v>895</v>
      </c>
      <c r="F6" s="441" t="s">
        <v>250</v>
      </c>
      <c r="G6" s="440">
        <v>1845.6666666666667</v>
      </c>
    </row>
    <row r="7" spans="2:7">
      <c r="B7" s="21" t="s">
        <v>44</v>
      </c>
      <c r="C7" s="21" t="s">
        <v>135</v>
      </c>
      <c r="D7" s="21" t="s">
        <v>1640</v>
      </c>
      <c r="E7" s="91" t="s">
        <v>842</v>
      </c>
      <c r="F7" s="439" t="s">
        <v>135</v>
      </c>
      <c r="G7" s="440">
        <v>1680.2857142857142</v>
      </c>
    </row>
    <row r="8" spans="2:7">
      <c r="B8" s="38" t="s">
        <v>44</v>
      </c>
      <c r="C8" s="37" t="s">
        <v>23</v>
      </c>
      <c r="D8" s="38" t="s">
        <v>1619</v>
      </c>
      <c r="E8" s="361" t="s">
        <v>8</v>
      </c>
      <c r="F8" s="442" t="s">
        <v>23</v>
      </c>
      <c r="G8" s="440">
        <v>1617.2881818181816</v>
      </c>
    </row>
    <row r="9" spans="2:7">
      <c r="B9" s="21" t="s">
        <v>44</v>
      </c>
      <c r="C9" s="38" t="s">
        <v>392</v>
      </c>
      <c r="D9" s="21" t="s">
        <v>400</v>
      </c>
      <c r="E9" s="91" t="s">
        <v>882</v>
      </c>
      <c r="F9" s="441" t="s">
        <v>392</v>
      </c>
      <c r="G9" s="440">
        <v>1597.5</v>
      </c>
    </row>
    <row r="10" spans="2:7">
      <c r="B10" s="21" t="s">
        <v>82</v>
      </c>
      <c r="C10" s="46" t="s">
        <v>97</v>
      </c>
      <c r="D10" s="46" t="s">
        <v>1647</v>
      </c>
      <c r="E10" s="91" t="s">
        <v>871</v>
      </c>
      <c r="F10" s="443" t="s">
        <v>97</v>
      </c>
      <c r="G10" s="440">
        <v>1302.2333333333333</v>
      </c>
    </row>
    <row r="11" spans="2:7">
      <c r="B11" s="21" t="s">
        <v>44</v>
      </c>
      <c r="C11" s="37" t="s">
        <v>204</v>
      </c>
      <c r="D11" s="21" t="s">
        <v>1640</v>
      </c>
      <c r="E11" s="91" t="s">
        <v>922</v>
      </c>
      <c r="F11" s="442" t="s">
        <v>204</v>
      </c>
      <c r="G11" s="440">
        <v>1290</v>
      </c>
    </row>
    <row r="12" spans="2:7">
      <c r="B12" s="21" t="s">
        <v>44</v>
      </c>
      <c r="C12" s="39" t="s">
        <v>102</v>
      </c>
      <c r="D12" s="39" t="s">
        <v>1648</v>
      </c>
      <c r="E12" s="91" t="s">
        <v>862</v>
      </c>
      <c r="F12" s="444" t="s">
        <v>102</v>
      </c>
      <c r="G12" s="440">
        <v>780</v>
      </c>
    </row>
    <row r="13" spans="2:7">
      <c r="B13" s="21" t="s">
        <v>44</v>
      </c>
      <c r="C13" s="39" t="s">
        <v>49</v>
      </c>
      <c r="D13" s="39" t="s">
        <v>1649</v>
      </c>
      <c r="E13" s="91" t="s">
        <v>930</v>
      </c>
      <c r="F13" s="444" t="s">
        <v>49</v>
      </c>
      <c r="G13" s="440">
        <v>776.27499999999998</v>
      </c>
    </row>
    <row r="14" spans="2:7">
      <c r="B14" s="21" t="s">
        <v>44</v>
      </c>
      <c r="C14" s="39" t="s">
        <v>57</v>
      </c>
      <c r="D14" s="39" t="s">
        <v>1650</v>
      </c>
      <c r="E14" s="91" t="s">
        <v>477</v>
      </c>
      <c r="F14" s="444" t="s">
        <v>57</v>
      </c>
      <c r="G14" s="440">
        <v>547.28571428571433</v>
      </c>
    </row>
    <row r="15" spans="2:7">
      <c r="B15" s="21" t="s">
        <v>82</v>
      </c>
      <c r="C15" s="39" t="s">
        <v>65</v>
      </c>
      <c r="D15" s="39" t="s">
        <v>1642</v>
      </c>
      <c r="E15" s="91" t="s">
        <v>1634</v>
      </c>
      <c r="F15" s="444" t="s">
        <v>65</v>
      </c>
      <c r="G15" s="440">
        <v>463.49250000000001</v>
      </c>
    </row>
    <row r="16" spans="2:7">
      <c r="B16" s="21" t="s">
        <v>44</v>
      </c>
      <c r="C16" s="37" t="s">
        <v>220</v>
      </c>
      <c r="D16" s="37" t="s">
        <v>1641</v>
      </c>
      <c r="E16" s="91" t="s">
        <v>16</v>
      </c>
      <c r="F16" s="442" t="s">
        <v>1679</v>
      </c>
      <c r="G16" s="440">
        <v>340.40999999999997</v>
      </c>
    </row>
    <row r="17" spans="2:7">
      <c r="B17" s="21" t="s">
        <v>44</v>
      </c>
      <c r="C17" s="39" t="s">
        <v>111</v>
      </c>
      <c r="D17" s="39" t="s">
        <v>1650</v>
      </c>
      <c r="E17" s="91" t="s">
        <v>478</v>
      </c>
      <c r="F17" s="444" t="s">
        <v>111</v>
      </c>
      <c r="G17" s="440">
        <v>264.71428571428572</v>
      </c>
    </row>
    <row r="18" spans="2:7">
      <c r="B18" s="21" t="s">
        <v>44</v>
      </c>
      <c r="C18" s="37" t="s">
        <v>21</v>
      </c>
      <c r="D18" s="21" t="s">
        <v>1619</v>
      </c>
      <c r="E18" s="91" t="s">
        <v>7</v>
      </c>
      <c r="F18" s="442" t="s">
        <v>21</v>
      </c>
      <c r="G18" s="440">
        <v>234.91249999999999</v>
      </c>
    </row>
    <row r="19" spans="2:7">
      <c r="B19" s="21" t="s">
        <v>44</v>
      </c>
      <c r="C19" s="21" t="s">
        <v>130</v>
      </c>
      <c r="D19" s="46" t="s">
        <v>1651</v>
      </c>
      <c r="E19" s="91" t="s">
        <v>816</v>
      </c>
      <c r="F19" s="439" t="s">
        <v>130</v>
      </c>
      <c r="G19" s="440">
        <v>205.28571428571428</v>
      </c>
    </row>
    <row r="20" spans="2:7">
      <c r="B20" s="21" t="s">
        <v>44</v>
      </c>
      <c r="C20" s="38" t="s">
        <v>274</v>
      </c>
      <c r="D20" s="46" t="s">
        <v>1652</v>
      </c>
      <c r="E20" s="91" t="s">
        <v>932</v>
      </c>
      <c r="F20" s="441" t="s">
        <v>274</v>
      </c>
      <c r="G20" s="440">
        <v>184.71428571428572</v>
      </c>
    </row>
    <row r="21" spans="2:7">
      <c r="B21" s="21" t="s">
        <v>44</v>
      </c>
      <c r="C21" s="38" t="s">
        <v>790</v>
      </c>
      <c r="D21" s="46" t="s">
        <v>1653</v>
      </c>
      <c r="E21" s="91" t="s">
        <v>867</v>
      </c>
      <c r="F21" s="441" t="s">
        <v>790</v>
      </c>
      <c r="G21" s="440">
        <v>169.71428571428572</v>
      </c>
    </row>
    <row r="22" spans="2:7">
      <c r="B22" s="21" t="s">
        <v>82</v>
      </c>
      <c r="C22" s="21" t="s">
        <v>240</v>
      </c>
      <c r="D22" s="39" t="s">
        <v>1642</v>
      </c>
      <c r="E22" s="91" t="s">
        <v>807</v>
      </c>
      <c r="F22" s="439" t="s">
        <v>240</v>
      </c>
      <c r="G22" s="440">
        <v>154.875</v>
      </c>
    </row>
    <row r="23" spans="2:7">
      <c r="B23" s="21" t="s">
        <v>82</v>
      </c>
      <c r="C23" s="21" t="s">
        <v>247</v>
      </c>
      <c r="D23" s="39" t="s">
        <v>1060</v>
      </c>
      <c r="E23" s="91" t="s">
        <v>866</v>
      </c>
      <c r="F23" s="439" t="s">
        <v>247</v>
      </c>
      <c r="G23" s="440">
        <v>146.33333333333334</v>
      </c>
    </row>
    <row r="24" spans="2:7">
      <c r="B24" s="21" t="s">
        <v>44</v>
      </c>
      <c r="C24" s="40" t="s">
        <v>69</v>
      </c>
      <c r="D24" s="38" t="s">
        <v>1639</v>
      </c>
      <c r="E24" s="91" t="s">
        <v>817</v>
      </c>
      <c r="F24" s="444" t="s">
        <v>69</v>
      </c>
      <c r="G24" s="440">
        <v>146.25</v>
      </c>
    </row>
    <row r="25" spans="2:7">
      <c r="B25" s="21" t="s">
        <v>44</v>
      </c>
      <c r="C25" s="37" t="s">
        <v>32</v>
      </c>
      <c r="D25" s="39" t="s">
        <v>1063</v>
      </c>
      <c r="E25" s="91" t="s">
        <v>860</v>
      </c>
      <c r="F25" s="442" t="s">
        <v>32</v>
      </c>
      <c r="G25" s="440">
        <v>146.005</v>
      </c>
    </row>
    <row r="26" spans="2:7">
      <c r="B26" s="21" t="s">
        <v>44</v>
      </c>
      <c r="C26" s="21" t="s">
        <v>393</v>
      </c>
      <c r="D26" s="21" t="s">
        <v>1643</v>
      </c>
      <c r="E26" s="91" t="s">
        <v>404</v>
      </c>
      <c r="F26" s="439" t="s">
        <v>393</v>
      </c>
      <c r="G26" s="440">
        <v>140.60000000000002</v>
      </c>
    </row>
    <row r="27" spans="2:7">
      <c r="B27" s="21" t="s">
        <v>44</v>
      </c>
      <c r="C27" s="38" t="s">
        <v>791</v>
      </c>
      <c r="D27" s="46" t="s">
        <v>1653</v>
      </c>
      <c r="E27" s="91" t="s">
        <v>868</v>
      </c>
      <c r="F27" s="441" t="s">
        <v>791</v>
      </c>
      <c r="G27" s="440">
        <v>131.72727272727272</v>
      </c>
    </row>
    <row r="28" spans="2:7">
      <c r="B28" s="21" t="s">
        <v>44</v>
      </c>
      <c r="C28" s="21" t="s">
        <v>123</v>
      </c>
      <c r="D28" s="21" t="s">
        <v>1645</v>
      </c>
      <c r="E28" s="91" t="s">
        <v>853</v>
      </c>
      <c r="F28" s="439" t="s">
        <v>123</v>
      </c>
      <c r="G28" s="440">
        <v>109.80000000000001</v>
      </c>
    </row>
    <row r="29" spans="2:7">
      <c r="B29" s="21" t="s">
        <v>82</v>
      </c>
      <c r="C29" s="37" t="s">
        <v>20</v>
      </c>
      <c r="D29" s="21" t="s">
        <v>1644</v>
      </c>
      <c r="E29" s="91" t="s">
        <v>840</v>
      </c>
      <c r="F29" s="442" t="s">
        <v>20</v>
      </c>
      <c r="G29" s="440">
        <v>98.9</v>
      </c>
    </row>
    <row r="30" spans="2:7">
      <c r="B30" s="21" t="s">
        <v>44</v>
      </c>
      <c r="C30" s="37" t="s">
        <v>25</v>
      </c>
      <c r="D30" s="37" t="s">
        <v>1654</v>
      </c>
      <c r="E30" s="91" t="s">
        <v>873</v>
      </c>
      <c r="F30" s="442" t="s">
        <v>25</v>
      </c>
      <c r="G30" s="440">
        <v>94.680999999999997</v>
      </c>
    </row>
    <row r="31" spans="2:7">
      <c r="B31" s="21" t="s">
        <v>82</v>
      </c>
      <c r="C31" s="39" t="s">
        <v>48</v>
      </c>
      <c r="D31" s="39" t="s">
        <v>1054</v>
      </c>
      <c r="E31" s="91" t="s">
        <v>855</v>
      </c>
      <c r="F31" s="444" t="s">
        <v>48</v>
      </c>
      <c r="G31" s="440">
        <v>89.226666666666674</v>
      </c>
    </row>
    <row r="32" spans="2:7">
      <c r="B32" s="21" t="s">
        <v>82</v>
      </c>
      <c r="C32" s="39" t="s">
        <v>77</v>
      </c>
      <c r="D32" s="39" t="s">
        <v>1061</v>
      </c>
      <c r="E32" s="91" t="s">
        <v>861</v>
      </c>
      <c r="F32" s="444" t="s">
        <v>77</v>
      </c>
      <c r="G32" s="440">
        <v>87.86</v>
      </c>
    </row>
    <row r="33" spans="2:7">
      <c r="B33" s="21" t="s">
        <v>44</v>
      </c>
      <c r="C33" s="21" t="s">
        <v>242</v>
      </c>
      <c r="D33" s="21"/>
      <c r="E33" s="91" t="s">
        <v>683</v>
      </c>
      <c r="F33" s="38"/>
      <c r="G33" s="22">
        <v>75</v>
      </c>
    </row>
    <row r="34" spans="2:7">
      <c r="B34" s="21" t="s">
        <v>44</v>
      </c>
      <c r="C34" s="37" t="s">
        <v>33</v>
      </c>
      <c r="D34" s="37"/>
      <c r="E34" s="91" t="s">
        <v>15</v>
      </c>
      <c r="F34" s="38"/>
      <c r="G34" s="22">
        <v>71.037499999999994</v>
      </c>
    </row>
    <row r="35" spans="2:7">
      <c r="B35" s="21" t="s">
        <v>82</v>
      </c>
      <c r="C35" s="39" t="s">
        <v>104</v>
      </c>
      <c r="D35" s="39"/>
      <c r="E35" s="91" t="s">
        <v>890</v>
      </c>
      <c r="F35" s="38"/>
      <c r="G35" s="22">
        <v>70.86</v>
      </c>
    </row>
    <row r="36" spans="2:7">
      <c r="B36" s="21" t="s">
        <v>44</v>
      </c>
      <c r="C36" s="21" t="s">
        <v>127</v>
      </c>
      <c r="D36" s="21"/>
      <c r="E36" s="91" t="s">
        <v>819</v>
      </c>
      <c r="F36" s="38"/>
      <c r="G36" s="22">
        <v>64.545454545454547</v>
      </c>
    </row>
    <row r="37" spans="2:7">
      <c r="B37" s="21" t="s">
        <v>82</v>
      </c>
      <c r="C37" s="38" t="s">
        <v>236</v>
      </c>
      <c r="D37" s="38"/>
      <c r="E37" s="91" t="s">
        <v>933</v>
      </c>
      <c r="F37" s="38"/>
      <c r="G37" s="22">
        <v>61.339999999999996</v>
      </c>
    </row>
    <row r="38" spans="2:7">
      <c r="B38" s="21" t="s">
        <v>82</v>
      </c>
      <c r="C38" s="39" t="s">
        <v>50</v>
      </c>
      <c r="D38" s="39"/>
      <c r="E38" s="91" t="s">
        <v>823</v>
      </c>
      <c r="F38" s="38"/>
      <c r="G38" s="22">
        <v>56.015000000000001</v>
      </c>
    </row>
    <row r="39" spans="2:7">
      <c r="B39" s="21" t="s">
        <v>44</v>
      </c>
      <c r="C39" s="37" t="s">
        <v>27</v>
      </c>
      <c r="D39" s="37"/>
      <c r="E39" s="91" t="s">
        <v>810</v>
      </c>
      <c r="F39" s="38"/>
      <c r="G39" s="22">
        <v>56</v>
      </c>
    </row>
    <row r="40" spans="2:7">
      <c r="B40" s="21" t="s">
        <v>44</v>
      </c>
      <c r="C40" s="39" t="s">
        <v>100</v>
      </c>
      <c r="D40" s="39"/>
      <c r="E40" s="91" t="s">
        <v>688</v>
      </c>
      <c r="F40" s="38"/>
      <c r="G40" s="22">
        <v>55.6</v>
      </c>
    </row>
    <row r="41" spans="2:7">
      <c r="B41" s="21" t="s">
        <v>82</v>
      </c>
      <c r="C41" s="38" t="s">
        <v>241</v>
      </c>
      <c r="D41" s="38"/>
      <c r="E41" s="91" t="s">
        <v>1103</v>
      </c>
      <c r="F41" s="38"/>
      <c r="G41" s="22">
        <v>54.316666666666663</v>
      </c>
    </row>
    <row r="42" spans="2:7">
      <c r="B42" s="21" t="s">
        <v>82</v>
      </c>
      <c r="C42" s="40" t="s">
        <v>67</v>
      </c>
      <c r="D42" s="40"/>
      <c r="E42" s="91" t="s">
        <v>682</v>
      </c>
      <c r="F42" s="38"/>
      <c r="G42" s="22">
        <v>50.91571428571428</v>
      </c>
    </row>
    <row r="43" spans="2:7">
      <c r="B43" s="21" t="s">
        <v>82</v>
      </c>
      <c r="C43" s="39" t="s">
        <v>109</v>
      </c>
      <c r="D43" s="39"/>
      <c r="E43" s="91" t="s">
        <v>864</v>
      </c>
      <c r="F43" s="38"/>
      <c r="G43" s="22">
        <v>49.233750000000001</v>
      </c>
    </row>
    <row r="44" spans="2:7">
      <c r="B44" s="21" t="s">
        <v>82</v>
      </c>
      <c r="C44" s="39" t="s">
        <v>103</v>
      </c>
      <c r="D44" s="39"/>
      <c r="E44" s="91" t="s">
        <v>1104</v>
      </c>
      <c r="F44" s="38"/>
      <c r="G44" s="22">
        <v>49.05</v>
      </c>
    </row>
    <row r="45" spans="2:7">
      <c r="B45" s="21" t="s">
        <v>82</v>
      </c>
      <c r="C45" s="40" t="s">
        <v>68</v>
      </c>
      <c r="D45" s="40"/>
      <c r="E45" s="91" t="s">
        <v>829</v>
      </c>
      <c r="F45" s="38"/>
      <c r="G45" s="22">
        <v>44.6</v>
      </c>
    </row>
    <row r="46" spans="2:7">
      <c r="B46" s="21" t="s">
        <v>82</v>
      </c>
      <c r="C46" s="39" t="s">
        <v>55</v>
      </c>
      <c r="D46" s="39"/>
      <c r="E46" s="91" t="s">
        <v>857</v>
      </c>
      <c r="F46" s="38"/>
      <c r="G46" s="22">
        <v>44.12</v>
      </c>
    </row>
    <row r="47" spans="2:7">
      <c r="B47" s="21" t="s">
        <v>44</v>
      </c>
      <c r="C47" s="39" t="s">
        <v>99</v>
      </c>
      <c r="D47" s="39"/>
      <c r="E47" s="91" t="s">
        <v>886</v>
      </c>
      <c r="F47" s="38"/>
      <c r="G47" s="22">
        <v>40.85</v>
      </c>
    </row>
    <row r="48" spans="2:7">
      <c r="B48" s="21" t="s">
        <v>44</v>
      </c>
      <c r="C48" s="37" t="s">
        <v>22</v>
      </c>
      <c r="D48" s="37"/>
      <c r="E48" s="91" t="s">
        <v>421</v>
      </c>
      <c r="F48" s="38"/>
      <c r="G48" s="22">
        <v>40.471000000000004</v>
      </c>
    </row>
    <row r="49" spans="2:7">
      <c r="B49" s="21" t="s">
        <v>82</v>
      </c>
      <c r="C49" s="39" t="s">
        <v>60</v>
      </c>
      <c r="D49" s="39"/>
      <c r="E49" s="91" t="s">
        <v>858</v>
      </c>
      <c r="F49" s="38"/>
      <c r="G49" s="22">
        <v>38.53</v>
      </c>
    </row>
    <row r="50" spans="2:7">
      <c r="B50" s="21" t="s">
        <v>44</v>
      </c>
      <c r="C50" s="39" t="s">
        <v>112</v>
      </c>
      <c r="D50" s="39"/>
      <c r="E50" s="91" t="s">
        <v>822</v>
      </c>
      <c r="F50" s="38"/>
      <c r="G50" s="22">
        <v>36.700000000000003</v>
      </c>
    </row>
    <row r="51" spans="2:7">
      <c r="B51" s="21" t="s">
        <v>82</v>
      </c>
      <c r="C51" s="39" t="s">
        <v>106</v>
      </c>
      <c r="D51" s="39"/>
      <c r="E51" s="91" t="s">
        <v>863</v>
      </c>
      <c r="F51" s="38"/>
      <c r="G51" s="22">
        <v>33.116666666666667</v>
      </c>
    </row>
    <row r="52" spans="2:7">
      <c r="B52" s="21" t="s">
        <v>82</v>
      </c>
      <c r="C52" s="39" t="s">
        <v>108</v>
      </c>
      <c r="D52" s="39"/>
      <c r="E52" s="91" t="s">
        <v>834</v>
      </c>
      <c r="F52" s="38"/>
      <c r="G52" s="22">
        <v>32.85</v>
      </c>
    </row>
    <row r="53" spans="2:7">
      <c r="B53" s="21" t="s">
        <v>82</v>
      </c>
      <c r="C53" s="39" t="s">
        <v>58</v>
      </c>
      <c r="D53" s="39"/>
      <c r="E53" s="91" t="s">
        <v>461</v>
      </c>
      <c r="F53" s="38"/>
      <c r="G53" s="22">
        <v>28.9</v>
      </c>
    </row>
    <row r="54" spans="2:7">
      <c r="B54" s="21" t="s">
        <v>82</v>
      </c>
      <c r="C54" s="21" t="s">
        <v>249</v>
      </c>
      <c r="D54" s="21"/>
      <c r="E54" s="91" t="s">
        <v>894</v>
      </c>
      <c r="F54" s="38"/>
      <c r="G54" s="22">
        <v>28.59</v>
      </c>
    </row>
    <row r="55" spans="2:7">
      <c r="B55" s="21" t="s">
        <v>82</v>
      </c>
      <c r="C55" s="39" t="s">
        <v>63</v>
      </c>
      <c r="D55" s="39"/>
      <c r="E55" s="91" t="s">
        <v>859</v>
      </c>
      <c r="F55" s="38"/>
      <c r="G55" s="22">
        <v>27.225000000000001</v>
      </c>
    </row>
    <row r="56" spans="2:7">
      <c r="B56" s="21" t="s">
        <v>44</v>
      </c>
      <c r="C56" s="21" t="s">
        <v>132</v>
      </c>
      <c r="D56" s="21"/>
      <c r="E56" s="91" t="s">
        <v>877</v>
      </c>
      <c r="F56" s="38"/>
      <c r="G56" s="22">
        <v>25.400000000000002</v>
      </c>
    </row>
    <row r="57" spans="2:7">
      <c r="B57" s="21" t="s">
        <v>82</v>
      </c>
      <c r="C57" s="21" t="s">
        <v>235</v>
      </c>
      <c r="D57" s="21"/>
      <c r="E57" s="91" t="s">
        <v>849</v>
      </c>
      <c r="F57" s="38"/>
      <c r="G57" s="22">
        <v>25.3</v>
      </c>
    </row>
    <row r="58" spans="2:7">
      <c r="B58" s="21" t="s">
        <v>44</v>
      </c>
      <c r="C58" s="38" t="s">
        <v>409</v>
      </c>
      <c r="D58" s="38"/>
      <c r="E58" s="91" t="s">
        <v>691</v>
      </c>
      <c r="F58" s="38"/>
      <c r="G58" s="22">
        <v>24.5</v>
      </c>
    </row>
    <row r="59" spans="2:7">
      <c r="B59" s="21" t="s">
        <v>44</v>
      </c>
      <c r="C59" s="21" t="s">
        <v>139</v>
      </c>
      <c r="D59" s="21"/>
      <c r="E59" s="91" t="s">
        <v>692</v>
      </c>
      <c r="F59" s="38"/>
      <c r="G59" s="22">
        <v>23.2</v>
      </c>
    </row>
    <row r="60" spans="2:7">
      <c r="B60" s="21" t="s">
        <v>82</v>
      </c>
      <c r="C60" s="38" t="s">
        <v>246</v>
      </c>
      <c r="D60" s="38"/>
      <c r="E60" s="91" t="s">
        <v>825</v>
      </c>
      <c r="F60" s="38"/>
      <c r="G60" s="22">
        <v>22.400000000000002</v>
      </c>
    </row>
    <row r="61" spans="2:7">
      <c r="B61" s="21" t="s">
        <v>82</v>
      </c>
      <c r="C61" s="38" t="s">
        <v>239</v>
      </c>
      <c r="D61" s="38"/>
      <c r="E61" s="91" t="s">
        <v>818</v>
      </c>
      <c r="F61" s="38"/>
      <c r="G61" s="22">
        <v>22.116666666666664</v>
      </c>
    </row>
    <row r="62" spans="2:7">
      <c r="B62" s="21" t="s">
        <v>44</v>
      </c>
      <c r="C62" s="37" t="s">
        <v>744</v>
      </c>
      <c r="D62" s="37"/>
      <c r="E62" s="91" t="s">
        <v>836</v>
      </c>
      <c r="F62" s="38"/>
      <c r="G62" s="22">
        <v>22</v>
      </c>
    </row>
    <row r="63" spans="2:7">
      <c r="B63" s="21" t="s">
        <v>44</v>
      </c>
      <c r="C63" s="38" t="s">
        <v>792</v>
      </c>
      <c r="D63" s="38"/>
      <c r="E63" s="91" t="s">
        <v>826</v>
      </c>
      <c r="F63" s="38"/>
      <c r="G63" s="22">
        <v>21.785714285714285</v>
      </c>
    </row>
    <row r="64" spans="2:7">
      <c r="B64" s="21" t="s">
        <v>44</v>
      </c>
      <c r="C64" s="37" t="s">
        <v>26</v>
      </c>
      <c r="D64" s="37"/>
      <c r="E64" s="91" t="s">
        <v>874</v>
      </c>
      <c r="F64" s="38"/>
      <c r="G64" s="22">
        <v>21.700476190476188</v>
      </c>
    </row>
    <row r="65" spans="2:7">
      <c r="B65" s="21" t="s">
        <v>44</v>
      </c>
      <c r="C65" s="21" t="s">
        <v>137</v>
      </c>
      <c r="D65" s="21"/>
      <c r="E65" s="91" t="s">
        <v>1049</v>
      </c>
      <c r="F65" s="38"/>
      <c r="G65" s="22">
        <v>20.95</v>
      </c>
    </row>
    <row r="66" spans="2:7">
      <c r="B66" s="21" t="s">
        <v>82</v>
      </c>
      <c r="C66" s="21" t="s">
        <v>454</v>
      </c>
      <c r="D66" s="21"/>
      <c r="E66" s="91" t="s">
        <v>696</v>
      </c>
      <c r="F66" s="38"/>
      <c r="G66" s="22">
        <v>20.566666666666666</v>
      </c>
    </row>
    <row r="67" spans="2:7">
      <c r="B67" s="21" t="s">
        <v>44</v>
      </c>
      <c r="C67" s="21" t="s">
        <v>140</v>
      </c>
      <c r="D67" s="21"/>
      <c r="E67" s="91" t="s">
        <v>876</v>
      </c>
      <c r="F67" s="38"/>
      <c r="G67" s="22">
        <v>20.100000000000001</v>
      </c>
    </row>
    <row r="68" spans="2:7">
      <c r="B68" s="21" t="s">
        <v>82</v>
      </c>
      <c r="C68" s="38" t="s">
        <v>237</v>
      </c>
      <c r="D68" s="38"/>
      <c r="E68" s="91" t="s">
        <v>934</v>
      </c>
      <c r="F68" s="38"/>
      <c r="G68" s="22">
        <v>19.650000000000002</v>
      </c>
    </row>
    <row r="69" spans="2:7">
      <c r="B69" s="21" t="s">
        <v>44</v>
      </c>
      <c r="C69" s="37" t="s">
        <v>196</v>
      </c>
      <c r="D69" s="37"/>
      <c r="E69" s="91" t="s">
        <v>850</v>
      </c>
      <c r="F69" s="38"/>
      <c r="G69" s="22">
        <v>19.3</v>
      </c>
    </row>
    <row r="70" spans="2:7">
      <c r="B70" s="21" t="s">
        <v>44</v>
      </c>
      <c r="C70" s="37" t="s">
        <v>738</v>
      </c>
      <c r="D70" s="37"/>
      <c r="E70" s="91" t="s">
        <v>4</v>
      </c>
      <c r="F70" s="38"/>
      <c r="G70" s="22">
        <v>17.59</v>
      </c>
    </row>
    <row r="71" spans="2:7">
      <c r="B71" s="21" t="s">
        <v>82</v>
      </c>
      <c r="C71" s="37" t="s">
        <v>185</v>
      </c>
      <c r="D71" s="37"/>
      <c r="E71" s="91" t="s">
        <v>192</v>
      </c>
      <c r="F71" s="38"/>
      <c r="G71" s="22">
        <v>14.8</v>
      </c>
    </row>
    <row r="72" spans="2:7">
      <c r="B72" s="21" t="s">
        <v>44</v>
      </c>
      <c r="C72" s="21" t="s">
        <v>138</v>
      </c>
      <c r="D72" s="21"/>
      <c r="E72" s="91" t="s">
        <v>690</v>
      </c>
      <c r="F72" s="38"/>
      <c r="G72" s="22">
        <v>14.350000000000001</v>
      </c>
    </row>
    <row r="73" spans="2:7">
      <c r="B73" s="21" t="s">
        <v>44</v>
      </c>
      <c r="C73" s="21" t="s">
        <v>120</v>
      </c>
      <c r="D73" s="21"/>
      <c r="E73" s="91" t="s">
        <v>851</v>
      </c>
      <c r="F73" s="38"/>
      <c r="G73" s="22">
        <v>13.149999999999999</v>
      </c>
    </row>
    <row r="74" spans="2:7">
      <c r="B74" s="21" t="s">
        <v>82</v>
      </c>
      <c r="C74" s="39" t="s">
        <v>80</v>
      </c>
      <c r="D74" s="39"/>
      <c r="E74" s="91" t="s">
        <v>918</v>
      </c>
      <c r="F74" s="38"/>
      <c r="G74" s="22">
        <v>13.135</v>
      </c>
    </row>
    <row r="75" spans="2:7">
      <c r="B75" s="21" t="s">
        <v>82</v>
      </c>
      <c r="C75" s="21" t="s">
        <v>252</v>
      </c>
      <c r="D75" s="21"/>
      <c r="E75" s="91" t="s">
        <v>684</v>
      </c>
      <c r="F75" s="38"/>
      <c r="G75" s="22">
        <v>12.494999999999999</v>
      </c>
    </row>
    <row r="76" spans="2:7">
      <c r="B76" s="21" t="s">
        <v>82</v>
      </c>
      <c r="C76" s="39" t="s">
        <v>53</v>
      </c>
      <c r="D76" s="39"/>
      <c r="E76" s="91" t="s">
        <v>700</v>
      </c>
      <c r="F76" s="38"/>
      <c r="G76" s="22">
        <v>11.455</v>
      </c>
    </row>
    <row r="77" spans="2:7">
      <c r="B77" s="21" t="s">
        <v>82</v>
      </c>
      <c r="C77" s="40" t="s">
        <v>72</v>
      </c>
      <c r="D77" s="40"/>
      <c r="E77" s="91" t="s">
        <v>869</v>
      </c>
      <c r="F77" s="38"/>
      <c r="G77" s="22">
        <v>10.98</v>
      </c>
    </row>
    <row r="78" spans="2:7">
      <c r="B78" s="21" t="s">
        <v>44</v>
      </c>
      <c r="C78" s="40" t="s">
        <v>70</v>
      </c>
      <c r="D78" s="40"/>
      <c r="E78" s="91" t="s">
        <v>679</v>
      </c>
      <c r="F78" s="38"/>
      <c r="G78" s="22">
        <v>10.85</v>
      </c>
    </row>
    <row r="79" spans="2:7">
      <c r="B79" s="21" t="s">
        <v>44</v>
      </c>
      <c r="C79" s="21" t="s">
        <v>813</v>
      </c>
      <c r="D79" s="21"/>
      <c r="E79" s="91" t="s">
        <v>936</v>
      </c>
      <c r="F79" s="38"/>
      <c r="G79" s="22">
        <v>10.55</v>
      </c>
    </row>
    <row r="80" spans="2:7">
      <c r="B80" s="21" t="s">
        <v>44</v>
      </c>
      <c r="C80" s="21" t="s">
        <v>394</v>
      </c>
      <c r="D80" s="21"/>
      <c r="E80" s="91" t="s">
        <v>865</v>
      </c>
      <c r="F80" s="38"/>
      <c r="G80" s="22">
        <v>9.6999999999999993</v>
      </c>
    </row>
    <row r="81" spans="2:7">
      <c r="B81" s="21" t="s">
        <v>44</v>
      </c>
      <c r="C81" s="37" t="s">
        <v>17</v>
      </c>
      <c r="D81" s="37"/>
      <c r="E81" s="91" t="s">
        <v>451</v>
      </c>
      <c r="F81" s="38"/>
      <c r="G81" s="22">
        <v>8.9471428571428557</v>
      </c>
    </row>
    <row r="82" spans="2:7">
      <c r="B82" s="21" t="s">
        <v>44</v>
      </c>
      <c r="C82" s="37" t="s">
        <v>19</v>
      </c>
      <c r="D82" s="37"/>
      <c r="E82" s="91" t="s">
        <v>6</v>
      </c>
      <c r="F82" s="38"/>
      <c r="G82" s="22">
        <v>8.4814285714285713</v>
      </c>
    </row>
    <row r="83" spans="2:7">
      <c r="B83" s="21" t="s">
        <v>44</v>
      </c>
      <c r="C83" s="21" t="s">
        <v>141</v>
      </c>
      <c r="D83" s="21"/>
      <c r="E83" s="91" t="s">
        <v>805</v>
      </c>
      <c r="F83" s="38"/>
      <c r="G83" s="22">
        <v>8.4</v>
      </c>
    </row>
    <row r="84" spans="2:7">
      <c r="B84" s="21" t="s">
        <v>82</v>
      </c>
      <c r="C84" s="39" t="s">
        <v>59</v>
      </c>
      <c r="D84" s="39"/>
      <c r="E84" s="91" t="s">
        <v>499</v>
      </c>
      <c r="F84" s="38"/>
      <c r="G84" s="22">
        <v>8.34</v>
      </c>
    </row>
    <row r="85" spans="2:7">
      <c r="B85" s="21" t="s">
        <v>44</v>
      </c>
      <c r="C85" s="21" t="s">
        <v>131</v>
      </c>
      <c r="D85" s="21"/>
      <c r="E85" s="91" t="s">
        <v>942</v>
      </c>
      <c r="F85" s="38"/>
      <c r="G85" s="22">
        <v>7.45</v>
      </c>
    </row>
    <row r="86" spans="2:7">
      <c r="B86" s="21" t="s">
        <v>82</v>
      </c>
      <c r="C86" s="21" t="s">
        <v>264</v>
      </c>
      <c r="D86" s="21"/>
      <c r="E86" s="91" t="s">
        <v>893</v>
      </c>
      <c r="F86" s="38"/>
      <c r="G86" s="22">
        <v>6.9666666666666659</v>
      </c>
    </row>
    <row r="87" spans="2:7">
      <c r="B87" s="21" t="s">
        <v>82</v>
      </c>
      <c r="C87" s="21" t="s">
        <v>129</v>
      </c>
      <c r="D87" s="21"/>
      <c r="E87" s="91" t="s">
        <v>935</v>
      </c>
      <c r="F87" s="38"/>
      <c r="G87" s="22">
        <v>6.9233333333333347</v>
      </c>
    </row>
    <row r="88" spans="2:7">
      <c r="B88" s="21" t="s">
        <v>44</v>
      </c>
      <c r="C88" s="37" t="s">
        <v>24</v>
      </c>
      <c r="D88" s="37"/>
      <c r="E88" s="91" t="s">
        <v>9</v>
      </c>
      <c r="F88" s="38"/>
      <c r="G88" s="22">
        <v>6.7928571428571427</v>
      </c>
    </row>
    <row r="89" spans="2:7">
      <c r="B89" s="21" t="s">
        <v>44</v>
      </c>
      <c r="C89" s="21" t="s">
        <v>269</v>
      </c>
      <c r="D89" s="21"/>
      <c r="E89" s="91" t="s">
        <v>1102</v>
      </c>
      <c r="F89" s="38"/>
      <c r="G89" s="22">
        <v>6.1</v>
      </c>
    </row>
    <row r="90" spans="2:7">
      <c r="B90" s="21" t="s">
        <v>44</v>
      </c>
      <c r="C90" s="21" t="s">
        <v>134</v>
      </c>
      <c r="D90" s="21"/>
      <c r="E90" s="91" t="s">
        <v>804</v>
      </c>
      <c r="F90" s="38"/>
      <c r="G90" s="22">
        <v>6.1</v>
      </c>
    </row>
    <row r="91" spans="2:7">
      <c r="B91" s="21" t="s">
        <v>44</v>
      </c>
      <c r="C91" s="21" t="s">
        <v>1088</v>
      </c>
      <c r="D91" s="21"/>
      <c r="E91" s="91" t="s">
        <v>885</v>
      </c>
      <c r="F91" s="38"/>
      <c r="G91" s="22">
        <v>6.05</v>
      </c>
    </row>
    <row r="92" spans="2:7">
      <c r="B92" s="21" t="s">
        <v>82</v>
      </c>
      <c r="C92" s="39" t="s">
        <v>75</v>
      </c>
      <c r="D92" s="39"/>
      <c r="E92" s="91" t="s">
        <v>1050</v>
      </c>
      <c r="F92" s="38"/>
      <c r="G92" s="22">
        <v>5.4149999999999991</v>
      </c>
    </row>
    <row r="93" spans="2:7">
      <c r="B93" s="21" t="s">
        <v>82</v>
      </c>
      <c r="C93" s="40" t="s">
        <v>73</v>
      </c>
      <c r="D93" s="40"/>
      <c r="E93" s="91" t="s">
        <v>693</v>
      </c>
      <c r="F93" s="38"/>
      <c r="G93" s="22">
        <v>5.35</v>
      </c>
    </row>
    <row r="94" spans="2:7">
      <c r="B94" s="21" t="s">
        <v>82</v>
      </c>
      <c r="C94" s="21" t="s">
        <v>772</v>
      </c>
      <c r="D94" s="21"/>
      <c r="E94" s="91" t="s">
        <v>769</v>
      </c>
      <c r="F94" s="38"/>
      <c r="G94" s="22">
        <v>5.0666666666666664</v>
      </c>
    </row>
    <row r="95" spans="2:7">
      <c r="B95" s="21" t="s">
        <v>82</v>
      </c>
      <c r="C95" s="21" t="s">
        <v>265</v>
      </c>
      <c r="D95" s="21"/>
      <c r="E95" s="91" t="s">
        <v>929</v>
      </c>
      <c r="F95" s="38"/>
      <c r="G95" s="22">
        <v>4.8</v>
      </c>
    </row>
    <row r="96" spans="2:7">
      <c r="B96" s="21" t="s">
        <v>44</v>
      </c>
      <c r="C96" s="37" t="s">
        <v>197</v>
      </c>
      <c r="D96" s="37"/>
      <c r="E96" s="91" t="s">
        <v>198</v>
      </c>
      <c r="F96" s="38"/>
      <c r="G96" s="22">
        <v>4.75</v>
      </c>
    </row>
    <row r="97" spans="2:7">
      <c r="B97" s="21" t="s">
        <v>82</v>
      </c>
      <c r="C97" s="21" t="s">
        <v>251</v>
      </c>
      <c r="D97" s="21"/>
      <c r="E97" s="91" t="s">
        <v>820</v>
      </c>
      <c r="F97" s="38"/>
      <c r="G97" s="22">
        <v>4.583333333333333</v>
      </c>
    </row>
    <row r="98" spans="2:7">
      <c r="B98" s="21" t="s">
        <v>82</v>
      </c>
      <c r="C98" s="39" t="s">
        <v>46</v>
      </c>
      <c r="D98" s="39"/>
      <c r="E98" s="91" t="s">
        <v>699</v>
      </c>
      <c r="F98" s="38"/>
      <c r="G98" s="22">
        <v>4.4450000000000003</v>
      </c>
    </row>
    <row r="99" spans="2:7">
      <c r="B99" s="21" t="s">
        <v>82</v>
      </c>
      <c r="C99" s="21" t="s">
        <v>248</v>
      </c>
      <c r="D99" s="21"/>
      <c r="E99" s="91" t="s">
        <v>806</v>
      </c>
      <c r="F99" s="38"/>
      <c r="G99" s="22">
        <v>3.7766666666666668</v>
      </c>
    </row>
    <row r="100" spans="2:7">
      <c r="B100" s="21" t="s">
        <v>44</v>
      </c>
      <c r="C100" s="37" t="s">
        <v>809</v>
      </c>
      <c r="D100" s="37"/>
      <c r="E100" s="91" t="s">
        <v>10</v>
      </c>
      <c r="F100" s="38"/>
      <c r="G100" s="22">
        <v>3.6066666666666669</v>
      </c>
    </row>
    <row r="101" spans="2:7">
      <c r="B101" s="21" t="s">
        <v>82</v>
      </c>
      <c r="C101" s="39" t="s">
        <v>64</v>
      </c>
      <c r="D101" s="39"/>
      <c r="E101" s="91" t="s">
        <v>677</v>
      </c>
      <c r="F101" s="38"/>
      <c r="G101" s="22">
        <v>3.24</v>
      </c>
    </row>
    <row r="102" spans="2:7">
      <c r="B102" s="21" t="s">
        <v>82</v>
      </c>
      <c r="C102" s="39" t="s">
        <v>62</v>
      </c>
      <c r="D102" s="39"/>
      <c r="E102" s="91" t="s">
        <v>689</v>
      </c>
      <c r="F102" s="38"/>
      <c r="G102" s="22">
        <v>2.77</v>
      </c>
    </row>
    <row r="103" spans="2:7">
      <c r="B103" s="21" t="s">
        <v>82</v>
      </c>
      <c r="C103" s="21" t="s">
        <v>433</v>
      </c>
      <c r="D103" s="21"/>
      <c r="E103" s="91" t="s">
        <v>697</v>
      </c>
      <c r="F103" s="38"/>
      <c r="G103" s="22">
        <v>2.6666666666666665</v>
      </c>
    </row>
    <row r="104" spans="2:7">
      <c r="B104" s="21" t="s">
        <v>44</v>
      </c>
      <c r="C104" s="37" t="s">
        <v>133</v>
      </c>
      <c r="D104" s="37"/>
      <c r="E104" s="91" t="s">
        <v>883</v>
      </c>
      <c r="F104" s="38"/>
      <c r="G104" s="22">
        <v>2.4500000000000002</v>
      </c>
    </row>
    <row r="105" spans="2:7">
      <c r="B105" s="21" t="s">
        <v>82</v>
      </c>
      <c r="C105" s="21" t="s">
        <v>234</v>
      </c>
      <c r="D105" s="21"/>
      <c r="E105" s="91" t="s">
        <v>856</v>
      </c>
      <c r="F105" s="38"/>
      <c r="G105" s="22">
        <v>2.3916666666666671</v>
      </c>
    </row>
    <row r="106" spans="2:7">
      <c r="B106" s="21" t="s">
        <v>44</v>
      </c>
      <c r="C106" s="21" t="s">
        <v>122</v>
      </c>
      <c r="D106" s="21"/>
      <c r="E106" s="91" t="s">
        <v>462</v>
      </c>
      <c r="F106" s="38"/>
      <c r="G106" s="22">
        <v>1.5499999999999998</v>
      </c>
    </row>
    <row r="107" spans="2:7">
      <c r="B107" s="21" t="s">
        <v>82</v>
      </c>
      <c r="C107" s="39" t="s">
        <v>51</v>
      </c>
      <c r="D107" s="39"/>
      <c r="E107" s="91" t="s">
        <v>686</v>
      </c>
      <c r="F107" s="38"/>
      <c r="G107" s="22">
        <v>1.4449999999999998</v>
      </c>
    </row>
    <row r="108" spans="2:7">
      <c r="B108" s="21" t="s">
        <v>82</v>
      </c>
      <c r="C108" s="21" t="s">
        <v>243</v>
      </c>
      <c r="D108" s="21"/>
      <c r="E108" s="91" t="s">
        <v>928</v>
      </c>
      <c r="F108" s="38"/>
      <c r="G108" s="22">
        <v>1.3049999999999999</v>
      </c>
    </row>
    <row r="109" spans="2:7">
      <c r="B109" s="21" t="s">
        <v>82</v>
      </c>
      <c r="C109" s="38" t="s">
        <v>128</v>
      </c>
      <c r="D109" s="38"/>
      <c r="E109" s="91" t="s">
        <v>703</v>
      </c>
      <c r="F109" s="38"/>
      <c r="G109" s="22">
        <v>1.1100000000000001</v>
      </c>
    </row>
    <row r="110" spans="2:7">
      <c r="B110" s="21" t="s">
        <v>82</v>
      </c>
      <c r="C110" s="21" t="s">
        <v>245</v>
      </c>
      <c r="D110" s="21"/>
      <c r="E110" s="91" t="s">
        <v>880</v>
      </c>
      <c r="F110" s="38"/>
      <c r="G110" s="22">
        <v>1.1100000000000001</v>
      </c>
    </row>
    <row r="111" spans="2:7">
      <c r="B111" s="21" t="s">
        <v>44</v>
      </c>
      <c r="C111" s="21" t="s">
        <v>121</v>
      </c>
      <c r="D111" s="21"/>
      <c r="E111" s="91" t="s">
        <v>698</v>
      </c>
      <c r="F111" s="38"/>
      <c r="G111" s="22">
        <v>1.1000000000000001</v>
      </c>
    </row>
    <row r="112" spans="2:7">
      <c r="B112" s="21" t="s">
        <v>82</v>
      </c>
      <c r="C112" s="21" t="s">
        <v>238</v>
      </c>
      <c r="D112" s="21"/>
      <c r="E112" s="91" t="s">
        <v>843</v>
      </c>
      <c r="F112" s="38"/>
      <c r="G112" s="22">
        <v>1.0796333333333334</v>
      </c>
    </row>
    <row r="113" spans="2:7">
      <c r="B113" s="21" t="s">
        <v>82</v>
      </c>
      <c r="C113" s="37" t="s">
        <v>187</v>
      </c>
      <c r="D113" s="37"/>
      <c r="E113" s="91" t="s">
        <v>193</v>
      </c>
      <c r="F113" s="38"/>
      <c r="G113" s="22">
        <v>1.0666666666666667</v>
      </c>
    </row>
    <row r="114" spans="2:7">
      <c r="B114" s="21" t="s">
        <v>44</v>
      </c>
      <c r="C114" s="39" t="s">
        <v>390</v>
      </c>
      <c r="D114" s="39"/>
      <c r="E114" s="91" t="s">
        <v>881</v>
      </c>
      <c r="F114" s="38"/>
      <c r="G114" s="22">
        <v>0.45</v>
      </c>
    </row>
    <row r="115" spans="2:7">
      <c r="B115" s="21" t="s">
        <v>44</v>
      </c>
      <c r="C115" s="38" t="s">
        <v>387</v>
      </c>
      <c r="D115" s="38"/>
      <c r="E115" s="91" t="s">
        <v>827</v>
      </c>
      <c r="F115" s="38"/>
      <c r="G115" s="22"/>
    </row>
    <row r="116" spans="2:7">
      <c r="B116" s="21" t="s">
        <v>44</v>
      </c>
      <c r="C116" s="21" t="s">
        <v>386</v>
      </c>
      <c r="D116" s="21"/>
      <c r="E116" s="91" t="s">
        <v>828</v>
      </c>
      <c r="F116" s="38"/>
      <c r="G116" s="22"/>
    </row>
    <row r="117" spans="2:7">
      <c r="B117" s="21" t="s">
        <v>44</v>
      </c>
      <c r="C117" s="41" t="s">
        <v>78</v>
      </c>
      <c r="D117" s="41"/>
      <c r="E117" s="91" t="s">
        <v>830</v>
      </c>
      <c r="F117" s="38"/>
      <c r="G117" s="22"/>
    </row>
    <row r="118" spans="2:7">
      <c r="B118" s="21" t="s">
        <v>44</v>
      </c>
      <c r="C118" s="41" t="s">
        <v>94</v>
      </c>
      <c r="D118" s="41"/>
      <c r="E118" s="91" t="s">
        <v>831</v>
      </c>
      <c r="F118" s="38"/>
      <c r="G118" s="22"/>
    </row>
    <row r="119" spans="2:7">
      <c r="B119" s="21" t="s">
        <v>44</v>
      </c>
      <c r="C119" s="37" t="s">
        <v>222</v>
      </c>
      <c r="D119" s="37"/>
      <c r="E119" s="91" t="s">
        <v>914</v>
      </c>
      <c r="F119" s="38"/>
      <c r="G119" s="22"/>
    </row>
    <row r="120" spans="2:7">
      <c r="B120" s="21" t="s">
        <v>44</v>
      </c>
      <c r="C120" s="37" t="s">
        <v>226</v>
      </c>
      <c r="D120" s="37"/>
      <c r="E120" s="91" t="s">
        <v>915</v>
      </c>
      <c r="F120" s="38"/>
      <c r="G120" s="22"/>
    </row>
    <row r="121" spans="2:7">
      <c r="B121" s="21" t="s">
        <v>44</v>
      </c>
      <c r="C121" s="37" t="s">
        <v>223</v>
      </c>
      <c r="D121" s="37"/>
      <c r="E121" s="91" t="s">
        <v>916</v>
      </c>
      <c r="F121" s="38"/>
      <c r="G121" s="22"/>
    </row>
    <row r="122" spans="2:7">
      <c r="B122" s="21" t="s">
        <v>44</v>
      </c>
      <c r="C122" s="37" t="s">
        <v>225</v>
      </c>
      <c r="D122" s="37"/>
      <c r="E122" s="91" t="s">
        <v>917</v>
      </c>
      <c r="F122" s="38"/>
      <c r="G122" s="22"/>
    </row>
    <row r="123" spans="2:7">
      <c r="B123" s="21" t="s">
        <v>44</v>
      </c>
      <c r="C123" s="39" t="s">
        <v>79</v>
      </c>
      <c r="D123" s="39"/>
      <c r="E123" s="91" t="s">
        <v>833</v>
      </c>
      <c r="F123" s="38"/>
      <c r="G123" s="22"/>
    </row>
    <row r="124" spans="2:7">
      <c r="B124" s="21" t="s">
        <v>44</v>
      </c>
      <c r="C124" s="39" t="s">
        <v>110</v>
      </c>
      <c r="D124" s="39"/>
      <c r="E124" s="91" t="s">
        <v>835</v>
      </c>
      <c r="F124" s="38"/>
      <c r="G124" s="22"/>
    </row>
    <row r="125" spans="2:7">
      <c r="B125" s="21" t="s">
        <v>44</v>
      </c>
      <c r="C125" s="21" t="s">
        <v>434</v>
      </c>
      <c r="D125" s="21"/>
      <c r="E125" s="91" t="s">
        <v>680</v>
      </c>
      <c r="F125" s="38"/>
      <c r="G125" s="22"/>
    </row>
    <row r="126" spans="2:7">
      <c r="B126" s="21" t="s">
        <v>44</v>
      </c>
      <c r="C126" s="21" t="s">
        <v>435</v>
      </c>
      <c r="D126" s="21"/>
      <c r="E126" s="91" t="s">
        <v>837</v>
      </c>
      <c r="F126" s="38"/>
      <c r="G126" s="22"/>
    </row>
    <row r="127" spans="2:7">
      <c r="B127" s="21" t="s">
        <v>44</v>
      </c>
      <c r="C127" s="21" t="s">
        <v>18</v>
      </c>
      <c r="D127" s="21"/>
      <c r="E127" s="91" t="s">
        <v>5</v>
      </c>
      <c r="F127" s="38"/>
      <c r="G127" s="22"/>
    </row>
    <row r="128" spans="2:7">
      <c r="B128" s="21" t="s">
        <v>44</v>
      </c>
      <c r="C128" s="21" t="s">
        <v>436</v>
      </c>
      <c r="D128" s="21"/>
      <c r="E128" s="91" t="s">
        <v>467</v>
      </c>
      <c r="F128" s="38"/>
      <c r="G128" s="22"/>
    </row>
    <row r="129" spans="2:7">
      <c r="B129" s="21" t="s">
        <v>44</v>
      </c>
      <c r="C129" s="38" t="s">
        <v>465</v>
      </c>
      <c r="D129" s="38"/>
      <c r="E129" s="91" t="s">
        <v>919</v>
      </c>
      <c r="F129" s="38"/>
      <c r="G129" s="22"/>
    </row>
    <row r="130" spans="2:7">
      <c r="B130" s="21" t="s">
        <v>44</v>
      </c>
      <c r="C130" s="39" t="s">
        <v>105</v>
      </c>
      <c r="D130" s="39"/>
      <c r="E130" s="91" t="s">
        <v>470</v>
      </c>
      <c r="F130" s="38"/>
      <c r="G130" s="22"/>
    </row>
    <row r="131" spans="2:7">
      <c r="B131" s="21" t="s">
        <v>44</v>
      </c>
      <c r="C131" s="21" t="s">
        <v>443</v>
      </c>
      <c r="D131" s="21"/>
      <c r="E131" s="91" t="s">
        <v>472</v>
      </c>
      <c r="F131" s="38"/>
      <c r="G131" s="22"/>
    </row>
    <row r="132" spans="2:7">
      <c r="B132" s="21" t="s">
        <v>44</v>
      </c>
      <c r="C132" s="21" t="s">
        <v>437</v>
      </c>
      <c r="D132" s="21"/>
      <c r="E132" s="91" t="s">
        <v>468</v>
      </c>
      <c r="F132" s="38"/>
      <c r="G132" s="22"/>
    </row>
    <row r="133" spans="2:7">
      <c r="B133" s="21" t="s">
        <v>44</v>
      </c>
      <c r="C133" s="21" t="s">
        <v>438</v>
      </c>
      <c r="D133" s="21"/>
      <c r="E133" s="91" t="s">
        <v>469</v>
      </c>
      <c r="F133" s="38"/>
      <c r="G133" s="22"/>
    </row>
    <row r="134" spans="2:7">
      <c r="B134" s="21" t="s">
        <v>44</v>
      </c>
      <c r="C134" s="21" t="s">
        <v>439</v>
      </c>
      <c r="D134" s="21"/>
      <c r="E134" s="91" t="s">
        <v>838</v>
      </c>
      <c r="F134" s="38"/>
      <c r="G134" s="22"/>
    </row>
    <row r="135" spans="2:7">
      <c r="B135" s="21" t="s">
        <v>44</v>
      </c>
      <c r="C135" s="21" t="s">
        <v>203</v>
      </c>
      <c r="D135" s="21"/>
      <c r="E135" s="91" t="s">
        <v>681</v>
      </c>
      <c r="F135" s="38"/>
      <c r="G135" s="22"/>
    </row>
    <row r="136" spans="2:7">
      <c r="B136" s="21" t="s">
        <v>44</v>
      </c>
      <c r="C136" s="21" t="s">
        <v>440</v>
      </c>
      <c r="D136" s="21"/>
      <c r="E136" s="91" t="s">
        <v>839</v>
      </c>
      <c r="F136" s="38"/>
      <c r="G136" s="22"/>
    </row>
    <row r="137" spans="2:7">
      <c r="B137" s="21" t="s">
        <v>44</v>
      </c>
      <c r="C137" s="21" t="s">
        <v>442</v>
      </c>
      <c r="D137" s="21"/>
      <c r="E137" s="91" t="s">
        <v>473</v>
      </c>
      <c r="F137" s="38"/>
      <c r="G137" s="22"/>
    </row>
    <row r="138" spans="2:7">
      <c r="B138" s="21" t="s">
        <v>44</v>
      </c>
      <c r="C138" s="21" t="s">
        <v>441</v>
      </c>
      <c r="D138" s="21"/>
      <c r="E138" s="91" t="s">
        <v>841</v>
      </c>
      <c r="F138" s="38"/>
      <c r="G138" s="22"/>
    </row>
    <row r="139" spans="2:7">
      <c r="B139" s="21" t="s">
        <v>44</v>
      </c>
      <c r="C139" s="37" t="s">
        <v>224</v>
      </c>
      <c r="D139" s="37"/>
      <c r="E139" s="91" t="s">
        <v>1101</v>
      </c>
      <c r="F139" s="38"/>
      <c r="G139" s="22"/>
    </row>
    <row r="140" spans="2:7">
      <c r="B140" s="21" t="s">
        <v>44</v>
      </c>
      <c r="C140" s="21" t="s">
        <v>432</v>
      </c>
      <c r="D140" s="21"/>
      <c r="E140" s="91" t="s">
        <v>471</v>
      </c>
      <c r="F140" s="38"/>
      <c r="G140" s="22"/>
    </row>
    <row r="141" spans="2:7">
      <c r="B141" s="21" t="s">
        <v>44</v>
      </c>
      <c r="C141" s="21" t="s">
        <v>427</v>
      </c>
      <c r="D141" s="21"/>
      <c r="E141" s="91" t="s">
        <v>920</v>
      </c>
      <c r="F141" s="38"/>
      <c r="G141" s="22"/>
    </row>
    <row r="142" spans="2:7">
      <c r="B142" s="21" t="s">
        <v>44</v>
      </c>
      <c r="C142" s="21" t="s">
        <v>426</v>
      </c>
      <c r="D142" s="21"/>
      <c r="E142" s="91" t="s">
        <v>844</v>
      </c>
      <c r="F142" s="38"/>
      <c r="G142" s="22"/>
    </row>
    <row r="143" spans="2:7">
      <c r="B143" s="21" t="s">
        <v>44</v>
      </c>
      <c r="C143" s="21" t="s">
        <v>424</v>
      </c>
      <c r="D143" s="21"/>
      <c r="E143" s="91" t="s">
        <v>845</v>
      </c>
      <c r="F143" s="38"/>
      <c r="G143" s="22"/>
    </row>
    <row r="144" spans="2:7">
      <c r="B144" s="21" t="s">
        <v>44</v>
      </c>
      <c r="C144" s="21" t="s">
        <v>425</v>
      </c>
      <c r="D144" s="21"/>
      <c r="E144" s="91" t="s">
        <v>921</v>
      </c>
      <c r="F144" s="38"/>
      <c r="G144" s="22"/>
    </row>
    <row r="145" spans="2:7">
      <c r="B145" s="21" t="s">
        <v>44</v>
      </c>
      <c r="C145" s="21" t="s">
        <v>428</v>
      </c>
      <c r="D145" s="21"/>
      <c r="E145" s="91" t="s">
        <v>846</v>
      </c>
      <c r="F145" s="38"/>
      <c r="G145" s="22"/>
    </row>
    <row r="146" spans="2:7">
      <c r="B146" s="21" t="s">
        <v>44</v>
      </c>
      <c r="C146" s="21" t="s">
        <v>429</v>
      </c>
      <c r="D146" s="21"/>
      <c r="E146" s="91" t="s">
        <v>847</v>
      </c>
      <c r="F146" s="38"/>
      <c r="G146" s="22"/>
    </row>
    <row r="147" spans="2:7">
      <c r="B147" s="21" t="s">
        <v>44</v>
      </c>
      <c r="C147" s="37" t="s">
        <v>188</v>
      </c>
      <c r="D147" s="37"/>
      <c r="E147" s="91" t="s">
        <v>191</v>
      </c>
      <c r="F147" s="38"/>
      <c r="G147" s="22"/>
    </row>
    <row r="148" spans="2:7">
      <c r="B148" s="21" t="s">
        <v>44</v>
      </c>
      <c r="C148" s="21" t="s">
        <v>119</v>
      </c>
      <c r="D148" s="21"/>
      <c r="E148" s="91" t="s">
        <v>848</v>
      </c>
      <c r="F148" s="38"/>
      <c r="G148" s="22"/>
    </row>
    <row r="149" spans="2:7">
      <c r="B149" s="21" t="s">
        <v>44</v>
      </c>
      <c r="C149" s="21" t="s">
        <v>422</v>
      </c>
      <c r="D149" s="21"/>
      <c r="E149" s="91" t="s">
        <v>924</v>
      </c>
      <c r="F149" s="38"/>
      <c r="G149" s="22"/>
    </row>
    <row r="150" spans="2:7">
      <c r="B150" s="21" t="s">
        <v>44</v>
      </c>
      <c r="C150" s="21" t="s">
        <v>423</v>
      </c>
      <c r="D150" s="21"/>
      <c r="E150" s="91" t="s">
        <v>925</v>
      </c>
      <c r="F150" s="38"/>
      <c r="G150" s="22"/>
    </row>
    <row r="151" spans="2:7">
      <c r="B151" s="21" t="s">
        <v>44</v>
      </c>
      <c r="C151" s="37" t="s">
        <v>186</v>
      </c>
      <c r="D151" s="37"/>
      <c r="E151" s="91" t="s">
        <v>926</v>
      </c>
      <c r="F151" s="38"/>
      <c r="G151" s="22"/>
    </row>
    <row r="152" spans="2:7">
      <c r="B152" s="21" t="s">
        <v>44</v>
      </c>
      <c r="C152" s="21" t="s">
        <v>762</v>
      </c>
      <c r="D152" s="21"/>
      <c r="E152" s="91" t="s">
        <v>695</v>
      </c>
      <c r="F152" s="38"/>
      <c r="G152" s="22"/>
    </row>
    <row r="153" spans="2:7">
      <c r="B153" s="21" t="s">
        <v>44</v>
      </c>
      <c r="C153" s="37" t="s">
        <v>189</v>
      </c>
      <c r="D153" s="37"/>
      <c r="E153" s="91" t="s">
        <v>190</v>
      </c>
      <c r="F153" s="38"/>
      <c r="G153" s="22"/>
    </row>
    <row r="154" spans="2:7">
      <c r="B154" s="21" t="s">
        <v>44</v>
      </c>
      <c r="C154" s="21" t="s">
        <v>408</v>
      </c>
      <c r="D154" s="21"/>
      <c r="E154" s="91" t="s">
        <v>460</v>
      </c>
      <c r="F154" s="38"/>
      <c r="G154" s="22"/>
    </row>
    <row r="155" spans="2:7">
      <c r="B155" s="21" t="s">
        <v>44</v>
      </c>
      <c r="C155" s="21" t="s">
        <v>430</v>
      </c>
      <c r="D155" s="21"/>
      <c r="E155" s="91" t="s">
        <v>463</v>
      </c>
      <c r="F155" s="38"/>
      <c r="G155" s="22"/>
    </row>
    <row r="156" spans="2:7">
      <c r="B156" s="21" t="s">
        <v>44</v>
      </c>
      <c r="C156" s="21" t="s">
        <v>452</v>
      </c>
      <c r="D156" s="21"/>
      <c r="E156" s="91" t="s">
        <v>852</v>
      </c>
      <c r="F156" s="38"/>
      <c r="G156" s="22"/>
    </row>
    <row r="157" spans="2:7">
      <c r="B157" s="21" t="s">
        <v>44</v>
      </c>
      <c r="C157" s="21" t="s">
        <v>205</v>
      </c>
      <c r="D157" s="21"/>
      <c r="E157" s="91" t="s">
        <v>464</v>
      </c>
      <c r="F157" s="38"/>
      <c r="G157" s="22"/>
    </row>
    <row r="158" spans="2:7">
      <c r="B158" s="21" t="s">
        <v>44</v>
      </c>
      <c r="C158" s="21" t="s">
        <v>771</v>
      </c>
      <c r="D158" s="21"/>
      <c r="E158" s="91" t="s">
        <v>770</v>
      </c>
      <c r="F158" s="38"/>
      <c r="G158" s="22"/>
    </row>
    <row r="159" spans="2:7">
      <c r="B159" s="21" t="s">
        <v>44</v>
      </c>
      <c r="C159" s="21" t="s">
        <v>773</v>
      </c>
      <c r="D159" s="21"/>
      <c r="E159" s="91" t="s">
        <v>774</v>
      </c>
      <c r="F159" s="38"/>
      <c r="G159" s="22"/>
    </row>
    <row r="160" spans="2:7">
      <c r="B160" s="21" t="s">
        <v>44</v>
      </c>
      <c r="C160" s="21" t="s">
        <v>431</v>
      </c>
      <c r="D160" s="21"/>
      <c r="E160" s="91" t="s">
        <v>674</v>
      </c>
      <c r="F160" s="38"/>
      <c r="G160" s="22"/>
    </row>
    <row r="161" spans="2:7">
      <c r="B161" s="21" t="s">
        <v>44</v>
      </c>
      <c r="C161" s="43" t="s">
        <v>66</v>
      </c>
      <c r="D161" s="43"/>
      <c r="E161" s="91" t="s">
        <v>854</v>
      </c>
      <c r="F161" s="38"/>
      <c r="G161" s="22"/>
    </row>
    <row r="162" spans="2:7">
      <c r="B162" s="21" t="s">
        <v>44</v>
      </c>
      <c r="C162" s="37" t="s">
        <v>453</v>
      </c>
      <c r="D162" s="37"/>
      <c r="E162" s="91" t="s">
        <v>927</v>
      </c>
      <c r="F162" s="38"/>
      <c r="G162" s="22"/>
    </row>
    <row r="163" spans="2:7">
      <c r="B163" s="21" t="s">
        <v>44</v>
      </c>
      <c r="C163" s="40" t="s">
        <v>71</v>
      </c>
      <c r="D163" s="40"/>
      <c r="E163" s="91" t="s">
        <v>685</v>
      </c>
      <c r="F163" s="38"/>
      <c r="G163" s="22"/>
    </row>
    <row r="164" spans="2:7">
      <c r="B164" s="21" t="s">
        <v>44</v>
      </c>
      <c r="C164" s="21" t="s">
        <v>385</v>
      </c>
      <c r="D164" s="21"/>
      <c r="E164" s="91" t="s">
        <v>783</v>
      </c>
      <c r="F164" s="38"/>
      <c r="G164" s="22"/>
    </row>
    <row r="165" spans="2:7">
      <c r="B165" s="21" t="s">
        <v>44</v>
      </c>
      <c r="C165" s="21" t="s">
        <v>383</v>
      </c>
      <c r="D165" s="21"/>
      <c r="E165" s="91" t="s">
        <v>784</v>
      </c>
      <c r="F165" s="38"/>
      <c r="G165" s="22"/>
    </row>
    <row r="166" spans="2:7">
      <c r="B166" s="21" t="s">
        <v>44</v>
      </c>
      <c r="C166" s="37" t="s">
        <v>786</v>
      </c>
      <c r="D166" s="37"/>
      <c r="E166" s="91" t="s">
        <v>944</v>
      </c>
      <c r="F166" s="38"/>
      <c r="G166" s="22"/>
    </row>
    <row r="167" spans="2:7">
      <c r="B167" s="21" t="s">
        <v>44</v>
      </c>
      <c r="C167" s="37" t="s">
        <v>221</v>
      </c>
      <c r="D167" s="37"/>
      <c r="E167" s="91" t="s">
        <v>943</v>
      </c>
      <c r="F167" s="38"/>
      <c r="G167" s="22"/>
    </row>
    <row r="168" spans="2:7">
      <c r="B168" s="21" t="s">
        <v>44</v>
      </c>
      <c r="C168" s="39" t="s">
        <v>785</v>
      </c>
      <c r="D168" s="39"/>
      <c r="E168" s="91" t="s">
        <v>941</v>
      </c>
      <c r="F168" s="38"/>
      <c r="G168" s="22"/>
    </row>
    <row r="169" spans="2:7">
      <c r="B169" s="21" t="s">
        <v>44</v>
      </c>
      <c r="C169" s="41" t="s">
        <v>81</v>
      </c>
      <c r="D169" s="41"/>
      <c r="E169" s="91" t="s">
        <v>931</v>
      </c>
      <c r="F169" s="38"/>
      <c r="G169" s="22"/>
    </row>
    <row r="170" spans="2:7">
      <c r="B170" s="21" t="s">
        <v>44</v>
      </c>
      <c r="C170" s="41" t="s">
        <v>101</v>
      </c>
      <c r="D170" s="41"/>
      <c r="E170" s="91" t="s">
        <v>694</v>
      </c>
      <c r="F170" s="38"/>
      <c r="G170" s="22"/>
    </row>
    <row r="171" spans="2:7">
      <c r="B171" s="21" t="s">
        <v>44</v>
      </c>
      <c r="C171" s="46" t="s">
        <v>76</v>
      </c>
      <c r="D171" s="46"/>
      <c r="E171" s="91" t="s">
        <v>870</v>
      </c>
      <c r="F171" s="38"/>
      <c r="G171" s="22"/>
    </row>
    <row r="172" spans="2:7">
      <c r="B172" s="21" t="s">
        <v>44</v>
      </c>
      <c r="C172" s="46" t="s">
        <v>98</v>
      </c>
      <c r="D172" s="46"/>
      <c r="E172" s="91" t="s">
        <v>872</v>
      </c>
      <c r="F172" s="38"/>
      <c r="G172" s="22"/>
    </row>
    <row r="173" spans="2:7">
      <c r="B173" s="21" t="s">
        <v>44</v>
      </c>
      <c r="C173" s="21" t="s">
        <v>126</v>
      </c>
      <c r="D173" s="21"/>
      <c r="E173" s="91" t="s">
        <v>815</v>
      </c>
      <c r="F173" s="38"/>
      <c r="G173" s="22"/>
    </row>
    <row r="174" spans="2:7">
      <c r="B174" s="21" t="s">
        <v>44</v>
      </c>
      <c r="C174" s="21" t="s">
        <v>388</v>
      </c>
      <c r="D174" s="21"/>
      <c r="E174" s="91" t="s">
        <v>701</v>
      </c>
      <c r="F174" s="38"/>
      <c r="G174" s="22"/>
    </row>
    <row r="175" spans="2:7">
      <c r="B175" s="21" t="s">
        <v>44</v>
      </c>
      <c r="C175" s="21" t="s">
        <v>407</v>
      </c>
      <c r="D175" s="21"/>
      <c r="E175" s="91" t="s">
        <v>875</v>
      </c>
      <c r="F175" s="38"/>
      <c r="G175" s="22"/>
    </row>
    <row r="176" spans="2:7">
      <c r="B176" s="21" t="s">
        <v>44</v>
      </c>
      <c r="C176" s="39" t="s">
        <v>61</v>
      </c>
      <c r="D176" s="39"/>
      <c r="E176" s="91" t="s">
        <v>821</v>
      </c>
      <c r="F176" s="38"/>
      <c r="G176" s="22"/>
    </row>
    <row r="177" spans="2:7">
      <c r="B177" s="21" t="s">
        <v>44</v>
      </c>
      <c r="C177" s="41" t="s">
        <v>56</v>
      </c>
      <c r="D177" s="41"/>
      <c r="E177" s="91" t="s">
        <v>687</v>
      </c>
      <c r="F177" s="38"/>
      <c r="G177" s="22"/>
    </row>
    <row r="178" spans="2:7">
      <c r="B178" s="21" t="s">
        <v>44</v>
      </c>
      <c r="C178" s="39" t="s">
        <v>107</v>
      </c>
      <c r="D178" s="39"/>
      <c r="E178" s="91" t="s">
        <v>887</v>
      </c>
      <c r="F178" s="38"/>
      <c r="G178" s="22"/>
    </row>
    <row r="179" spans="2:7">
      <c r="B179" s="21" t="s">
        <v>44</v>
      </c>
      <c r="C179" s="21" t="s">
        <v>124</v>
      </c>
      <c r="D179" s="21"/>
      <c r="E179" s="91" t="s">
        <v>878</v>
      </c>
      <c r="F179" s="38"/>
      <c r="G179" s="22"/>
    </row>
    <row r="180" spans="2:7">
      <c r="B180" s="21" t="s">
        <v>44</v>
      </c>
      <c r="C180" s="21" t="s">
        <v>125</v>
      </c>
      <c r="D180" s="21"/>
      <c r="E180" s="91" t="s">
        <v>879</v>
      </c>
      <c r="F180" s="38"/>
      <c r="G180" s="22"/>
    </row>
    <row r="181" spans="2:7">
      <c r="B181" s="21" t="s">
        <v>44</v>
      </c>
      <c r="C181" s="39" t="s">
        <v>113</v>
      </c>
      <c r="D181" s="39"/>
      <c r="E181" s="91" t="s">
        <v>702</v>
      </c>
      <c r="F181" s="38"/>
      <c r="G181" s="22"/>
    </row>
    <row r="182" spans="2:7">
      <c r="B182" s="21" t="s">
        <v>44</v>
      </c>
      <c r="C182" s="39" t="s">
        <v>47</v>
      </c>
      <c r="D182" s="39"/>
      <c r="E182" s="91" t="s">
        <v>1047</v>
      </c>
      <c r="F182" s="38"/>
      <c r="G182" s="22"/>
    </row>
    <row r="183" spans="2:7">
      <c r="B183" s="21" t="s">
        <v>44</v>
      </c>
      <c r="C183" s="39" t="s">
        <v>93</v>
      </c>
      <c r="D183" s="39"/>
      <c r="E183" s="91" t="s">
        <v>1048</v>
      </c>
      <c r="F183" s="38"/>
      <c r="G183" s="22"/>
    </row>
    <row r="184" spans="2:7">
      <c r="B184" s="21" t="s">
        <v>44</v>
      </c>
      <c r="C184" s="39" t="s">
        <v>54</v>
      </c>
      <c r="D184" s="39"/>
      <c r="E184" s="91" t="s">
        <v>888</v>
      </c>
      <c r="F184" s="38"/>
      <c r="G184" s="22"/>
    </row>
    <row r="185" spans="2:7">
      <c r="B185" s="21" t="s">
        <v>44</v>
      </c>
      <c r="C185" s="40" t="s">
        <v>74</v>
      </c>
      <c r="D185" s="40"/>
      <c r="E185" s="91" t="s">
        <v>676</v>
      </c>
      <c r="F185" s="38"/>
      <c r="G185" s="22"/>
    </row>
    <row r="186" spans="2:7">
      <c r="B186" s="21" t="s">
        <v>44</v>
      </c>
      <c r="C186" s="41" t="s">
        <v>52</v>
      </c>
      <c r="D186" s="41"/>
      <c r="E186" s="91" t="s">
        <v>889</v>
      </c>
      <c r="F186" s="38"/>
      <c r="G186" s="22"/>
    </row>
    <row r="187" spans="2:7">
      <c r="B187" s="21" t="s">
        <v>44</v>
      </c>
      <c r="C187" s="39" t="s">
        <v>95</v>
      </c>
      <c r="D187" s="39"/>
      <c r="E187" s="91" t="s">
        <v>938</v>
      </c>
      <c r="F187" s="38"/>
      <c r="G187" s="22"/>
    </row>
    <row r="188" spans="2:7">
      <c r="B188" s="21" t="s">
        <v>44</v>
      </c>
      <c r="C188" s="39" t="s">
        <v>96</v>
      </c>
      <c r="D188" s="39"/>
      <c r="E188" s="91" t="s">
        <v>891</v>
      </c>
      <c r="F188" s="38"/>
      <c r="G188" s="22"/>
    </row>
    <row r="191" spans="2:7">
      <c r="B191" s="133"/>
      <c r="C191" s="133"/>
      <c r="D191" s="133"/>
      <c r="E191" s="133"/>
      <c r="F191" s="133"/>
      <c r="G191" s="133"/>
    </row>
    <row r="195" spans="2:7">
      <c r="B195" s="244"/>
      <c r="C195" s="244"/>
      <c r="D195" s="244"/>
      <c r="E195" s="244"/>
      <c r="F195" s="244"/>
      <c r="G195" s="244"/>
    </row>
    <row r="196" spans="2:7">
      <c r="C196"/>
      <c r="D196"/>
      <c r="E196"/>
      <c r="F196"/>
    </row>
    <row r="197" spans="2:7">
      <c r="C197"/>
      <c r="D197"/>
      <c r="E197"/>
      <c r="F197"/>
    </row>
    <row r="198" spans="2:7">
      <c r="C198"/>
      <c r="D198"/>
      <c r="E198"/>
      <c r="F198"/>
    </row>
    <row r="199" spans="2:7">
      <c r="C199"/>
      <c r="D199"/>
      <c r="E199"/>
      <c r="F199"/>
    </row>
    <row r="200" spans="2:7">
      <c r="C200"/>
      <c r="D200"/>
      <c r="E200"/>
      <c r="F200"/>
    </row>
    <row r="201" spans="2:7">
      <c r="C201"/>
      <c r="D201"/>
      <c r="E201"/>
      <c r="F201"/>
    </row>
    <row r="202" spans="2:7">
      <c r="C202"/>
      <c r="D202"/>
      <c r="E202"/>
      <c r="F202"/>
    </row>
    <row r="203" spans="2:7">
      <c r="C203"/>
      <c r="D203"/>
      <c r="E203"/>
      <c r="F203"/>
    </row>
    <row r="204" spans="2:7">
      <c r="C204"/>
      <c r="D204"/>
      <c r="E204"/>
      <c r="F204"/>
    </row>
    <row r="205" spans="2:7">
      <c r="C205"/>
      <c r="D205"/>
      <c r="E205"/>
      <c r="F205"/>
    </row>
    <row r="206" spans="2:7">
      <c r="C206"/>
      <c r="D206"/>
      <c r="E206"/>
      <c r="F206"/>
    </row>
    <row r="207" spans="2:7">
      <c r="C207"/>
      <c r="D207"/>
      <c r="E207"/>
      <c r="F207"/>
    </row>
    <row r="208" spans="2:7">
      <c r="C208"/>
      <c r="D208"/>
      <c r="E208"/>
      <c r="F208"/>
    </row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E1351-3502-49A8-9457-6CE44B14E202}">
  <dimension ref="B1:H308"/>
  <sheetViews>
    <sheetView zoomScale="80" zoomScaleNormal="80" workbookViewId="0"/>
  </sheetViews>
  <sheetFormatPr defaultRowHeight="15.6"/>
  <cols>
    <col min="1" max="1" width="2.59765625" customWidth="1"/>
    <col min="2" max="2" width="15.3984375" customWidth="1"/>
    <col min="3" max="3" width="31.19921875" customWidth="1"/>
    <col min="4" max="4" width="30.8984375" style="6" customWidth="1"/>
    <col min="5" max="5" width="6.59765625" style="6" customWidth="1"/>
    <col min="6" max="6" width="28.19921875" style="6" customWidth="1"/>
    <col min="7" max="7" width="13.19921875" style="10" customWidth="1"/>
    <col min="8" max="8" width="12.09765625" style="7" customWidth="1"/>
    <col min="9" max="9" width="20.8984375" customWidth="1"/>
  </cols>
  <sheetData>
    <row r="1" spans="2:8" ht="16.2" thickBot="1"/>
    <row r="2" spans="2:8" s="10" customFormat="1" ht="31.2">
      <c r="B2" s="425" t="s">
        <v>1589</v>
      </c>
      <c r="C2" s="426"/>
      <c r="D2" s="426" t="s">
        <v>1684</v>
      </c>
      <c r="E2" s="426" t="s">
        <v>1617</v>
      </c>
      <c r="F2" s="426" t="s">
        <v>1685</v>
      </c>
      <c r="G2" s="427" t="s">
        <v>1591</v>
      </c>
      <c r="H2" s="428" t="s">
        <v>479</v>
      </c>
    </row>
    <row r="3" spans="2:8">
      <c r="B3" s="429" t="s">
        <v>1588</v>
      </c>
      <c r="C3" s="45" t="s">
        <v>1670</v>
      </c>
      <c r="D3" s="45" t="s">
        <v>1680</v>
      </c>
      <c r="E3" s="45" t="s">
        <v>619</v>
      </c>
      <c r="F3" s="439" t="s">
        <v>619</v>
      </c>
      <c r="G3" s="445">
        <f t="shared" ref="G3:G23" si="0">LOG10(H3)</f>
        <v>5.3493066737705668</v>
      </c>
      <c r="H3" s="430">
        <v>223515</v>
      </c>
    </row>
    <row r="4" spans="2:8">
      <c r="B4" s="429" t="s">
        <v>1588</v>
      </c>
      <c r="C4" s="45" t="s">
        <v>1670</v>
      </c>
      <c r="D4" s="45" t="s">
        <v>628</v>
      </c>
      <c r="E4" s="45" t="s">
        <v>651</v>
      </c>
      <c r="F4" s="439" t="s">
        <v>628</v>
      </c>
      <c r="G4" s="445">
        <f t="shared" si="0"/>
        <v>5.304996478991356</v>
      </c>
      <c r="H4" s="430">
        <v>201835.00000000003</v>
      </c>
    </row>
    <row r="5" spans="2:8">
      <c r="B5" s="429" t="s">
        <v>1588</v>
      </c>
      <c r="C5" s="45" t="s">
        <v>1670</v>
      </c>
      <c r="D5" s="45" t="s">
        <v>640</v>
      </c>
      <c r="E5" s="45" t="s">
        <v>637</v>
      </c>
      <c r="F5" s="439" t="s">
        <v>640</v>
      </c>
      <c r="G5" s="445">
        <f t="shared" si="0"/>
        <v>5.2589962532489114</v>
      </c>
      <c r="H5" s="430">
        <v>181549.99999999997</v>
      </c>
    </row>
    <row r="6" spans="2:8">
      <c r="B6" s="429" t="s">
        <v>1588</v>
      </c>
      <c r="C6" s="45" t="s">
        <v>1670</v>
      </c>
      <c r="D6" s="45" t="s">
        <v>645</v>
      </c>
      <c r="E6" s="45" t="s">
        <v>620</v>
      </c>
      <c r="F6" s="439" t="s">
        <v>645</v>
      </c>
      <c r="G6" s="445">
        <f t="shared" si="0"/>
        <v>4.9773577295453011</v>
      </c>
      <c r="H6" s="430">
        <v>94920</v>
      </c>
    </row>
    <row r="7" spans="2:8">
      <c r="B7" s="429" t="s">
        <v>1588</v>
      </c>
      <c r="C7" s="45" t="s">
        <v>1670</v>
      </c>
      <c r="D7" s="45" t="s">
        <v>906</v>
      </c>
      <c r="E7" s="45" t="s">
        <v>652</v>
      </c>
      <c r="F7" s="439" t="s">
        <v>906</v>
      </c>
      <c r="G7" s="445">
        <f t="shared" si="0"/>
        <v>4.3424226808222066</v>
      </c>
      <c r="H7" s="430">
        <v>22000</v>
      </c>
    </row>
    <row r="8" spans="2:8">
      <c r="B8" s="429" t="s">
        <v>82</v>
      </c>
      <c r="C8" s="45" t="s">
        <v>400</v>
      </c>
      <c r="D8" s="45" t="s">
        <v>482</v>
      </c>
      <c r="E8" s="45" t="s">
        <v>675</v>
      </c>
      <c r="F8" s="439" t="s">
        <v>482</v>
      </c>
      <c r="G8" s="445">
        <f t="shared" si="0"/>
        <v>3.9360862748710761</v>
      </c>
      <c r="H8" s="430">
        <v>8631.5</v>
      </c>
    </row>
    <row r="9" spans="2:8">
      <c r="B9" s="429" t="s">
        <v>1587</v>
      </c>
      <c r="C9" s="45" t="s">
        <v>1655</v>
      </c>
      <c r="D9" s="45" t="s">
        <v>321</v>
      </c>
      <c r="E9" s="45" t="s">
        <v>311</v>
      </c>
      <c r="F9" s="439" t="s">
        <v>321</v>
      </c>
      <c r="G9" s="445">
        <f t="shared" si="0"/>
        <v>3.9055806632517864</v>
      </c>
      <c r="H9" s="430">
        <v>8046.0117647058833</v>
      </c>
    </row>
    <row r="10" spans="2:8">
      <c r="B10" s="429" t="s">
        <v>1587</v>
      </c>
      <c r="C10" s="45" t="s">
        <v>1659</v>
      </c>
      <c r="D10" s="43" t="s">
        <v>899</v>
      </c>
      <c r="E10" s="43" t="s">
        <v>713</v>
      </c>
      <c r="F10" s="446" t="s">
        <v>899</v>
      </c>
      <c r="G10" s="445">
        <f t="shared" si="0"/>
        <v>3.7489112486252965</v>
      </c>
      <c r="H10" s="430">
        <v>5609.333333333333</v>
      </c>
    </row>
    <row r="11" spans="2:8">
      <c r="B11" s="429" t="s">
        <v>82</v>
      </c>
      <c r="C11" s="45" t="s">
        <v>1656</v>
      </c>
      <c r="D11" s="45" t="s">
        <v>136</v>
      </c>
      <c r="E11" s="45" t="s">
        <v>923</v>
      </c>
      <c r="F11" s="439" t="s">
        <v>136</v>
      </c>
      <c r="G11" s="445">
        <f t="shared" si="0"/>
        <v>3.6434033220362334</v>
      </c>
      <c r="H11" s="430">
        <v>4399.5</v>
      </c>
    </row>
    <row r="12" spans="2:8">
      <c r="B12" s="429" t="s">
        <v>1588</v>
      </c>
      <c r="C12" s="45" t="s">
        <v>1670</v>
      </c>
      <c r="D12" s="45" t="s">
        <v>907</v>
      </c>
      <c r="E12" s="45" t="s">
        <v>653</v>
      </c>
      <c r="F12" s="439" t="s">
        <v>907</v>
      </c>
      <c r="G12" s="445">
        <f t="shared" si="0"/>
        <v>3.6127838567197355</v>
      </c>
      <c r="H12" s="430">
        <v>4100</v>
      </c>
    </row>
    <row r="13" spans="2:8">
      <c r="B13" s="429" t="s">
        <v>1588</v>
      </c>
      <c r="C13" s="45" t="s">
        <v>1670</v>
      </c>
      <c r="D13" s="45" t="s">
        <v>625</v>
      </c>
      <c r="E13" s="45" t="s">
        <v>613</v>
      </c>
      <c r="F13" s="439" t="s">
        <v>625</v>
      </c>
      <c r="G13" s="445">
        <f t="shared" si="0"/>
        <v>3.5371892262436448</v>
      </c>
      <c r="H13" s="430">
        <v>3445.0000000000005</v>
      </c>
    </row>
    <row r="14" spans="2:8">
      <c r="B14" s="429" t="s">
        <v>82</v>
      </c>
      <c r="C14" s="45" t="s">
        <v>1657</v>
      </c>
      <c r="D14" s="45" t="s">
        <v>384</v>
      </c>
      <c r="E14" s="45" t="s">
        <v>1630</v>
      </c>
      <c r="F14" s="439" t="s">
        <v>384</v>
      </c>
      <c r="G14" s="445">
        <f t="shared" si="0"/>
        <v>3.4305587695227575</v>
      </c>
      <c r="H14" s="430">
        <v>2695</v>
      </c>
    </row>
    <row r="15" spans="2:8">
      <c r="B15" s="429" t="s">
        <v>1588</v>
      </c>
      <c r="C15" s="45" t="s">
        <v>1670</v>
      </c>
      <c r="D15" s="45" t="s">
        <v>624</v>
      </c>
      <c r="E15" s="45" t="s">
        <v>621</v>
      </c>
      <c r="F15" s="439" t="s">
        <v>624</v>
      </c>
      <c r="G15" s="445">
        <f t="shared" si="0"/>
        <v>3.3149200559924199</v>
      </c>
      <c r="H15" s="430">
        <v>2065</v>
      </c>
    </row>
    <row r="16" spans="2:8">
      <c r="B16" s="429" t="s">
        <v>82</v>
      </c>
      <c r="C16" s="45" t="s">
        <v>1667</v>
      </c>
      <c r="D16" s="44" t="s">
        <v>250</v>
      </c>
      <c r="E16" s="44" t="s">
        <v>895</v>
      </c>
      <c r="F16" s="441" t="s">
        <v>250</v>
      </c>
      <c r="G16" s="445">
        <f t="shared" si="0"/>
        <v>3.2661532687922707</v>
      </c>
      <c r="H16" s="430">
        <v>1845.6666666666667</v>
      </c>
    </row>
    <row r="17" spans="2:8">
      <c r="B17" s="429" t="s">
        <v>1587</v>
      </c>
      <c r="C17" s="45" t="s">
        <v>1655</v>
      </c>
      <c r="D17" s="415" t="s">
        <v>178</v>
      </c>
      <c r="E17" s="415" t="s">
        <v>211</v>
      </c>
      <c r="F17" s="442" t="s">
        <v>1681</v>
      </c>
      <c r="G17" s="445">
        <f t="shared" si="0"/>
        <v>3.242505539272535</v>
      </c>
      <c r="H17" s="430">
        <v>1747.8555555555556</v>
      </c>
    </row>
    <row r="18" spans="2:8">
      <c r="B18" s="429" t="s">
        <v>82</v>
      </c>
      <c r="C18" s="45" t="s">
        <v>1668</v>
      </c>
      <c r="D18" s="45" t="s">
        <v>260</v>
      </c>
      <c r="E18" s="45" t="s">
        <v>723</v>
      </c>
      <c r="F18" s="439" t="s">
        <v>260</v>
      </c>
      <c r="G18" s="445">
        <f t="shared" si="0"/>
        <v>3.2385896769026163</v>
      </c>
      <c r="H18" s="430">
        <v>1732.1666666666667</v>
      </c>
    </row>
    <row r="19" spans="2:8">
      <c r="B19" s="429" t="s">
        <v>82</v>
      </c>
      <c r="C19" s="45" t="s">
        <v>1656</v>
      </c>
      <c r="D19" s="45" t="s">
        <v>135</v>
      </c>
      <c r="E19" s="45" t="s">
        <v>842</v>
      </c>
      <c r="F19" s="439" t="s">
        <v>135</v>
      </c>
      <c r="G19" s="445">
        <f t="shared" si="0"/>
        <v>3.2253842427560504</v>
      </c>
      <c r="H19" s="430">
        <v>1680.29</v>
      </c>
    </row>
    <row r="20" spans="2:8">
      <c r="B20" s="429" t="s">
        <v>1588</v>
      </c>
      <c r="C20" s="45" t="s">
        <v>1657</v>
      </c>
      <c r="D20" s="415" t="s">
        <v>23</v>
      </c>
      <c r="E20" s="415" t="s">
        <v>8</v>
      </c>
      <c r="F20" s="442" t="s">
        <v>23</v>
      </c>
      <c r="G20" s="445">
        <f t="shared" si="0"/>
        <v>3.2087874129936687</v>
      </c>
      <c r="H20" s="430">
        <v>1617.28818181818</v>
      </c>
    </row>
    <row r="21" spans="2:8">
      <c r="B21" s="429" t="s">
        <v>1588</v>
      </c>
      <c r="C21" s="45" t="s">
        <v>1671</v>
      </c>
      <c r="D21" s="44" t="s">
        <v>392</v>
      </c>
      <c r="E21" s="44" t="s">
        <v>882</v>
      </c>
      <c r="F21" s="441" t="s">
        <v>392</v>
      </c>
      <c r="G21" s="445">
        <f t="shared" si="0"/>
        <v>3.2034408668304377</v>
      </c>
      <c r="H21" s="430">
        <v>1597.5</v>
      </c>
    </row>
    <row r="22" spans="2:8">
      <c r="B22" s="429" t="s">
        <v>82</v>
      </c>
      <c r="C22" s="45" t="s">
        <v>1658</v>
      </c>
      <c r="D22" s="416" t="s">
        <v>97</v>
      </c>
      <c r="E22" s="416" t="s">
        <v>871</v>
      </c>
      <c r="F22" s="443" t="s">
        <v>97</v>
      </c>
      <c r="G22" s="445">
        <f t="shared" si="0"/>
        <v>3.1146888078112549</v>
      </c>
      <c r="H22" s="430">
        <v>1302.2333333333333</v>
      </c>
    </row>
    <row r="23" spans="2:8">
      <c r="B23" s="429" t="s">
        <v>44</v>
      </c>
      <c r="C23" s="45" t="s">
        <v>1656</v>
      </c>
      <c r="D23" s="415" t="s">
        <v>204</v>
      </c>
      <c r="E23" s="44" t="s">
        <v>922</v>
      </c>
      <c r="F23" s="442" t="s">
        <v>204</v>
      </c>
      <c r="G23" s="445">
        <f t="shared" si="0"/>
        <v>3.1105897102992488</v>
      </c>
      <c r="H23" s="430">
        <v>1290</v>
      </c>
    </row>
    <row r="24" spans="2:8">
      <c r="B24" s="429" t="s">
        <v>82</v>
      </c>
      <c r="C24" s="45" t="s">
        <v>1669</v>
      </c>
      <c r="D24" s="45" t="s">
        <v>263</v>
      </c>
      <c r="E24" s="45" t="s">
        <v>1631</v>
      </c>
      <c r="F24" s="439" t="s">
        <v>263</v>
      </c>
      <c r="G24" s="445">
        <f t="shared" ref="G24:G26" si="1">LOG10(H24)</f>
        <v>3.0466967217626886</v>
      </c>
      <c r="H24" s="430">
        <v>1113.5166666666667</v>
      </c>
    </row>
    <row r="25" spans="2:8">
      <c r="B25" s="429" t="s">
        <v>44</v>
      </c>
      <c r="C25" s="45" t="s">
        <v>1063</v>
      </c>
      <c r="D25" s="40" t="s">
        <v>102</v>
      </c>
      <c r="E25" s="44" t="s">
        <v>862</v>
      </c>
      <c r="F25" s="444" t="s">
        <v>102</v>
      </c>
      <c r="G25" s="445">
        <f t="shared" si="1"/>
        <v>2.8920946026904804</v>
      </c>
      <c r="H25" s="430">
        <v>780</v>
      </c>
    </row>
    <row r="26" spans="2:8">
      <c r="B26" s="429" t="s">
        <v>44</v>
      </c>
      <c r="C26" s="45" t="s">
        <v>1672</v>
      </c>
      <c r="D26" s="40" t="s">
        <v>49</v>
      </c>
      <c r="E26" s="44" t="s">
        <v>930</v>
      </c>
      <c r="F26" s="444" t="s">
        <v>49</v>
      </c>
      <c r="G26" s="445">
        <f t="shared" si="1"/>
        <v>2.8900155998992449</v>
      </c>
      <c r="H26" s="430">
        <v>776.27499999999998</v>
      </c>
    </row>
    <row r="27" spans="2:8">
      <c r="B27" s="429" t="s">
        <v>1588</v>
      </c>
      <c r="C27" s="45" t="s">
        <v>1670</v>
      </c>
      <c r="D27" s="45" t="s">
        <v>633</v>
      </c>
      <c r="E27" s="45" t="s">
        <v>614</v>
      </c>
      <c r="F27" s="439" t="s">
        <v>633</v>
      </c>
      <c r="G27" s="445">
        <f t="shared" ref="G27:G34" si="2">LOG10(H27)</f>
        <v>2.8260748027008264</v>
      </c>
      <c r="H27" s="430">
        <v>670</v>
      </c>
    </row>
    <row r="28" spans="2:8">
      <c r="B28" s="429" t="s">
        <v>1587</v>
      </c>
      <c r="C28" s="45" t="s">
        <v>1659</v>
      </c>
      <c r="D28" s="43" t="s">
        <v>715</v>
      </c>
      <c r="E28" s="43" t="s">
        <v>1632</v>
      </c>
      <c r="F28" s="446" t="s">
        <v>1682</v>
      </c>
      <c r="G28" s="445">
        <f t="shared" si="2"/>
        <v>2.8090357015796537</v>
      </c>
      <c r="H28" s="430">
        <v>644.22222222222217</v>
      </c>
    </row>
    <row r="29" spans="2:8">
      <c r="B29" s="429" t="s">
        <v>44</v>
      </c>
      <c r="C29" s="45" t="s">
        <v>1063</v>
      </c>
      <c r="D29" s="40" t="s">
        <v>57</v>
      </c>
      <c r="E29" s="44" t="s">
        <v>477</v>
      </c>
      <c r="F29" s="444" t="s">
        <v>57</v>
      </c>
      <c r="G29" s="445">
        <f t="shared" si="2"/>
        <v>2.738214111968821</v>
      </c>
      <c r="H29" s="430">
        <v>547.28571428571433</v>
      </c>
    </row>
    <row r="30" spans="2:8">
      <c r="B30" s="429" t="s">
        <v>82</v>
      </c>
      <c r="C30" s="45" t="s">
        <v>1660</v>
      </c>
      <c r="D30" s="40" t="s">
        <v>65</v>
      </c>
      <c r="E30" s="40" t="s">
        <v>1635</v>
      </c>
      <c r="F30" s="444" t="s">
        <v>65</v>
      </c>
      <c r="G30" s="445">
        <f t="shared" si="2"/>
        <v>2.6660427110048581</v>
      </c>
      <c r="H30" s="430">
        <v>463.49250000000001</v>
      </c>
    </row>
    <row r="31" spans="2:8">
      <c r="B31" s="429" t="s">
        <v>82</v>
      </c>
      <c r="C31" s="45" t="s">
        <v>1668</v>
      </c>
      <c r="D31" s="45" t="s">
        <v>255</v>
      </c>
      <c r="E31" s="45" t="s">
        <v>729</v>
      </c>
      <c r="F31" s="439" t="s">
        <v>255</v>
      </c>
      <c r="G31" s="445">
        <f t="shared" si="2"/>
        <v>2.6586472598481596</v>
      </c>
      <c r="H31" s="430">
        <v>455.66666666666669</v>
      </c>
    </row>
    <row r="32" spans="2:8">
      <c r="B32" s="429" t="s">
        <v>1587</v>
      </c>
      <c r="C32" s="45" t="s">
        <v>1659</v>
      </c>
      <c r="D32" s="415" t="s">
        <v>219</v>
      </c>
      <c r="E32" s="415" t="s">
        <v>216</v>
      </c>
      <c r="F32" s="442" t="s">
        <v>219</v>
      </c>
      <c r="G32" s="445">
        <f t="shared" si="2"/>
        <v>2.6526974891292721</v>
      </c>
      <c r="H32" s="430">
        <v>449.4666666666667</v>
      </c>
    </row>
    <row r="33" spans="2:8">
      <c r="B33" s="429" t="s">
        <v>1587</v>
      </c>
      <c r="C33" s="45" t="s">
        <v>1659</v>
      </c>
      <c r="D33" s="43" t="s">
        <v>1590</v>
      </c>
      <c r="E33" s="43" t="s">
        <v>902</v>
      </c>
      <c r="F33" s="446" t="s">
        <v>1590</v>
      </c>
      <c r="G33" s="445">
        <f t="shared" si="2"/>
        <v>2.5848335893534515</v>
      </c>
      <c r="H33" s="430">
        <v>384.44444444444446</v>
      </c>
    </row>
    <row r="34" spans="2:8">
      <c r="B34" s="429" t="s">
        <v>1587</v>
      </c>
      <c r="C34" s="45" t="s">
        <v>1673</v>
      </c>
      <c r="D34" s="415" t="s">
        <v>177</v>
      </c>
      <c r="E34" s="415" t="s">
        <v>572</v>
      </c>
      <c r="F34" s="442" t="s">
        <v>177</v>
      </c>
      <c r="G34" s="445">
        <f t="shared" si="2"/>
        <v>2.5491521567461088</v>
      </c>
      <c r="H34" s="430">
        <v>354.12138714541993</v>
      </c>
    </row>
    <row r="35" spans="2:8">
      <c r="B35" s="429" t="s">
        <v>44</v>
      </c>
      <c r="C35" s="45" t="s">
        <v>749</v>
      </c>
      <c r="D35" s="415" t="s">
        <v>220</v>
      </c>
      <c r="E35" s="44" t="s">
        <v>16</v>
      </c>
      <c r="F35" s="442" t="s">
        <v>1679</v>
      </c>
      <c r="G35" s="445">
        <f t="shared" ref="G35:G38" si="3">LOG10(H35)</f>
        <v>2.5320023095824342</v>
      </c>
      <c r="H35" s="430">
        <v>340.40999999999997</v>
      </c>
    </row>
    <row r="36" spans="2:8">
      <c r="B36" s="429" t="s">
        <v>82</v>
      </c>
      <c r="C36" s="45" t="s">
        <v>1661</v>
      </c>
      <c r="D36" s="417" t="s">
        <v>1625</v>
      </c>
      <c r="E36" s="44" t="s">
        <v>1004</v>
      </c>
      <c r="F36" s="441" t="s">
        <v>1004</v>
      </c>
      <c r="G36" s="445">
        <f t="shared" si="3"/>
        <v>2.5250042926021963</v>
      </c>
      <c r="H36" s="430">
        <v>334.96875</v>
      </c>
    </row>
    <row r="37" spans="2:8">
      <c r="B37" s="429" t="s">
        <v>1587</v>
      </c>
      <c r="C37" s="45" t="s">
        <v>1659</v>
      </c>
      <c r="D37" s="43" t="s">
        <v>716</v>
      </c>
      <c r="E37" s="43" t="s">
        <v>1633</v>
      </c>
      <c r="F37" s="446" t="s">
        <v>716</v>
      </c>
      <c r="G37" s="445">
        <f t="shared" si="3"/>
        <v>2.5057527466080667</v>
      </c>
      <c r="H37" s="430">
        <v>320.44444444444446</v>
      </c>
    </row>
    <row r="38" spans="2:8">
      <c r="B38" s="429" t="s">
        <v>44</v>
      </c>
      <c r="C38" s="45" t="s">
        <v>1063</v>
      </c>
      <c r="D38" s="40" t="s">
        <v>111</v>
      </c>
      <c r="E38" s="44" t="s">
        <v>478</v>
      </c>
      <c r="F38" s="444" t="s">
        <v>111</v>
      </c>
      <c r="G38" s="445">
        <f t="shared" si="3"/>
        <v>2.4227773793046405</v>
      </c>
      <c r="H38" s="430">
        <v>264.71428571428572</v>
      </c>
    </row>
    <row r="39" spans="2:8">
      <c r="B39" s="429" t="s">
        <v>82</v>
      </c>
      <c r="C39" s="45" t="s">
        <v>1661</v>
      </c>
      <c r="D39" s="418" t="s">
        <v>1629</v>
      </c>
      <c r="E39" s="44" t="s">
        <v>1002</v>
      </c>
      <c r="F39" s="441" t="s">
        <v>1002</v>
      </c>
      <c r="G39" s="445">
        <f>LOG10(H39)</f>
        <v>2.3733373479974338</v>
      </c>
      <c r="H39" s="430">
        <v>236.23125000000002</v>
      </c>
    </row>
    <row r="40" spans="2:8">
      <c r="B40" s="429" t="s">
        <v>82</v>
      </c>
      <c r="C40" s="45" t="s">
        <v>1657</v>
      </c>
      <c r="D40" s="415" t="s">
        <v>21</v>
      </c>
      <c r="E40" s="415" t="s">
        <v>7</v>
      </c>
      <c r="F40" s="442" t="s">
        <v>21</v>
      </c>
      <c r="G40" s="445">
        <f>LOG10(H40)</f>
        <v>2.3709061267673359</v>
      </c>
      <c r="H40" s="430">
        <v>234.91249999999999</v>
      </c>
    </row>
    <row r="41" spans="2:8">
      <c r="B41" s="429" t="s">
        <v>82</v>
      </c>
      <c r="C41" s="45" t="s">
        <v>1661</v>
      </c>
      <c r="D41" s="417" t="s">
        <v>1626</v>
      </c>
      <c r="E41" s="44" t="s">
        <v>1005</v>
      </c>
      <c r="F41" s="441" t="s">
        <v>1005</v>
      </c>
      <c r="G41" s="445">
        <f>LOG10(H41)</f>
        <v>2.3165076359633718</v>
      </c>
      <c r="H41" s="430">
        <v>207.25625000000002</v>
      </c>
    </row>
    <row r="42" spans="2:8">
      <c r="B42" s="429" t="s">
        <v>44</v>
      </c>
      <c r="C42" s="45" t="s">
        <v>1662</v>
      </c>
      <c r="D42" s="45" t="s">
        <v>130</v>
      </c>
      <c r="E42" s="44" t="s">
        <v>816</v>
      </c>
      <c r="F42" s="439" t="s">
        <v>130</v>
      </c>
      <c r="G42" s="445">
        <f t="shared" ref="G42:G103" si="4">LOG10(H42)</f>
        <v>2.3123587281199689</v>
      </c>
      <c r="H42" s="430">
        <v>205.28571428571428</v>
      </c>
    </row>
    <row r="43" spans="2:8">
      <c r="B43" s="429" t="s">
        <v>1587</v>
      </c>
      <c r="C43" s="45" t="s">
        <v>1595</v>
      </c>
      <c r="D43" s="45" t="s">
        <v>959</v>
      </c>
      <c r="E43" s="45" t="s">
        <v>580</v>
      </c>
      <c r="F43" s="439" t="s">
        <v>959</v>
      </c>
      <c r="G43" s="445">
        <f t="shared" si="4"/>
        <v>2.3028635251697498</v>
      </c>
      <c r="H43" s="430">
        <v>200.84615646076753</v>
      </c>
    </row>
    <row r="44" spans="2:8">
      <c r="B44" s="429" t="s">
        <v>82</v>
      </c>
      <c r="C44" s="45" t="s">
        <v>1661</v>
      </c>
      <c r="D44" s="417" t="s">
        <v>1623</v>
      </c>
      <c r="E44" s="44" t="s">
        <v>1624</v>
      </c>
      <c r="F44" s="441" t="s">
        <v>1624</v>
      </c>
      <c r="G44" s="445">
        <f t="shared" si="4"/>
        <v>2.2984300334709786</v>
      </c>
      <c r="H44" s="430">
        <v>198.80625000000001</v>
      </c>
    </row>
    <row r="45" spans="2:8">
      <c r="B45" s="429" t="s">
        <v>1587</v>
      </c>
      <c r="C45" s="45" t="s">
        <v>1659</v>
      </c>
      <c r="D45" s="43" t="s">
        <v>717</v>
      </c>
      <c r="E45" s="43" t="s">
        <v>898</v>
      </c>
      <c r="F45" s="446" t="s">
        <v>1683</v>
      </c>
      <c r="G45" s="445">
        <f t="shared" si="4"/>
        <v>2.2858072626733228</v>
      </c>
      <c r="H45" s="430">
        <v>193.11111111111111</v>
      </c>
    </row>
    <row r="46" spans="2:8">
      <c r="B46" s="429" t="s">
        <v>82</v>
      </c>
      <c r="C46" s="45" t="s">
        <v>1669</v>
      </c>
      <c r="D46" s="415" t="s">
        <v>29</v>
      </c>
      <c r="E46" s="415" t="s">
        <v>14</v>
      </c>
      <c r="F46" s="442" t="s">
        <v>29</v>
      </c>
      <c r="G46" s="445">
        <f t="shared" si="4"/>
        <v>2.2821687783046416</v>
      </c>
      <c r="H46" s="430">
        <v>191.5</v>
      </c>
    </row>
    <row r="47" spans="2:8">
      <c r="B47" s="429" t="s">
        <v>82</v>
      </c>
      <c r="C47" s="45" t="s">
        <v>1661</v>
      </c>
      <c r="D47" s="418" t="s">
        <v>1627</v>
      </c>
      <c r="E47" s="44" t="s">
        <v>998</v>
      </c>
      <c r="F47" s="441" t="s">
        <v>998</v>
      </c>
      <c r="G47" s="445">
        <f t="shared" si="4"/>
        <v>2.2811044174698742</v>
      </c>
      <c r="H47" s="430">
        <v>191.03125</v>
      </c>
    </row>
    <row r="48" spans="2:8">
      <c r="B48" s="429" t="s">
        <v>82</v>
      </c>
      <c r="C48" s="45" t="s">
        <v>1661</v>
      </c>
      <c r="D48" s="418" t="s">
        <v>1628</v>
      </c>
      <c r="E48" s="44" t="s">
        <v>999</v>
      </c>
      <c r="F48" s="441" t="s">
        <v>999</v>
      </c>
      <c r="G48" s="445">
        <f t="shared" si="4"/>
        <v>2.2793389324382889</v>
      </c>
      <c r="H48" s="430">
        <v>190.25625000000002</v>
      </c>
    </row>
    <row r="49" spans="2:8">
      <c r="B49" s="429" t="s">
        <v>44</v>
      </c>
      <c r="C49" s="45" t="s">
        <v>1652</v>
      </c>
      <c r="D49" s="44" t="s">
        <v>274</v>
      </c>
      <c r="E49" s="44" t="s">
        <v>932</v>
      </c>
      <c r="F49" s="441" t="s">
        <v>274</v>
      </c>
      <c r="G49" s="445">
        <f t="shared" si="4"/>
        <v>2.2665004848661372</v>
      </c>
      <c r="H49" s="430">
        <v>184.71428571428572</v>
      </c>
    </row>
    <row r="50" spans="2:8">
      <c r="B50" s="429" t="s">
        <v>82</v>
      </c>
      <c r="C50" s="45" t="s">
        <v>1661</v>
      </c>
      <c r="D50" s="417" t="s">
        <v>1622</v>
      </c>
      <c r="E50" s="44" t="s">
        <v>1001</v>
      </c>
      <c r="F50" s="441" t="s">
        <v>1001</v>
      </c>
      <c r="G50" s="445">
        <f t="shared" si="4"/>
        <v>2.2566125262357479</v>
      </c>
      <c r="H50" s="430">
        <v>180.55625000000001</v>
      </c>
    </row>
    <row r="51" spans="2:8">
      <c r="B51" s="429" t="s">
        <v>82</v>
      </c>
      <c r="C51" s="45" t="s">
        <v>1661</v>
      </c>
      <c r="D51" s="417" t="s">
        <v>1621</v>
      </c>
      <c r="E51" s="44" t="s">
        <v>1000</v>
      </c>
      <c r="F51" s="441" t="s">
        <v>1000</v>
      </c>
      <c r="G51" s="445">
        <f t="shared" si="4"/>
        <v>2.2474976130104034</v>
      </c>
      <c r="H51" s="430">
        <v>176.80625000000001</v>
      </c>
    </row>
    <row r="52" spans="2:8">
      <c r="B52" s="429" t="s">
        <v>44</v>
      </c>
      <c r="C52" s="45" t="s">
        <v>1653</v>
      </c>
      <c r="D52" s="44" t="s">
        <v>790</v>
      </c>
      <c r="E52" s="44" t="s">
        <v>867</v>
      </c>
      <c r="F52" s="441" t="s">
        <v>790</v>
      </c>
      <c r="G52" s="445">
        <f t="shared" si="4"/>
        <v>2.2297184006309179</v>
      </c>
      <c r="H52" s="430">
        <v>169.71428571428572</v>
      </c>
    </row>
    <row r="53" spans="2:8">
      <c r="B53" s="429" t="s">
        <v>82</v>
      </c>
      <c r="C53" s="45" t="s">
        <v>1663</v>
      </c>
      <c r="D53" s="37"/>
      <c r="E53" s="45" t="s">
        <v>807</v>
      </c>
      <c r="F53" s="45" t="s">
        <v>240</v>
      </c>
      <c r="G53" s="436">
        <f t="shared" si="4"/>
        <v>2.18998131938412</v>
      </c>
      <c r="H53" s="430">
        <v>154.875</v>
      </c>
    </row>
    <row r="54" spans="2:8">
      <c r="B54" s="429" t="s">
        <v>82</v>
      </c>
      <c r="C54" s="45" t="s">
        <v>1664</v>
      </c>
      <c r="D54" s="37"/>
      <c r="E54" s="44" t="s">
        <v>866</v>
      </c>
      <c r="F54" s="45" t="s">
        <v>247</v>
      </c>
      <c r="G54" s="436">
        <f t="shared" si="4"/>
        <v>2.1653432655224591</v>
      </c>
      <c r="H54" s="430">
        <v>146.33333333333334</v>
      </c>
    </row>
    <row r="55" spans="2:8">
      <c r="B55" s="429" t="s">
        <v>44</v>
      </c>
      <c r="C55" s="45" t="s">
        <v>1063</v>
      </c>
      <c r="D55" s="37"/>
      <c r="E55" s="44" t="s">
        <v>860</v>
      </c>
      <c r="F55" s="415" t="s">
        <v>32</v>
      </c>
      <c r="G55" s="436">
        <f t="shared" si="4"/>
        <v>2.1643677286284619</v>
      </c>
      <c r="H55" s="430">
        <v>146.005</v>
      </c>
    </row>
    <row r="56" spans="2:8">
      <c r="B56" s="429" t="s">
        <v>44</v>
      </c>
      <c r="C56" s="45" t="s">
        <v>1665</v>
      </c>
      <c r="D56" s="37"/>
      <c r="E56" s="44" t="s">
        <v>404</v>
      </c>
      <c r="F56" s="45" t="s">
        <v>393</v>
      </c>
      <c r="G56" s="436">
        <f t="shared" si="4"/>
        <v>2.1479853206838051</v>
      </c>
      <c r="H56" s="430">
        <v>140.60000000000002</v>
      </c>
    </row>
    <row r="57" spans="2:8">
      <c r="B57" s="429" t="s">
        <v>44</v>
      </c>
      <c r="C57" s="45" t="s">
        <v>1653</v>
      </c>
      <c r="D57" s="37"/>
      <c r="E57" s="44" t="s">
        <v>868</v>
      </c>
      <c r="F57" s="44" t="s">
        <v>791</v>
      </c>
      <c r="G57" s="436">
        <f t="shared" si="4"/>
        <v>2.1196757003129494</v>
      </c>
      <c r="H57" s="430">
        <v>131.72727272727272</v>
      </c>
    </row>
    <row r="58" spans="2:8">
      <c r="B58" s="429" t="s">
        <v>1587</v>
      </c>
      <c r="C58" s="45" t="s">
        <v>1655</v>
      </c>
      <c r="D58" s="37"/>
      <c r="E58" s="45" t="s">
        <v>1637</v>
      </c>
      <c r="F58" s="45" t="s">
        <v>327</v>
      </c>
      <c r="G58" s="436">
        <f t="shared" si="4"/>
        <v>2.1172712956557644</v>
      </c>
      <c r="H58" s="430">
        <v>131</v>
      </c>
    </row>
    <row r="59" spans="2:8">
      <c r="B59" s="429" t="s">
        <v>1587</v>
      </c>
      <c r="C59" s="45" t="s">
        <v>1666</v>
      </c>
      <c r="D59" s="37"/>
      <c r="E59" s="415" t="s">
        <v>215</v>
      </c>
      <c r="F59" s="415" t="s">
        <v>218</v>
      </c>
      <c r="G59" s="436">
        <f t="shared" si="4"/>
        <v>2.0945875770890252</v>
      </c>
      <c r="H59" s="430">
        <v>124.33333333333333</v>
      </c>
    </row>
    <row r="60" spans="2:8">
      <c r="B60" s="429" t="s">
        <v>44</v>
      </c>
      <c r="C60" s="45" t="s">
        <v>91</v>
      </c>
      <c r="D60" s="37"/>
      <c r="E60" s="44" t="s">
        <v>853</v>
      </c>
      <c r="F60" s="45" t="s">
        <v>123</v>
      </c>
      <c r="G60" s="436">
        <f t="shared" si="4"/>
        <v>2.0406023401140732</v>
      </c>
      <c r="H60" s="430">
        <v>109.80000000000001</v>
      </c>
    </row>
    <row r="61" spans="2:8">
      <c r="B61" s="429" t="s">
        <v>1587</v>
      </c>
      <c r="C61" s="45"/>
      <c r="D61" s="37"/>
      <c r="E61" s="44" t="s">
        <v>212</v>
      </c>
      <c r="F61" s="44" t="s">
        <v>315</v>
      </c>
      <c r="G61" s="436">
        <f t="shared" si="4"/>
        <v>2.0284356839441595</v>
      </c>
      <c r="H61" s="430">
        <v>106.76666666666667</v>
      </c>
    </row>
    <row r="62" spans="2:8">
      <c r="B62" s="429" t="s">
        <v>82</v>
      </c>
      <c r="C62" s="45"/>
      <c r="D62" s="37"/>
      <c r="E62" s="415" t="s">
        <v>840</v>
      </c>
      <c r="F62" s="415" t="s">
        <v>20</v>
      </c>
      <c r="G62" s="436">
        <f t="shared" si="4"/>
        <v>1.9951962915971795</v>
      </c>
      <c r="H62" s="430">
        <v>98.9</v>
      </c>
    </row>
    <row r="63" spans="2:8">
      <c r="B63" s="429" t="s">
        <v>82</v>
      </c>
      <c r="C63" s="45" t="s">
        <v>91</v>
      </c>
      <c r="D63" s="37"/>
      <c r="E63" s="44" t="s">
        <v>840</v>
      </c>
      <c r="F63" s="415" t="s">
        <v>20</v>
      </c>
      <c r="G63" s="436">
        <f t="shared" si="4"/>
        <v>1.9951962915971795</v>
      </c>
      <c r="H63" s="430">
        <v>98.9</v>
      </c>
    </row>
    <row r="64" spans="2:8">
      <c r="B64" s="429" t="s">
        <v>44</v>
      </c>
      <c r="C64" s="45"/>
      <c r="D64" s="37"/>
      <c r="E64" s="44" t="s">
        <v>873</v>
      </c>
      <c r="F64" s="415" t="s">
        <v>25</v>
      </c>
      <c r="G64" s="436">
        <f t="shared" si="4"/>
        <v>1.976262836204536</v>
      </c>
      <c r="H64" s="430">
        <v>94.680999999999997</v>
      </c>
    </row>
    <row r="65" spans="2:8">
      <c r="B65" s="429" t="s">
        <v>82</v>
      </c>
      <c r="C65" s="45"/>
      <c r="D65" s="37"/>
      <c r="E65" s="44" t="s">
        <v>855</v>
      </c>
      <c r="F65" s="40" t="s">
        <v>48</v>
      </c>
      <c r="G65" s="436">
        <f t="shared" si="4"/>
        <v>1.9504946688986569</v>
      </c>
      <c r="H65" s="430">
        <v>89.226666666666674</v>
      </c>
    </row>
    <row r="66" spans="2:8">
      <c r="B66" s="429" t="s">
        <v>82</v>
      </c>
      <c r="C66" s="45"/>
      <c r="D66" s="37"/>
      <c r="E66" s="44" t="s">
        <v>861</v>
      </c>
      <c r="F66" s="40" t="s">
        <v>77</v>
      </c>
      <c r="G66" s="436">
        <f t="shared" si="4"/>
        <v>1.9437911989293015</v>
      </c>
      <c r="H66" s="430">
        <v>87.86</v>
      </c>
    </row>
    <row r="67" spans="2:8">
      <c r="B67" s="429" t="s">
        <v>82</v>
      </c>
      <c r="C67" s="45"/>
      <c r="D67" s="37"/>
      <c r="E67" s="40" t="s">
        <v>817</v>
      </c>
      <c r="F67" s="40" t="s">
        <v>69</v>
      </c>
      <c r="G67" s="436">
        <f t="shared" si="4"/>
        <v>1.9191107940425856</v>
      </c>
      <c r="H67" s="430">
        <v>83.006249999999994</v>
      </c>
    </row>
    <row r="68" spans="2:8">
      <c r="B68" s="429" t="s">
        <v>44</v>
      </c>
      <c r="C68" s="45"/>
      <c r="D68" s="37"/>
      <c r="E68" s="44" t="s">
        <v>683</v>
      </c>
      <c r="F68" s="45" t="s">
        <v>242</v>
      </c>
      <c r="G68" s="436">
        <f t="shared" si="4"/>
        <v>1.8750612633917001</v>
      </c>
      <c r="H68" s="430">
        <v>75</v>
      </c>
    </row>
    <row r="69" spans="2:8">
      <c r="B69" s="429" t="s">
        <v>82</v>
      </c>
      <c r="C69" s="45"/>
      <c r="D69" s="37"/>
      <c r="E69" s="45" t="s">
        <v>734</v>
      </c>
      <c r="F69" s="45" t="s">
        <v>253</v>
      </c>
      <c r="G69" s="436">
        <f t="shared" si="4"/>
        <v>1.8584369333461985</v>
      </c>
      <c r="H69" s="430">
        <v>72.183333333333323</v>
      </c>
    </row>
    <row r="70" spans="2:8">
      <c r="B70" s="429" t="s">
        <v>44</v>
      </c>
      <c r="C70" s="45"/>
      <c r="D70" s="37"/>
      <c r="E70" s="44" t="s">
        <v>15</v>
      </c>
      <c r="F70" s="415" t="s">
        <v>33</v>
      </c>
      <c r="G70" s="436">
        <f t="shared" si="4"/>
        <v>1.8514876690527868</v>
      </c>
      <c r="H70" s="430">
        <v>71.037499999999994</v>
      </c>
    </row>
    <row r="71" spans="2:8">
      <c r="B71" s="429" t="s">
        <v>82</v>
      </c>
      <c r="C71" s="45"/>
      <c r="D71" s="37"/>
      <c r="E71" s="44" t="s">
        <v>890</v>
      </c>
      <c r="F71" s="40" t="s">
        <v>104</v>
      </c>
      <c r="G71" s="436">
        <f t="shared" si="4"/>
        <v>1.8504011479971585</v>
      </c>
      <c r="H71" s="430">
        <v>70.86</v>
      </c>
    </row>
    <row r="72" spans="2:8">
      <c r="B72" s="429" t="s">
        <v>82</v>
      </c>
      <c r="C72" s="45"/>
      <c r="D72" s="37"/>
      <c r="E72" s="415" t="s">
        <v>13</v>
      </c>
      <c r="F72" s="415" t="s">
        <v>28</v>
      </c>
      <c r="G72" s="436">
        <f t="shared" si="4"/>
        <v>1.8481891169913987</v>
      </c>
      <c r="H72" s="430">
        <v>70.499999999999986</v>
      </c>
    </row>
    <row r="73" spans="2:8">
      <c r="B73" s="429" t="s">
        <v>44</v>
      </c>
      <c r="C73" s="45"/>
      <c r="D73" s="37"/>
      <c r="E73" s="44" t="s">
        <v>819</v>
      </c>
      <c r="F73" s="45" t="s">
        <v>127</v>
      </c>
      <c r="G73" s="436">
        <f t="shared" si="4"/>
        <v>1.8098656635608503</v>
      </c>
      <c r="H73" s="430">
        <v>64.545454545454547</v>
      </c>
    </row>
    <row r="74" spans="2:8">
      <c r="B74" s="429" t="s">
        <v>82</v>
      </c>
      <c r="C74" s="45"/>
      <c r="D74" s="37"/>
      <c r="E74" s="44" t="s">
        <v>933</v>
      </c>
      <c r="F74" s="44" t="s">
        <v>236</v>
      </c>
      <c r="G74" s="436">
        <f t="shared" si="4"/>
        <v>1.7877437716464666</v>
      </c>
      <c r="H74" s="430">
        <v>61.339999999999996</v>
      </c>
    </row>
    <row r="75" spans="2:8">
      <c r="B75" s="429" t="s">
        <v>82</v>
      </c>
      <c r="C75" s="45"/>
      <c r="D75" s="37"/>
      <c r="E75" s="40" t="s">
        <v>823</v>
      </c>
      <c r="F75" s="40" t="s">
        <v>50</v>
      </c>
      <c r="G75" s="436">
        <f t="shared" si="4"/>
        <v>1.7483043403083025</v>
      </c>
      <c r="H75" s="430">
        <v>56.015000000000001</v>
      </c>
    </row>
    <row r="76" spans="2:8">
      <c r="B76" s="429" t="s">
        <v>44</v>
      </c>
      <c r="C76" s="45"/>
      <c r="D76" s="37"/>
      <c r="E76" s="44" t="s">
        <v>810</v>
      </c>
      <c r="F76" s="415" t="s">
        <v>27</v>
      </c>
      <c r="G76" s="436">
        <f t="shared" si="4"/>
        <v>1.7481880270062005</v>
      </c>
      <c r="H76" s="430">
        <v>56</v>
      </c>
    </row>
    <row r="77" spans="2:8">
      <c r="B77" s="429" t="s">
        <v>44</v>
      </c>
      <c r="C77" s="45"/>
      <c r="D77" s="37"/>
      <c r="E77" s="44" t="s">
        <v>688</v>
      </c>
      <c r="F77" s="40" t="s">
        <v>100</v>
      </c>
      <c r="G77" s="436">
        <f t="shared" si="4"/>
        <v>1.7450747915820575</v>
      </c>
      <c r="H77" s="430">
        <v>55.6</v>
      </c>
    </row>
    <row r="78" spans="2:8">
      <c r="B78" s="429" t="s">
        <v>82</v>
      </c>
      <c r="C78" s="45"/>
      <c r="D78" s="37"/>
      <c r="E78" s="45" t="s">
        <v>733</v>
      </c>
      <c r="F78" s="45" t="s">
        <v>254</v>
      </c>
      <c r="G78" s="436">
        <f t="shared" si="4"/>
        <v>1.7442929831226763</v>
      </c>
      <c r="H78" s="430">
        <v>55.5</v>
      </c>
    </row>
    <row r="79" spans="2:8">
      <c r="B79" s="429" t="s">
        <v>82</v>
      </c>
      <c r="C79" s="45"/>
      <c r="D79" s="37"/>
      <c r="E79" s="44" t="s">
        <v>1103</v>
      </c>
      <c r="F79" s="44" t="s">
        <v>241</v>
      </c>
      <c r="G79" s="436">
        <f t="shared" si="4"/>
        <v>1.7349331100815004</v>
      </c>
      <c r="H79" s="430">
        <v>54.316666666666663</v>
      </c>
    </row>
    <row r="80" spans="2:8">
      <c r="B80" s="429" t="s">
        <v>1587</v>
      </c>
      <c r="C80" s="45"/>
      <c r="D80" s="37"/>
      <c r="E80" s="415" t="s">
        <v>214</v>
      </c>
      <c r="F80" s="415" t="s">
        <v>217</v>
      </c>
      <c r="G80" s="436">
        <f t="shared" si="4"/>
        <v>1.7286242862229997</v>
      </c>
      <c r="H80" s="430">
        <v>53.533333333333331</v>
      </c>
    </row>
    <row r="81" spans="2:8">
      <c r="B81" s="429" t="s">
        <v>82</v>
      </c>
      <c r="C81" s="45"/>
      <c r="D81" s="37"/>
      <c r="E81" s="40" t="s">
        <v>682</v>
      </c>
      <c r="F81" s="40" t="s">
        <v>67</v>
      </c>
      <c r="G81" s="436">
        <f t="shared" si="4"/>
        <v>1.7068518407711533</v>
      </c>
      <c r="H81" s="430">
        <v>50.91571428571428</v>
      </c>
    </row>
    <row r="82" spans="2:8">
      <c r="B82" s="429" t="s">
        <v>82</v>
      </c>
      <c r="C82" s="45"/>
      <c r="D82" s="37"/>
      <c r="E82" s="40" t="s">
        <v>864</v>
      </c>
      <c r="F82" s="40" t="s">
        <v>109</v>
      </c>
      <c r="G82" s="436">
        <f t="shared" si="4"/>
        <v>1.6922629160547462</v>
      </c>
      <c r="H82" s="430">
        <v>49.233750000000001</v>
      </c>
    </row>
    <row r="83" spans="2:8">
      <c r="B83" s="429" t="s">
        <v>82</v>
      </c>
      <c r="C83" s="45"/>
      <c r="D83" s="37"/>
      <c r="E83" s="40" t="s">
        <v>1104</v>
      </c>
      <c r="F83" s="40" t="s">
        <v>103</v>
      </c>
      <c r="G83" s="436">
        <f t="shared" si="4"/>
        <v>1.6906390117159673</v>
      </c>
      <c r="H83" s="430">
        <v>49.05</v>
      </c>
    </row>
    <row r="84" spans="2:8">
      <c r="B84" s="429" t="s">
        <v>1587</v>
      </c>
      <c r="C84" s="45"/>
      <c r="D84" s="37"/>
      <c r="E84" s="43" t="s">
        <v>714</v>
      </c>
      <c r="F84" s="43" t="s">
        <v>718</v>
      </c>
      <c r="G84" s="436">
        <f t="shared" si="4"/>
        <v>1.6782147827453993</v>
      </c>
      <c r="H84" s="430">
        <v>47.666666666666664</v>
      </c>
    </row>
    <row r="85" spans="2:8">
      <c r="B85" s="429" t="s">
        <v>82</v>
      </c>
      <c r="C85" s="45"/>
      <c r="D85" s="37"/>
      <c r="E85" s="40" t="s">
        <v>829</v>
      </c>
      <c r="F85" s="40" t="s">
        <v>68</v>
      </c>
      <c r="G85" s="436">
        <f t="shared" si="4"/>
        <v>1.6493348587121419</v>
      </c>
      <c r="H85" s="430">
        <v>44.6</v>
      </c>
    </row>
    <row r="86" spans="2:8">
      <c r="B86" s="429" t="s">
        <v>82</v>
      </c>
      <c r="C86" s="45"/>
      <c r="D86" s="37"/>
      <c r="E86" s="40" t="s">
        <v>857</v>
      </c>
      <c r="F86" s="40" t="s">
        <v>55</v>
      </c>
      <c r="G86" s="436">
        <f t="shared" si="4"/>
        <v>1.644635503768153</v>
      </c>
      <c r="H86" s="430">
        <v>44.12</v>
      </c>
    </row>
    <row r="87" spans="2:8">
      <c r="B87" s="429" t="s">
        <v>44</v>
      </c>
      <c r="C87" s="45"/>
      <c r="D87" s="37"/>
      <c r="E87" s="44" t="s">
        <v>886</v>
      </c>
      <c r="F87" s="40" t="s">
        <v>99</v>
      </c>
      <c r="G87" s="436">
        <f t="shared" si="4"/>
        <v>1.6111920608684343</v>
      </c>
      <c r="H87" s="430">
        <v>40.85</v>
      </c>
    </row>
    <row r="88" spans="2:8">
      <c r="B88" s="429" t="s">
        <v>44</v>
      </c>
      <c r="C88" s="45"/>
      <c r="D88" s="37"/>
      <c r="E88" s="44" t="s">
        <v>421</v>
      </c>
      <c r="F88" s="415" t="s">
        <v>22</v>
      </c>
      <c r="G88" s="436">
        <f t="shared" si="4"/>
        <v>1.6071439355286152</v>
      </c>
      <c r="H88" s="430">
        <v>40.471000000000004</v>
      </c>
    </row>
    <row r="89" spans="2:8">
      <c r="B89" s="429" t="s">
        <v>82</v>
      </c>
      <c r="C89" s="45"/>
      <c r="D89" s="37"/>
      <c r="E89" s="44" t="s">
        <v>858</v>
      </c>
      <c r="F89" s="40" t="s">
        <v>60</v>
      </c>
      <c r="G89" s="436">
        <f t="shared" si="4"/>
        <v>1.585799009013001</v>
      </c>
      <c r="H89" s="430">
        <v>38.53</v>
      </c>
    </row>
    <row r="90" spans="2:8">
      <c r="B90" s="429" t="s">
        <v>82</v>
      </c>
      <c r="C90" s="45"/>
      <c r="D90" s="37"/>
      <c r="E90" s="40" t="s">
        <v>822</v>
      </c>
      <c r="F90" s="40" t="s">
        <v>112</v>
      </c>
      <c r="G90" s="436">
        <f t="shared" si="4"/>
        <v>1.5646660642520893</v>
      </c>
      <c r="H90" s="430">
        <v>36.700000000000003</v>
      </c>
    </row>
    <row r="91" spans="2:8">
      <c r="B91" s="429" t="s">
        <v>1587</v>
      </c>
      <c r="C91" s="45"/>
      <c r="D91" s="37"/>
      <c r="E91" s="45" t="s">
        <v>575</v>
      </c>
      <c r="F91" s="45" t="s">
        <v>964</v>
      </c>
      <c r="G91" s="436">
        <f t="shared" si="4"/>
        <v>1.5549507301116294</v>
      </c>
      <c r="H91" s="430">
        <v>35.88812179393647</v>
      </c>
    </row>
    <row r="92" spans="2:8">
      <c r="B92" s="429" t="s">
        <v>1587</v>
      </c>
      <c r="C92" s="45"/>
      <c r="D92" s="37"/>
      <c r="E92" s="45" t="s">
        <v>308</v>
      </c>
      <c r="F92" s="45" t="s">
        <v>316</v>
      </c>
      <c r="G92" s="436">
        <f t="shared" si="4"/>
        <v>1.5388402390340934</v>
      </c>
      <c r="H92" s="430">
        <v>34.581214285714289</v>
      </c>
    </row>
    <row r="93" spans="2:8">
      <c r="B93" s="429" t="s">
        <v>1587</v>
      </c>
      <c r="C93" s="45"/>
      <c r="D93" s="37"/>
      <c r="E93" s="45" t="s">
        <v>213</v>
      </c>
      <c r="F93" s="45" t="s">
        <v>317</v>
      </c>
      <c r="G93" s="436">
        <f t="shared" si="4"/>
        <v>1.5295501196236523</v>
      </c>
      <c r="H93" s="430">
        <v>33.849333333333334</v>
      </c>
    </row>
    <row r="94" spans="2:8">
      <c r="B94" s="429" t="s">
        <v>82</v>
      </c>
      <c r="C94" s="45"/>
      <c r="D94" s="37"/>
      <c r="E94" s="40" t="s">
        <v>863</v>
      </c>
      <c r="F94" s="40" t="s">
        <v>106</v>
      </c>
      <c r="G94" s="436">
        <f t="shared" si="4"/>
        <v>1.5200466167261715</v>
      </c>
      <c r="H94" s="430">
        <v>33.116666666666667</v>
      </c>
    </row>
    <row r="95" spans="2:8">
      <c r="B95" s="429" t="s">
        <v>1587</v>
      </c>
      <c r="C95" s="45"/>
      <c r="D95" s="37"/>
      <c r="E95" s="45" t="s">
        <v>573</v>
      </c>
      <c r="F95" s="45" t="s">
        <v>966</v>
      </c>
      <c r="G95" s="436">
        <f t="shared" si="4"/>
        <v>1.5180349745166415</v>
      </c>
      <c r="H95" s="430">
        <v>32.963625730994153</v>
      </c>
    </row>
    <row r="96" spans="2:8">
      <c r="B96" s="429" t="s">
        <v>82</v>
      </c>
      <c r="C96" s="45"/>
      <c r="D96" s="37"/>
      <c r="E96" s="40" t="s">
        <v>834</v>
      </c>
      <c r="F96" s="40" t="s">
        <v>108</v>
      </c>
      <c r="G96" s="436">
        <f t="shared" si="4"/>
        <v>1.5165353738957996</v>
      </c>
      <c r="H96" s="430">
        <v>32.85</v>
      </c>
    </row>
    <row r="97" spans="2:8">
      <c r="B97" s="429" t="s">
        <v>82</v>
      </c>
      <c r="C97" s="45"/>
      <c r="D97" s="37"/>
      <c r="E97" s="418" t="s">
        <v>147</v>
      </c>
      <c r="F97" s="418" t="s">
        <v>167</v>
      </c>
      <c r="G97" s="436">
        <f t="shared" si="4"/>
        <v>1.5064599319861283</v>
      </c>
      <c r="H97" s="430">
        <v>32.096666666666664</v>
      </c>
    </row>
    <row r="98" spans="2:8">
      <c r="B98" s="429" t="s">
        <v>82</v>
      </c>
      <c r="C98" s="45"/>
      <c r="D98" s="37"/>
      <c r="E98" s="40" t="s">
        <v>461</v>
      </c>
      <c r="F98" s="40" t="s">
        <v>58</v>
      </c>
      <c r="G98" s="436">
        <f t="shared" si="4"/>
        <v>1.4608978427565478</v>
      </c>
      <c r="H98" s="430">
        <v>28.9</v>
      </c>
    </row>
    <row r="99" spans="2:8">
      <c r="B99" s="429" t="s">
        <v>82</v>
      </c>
      <c r="C99" s="45"/>
      <c r="D99" s="37"/>
      <c r="E99" s="45" t="s">
        <v>894</v>
      </c>
      <c r="F99" s="45" t="s">
        <v>249</v>
      </c>
      <c r="G99" s="436">
        <f t="shared" si="4"/>
        <v>1.4562141553579888</v>
      </c>
      <c r="H99" s="430">
        <v>28.59</v>
      </c>
    </row>
    <row r="100" spans="2:8">
      <c r="B100" s="429" t="s">
        <v>82</v>
      </c>
      <c r="C100" s="45"/>
      <c r="D100" s="37"/>
      <c r="E100" s="40" t="s">
        <v>859</v>
      </c>
      <c r="F100" s="40" t="s">
        <v>63</v>
      </c>
      <c r="G100" s="436">
        <f t="shared" si="4"/>
        <v>1.4349678884278125</v>
      </c>
      <c r="H100" s="430">
        <v>27.225000000000001</v>
      </c>
    </row>
    <row r="101" spans="2:8">
      <c r="B101" s="429" t="s">
        <v>44</v>
      </c>
      <c r="C101" s="45"/>
      <c r="D101" s="37"/>
      <c r="E101" s="45" t="s">
        <v>877</v>
      </c>
      <c r="F101" s="45" t="s">
        <v>132</v>
      </c>
      <c r="G101" s="436">
        <f t="shared" si="4"/>
        <v>1.4048337166199381</v>
      </c>
      <c r="H101" s="430">
        <v>25.400000000000002</v>
      </c>
    </row>
    <row r="102" spans="2:8">
      <c r="B102" s="429" t="s">
        <v>82</v>
      </c>
      <c r="C102" s="45"/>
      <c r="D102" s="37"/>
      <c r="E102" s="45"/>
      <c r="F102" s="45" t="s">
        <v>235</v>
      </c>
      <c r="G102" s="436">
        <f t="shared" si="4"/>
        <v>1.403120521175818</v>
      </c>
      <c r="H102" s="430">
        <v>25.3</v>
      </c>
    </row>
    <row r="103" spans="2:8">
      <c r="B103" s="429" t="s">
        <v>82</v>
      </c>
      <c r="C103" s="45"/>
      <c r="D103" s="37"/>
      <c r="E103" s="44"/>
      <c r="F103" s="44" t="s">
        <v>246</v>
      </c>
      <c r="G103" s="436">
        <f t="shared" si="4"/>
        <v>1.3502480183341627</v>
      </c>
      <c r="H103" s="430">
        <v>22.400000000000002</v>
      </c>
    </row>
    <row r="104" spans="2:8">
      <c r="B104" s="429" t="s">
        <v>82</v>
      </c>
      <c r="C104" s="45"/>
      <c r="D104" s="37"/>
      <c r="E104" s="44"/>
      <c r="F104" s="44" t="s">
        <v>239</v>
      </c>
      <c r="G104" s="436">
        <f t="shared" ref="G104:G167" si="5">LOG10(H104)</f>
        <v>1.3447196724807917</v>
      </c>
      <c r="H104" s="430">
        <v>22.116666666666664</v>
      </c>
    </row>
    <row r="105" spans="2:8">
      <c r="B105" s="429" t="s">
        <v>82</v>
      </c>
      <c r="C105" s="45"/>
      <c r="D105" s="37"/>
      <c r="E105" s="415"/>
      <c r="F105" s="415" t="s">
        <v>31</v>
      </c>
      <c r="G105" s="436">
        <f t="shared" si="5"/>
        <v>1.3203540328176719</v>
      </c>
      <c r="H105" s="430">
        <v>20.91</v>
      </c>
    </row>
    <row r="106" spans="2:8">
      <c r="B106" s="429" t="s">
        <v>82</v>
      </c>
      <c r="C106" s="45"/>
      <c r="D106" s="37"/>
      <c r="E106" s="45"/>
      <c r="F106" s="45" t="s">
        <v>454</v>
      </c>
      <c r="G106" s="436">
        <f t="shared" si="5"/>
        <v>1.3131639093135792</v>
      </c>
      <c r="H106" s="430">
        <v>20.566666666666666</v>
      </c>
    </row>
    <row r="107" spans="2:8">
      <c r="B107" s="429" t="s">
        <v>82</v>
      </c>
      <c r="C107" s="45"/>
      <c r="D107" s="37"/>
      <c r="E107" s="44"/>
      <c r="F107" s="44" t="s">
        <v>237</v>
      </c>
      <c r="G107" s="436">
        <f t="shared" si="5"/>
        <v>1.2933625547114456</v>
      </c>
      <c r="H107" s="430">
        <v>19.650000000000002</v>
      </c>
    </row>
    <row r="108" spans="2:8">
      <c r="B108" s="429" t="s">
        <v>82</v>
      </c>
      <c r="C108" s="45"/>
      <c r="D108" s="37"/>
      <c r="E108" s="418"/>
      <c r="F108" s="418" t="s">
        <v>1035</v>
      </c>
      <c r="G108" s="436">
        <f t="shared" si="5"/>
        <v>1.1947917577219247</v>
      </c>
      <c r="H108" s="430">
        <v>15.66</v>
      </c>
    </row>
    <row r="109" spans="2:8">
      <c r="B109" s="429" t="s">
        <v>82</v>
      </c>
      <c r="C109" s="45"/>
      <c r="D109" s="37"/>
      <c r="E109" s="418"/>
      <c r="F109" s="418" t="s">
        <v>1036</v>
      </c>
      <c r="G109" s="436">
        <f t="shared" si="5"/>
        <v>1.1705550585212086</v>
      </c>
      <c r="H109" s="430">
        <v>14.81</v>
      </c>
    </row>
    <row r="110" spans="2:8">
      <c r="B110" s="429" t="s">
        <v>82</v>
      </c>
      <c r="C110" s="45"/>
      <c r="D110" s="37"/>
      <c r="E110" s="415"/>
      <c r="F110" s="415" t="s">
        <v>185</v>
      </c>
      <c r="G110" s="436">
        <f t="shared" si="5"/>
        <v>1.1702617153949575</v>
      </c>
      <c r="H110" s="430">
        <v>14.8</v>
      </c>
    </row>
    <row r="111" spans="2:8">
      <c r="B111" s="429" t="s">
        <v>82</v>
      </c>
      <c r="C111" s="45"/>
      <c r="D111" s="37"/>
      <c r="E111" s="418"/>
      <c r="F111" s="418" t="s">
        <v>1034</v>
      </c>
      <c r="G111" s="436">
        <f t="shared" si="5"/>
        <v>1.1631613749770184</v>
      </c>
      <c r="H111" s="430">
        <v>14.56</v>
      </c>
    </row>
    <row r="112" spans="2:8">
      <c r="B112" s="429" t="s">
        <v>82</v>
      </c>
      <c r="C112" s="45"/>
      <c r="D112" s="37"/>
      <c r="E112" s="45"/>
      <c r="F112" s="45" t="s">
        <v>984</v>
      </c>
      <c r="G112" s="436">
        <f t="shared" si="5"/>
        <v>1.1271047983648077</v>
      </c>
      <c r="H112" s="430">
        <v>13.4</v>
      </c>
    </row>
    <row r="113" spans="2:8">
      <c r="B113" s="429" t="s">
        <v>82</v>
      </c>
      <c r="C113" s="45"/>
      <c r="D113" s="37"/>
      <c r="E113" s="40"/>
      <c r="F113" s="40" t="s">
        <v>80</v>
      </c>
      <c r="G113" s="436">
        <f t="shared" si="5"/>
        <v>1.118430077122089</v>
      </c>
      <c r="H113" s="430">
        <v>13.135</v>
      </c>
    </row>
    <row r="114" spans="2:8">
      <c r="B114" s="429" t="s">
        <v>82</v>
      </c>
      <c r="C114" s="45"/>
      <c r="D114" s="37"/>
      <c r="E114" s="45"/>
      <c r="F114" s="45" t="s">
        <v>252</v>
      </c>
      <c r="G114" s="436">
        <f t="shared" si="5"/>
        <v>1.0967362604624689</v>
      </c>
      <c r="H114" s="430">
        <v>12.494999999999999</v>
      </c>
    </row>
    <row r="115" spans="2:8">
      <c r="B115" s="429" t="s">
        <v>1588</v>
      </c>
      <c r="C115" s="45"/>
      <c r="D115" s="37"/>
      <c r="E115" s="45"/>
      <c r="F115" s="45" t="s">
        <v>953</v>
      </c>
      <c r="G115" s="436">
        <f t="shared" si="5"/>
        <v>1.0842513655500956</v>
      </c>
      <c r="H115" s="430">
        <v>12.140913517685538</v>
      </c>
    </row>
    <row r="116" spans="2:8">
      <c r="B116" s="429" t="s">
        <v>82</v>
      </c>
      <c r="C116" s="45"/>
      <c r="D116" s="37"/>
      <c r="E116" s="45"/>
      <c r="F116" s="45" t="s">
        <v>259</v>
      </c>
      <c r="G116" s="436">
        <f t="shared" si="5"/>
        <v>1.0663259253620379</v>
      </c>
      <c r="H116" s="430">
        <v>11.65</v>
      </c>
    </row>
    <row r="117" spans="2:8">
      <c r="B117" s="429" t="s">
        <v>82</v>
      </c>
      <c r="C117" s="45"/>
      <c r="D117" s="37"/>
      <c r="E117" s="40"/>
      <c r="F117" s="40" t="s">
        <v>53</v>
      </c>
      <c r="G117" s="436">
        <f t="shared" si="5"/>
        <v>1.0589950935254164</v>
      </c>
      <c r="H117" s="430">
        <v>11.455</v>
      </c>
    </row>
    <row r="118" spans="2:8">
      <c r="B118" s="429" t="s">
        <v>82</v>
      </c>
      <c r="C118" s="45"/>
      <c r="D118" s="37"/>
      <c r="E118" s="40"/>
      <c r="F118" s="40" t="s">
        <v>72</v>
      </c>
      <c r="G118" s="436">
        <f t="shared" si="5"/>
        <v>1.0406023401140732</v>
      </c>
      <c r="H118" s="430">
        <v>10.98</v>
      </c>
    </row>
    <row r="119" spans="2:8">
      <c r="B119" s="429" t="s">
        <v>82</v>
      </c>
      <c r="C119" s="45"/>
      <c r="D119" s="37"/>
      <c r="E119" s="418"/>
      <c r="F119" s="418" t="s">
        <v>1007</v>
      </c>
      <c r="G119" s="436">
        <f t="shared" si="5"/>
        <v>1.024895960107485</v>
      </c>
      <c r="H119" s="430">
        <v>10.59</v>
      </c>
    </row>
    <row r="120" spans="2:8">
      <c r="B120" s="429" t="s">
        <v>82</v>
      </c>
      <c r="C120" s="45"/>
      <c r="D120" s="37"/>
      <c r="E120" s="45"/>
      <c r="F120" s="45" t="s">
        <v>983</v>
      </c>
      <c r="G120" s="436">
        <f t="shared" si="5"/>
        <v>0.9882615967287558</v>
      </c>
      <c r="H120" s="430">
        <v>9.7333333333333325</v>
      </c>
    </row>
    <row r="121" spans="2:8">
      <c r="B121" s="429" t="s">
        <v>82</v>
      </c>
      <c r="C121" s="45"/>
      <c r="D121" s="37"/>
      <c r="E121" s="418"/>
      <c r="F121" s="418" t="s">
        <v>1009</v>
      </c>
      <c r="G121" s="436">
        <f t="shared" si="5"/>
        <v>0.98353608160299244</v>
      </c>
      <c r="H121" s="430">
        <v>9.6280000000000001</v>
      </c>
    </row>
    <row r="122" spans="2:8">
      <c r="B122" s="429" t="s">
        <v>82</v>
      </c>
      <c r="C122" s="45"/>
      <c r="D122" s="37"/>
      <c r="E122" s="418"/>
      <c r="F122" s="418" t="s">
        <v>1010</v>
      </c>
      <c r="G122" s="436">
        <f t="shared" si="5"/>
        <v>0.95327633666730427</v>
      </c>
      <c r="H122" s="430">
        <v>8.9799999999999986</v>
      </c>
    </row>
    <row r="123" spans="2:8">
      <c r="B123" s="429" t="s">
        <v>82</v>
      </c>
      <c r="C123" s="45"/>
      <c r="D123" s="37"/>
      <c r="E123" s="45"/>
      <c r="F123" s="45" t="s">
        <v>262</v>
      </c>
      <c r="G123" s="436">
        <f t="shared" si="5"/>
        <v>0.93701610746481423</v>
      </c>
      <c r="H123" s="430">
        <v>8.65</v>
      </c>
    </row>
    <row r="124" spans="2:8">
      <c r="B124" s="429" t="s">
        <v>1588</v>
      </c>
      <c r="C124" s="45"/>
      <c r="D124" s="37"/>
      <c r="E124" s="45"/>
      <c r="F124" s="45" t="s">
        <v>318</v>
      </c>
      <c r="G124" s="436">
        <f t="shared" si="5"/>
        <v>0.92242818507564195</v>
      </c>
      <c r="H124" s="430">
        <v>8.3642727272727271</v>
      </c>
    </row>
    <row r="125" spans="2:8">
      <c r="B125" s="429" t="s">
        <v>82</v>
      </c>
      <c r="C125" s="45"/>
      <c r="D125" s="37"/>
      <c r="E125" s="40"/>
      <c r="F125" s="40" t="s">
        <v>59</v>
      </c>
      <c r="G125" s="436">
        <f t="shared" si="5"/>
        <v>0.92116605063773871</v>
      </c>
      <c r="H125" s="430">
        <v>8.34</v>
      </c>
    </row>
    <row r="126" spans="2:8">
      <c r="B126" s="429" t="s">
        <v>82</v>
      </c>
      <c r="C126" s="45"/>
      <c r="D126" s="37"/>
      <c r="E126" s="45"/>
      <c r="F126" s="45" t="s">
        <v>264</v>
      </c>
      <c r="G126" s="436">
        <f t="shared" si="5"/>
        <v>0.84302503139139151</v>
      </c>
      <c r="H126" s="430">
        <v>6.9666666666666659</v>
      </c>
    </row>
    <row r="127" spans="2:8">
      <c r="B127" s="429" t="s">
        <v>82</v>
      </c>
      <c r="C127" s="45"/>
      <c r="D127" s="37"/>
      <c r="E127" s="45"/>
      <c r="F127" s="45" t="s">
        <v>129</v>
      </c>
      <c r="G127" s="436">
        <f t="shared" si="5"/>
        <v>0.84031524181543671</v>
      </c>
      <c r="H127" s="430">
        <v>6.9233333333333347</v>
      </c>
    </row>
    <row r="128" spans="2:8">
      <c r="B128" s="429" t="s">
        <v>82</v>
      </c>
      <c r="C128" s="45"/>
      <c r="D128" s="37"/>
      <c r="E128" s="44"/>
      <c r="F128" s="44" t="s">
        <v>985</v>
      </c>
      <c r="G128" s="436">
        <f t="shared" si="5"/>
        <v>0.83779880127275741</v>
      </c>
      <c r="H128" s="430">
        <v>6.8833333333333329</v>
      </c>
    </row>
    <row r="129" spans="2:8">
      <c r="B129" s="429" t="s">
        <v>82</v>
      </c>
      <c r="C129" s="45"/>
      <c r="D129" s="37"/>
      <c r="E129" s="45"/>
      <c r="F129" s="45" t="s">
        <v>261</v>
      </c>
      <c r="G129" s="436">
        <f t="shared" si="5"/>
        <v>0.77935595152201431</v>
      </c>
      <c r="H129" s="430">
        <v>6.0166666666666666</v>
      </c>
    </row>
    <row r="130" spans="2:8">
      <c r="B130" s="429" t="s">
        <v>82</v>
      </c>
      <c r="C130" s="45"/>
      <c r="D130" s="37"/>
      <c r="E130" s="418"/>
      <c r="F130" s="418" t="s">
        <v>1008</v>
      </c>
      <c r="G130" s="436">
        <f t="shared" si="5"/>
        <v>0.7652959296980566</v>
      </c>
      <c r="H130" s="430">
        <v>5.8250000000000002</v>
      </c>
    </row>
    <row r="131" spans="2:8">
      <c r="B131" s="429" t="s">
        <v>82</v>
      </c>
      <c r="C131" s="45"/>
      <c r="D131" s="37"/>
      <c r="E131" s="45"/>
      <c r="F131" s="45" t="s">
        <v>986</v>
      </c>
      <c r="G131" s="436">
        <f t="shared" si="5"/>
        <v>0.75332766665861151</v>
      </c>
      <c r="H131" s="430">
        <v>5.666666666666667</v>
      </c>
    </row>
    <row r="132" spans="2:8">
      <c r="B132" s="429" t="s">
        <v>1588</v>
      </c>
      <c r="C132" s="45"/>
      <c r="D132" s="37"/>
      <c r="E132" s="45"/>
      <c r="F132" s="45" t="s">
        <v>320</v>
      </c>
      <c r="G132" s="436">
        <f t="shared" si="5"/>
        <v>0.75005818209376418</v>
      </c>
      <c r="H132" s="430">
        <v>5.6241666666666674</v>
      </c>
    </row>
    <row r="133" spans="2:8">
      <c r="B133" s="429" t="s">
        <v>82</v>
      </c>
      <c r="C133" s="45"/>
      <c r="D133" s="37"/>
      <c r="E133" s="40"/>
      <c r="F133" s="40" t="s">
        <v>75</v>
      </c>
      <c r="G133" s="436">
        <f t="shared" si="5"/>
        <v>0.73359846096133907</v>
      </c>
      <c r="H133" s="430">
        <v>5.4149999999999991</v>
      </c>
    </row>
    <row r="134" spans="2:8">
      <c r="B134" s="429" t="s">
        <v>82</v>
      </c>
      <c r="C134" s="45"/>
      <c r="D134" s="37"/>
      <c r="E134" s="40"/>
      <c r="F134" s="40" t="s">
        <v>73</v>
      </c>
      <c r="G134" s="436">
        <f t="shared" si="5"/>
        <v>0.72835378202122847</v>
      </c>
      <c r="H134" s="430">
        <v>5.35</v>
      </c>
    </row>
    <row r="135" spans="2:8">
      <c r="B135" s="429" t="s">
        <v>1588</v>
      </c>
      <c r="C135" s="45"/>
      <c r="D135" s="37"/>
      <c r="E135" s="45"/>
      <c r="F135" s="45" t="s">
        <v>319</v>
      </c>
      <c r="G135" s="436">
        <f t="shared" si="5"/>
        <v>0.71933128698372661</v>
      </c>
      <c r="H135" s="430">
        <v>5.24</v>
      </c>
    </row>
    <row r="136" spans="2:8">
      <c r="B136" s="429" t="s">
        <v>82</v>
      </c>
      <c r="C136" s="45"/>
      <c r="D136" s="37"/>
      <c r="E136" s="45"/>
      <c r="F136" s="45" t="s">
        <v>772</v>
      </c>
      <c r="G136" s="436">
        <f t="shared" si="5"/>
        <v>0.70472233322511013</v>
      </c>
      <c r="H136" s="430">
        <v>5.0666666666666664</v>
      </c>
    </row>
    <row r="137" spans="2:8">
      <c r="B137" s="429" t="s">
        <v>82</v>
      </c>
      <c r="C137" s="45"/>
      <c r="D137" s="37"/>
      <c r="E137" s="45"/>
      <c r="F137" s="45" t="s">
        <v>265</v>
      </c>
      <c r="G137" s="436">
        <f t="shared" si="5"/>
        <v>0.68124123737558717</v>
      </c>
      <c r="H137" s="430">
        <v>4.8</v>
      </c>
    </row>
    <row r="138" spans="2:8">
      <c r="B138" s="429" t="s">
        <v>82</v>
      </c>
      <c r="C138" s="45"/>
      <c r="D138" s="37"/>
      <c r="E138" s="45"/>
      <c r="F138" s="45" t="s">
        <v>251</v>
      </c>
      <c r="G138" s="436">
        <f t="shared" si="5"/>
        <v>0.661181443446619</v>
      </c>
      <c r="H138" s="430">
        <v>4.583333333333333</v>
      </c>
    </row>
    <row r="139" spans="2:8">
      <c r="B139" s="429" t="s">
        <v>1588</v>
      </c>
      <c r="C139" s="45"/>
      <c r="D139" s="37"/>
      <c r="E139" s="45"/>
      <c r="F139" s="45" t="s">
        <v>950</v>
      </c>
      <c r="G139" s="436">
        <f t="shared" si="5"/>
        <v>0.6595993124367443</v>
      </c>
      <c r="H139" s="430">
        <v>4.5666666666666664</v>
      </c>
    </row>
    <row r="140" spans="2:8">
      <c r="B140" s="429" t="s">
        <v>82</v>
      </c>
      <c r="C140" s="45"/>
      <c r="D140" s="37"/>
      <c r="E140" s="40"/>
      <c r="F140" s="40" t="s">
        <v>46</v>
      </c>
      <c r="G140" s="436">
        <f t="shared" si="5"/>
        <v>0.64787176530623247</v>
      </c>
      <c r="H140" s="430">
        <v>4.4450000000000003</v>
      </c>
    </row>
    <row r="141" spans="2:8">
      <c r="B141" s="429" t="s">
        <v>82</v>
      </c>
      <c r="C141" s="45"/>
      <c r="D141" s="37"/>
      <c r="E141" s="45"/>
      <c r="F141" s="45" t="s">
        <v>248</v>
      </c>
      <c r="G141" s="436">
        <f t="shared" si="5"/>
        <v>0.57710865514373488</v>
      </c>
      <c r="H141" s="430">
        <v>3.7766666666666668</v>
      </c>
    </row>
    <row r="142" spans="2:8">
      <c r="B142" s="429" t="s">
        <v>82</v>
      </c>
      <c r="C142" s="45"/>
      <c r="D142" s="37"/>
      <c r="E142" s="40"/>
      <c r="F142" s="40" t="s">
        <v>64</v>
      </c>
      <c r="G142" s="436">
        <f t="shared" si="5"/>
        <v>0.51054501020661214</v>
      </c>
      <c r="H142" s="430">
        <v>3.24</v>
      </c>
    </row>
    <row r="143" spans="2:8">
      <c r="B143" s="429" t="s">
        <v>82</v>
      </c>
      <c r="C143" s="45"/>
      <c r="D143" s="37"/>
      <c r="E143" s="40"/>
      <c r="F143" s="40" t="s">
        <v>62</v>
      </c>
      <c r="G143" s="436">
        <f t="shared" si="5"/>
        <v>0.44247976906444858</v>
      </c>
      <c r="H143" s="430">
        <v>2.77</v>
      </c>
    </row>
    <row r="144" spans="2:8">
      <c r="B144" s="429" t="s">
        <v>82</v>
      </c>
      <c r="C144" s="45"/>
      <c r="D144" s="37"/>
      <c r="E144" s="45"/>
      <c r="F144" s="45" t="s">
        <v>433</v>
      </c>
      <c r="G144" s="436">
        <f t="shared" si="5"/>
        <v>0.4259687322722811</v>
      </c>
      <c r="H144" s="430">
        <v>2.6666666666666665</v>
      </c>
    </row>
    <row r="145" spans="2:8">
      <c r="B145" s="429" t="s">
        <v>87</v>
      </c>
      <c r="C145" s="45"/>
      <c r="D145" s="37"/>
      <c r="E145" s="45"/>
      <c r="F145" s="45" t="s">
        <v>391</v>
      </c>
      <c r="G145" s="436">
        <f t="shared" si="5"/>
        <v>0.42160392686983106</v>
      </c>
      <c r="H145" s="430">
        <v>2.64</v>
      </c>
    </row>
    <row r="146" spans="2:8">
      <c r="B146" s="429" t="s">
        <v>87</v>
      </c>
      <c r="C146" s="45"/>
      <c r="D146" s="37"/>
      <c r="E146" s="45"/>
      <c r="F146" s="45" t="s">
        <v>503</v>
      </c>
      <c r="G146" s="436">
        <f t="shared" si="5"/>
        <v>0.41497334797081797</v>
      </c>
      <c r="H146" s="430">
        <v>2.6</v>
      </c>
    </row>
    <row r="147" spans="2:8">
      <c r="B147" s="429" t="s">
        <v>87</v>
      </c>
      <c r="C147" s="45"/>
      <c r="D147" s="37"/>
      <c r="E147" s="45"/>
      <c r="F147" s="45" t="s">
        <v>519</v>
      </c>
      <c r="G147" s="436">
        <f t="shared" si="5"/>
        <v>0.39967372148103808</v>
      </c>
      <c r="H147" s="430">
        <v>2.5099999999999998</v>
      </c>
    </row>
    <row r="148" spans="2:8">
      <c r="B148" s="429" t="s">
        <v>82</v>
      </c>
      <c r="C148" s="45"/>
      <c r="D148" s="37"/>
      <c r="E148" s="45"/>
      <c r="F148" s="45" t="s">
        <v>244</v>
      </c>
      <c r="G148" s="436">
        <f t="shared" si="5"/>
        <v>0.38738982633872943</v>
      </c>
      <c r="H148" s="430">
        <v>2.44</v>
      </c>
    </row>
    <row r="149" spans="2:8">
      <c r="B149" s="429" t="s">
        <v>82</v>
      </c>
      <c r="C149" s="45"/>
      <c r="D149" s="37"/>
      <c r="E149" s="45"/>
      <c r="F149" s="45" t="s">
        <v>234</v>
      </c>
      <c r="G149" s="436">
        <f t="shared" si="5"/>
        <v>0.37870065068636755</v>
      </c>
      <c r="H149" s="430">
        <v>2.3916666666666671</v>
      </c>
    </row>
    <row r="150" spans="2:8">
      <c r="B150" s="429" t="s">
        <v>1588</v>
      </c>
      <c r="C150" s="45"/>
      <c r="D150" s="37"/>
      <c r="E150" s="45"/>
      <c r="F150" s="45" t="s">
        <v>954</v>
      </c>
      <c r="G150" s="436">
        <f t="shared" si="5"/>
        <v>0.37218113799686497</v>
      </c>
      <c r="H150" s="430">
        <v>2.3560317460317464</v>
      </c>
    </row>
    <row r="151" spans="2:8">
      <c r="B151" s="429" t="s">
        <v>87</v>
      </c>
      <c r="C151" s="45"/>
      <c r="D151" s="37"/>
      <c r="E151" s="45"/>
      <c r="F151" s="45" t="s">
        <v>501</v>
      </c>
      <c r="G151" s="436">
        <f t="shared" si="5"/>
        <v>0.34242268082220628</v>
      </c>
      <c r="H151" s="430">
        <v>2.2000000000000002</v>
      </c>
    </row>
    <row r="152" spans="2:8">
      <c r="B152" s="429" t="s">
        <v>1587</v>
      </c>
      <c r="C152" s="45"/>
      <c r="D152" s="37"/>
      <c r="E152" s="415"/>
      <c r="F152" s="415" t="s">
        <v>1393</v>
      </c>
      <c r="G152" s="436">
        <f t="shared" si="5"/>
        <v>0.33645973384852951</v>
      </c>
      <c r="H152" s="430">
        <v>2.17</v>
      </c>
    </row>
    <row r="153" spans="2:8">
      <c r="B153" s="429" t="s">
        <v>82</v>
      </c>
      <c r="C153" s="45"/>
      <c r="D153" s="37"/>
      <c r="E153" s="45"/>
      <c r="F153" s="45" t="s">
        <v>258</v>
      </c>
      <c r="G153" s="436">
        <f t="shared" si="5"/>
        <v>0.18892848376085342</v>
      </c>
      <c r="H153" s="430">
        <v>1.5449999999999999</v>
      </c>
    </row>
    <row r="154" spans="2:8">
      <c r="B154" s="429" t="s">
        <v>87</v>
      </c>
      <c r="C154" s="45"/>
      <c r="D154" s="37"/>
      <c r="E154" s="45"/>
      <c r="F154" s="45" t="s">
        <v>502</v>
      </c>
      <c r="G154" s="436">
        <f t="shared" si="5"/>
        <v>0.17897694729316943</v>
      </c>
      <c r="H154" s="430">
        <v>1.51</v>
      </c>
    </row>
    <row r="155" spans="2:8">
      <c r="B155" s="429" t="s">
        <v>82</v>
      </c>
      <c r="C155" s="45"/>
      <c r="D155" s="37"/>
      <c r="E155" s="40"/>
      <c r="F155" s="40" t="s">
        <v>51</v>
      </c>
      <c r="G155" s="436">
        <f t="shared" si="5"/>
        <v>0.1598678470925666</v>
      </c>
      <c r="H155" s="430">
        <v>1.4449999999999998</v>
      </c>
    </row>
    <row r="156" spans="2:8">
      <c r="B156" s="429" t="s">
        <v>1587</v>
      </c>
      <c r="C156" s="45"/>
      <c r="D156" s="37"/>
      <c r="E156" s="45"/>
      <c r="F156" s="45" t="s">
        <v>952</v>
      </c>
      <c r="G156" s="436">
        <f t="shared" si="5"/>
        <v>0.11631712102693972</v>
      </c>
      <c r="H156" s="430">
        <v>1.3071249999999999</v>
      </c>
    </row>
    <row r="157" spans="2:8">
      <c r="B157" s="429" t="s">
        <v>82</v>
      </c>
      <c r="C157" s="45"/>
      <c r="D157" s="37"/>
      <c r="E157" s="45"/>
      <c r="F157" s="45" t="s">
        <v>243</v>
      </c>
      <c r="G157" s="436">
        <f t="shared" si="5"/>
        <v>0.11561051167429974</v>
      </c>
      <c r="H157" s="430">
        <v>1.3049999999999999</v>
      </c>
    </row>
    <row r="158" spans="2:8">
      <c r="B158" s="429" t="s">
        <v>1588</v>
      </c>
      <c r="C158" s="45"/>
      <c r="D158" s="37"/>
      <c r="E158" s="45"/>
      <c r="F158" s="45" t="s">
        <v>960</v>
      </c>
      <c r="G158" s="436">
        <f t="shared" si="5"/>
        <v>7.5014411378646284E-2</v>
      </c>
      <c r="H158" s="430">
        <v>1.1885416666666668</v>
      </c>
    </row>
    <row r="159" spans="2:8">
      <c r="B159" s="429" t="s">
        <v>82</v>
      </c>
      <c r="C159" s="45"/>
      <c r="D159" s="37"/>
      <c r="E159" s="45"/>
      <c r="F159" s="45" t="s">
        <v>245</v>
      </c>
      <c r="G159" s="436">
        <f t="shared" si="5"/>
        <v>4.5322978786657475E-2</v>
      </c>
      <c r="H159" s="430">
        <v>1.1100000000000001</v>
      </c>
    </row>
    <row r="160" spans="2:8">
      <c r="B160" s="429" t="s">
        <v>82</v>
      </c>
      <c r="C160" s="45"/>
      <c r="D160" s="37"/>
      <c r="E160" s="44"/>
      <c r="F160" s="44" t="s">
        <v>128</v>
      </c>
      <c r="G160" s="436">
        <f t="shared" si="5"/>
        <v>4.5322978786657475E-2</v>
      </c>
      <c r="H160" s="430">
        <v>1.1100000000000001</v>
      </c>
    </row>
    <row r="161" spans="2:8">
      <c r="B161" s="429" t="s">
        <v>82</v>
      </c>
      <c r="C161" s="45"/>
      <c r="D161" s="37"/>
      <c r="E161" s="45"/>
      <c r="F161" s="45" t="s">
        <v>238</v>
      </c>
      <c r="G161" s="436">
        <f t="shared" si="5"/>
        <v>3.3276284794491504E-2</v>
      </c>
      <c r="H161" s="430">
        <v>1.0796333333333334</v>
      </c>
    </row>
    <row r="162" spans="2:8">
      <c r="B162" s="429" t="s">
        <v>82</v>
      </c>
      <c r="C162" s="45"/>
      <c r="D162" s="37"/>
      <c r="E162" s="415"/>
      <c r="F162" s="415" t="s">
        <v>187</v>
      </c>
      <c r="G162" s="436">
        <f t="shared" si="5"/>
        <v>2.8028723600243534E-2</v>
      </c>
      <c r="H162" s="430">
        <v>1.0666666666666667</v>
      </c>
    </row>
    <row r="163" spans="2:8">
      <c r="B163" s="429" t="s">
        <v>82</v>
      </c>
      <c r="C163" s="45"/>
      <c r="D163" s="37"/>
      <c r="E163" s="45"/>
      <c r="F163" s="45" t="s">
        <v>728</v>
      </c>
      <c r="G163" s="436">
        <f t="shared" si="5"/>
        <v>-3.5426119078945439E-2</v>
      </c>
      <c r="H163" s="430">
        <v>0.92166666666666652</v>
      </c>
    </row>
    <row r="164" spans="2:8">
      <c r="B164" s="429" t="s">
        <v>87</v>
      </c>
      <c r="C164" s="45"/>
      <c r="D164" s="37"/>
      <c r="E164" s="45"/>
      <c r="F164" s="45" t="s">
        <v>516</v>
      </c>
      <c r="G164" s="436">
        <f t="shared" si="5"/>
        <v>-6.0480747381381476E-2</v>
      </c>
      <c r="H164" s="430">
        <v>0.87</v>
      </c>
    </row>
    <row r="165" spans="2:8">
      <c r="B165" s="429" t="s">
        <v>87</v>
      </c>
      <c r="C165" s="45"/>
      <c r="D165" s="37"/>
      <c r="E165" s="45"/>
      <c r="F165" s="45" t="s">
        <v>504</v>
      </c>
      <c r="G165" s="436">
        <f t="shared" si="5"/>
        <v>-0.12493873660829995</v>
      </c>
      <c r="H165" s="430">
        <v>0.75</v>
      </c>
    </row>
    <row r="166" spans="2:8">
      <c r="B166" s="429" t="s">
        <v>82</v>
      </c>
      <c r="C166" s="45"/>
      <c r="D166" s="37"/>
      <c r="E166" s="415"/>
      <c r="F166" s="415" t="s">
        <v>17</v>
      </c>
      <c r="G166" s="436">
        <f t="shared" si="5"/>
        <v>-0.17609125905568127</v>
      </c>
      <c r="H166" s="430">
        <v>0.66666666666666663</v>
      </c>
    </row>
    <row r="167" spans="2:8">
      <c r="B167" s="429" t="s">
        <v>1588</v>
      </c>
      <c r="C167" s="45"/>
      <c r="D167" s="37"/>
      <c r="E167" s="45"/>
      <c r="F167" s="45" t="s">
        <v>955</v>
      </c>
      <c r="G167" s="436">
        <f t="shared" si="5"/>
        <v>-0.34390179798716813</v>
      </c>
      <c r="H167" s="430">
        <v>0.45300000000000001</v>
      </c>
    </row>
    <row r="168" spans="2:8">
      <c r="B168" s="429" t="s">
        <v>1588</v>
      </c>
      <c r="C168" s="45"/>
      <c r="D168" s="37"/>
      <c r="E168" s="45"/>
      <c r="F168" s="45" t="s">
        <v>957</v>
      </c>
      <c r="G168" s="436">
        <f t="shared" ref="G168:G169" si="6">LOG10(H168)</f>
        <v>-0.37468754903832607</v>
      </c>
      <c r="H168" s="430">
        <v>0.42200000000000004</v>
      </c>
    </row>
    <row r="169" spans="2:8">
      <c r="B169" s="429" t="s">
        <v>1588</v>
      </c>
      <c r="C169" s="45"/>
      <c r="D169" s="37"/>
      <c r="E169" s="45"/>
      <c r="F169" s="45" t="s">
        <v>962</v>
      </c>
      <c r="G169" s="436">
        <f t="shared" si="6"/>
        <v>-0.56491530673426771</v>
      </c>
      <c r="H169" s="430">
        <v>0.2723232323232323</v>
      </c>
    </row>
    <row r="170" spans="2:8">
      <c r="B170" s="429" t="s">
        <v>82</v>
      </c>
      <c r="C170" s="45"/>
      <c r="D170" s="37"/>
      <c r="E170" s="45"/>
      <c r="F170" s="45" t="s">
        <v>131</v>
      </c>
      <c r="G170" s="437" t="e">
        <f t="shared" ref="G170:G201" si="7">LOG10(H170)</f>
        <v>#NUM!</v>
      </c>
      <c r="H170" s="430">
        <v>0</v>
      </c>
    </row>
    <row r="171" spans="2:8">
      <c r="B171" s="429" t="s">
        <v>82</v>
      </c>
      <c r="C171" s="45"/>
      <c r="D171" s="37"/>
      <c r="E171" s="40"/>
      <c r="F171" s="40" t="s">
        <v>785</v>
      </c>
      <c r="G171" s="437" t="e">
        <f t="shared" si="7"/>
        <v>#NUM!</v>
      </c>
      <c r="H171" s="430">
        <v>0</v>
      </c>
    </row>
    <row r="172" spans="2:8">
      <c r="B172" s="429" t="s">
        <v>82</v>
      </c>
      <c r="C172" s="45"/>
      <c r="D172" s="37"/>
      <c r="E172" s="415"/>
      <c r="F172" s="415" t="s">
        <v>223</v>
      </c>
      <c r="G172" s="437" t="e">
        <f t="shared" si="7"/>
        <v>#NUM!</v>
      </c>
      <c r="H172" s="430">
        <v>0</v>
      </c>
    </row>
    <row r="173" spans="2:8">
      <c r="B173" s="429" t="s">
        <v>82</v>
      </c>
      <c r="C173" s="45"/>
      <c r="D173" s="37"/>
      <c r="E173" s="415"/>
      <c r="F173" s="415" t="s">
        <v>225</v>
      </c>
      <c r="G173" s="437" t="e">
        <f t="shared" si="7"/>
        <v>#NUM!</v>
      </c>
      <c r="H173" s="430">
        <v>0</v>
      </c>
    </row>
    <row r="174" spans="2:8">
      <c r="B174" s="429" t="s">
        <v>82</v>
      </c>
      <c r="C174" s="45"/>
      <c r="D174" s="37"/>
      <c r="E174" s="415"/>
      <c r="F174" s="415" t="s">
        <v>221</v>
      </c>
      <c r="G174" s="437" t="e">
        <f t="shared" si="7"/>
        <v>#NUM!</v>
      </c>
      <c r="H174" s="430">
        <v>0</v>
      </c>
    </row>
    <row r="175" spans="2:8">
      <c r="B175" s="429" t="s">
        <v>82</v>
      </c>
      <c r="C175" s="45"/>
      <c r="D175" s="37"/>
      <c r="E175" s="415"/>
      <c r="F175" s="415" t="s">
        <v>453</v>
      </c>
      <c r="G175" s="437" t="e">
        <f t="shared" si="7"/>
        <v>#NUM!</v>
      </c>
      <c r="H175" s="430">
        <v>0</v>
      </c>
    </row>
    <row r="176" spans="2:8">
      <c r="B176" s="429" t="s">
        <v>82</v>
      </c>
      <c r="C176" s="45"/>
      <c r="D176" s="37"/>
      <c r="E176" s="415"/>
      <c r="F176" s="415" t="s">
        <v>222</v>
      </c>
      <c r="G176" s="437" t="e">
        <f t="shared" si="7"/>
        <v>#NUM!</v>
      </c>
      <c r="H176" s="430">
        <v>0</v>
      </c>
    </row>
    <row r="177" spans="2:8">
      <c r="B177" s="429" t="s">
        <v>82</v>
      </c>
      <c r="C177" s="45"/>
      <c r="D177" s="37"/>
      <c r="E177" s="415"/>
      <c r="F177" s="415" t="s">
        <v>738</v>
      </c>
      <c r="G177" s="437" t="e">
        <f t="shared" si="7"/>
        <v>#NUM!</v>
      </c>
      <c r="H177" s="430">
        <v>0</v>
      </c>
    </row>
    <row r="178" spans="2:8">
      <c r="B178" s="429" t="s">
        <v>82</v>
      </c>
      <c r="C178" s="45"/>
      <c r="D178" s="37"/>
      <c r="E178" s="40"/>
      <c r="F178" s="40" t="s">
        <v>47</v>
      </c>
      <c r="G178" s="437" t="e">
        <f t="shared" si="7"/>
        <v>#NUM!</v>
      </c>
      <c r="H178" s="430">
        <v>0</v>
      </c>
    </row>
    <row r="179" spans="2:8">
      <c r="B179" s="429" t="s">
        <v>82</v>
      </c>
      <c r="C179" s="45"/>
      <c r="D179" s="37"/>
      <c r="E179" s="415"/>
      <c r="F179" s="415" t="s">
        <v>197</v>
      </c>
      <c r="G179" s="437" t="e">
        <f t="shared" si="7"/>
        <v>#NUM!</v>
      </c>
      <c r="H179" s="430">
        <v>0</v>
      </c>
    </row>
    <row r="180" spans="2:8">
      <c r="B180" s="429" t="s">
        <v>82</v>
      </c>
      <c r="C180" s="45"/>
      <c r="D180" s="37"/>
      <c r="E180" s="415"/>
      <c r="F180" s="415" t="s">
        <v>24</v>
      </c>
      <c r="G180" s="437" t="e">
        <f t="shared" si="7"/>
        <v>#NUM!</v>
      </c>
      <c r="H180" s="430">
        <v>0</v>
      </c>
    </row>
    <row r="181" spans="2:8">
      <c r="B181" s="429" t="s">
        <v>82</v>
      </c>
      <c r="C181" s="45"/>
      <c r="D181" s="37"/>
      <c r="E181" s="415"/>
      <c r="F181" s="415" t="s">
        <v>133</v>
      </c>
      <c r="G181" s="437" t="e">
        <f t="shared" si="7"/>
        <v>#NUM!</v>
      </c>
      <c r="H181" s="430">
        <v>0</v>
      </c>
    </row>
    <row r="182" spans="2:8">
      <c r="B182" s="429" t="s">
        <v>82</v>
      </c>
      <c r="C182" s="45"/>
      <c r="D182" s="37"/>
      <c r="E182" s="45"/>
      <c r="F182" s="45" t="s">
        <v>408</v>
      </c>
      <c r="G182" s="437" t="e">
        <f t="shared" si="7"/>
        <v>#NUM!</v>
      </c>
      <c r="H182" s="430">
        <v>0</v>
      </c>
    </row>
    <row r="183" spans="2:8">
      <c r="B183" s="429" t="s">
        <v>82</v>
      </c>
      <c r="C183" s="45"/>
      <c r="D183" s="37"/>
      <c r="E183" s="43"/>
      <c r="F183" s="43" t="s">
        <v>52</v>
      </c>
      <c r="G183" s="437" t="e">
        <f t="shared" si="7"/>
        <v>#NUM!</v>
      </c>
      <c r="H183" s="430">
        <v>0</v>
      </c>
    </row>
    <row r="184" spans="2:8">
      <c r="B184" s="429" t="s">
        <v>82</v>
      </c>
      <c r="C184" s="45"/>
      <c r="D184" s="37"/>
      <c r="E184" s="415"/>
      <c r="F184" s="415" t="s">
        <v>809</v>
      </c>
      <c r="G184" s="437" t="e">
        <f t="shared" si="7"/>
        <v>#NUM!</v>
      </c>
      <c r="H184" s="430">
        <v>0</v>
      </c>
    </row>
    <row r="185" spans="2:8">
      <c r="B185" s="429" t="s">
        <v>1588</v>
      </c>
      <c r="C185" s="45"/>
      <c r="D185" s="37"/>
      <c r="E185" s="45"/>
      <c r="F185" s="45" t="s">
        <v>965</v>
      </c>
      <c r="G185" s="437" t="e">
        <f t="shared" si="7"/>
        <v>#NUM!</v>
      </c>
      <c r="H185" s="430">
        <v>0</v>
      </c>
    </row>
    <row r="186" spans="2:8">
      <c r="B186" s="429" t="s">
        <v>1588</v>
      </c>
      <c r="C186" s="45"/>
      <c r="D186" s="37"/>
      <c r="E186" s="45"/>
      <c r="F186" s="45" t="s">
        <v>1581</v>
      </c>
      <c r="G186" s="437" t="e">
        <f t="shared" si="7"/>
        <v>#NUM!</v>
      </c>
      <c r="H186" s="430">
        <v>0</v>
      </c>
    </row>
    <row r="187" spans="2:8">
      <c r="B187" s="429" t="s">
        <v>1588</v>
      </c>
      <c r="C187" s="45"/>
      <c r="D187" s="37"/>
      <c r="E187" s="45"/>
      <c r="F187" s="45" t="s">
        <v>961</v>
      </c>
      <c r="G187" s="437" t="e">
        <f t="shared" si="7"/>
        <v>#NUM!</v>
      </c>
      <c r="H187" s="430">
        <v>0</v>
      </c>
    </row>
    <row r="188" spans="2:8">
      <c r="B188" s="429" t="s">
        <v>1588</v>
      </c>
      <c r="C188" s="45"/>
      <c r="D188" s="37"/>
      <c r="E188" s="45"/>
      <c r="F188" s="45" t="s">
        <v>958</v>
      </c>
      <c r="G188" s="437" t="e">
        <f t="shared" si="7"/>
        <v>#NUM!</v>
      </c>
      <c r="H188" s="430">
        <v>0</v>
      </c>
    </row>
    <row r="189" spans="2:8">
      <c r="B189" s="429" t="s">
        <v>1588</v>
      </c>
      <c r="C189" s="45"/>
      <c r="D189" s="37"/>
      <c r="E189" s="45"/>
      <c r="F189" s="45" t="s">
        <v>956</v>
      </c>
      <c r="G189" s="437" t="e">
        <f t="shared" si="7"/>
        <v>#NUM!</v>
      </c>
      <c r="H189" s="430">
        <v>0</v>
      </c>
    </row>
    <row r="190" spans="2:8">
      <c r="B190" s="429" t="s">
        <v>1588</v>
      </c>
      <c r="C190" s="45"/>
      <c r="D190" s="37"/>
      <c r="E190" s="45"/>
      <c r="F190" s="45" t="s">
        <v>951</v>
      </c>
      <c r="G190" s="437" t="e">
        <f t="shared" si="7"/>
        <v>#NUM!</v>
      </c>
      <c r="H190" s="430">
        <v>0</v>
      </c>
    </row>
    <row r="191" spans="2:8">
      <c r="B191" s="429" t="s">
        <v>82</v>
      </c>
      <c r="C191" s="45"/>
      <c r="D191" s="37"/>
      <c r="E191" s="415"/>
      <c r="F191" s="415" t="s">
        <v>220</v>
      </c>
      <c r="G191" s="437" t="e">
        <f t="shared" si="7"/>
        <v>#NUM!</v>
      </c>
      <c r="H191" s="430">
        <v>0</v>
      </c>
    </row>
    <row r="192" spans="2:8">
      <c r="B192" s="429" t="s">
        <v>82</v>
      </c>
      <c r="C192" s="45"/>
      <c r="D192" s="37"/>
      <c r="E192" s="415"/>
      <c r="F192" s="415" t="s">
        <v>786</v>
      </c>
      <c r="G192" s="437" t="e">
        <f t="shared" si="7"/>
        <v>#NUM!</v>
      </c>
      <c r="H192" s="430">
        <v>0</v>
      </c>
    </row>
    <row r="193" spans="2:8">
      <c r="B193" s="429" t="s">
        <v>82</v>
      </c>
      <c r="C193" s="45"/>
      <c r="D193" s="37"/>
      <c r="E193" s="415"/>
      <c r="F193" s="415" t="s">
        <v>226</v>
      </c>
      <c r="G193" s="437" t="e">
        <f t="shared" si="7"/>
        <v>#NUM!</v>
      </c>
      <c r="H193" s="430">
        <v>0</v>
      </c>
    </row>
    <row r="194" spans="2:8">
      <c r="B194" s="429" t="s">
        <v>82</v>
      </c>
      <c r="C194" s="45"/>
      <c r="D194" s="37"/>
      <c r="E194" s="40"/>
      <c r="F194" s="40" t="s">
        <v>54</v>
      </c>
      <c r="G194" s="437" t="e">
        <f t="shared" si="7"/>
        <v>#NUM!</v>
      </c>
      <c r="H194" s="430">
        <v>0</v>
      </c>
    </row>
    <row r="195" spans="2:8">
      <c r="B195" s="429" t="s">
        <v>82</v>
      </c>
      <c r="C195" s="45"/>
      <c r="D195" s="37"/>
      <c r="E195" s="415"/>
      <c r="F195" s="415" t="s">
        <v>188</v>
      </c>
      <c r="G195" s="437" t="e">
        <f t="shared" si="7"/>
        <v>#NUM!</v>
      </c>
      <c r="H195" s="430">
        <v>0</v>
      </c>
    </row>
    <row r="196" spans="2:8">
      <c r="B196" s="429" t="s">
        <v>82</v>
      </c>
      <c r="C196" s="45"/>
      <c r="D196" s="37"/>
      <c r="E196" s="45"/>
      <c r="F196" s="45" t="s">
        <v>119</v>
      </c>
      <c r="G196" s="437" t="e">
        <f t="shared" si="7"/>
        <v>#NUM!</v>
      </c>
      <c r="H196" s="430">
        <v>0</v>
      </c>
    </row>
    <row r="197" spans="2:8">
      <c r="B197" s="429" t="s">
        <v>82</v>
      </c>
      <c r="C197" s="45"/>
      <c r="D197" s="37"/>
      <c r="E197" s="45"/>
      <c r="F197" s="45" t="s">
        <v>422</v>
      </c>
      <c r="G197" s="437" t="e">
        <f t="shared" si="7"/>
        <v>#NUM!</v>
      </c>
      <c r="H197" s="430">
        <v>0</v>
      </c>
    </row>
    <row r="198" spans="2:8">
      <c r="B198" s="429" t="s">
        <v>82</v>
      </c>
      <c r="C198" s="45"/>
      <c r="D198" s="37"/>
      <c r="E198" s="45"/>
      <c r="F198" s="45" t="s">
        <v>423</v>
      </c>
      <c r="G198" s="437" t="e">
        <f t="shared" si="7"/>
        <v>#NUM!</v>
      </c>
      <c r="H198" s="430">
        <v>0</v>
      </c>
    </row>
    <row r="199" spans="2:8">
      <c r="B199" s="429" t="s">
        <v>82</v>
      </c>
      <c r="C199" s="45"/>
      <c r="D199" s="37"/>
      <c r="E199" s="415"/>
      <c r="F199" s="415" t="s">
        <v>196</v>
      </c>
      <c r="G199" s="437" t="e">
        <f t="shared" si="7"/>
        <v>#NUM!</v>
      </c>
      <c r="H199" s="430">
        <v>0</v>
      </c>
    </row>
    <row r="200" spans="2:8">
      <c r="B200" s="429" t="s">
        <v>82</v>
      </c>
      <c r="C200" s="45"/>
      <c r="D200" s="37"/>
      <c r="E200" s="415"/>
      <c r="F200" s="415" t="s">
        <v>186</v>
      </c>
      <c r="G200" s="437" t="e">
        <f t="shared" si="7"/>
        <v>#NUM!</v>
      </c>
      <c r="H200" s="430">
        <v>0</v>
      </c>
    </row>
    <row r="201" spans="2:8">
      <c r="B201" s="429" t="s">
        <v>82</v>
      </c>
      <c r="C201" s="45"/>
      <c r="D201" s="37"/>
      <c r="E201" s="45"/>
      <c r="F201" s="45" t="s">
        <v>762</v>
      </c>
      <c r="G201" s="437" t="e">
        <f t="shared" si="7"/>
        <v>#NUM!</v>
      </c>
      <c r="H201" s="430">
        <v>0</v>
      </c>
    </row>
    <row r="202" spans="2:8">
      <c r="B202" s="429" t="s">
        <v>82</v>
      </c>
      <c r="C202" s="45"/>
      <c r="D202" s="37"/>
      <c r="E202" s="45"/>
      <c r="F202" s="45" t="s">
        <v>773</v>
      </c>
      <c r="G202" s="437" t="e">
        <f t="shared" ref="G202:G233" si="8">LOG10(H202)</f>
        <v>#NUM!</v>
      </c>
      <c r="H202" s="430">
        <v>0</v>
      </c>
    </row>
    <row r="203" spans="2:8">
      <c r="B203" s="429" t="s">
        <v>82</v>
      </c>
      <c r="C203" s="45"/>
      <c r="D203" s="37"/>
      <c r="E203" s="43"/>
      <c r="F203" s="43" t="s">
        <v>56</v>
      </c>
      <c r="G203" s="437" t="e">
        <f t="shared" si="8"/>
        <v>#NUM!</v>
      </c>
      <c r="H203" s="430">
        <v>0</v>
      </c>
    </row>
    <row r="204" spans="2:8">
      <c r="B204" s="429" t="s">
        <v>82</v>
      </c>
      <c r="C204" s="45"/>
      <c r="D204" s="37"/>
      <c r="E204" s="45"/>
      <c r="F204" s="45" t="s">
        <v>120</v>
      </c>
      <c r="G204" s="437" t="e">
        <f t="shared" si="8"/>
        <v>#NUM!</v>
      </c>
      <c r="H204" s="430">
        <v>0</v>
      </c>
    </row>
    <row r="205" spans="2:8">
      <c r="B205" s="429" t="s">
        <v>82</v>
      </c>
      <c r="C205" s="45"/>
      <c r="D205" s="37"/>
      <c r="E205" s="415"/>
      <c r="F205" s="415" t="s">
        <v>189</v>
      </c>
      <c r="G205" s="437" t="e">
        <f t="shared" si="8"/>
        <v>#NUM!</v>
      </c>
      <c r="H205" s="430">
        <v>0</v>
      </c>
    </row>
    <row r="206" spans="2:8">
      <c r="B206" s="429" t="s">
        <v>82</v>
      </c>
      <c r="C206" s="45"/>
      <c r="D206" s="37"/>
      <c r="E206" s="45"/>
      <c r="F206" s="45" t="s">
        <v>405</v>
      </c>
      <c r="G206" s="437" t="e">
        <f t="shared" si="8"/>
        <v>#NUM!</v>
      </c>
      <c r="H206" s="430">
        <v>0</v>
      </c>
    </row>
    <row r="207" spans="2:8">
      <c r="B207" s="429" t="s">
        <v>82</v>
      </c>
      <c r="C207" s="45"/>
      <c r="D207" s="37"/>
      <c r="E207" s="415"/>
      <c r="F207" s="415" t="s">
        <v>975</v>
      </c>
      <c r="G207" s="437" t="e">
        <f t="shared" si="8"/>
        <v>#NUM!</v>
      </c>
      <c r="H207" s="430">
        <v>0</v>
      </c>
    </row>
    <row r="208" spans="2:8">
      <c r="B208" s="429" t="s">
        <v>82</v>
      </c>
      <c r="C208" s="45"/>
      <c r="D208" s="37"/>
      <c r="E208" s="45"/>
      <c r="F208" s="45" t="s">
        <v>124</v>
      </c>
      <c r="G208" s="437" t="e">
        <f t="shared" si="8"/>
        <v>#NUM!</v>
      </c>
      <c r="H208" s="430">
        <v>0</v>
      </c>
    </row>
    <row r="209" spans="2:8">
      <c r="B209" s="429" t="s">
        <v>82</v>
      </c>
      <c r="C209" s="45"/>
      <c r="D209" s="37"/>
      <c r="E209" s="45"/>
      <c r="F209" s="45" t="s">
        <v>427</v>
      </c>
      <c r="G209" s="437" t="e">
        <f t="shared" si="8"/>
        <v>#NUM!</v>
      </c>
      <c r="H209" s="430">
        <v>0</v>
      </c>
    </row>
    <row r="210" spans="2:8">
      <c r="B210" s="429" t="s">
        <v>82</v>
      </c>
      <c r="C210" s="45"/>
      <c r="D210" s="37"/>
      <c r="E210" s="45"/>
      <c r="F210" s="45" t="s">
        <v>121</v>
      </c>
      <c r="G210" s="437" t="e">
        <f t="shared" si="8"/>
        <v>#NUM!</v>
      </c>
      <c r="H210" s="430">
        <v>0</v>
      </c>
    </row>
    <row r="211" spans="2:8">
      <c r="B211" s="429" t="s">
        <v>82</v>
      </c>
      <c r="C211" s="45"/>
      <c r="D211" s="37"/>
      <c r="E211" s="45"/>
      <c r="F211" s="45" t="s">
        <v>137</v>
      </c>
      <c r="G211" s="437" t="e">
        <f t="shared" si="8"/>
        <v>#NUM!</v>
      </c>
      <c r="H211" s="430">
        <v>0</v>
      </c>
    </row>
    <row r="212" spans="2:8">
      <c r="B212" s="429" t="s">
        <v>82</v>
      </c>
      <c r="C212" s="45"/>
      <c r="D212" s="37"/>
      <c r="E212" s="45"/>
      <c r="F212" s="45" t="s">
        <v>138</v>
      </c>
      <c r="G212" s="437" t="e">
        <f t="shared" si="8"/>
        <v>#NUM!</v>
      </c>
      <c r="H212" s="430">
        <v>0</v>
      </c>
    </row>
    <row r="213" spans="2:8">
      <c r="B213" s="429" t="s">
        <v>82</v>
      </c>
      <c r="C213" s="45"/>
      <c r="D213" s="37"/>
      <c r="E213" s="415"/>
      <c r="F213" s="415" t="s">
        <v>982</v>
      </c>
      <c r="G213" s="437" t="e">
        <f t="shared" si="8"/>
        <v>#NUM!</v>
      </c>
      <c r="H213" s="430">
        <v>0</v>
      </c>
    </row>
    <row r="214" spans="2:8">
      <c r="B214" s="429" t="s">
        <v>82</v>
      </c>
      <c r="C214" s="45"/>
      <c r="D214" s="37"/>
      <c r="E214" s="44"/>
      <c r="F214" s="44" t="s">
        <v>387</v>
      </c>
      <c r="G214" s="437" t="e">
        <f t="shared" si="8"/>
        <v>#NUM!</v>
      </c>
      <c r="H214" s="430">
        <v>0</v>
      </c>
    </row>
    <row r="215" spans="2:8">
      <c r="B215" s="429" t="s">
        <v>82</v>
      </c>
      <c r="C215" s="45"/>
      <c r="D215" s="37"/>
      <c r="E215" s="40"/>
      <c r="F215" s="40" t="s">
        <v>61</v>
      </c>
      <c r="G215" s="437" t="e">
        <f t="shared" si="8"/>
        <v>#NUM!</v>
      </c>
      <c r="H215" s="430">
        <v>0</v>
      </c>
    </row>
    <row r="216" spans="2:8">
      <c r="B216" s="429" t="s">
        <v>82</v>
      </c>
      <c r="C216" s="45"/>
      <c r="D216" s="37"/>
      <c r="E216" s="45"/>
      <c r="F216" s="45" t="s">
        <v>126</v>
      </c>
      <c r="G216" s="437" t="e">
        <f t="shared" si="8"/>
        <v>#NUM!</v>
      </c>
      <c r="H216" s="430">
        <v>0</v>
      </c>
    </row>
    <row r="217" spans="2:8">
      <c r="B217" s="429" t="s">
        <v>82</v>
      </c>
      <c r="C217" s="45"/>
      <c r="D217" s="37"/>
      <c r="E217" s="45"/>
      <c r="F217" s="45" t="s">
        <v>269</v>
      </c>
      <c r="G217" s="437" t="e">
        <f t="shared" si="8"/>
        <v>#NUM!</v>
      </c>
      <c r="H217" s="430">
        <v>0</v>
      </c>
    </row>
    <row r="218" spans="2:8">
      <c r="B218" s="429" t="s">
        <v>82</v>
      </c>
      <c r="C218" s="45"/>
      <c r="D218" s="37"/>
      <c r="E218" s="45"/>
      <c r="F218" s="45" t="s">
        <v>426</v>
      </c>
      <c r="G218" s="437" t="e">
        <f t="shared" si="8"/>
        <v>#NUM!</v>
      </c>
      <c r="H218" s="430">
        <v>0</v>
      </c>
    </row>
    <row r="219" spans="2:8">
      <c r="B219" s="429" t="s">
        <v>82</v>
      </c>
      <c r="C219" s="45"/>
      <c r="D219" s="37"/>
      <c r="E219" s="44"/>
      <c r="F219" s="44" t="s">
        <v>792</v>
      </c>
      <c r="G219" s="436" t="e">
        <f t="shared" si="8"/>
        <v>#NUM!</v>
      </c>
      <c r="H219" s="430">
        <v>0</v>
      </c>
    </row>
    <row r="220" spans="2:8">
      <c r="B220" s="429" t="s">
        <v>87</v>
      </c>
      <c r="C220" s="45"/>
      <c r="D220" s="37"/>
      <c r="E220" s="45"/>
      <c r="F220" s="45" t="s">
        <v>542</v>
      </c>
      <c r="G220" s="436" t="e">
        <f t="shared" si="8"/>
        <v>#NUM!</v>
      </c>
      <c r="H220" s="430">
        <v>0</v>
      </c>
    </row>
    <row r="221" spans="2:8">
      <c r="B221" s="429" t="s">
        <v>82</v>
      </c>
      <c r="C221" s="45"/>
      <c r="D221" s="37"/>
      <c r="E221" s="40"/>
      <c r="F221" s="40" t="s">
        <v>390</v>
      </c>
      <c r="G221" s="436" t="e">
        <f t="shared" si="8"/>
        <v>#NUM!</v>
      </c>
      <c r="H221" s="430">
        <v>0</v>
      </c>
    </row>
    <row r="222" spans="2:8">
      <c r="B222" s="429" t="s">
        <v>82</v>
      </c>
      <c r="C222" s="45"/>
      <c r="D222" s="37"/>
      <c r="E222" s="45"/>
      <c r="F222" s="45" t="s">
        <v>424</v>
      </c>
      <c r="G222" s="436" t="e">
        <f t="shared" si="8"/>
        <v>#NUM!</v>
      </c>
      <c r="H222" s="430">
        <v>0</v>
      </c>
    </row>
    <row r="223" spans="2:8">
      <c r="B223" s="429" t="s">
        <v>82</v>
      </c>
      <c r="C223" s="45"/>
      <c r="D223" s="37"/>
      <c r="E223" s="45"/>
      <c r="F223" s="45" t="s">
        <v>386</v>
      </c>
      <c r="G223" s="436" t="e">
        <f t="shared" si="8"/>
        <v>#NUM!</v>
      </c>
      <c r="H223" s="430">
        <v>0</v>
      </c>
    </row>
    <row r="224" spans="2:8">
      <c r="B224" s="429" t="s">
        <v>82</v>
      </c>
      <c r="C224" s="45"/>
      <c r="D224" s="37"/>
      <c r="E224" s="43"/>
      <c r="F224" s="43" t="s">
        <v>66</v>
      </c>
      <c r="G224" s="436" t="e">
        <f t="shared" si="8"/>
        <v>#NUM!</v>
      </c>
      <c r="H224" s="430">
        <v>0</v>
      </c>
    </row>
    <row r="225" spans="2:8">
      <c r="B225" s="429" t="s">
        <v>82</v>
      </c>
      <c r="C225" s="45"/>
      <c r="D225" s="37"/>
      <c r="E225" s="45"/>
      <c r="F225" s="45" t="s">
        <v>140</v>
      </c>
      <c r="G225" s="436" t="e">
        <f t="shared" si="8"/>
        <v>#NUM!</v>
      </c>
      <c r="H225" s="430">
        <v>0</v>
      </c>
    </row>
    <row r="226" spans="2:8">
      <c r="B226" s="429" t="s">
        <v>82</v>
      </c>
      <c r="C226" s="45"/>
      <c r="D226" s="37"/>
      <c r="E226" s="45"/>
      <c r="F226" s="45" t="s">
        <v>1088</v>
      </c>
      <c r="G226" s="437" t="e">
        <f t="shared" si="8"/>
        <v>#NUM!</v>
      </c>
      <c r="H226" s="430">
        <v>0</v>
      </c>
    </row>
    <row r="227" spans="2:8">
      <c r="B227" s="429" t="s">
        <v>82</v>
      </c>
      <c r="C227" s="45"/>
      <c r="D227" s="37"/>
      <c r="E227" s="415"/>
      <c r="F227" s="415" t="s">
        <v>30</v>
      </c>
      <c r="G227" s="437" t="e">
        <f t="shared" si="8"/>
        <v>#NUM!</v>
      </c>
      <c r="H227" s="430">
        <v>0</v>
      </c>
    </row>
    <row r="228" spans="2:8">
      <c r="B228" s="429" t="s">
        <v>87</v>
      </c>
      <c r="C228" s="45"/>
      <c r="D228" s="37"/>
      <c r="E228" s="45"/>
      <c r="F228" s="45" t="s">
        <v>543</v>
      </c>
      <c r="G228" s="437" t="e">
        <f t="shared" si="8"/>
        <v>#NUM!</v>
      </c>
      <c r="H228" s="430">
        <v>0</v>
      </c>
    </row>
    <row r="229" spans="2:8">
      <c r="B229" s="429" t="s">
        <v>1588</v>
      </c>
      <c r="C229" s="45"/>
      <c r="D229" s="37"/>
      <c r="E229" s="45"/>
      <c r="F229" s="45" t="s">
        <v>1440</v>
      </c>
      <c r="G229" s="437" t="e">
        <f t="shared" si="8"/>
        <v>#NUM!</v>
      </c>
      <c r="H229" s="430">
        <v>0</v>
      </c>
    </row>
    <row r="230" spans="2:8">
      <c r="B230" s="429" t="s">
        <v>82</v>
      </c>
      <c r="C230" s="45"/>
      <c r="D230" s="37"/>
      <c r="E230" s="40"/>
      <c r="F230" s="40" t="s">
        <v>70</v>
      </c>
      <c r="G230" s="437" t="e">
        <f t="shared" si="8"/>
        <v>#NUM!</v>
      </c>
      <c r="H230" s="430">
        <v>0</v>
      </c>
    </row>
    <row r="231" spans="2:8">
      <c r="B231" s="429" t="s">
        <v>82</v>
      </c>
      <c r="C231" s="45"/>
      <c r="D231" s="37"/>
      <c r="E231" s="40"/>
      <c r="F231" s="40" t="s">
        <v>71</v>
      </c>
      <c r="G231" s="437" t="e">
        <f t="shared" si="8"/>
        <v>#NUM!</v>
      </c>
      <c r="H231" s="430">
        <v>0</v>
      </c>
    </row>
    <row r="232" spans="2:8">
      <c r="B232" s="429" t="s">
        <v>82</v>
      </c>
      <c r="C232" s="45"/>
      <c r="D232" s="37"/>
      <c r="E232" s="45"/>
      <c r="F232" s="45" t="s">
        <v>425</v>
      </c>
      <c r="G232" s="437" t="e">
        <f t="shared" si="8"/>
        <v>#NUM!</v>
      </c>
      <c r="H232" s="430">
        <v>0</v>
      </c>
    </row>
    <row r="233" spans="2:8">
      <c r="B233" s="429" t="s">
        <v>82</v>
      </c>
      <c r="C233" s="45"/>
      <c r="D233" s="37"/>
      <c r="E233" s="45"/>
      <c r="F233" s="45" t="s">
        <v>122</v>
      </c>
      <c r="G233" s="437" t="e">
        <f t="shared" si="8"/>
        <v>#NUM!</v>
      </c>
      <c r="H233" s="430">
        <v>0</v>
      </c>
    </row>
    <row r="234" spans="2:8">
      <c r="B234" s="429" t="s">
        <v>82</v>
      </c>
      <c r="C234" s="45"/>
      <c r="D234" s="37"/>
      <c r="E234" s="45"/>
      <c r="F234" s="45" t="s">
        <v>428</v>
      </c>
      <c r="G234" s="437" t="e">
        <f t="shared" ref="G234:G265" si="9">LOG10(H234)</f>
        <v>#NUM!</v>
      </c>
      <c r="H234" s="430">
        <v>0</v>
      </c>
    </row>
    <row r="235" spans="2:8">
      <c r="B235" s="429" t="s">
        <v>82</v>
      </c>
      <c r="C235" s="45"/>
      <c r="D235" s="37"/>
      <c r="E235" s="40"/>
      <c r="F235" s="40" t="s">
        <v>74</v>
      </c>
      <c r="G235" s="437" t="e">
        <f t="shared" si="9"/>
        <v>#NUM!</v>
      </c>
      <c r="H235" s="430">
        <v>0</v>
      </c>
    </row>
    <row r="236" spans="2:8">
      <c r="B236" s="429" t="s">
        <v>82</v>
      </c>
      <c r="C236" s="45"/>
      <c r="D236" s="37"/>
      <c r="E236" s="45"/>
      <c r="F236" s="45" t="s">
        <v>125</v>
      </c>
      <c r="G236" s="437" t="e">
        <f t="shared" si="9"/>
        <v>#NUM!</v>
      </c>
      <c r="H236" s="430">
        <v>0</v>
      </c>
    </row>
    <row r="237" spans="2:8">
      <c r="B237" s="429" t="s">
        <v>82</v>
      </c>
      <c r="C237" s="45"/>
      <c r="D237" s="37"/>
      <c r="E237" s="45"/>
      <c r="F237" s="45" t="s">
        <v>431</v>
      </c>
      <c r="G237" s="437" t="e">
        <f t="shared" si="9"/>
        <v>#NUM!</v>
      </c>
      <c r="H237" s="430">
        <v>0</v>
      </c>
    </row>
    <row r="238" spans="2:8">
      <c r="B238" s="429" t="s">
        <v>82</v>
      </c>
      <c r="C238" s="45"/>
      <c r="D238" s="37"/>
      <c r="E238" s="416"/>
      <c r="F238" s="416" t="s">
        <v>76</v>
      </c>
      <c r="G238" s="437" t="e">
        <f t="shared" si="9"/>
        <v>#NUM!</v>
      </c>
      <c r="H238" s="430">
        <v>0</v>
      </c>
    </row>
    <row r="239" spans="2:8">
      <c r="B239" s="429" t="s">
        <v>82</v>
      </c>
      <c r="C239" s="45"/>
      <c r="D239" s="37"/>
      <c r="E239" s="418"/>
      <c r="F239" s="418" t="s">
        <v>1040</v>
      </c>
      <c r="G239" s="437" t="e">
        <f t="shared" si="9"/>
        <v>#NUM!</v>
      </c>
      <c r="H239" s="430">
        <v>0</v>
      </c>
    </row>
    <row r="240" spans="2:8">
      <c r="B240" s="429" t="s">
        <v>82</v>
      </c>
      <c r="C240" s="45"/>
      <c r="D240" s="37"/>
      <c r="E240" s="418"/>
      <c r="F240" s="418" t="s">
        <v>1020</v>
      </c>
      <c r="G240" s="437" t="e">
        <f t="shared" si="9"/>
        <v>#NUM!</v>
      </c>
      <c r="H240" s="430">
        <v>0</v>
      </c>
    </row>
    <row r="241" spans="2:8">
      <c r="B241" s="429" t="s">
        <v>82</v>
      </c>
      <c r="C241" s="45"/>
      <c r="D241" s="37"/>
      <c r="E241" s="418"/>
      <c r="F241" s="418" t="s">
        <v>1033</v>
      </c>
      <c r="G241" s="437" t="e">
        <f t="shared" si="9"/>
        <v>#NUM!</v>
      </c>
      <c r="H241" s="430">
        <v>0</v>
      </c>
    </row>
    <row r="242" spans="2:8">
      <c r="B242" s="429" t="s">
        <v>82</v>
      </c>
      <c r="C242" s="45"/>
      <c r="D242" s="37"/>
      <c r="E242" s="418"/>
      <c r="F242" s="418" t="s">
        <v>1042</v>
      </c>
      <c r="G242" s="437" t="e">
        <f t="shared" si="9"/>
        <v>#NUM!</v>
      </c>
      <c r="H242" s="430">
        <v>0</v>
      </c>
    </row>
    <row r="243" spans="2:8">
      <c r="B243" s="429" t="s">
        <v>82</v>
      </c>
      <c r="C243" s="45"/>
      <c r="D243" s="37"/>
      <c r="E243" s="418"/>
      <c r="F243" s="418" t="s">
        <v>1037</v>
      </c>
      <c r="G243" s="437" t="e">
        <f t="shared" si="9"/>
        <v>#NUM!</v>
      </c>
      <c r="H243" s="430">
        <v>0</v>
      </c>
    </row>
    <row r="244" spans="2:8">
      <c r="B244" s="429" t="s">
        <v>82</v>
      </c>
      <c r="C244" s="45"/>
      <c r="D244" s="37"/>
      <c r="E244" s="418"/>
      <c r="F244" s="418" t="s">
        <v>1041</v>
      </c>
      <c r="G244" s="437" t="e">
        <f t="shared" si="9"/>
        <v>#NUM!</v>
      </c>
      <c r="H244" s="430">
        <v>0</v>
      </c>
    </row>
    <row r="245" spans="2:8">
      <c r="B245" s="429" t="s">
        <v>82</v>
      </c>
      <c r="C245" s="45"/>
      <c r="D245" s="37"/>
      <c r="E245" s="415"/>
      <c r="F245" s="415" t="s">
        <v>224</v>
      </c>
      <c r="G245" s="437" t="e">
        <f t="shared" si="9"/>
        <v>#NUM!</v>
      </c>
      <c r="H245" s="430">
        <v>0</v>
      </c>
    </row>
    <row r="246" spans="2:8">
      <c r="B246" s="429" t="s">
        <v>82</v>
      </c>
      <c r="C246" s="45"/>
      <c r="D246" s="37"/>
      <c r="E246" s="45"/>
      <c r="F246" s="45" t="s">
        <v>388</v>
      </c>
      <c r="G246" s="437" t="e">
        <f t="shared" si="9"/>
        <v>#NUM!</v>
      </c>
      <c r="H246" s="430">
        <v>0</v>
      </c>
    </row>
    <row r="247" spans="2:8">
      <c r="B247" s="429" t="s">
        <v>82</v>
      </c>
      <c r="C247" s="45"/>
      <c r="D247" s="37"/>
      <c r="E247" s="43"/>
      <c r="F247" s="43" t="s">
        <v>78</v>
      </c>
      <c r="G247" s="437" t="e">
        <f t="shared" si="9"/>
        <v>#NUM!</v>
      </c>
      <c r="H247" s="430">
        <v>0</v>
      </c>
    </row>
    <row r="248" spans="2:8">
      <c r="B248" s="429" t="s">
        <v>82</v>
      </c>
      <c r="C248" s="45"/>
      <c r="D248" s="37"/>
      <c r="E248" s="40"/>
      <c r="F248" s="40" t="s">
        <v>79</v>
      </c>
      <c r="G248" s="437" t="e">
        <f t="shared" si="9"/>
        <v>#NUM!</v>
      </c>
      <c r="H248" s="430">
        <v>0</v>
      </c>
    </row>
    <row r="249" spans="2:8">
      <c r="B249" s="429" t="s">
        <v>82</v>
      </c>
      <c r="C249" s="45"/>
      <c r="D249" s="37"/>
      <c r="E249" s="418"/>
      <c r="F249" s="418" t="s">
        <v>1038</v>
      </c>
      <c r="G249" s="437" t="e">
        <f t="shared" si="9"/>
        <v>#NUM!</v>
      </c>
      <c r="H249" s="430">
        <v>0</v>
      </c>
    </row>
    <row r="250" spans="2:8">
      <c r="B250" s="429" t="s">
        <v>82</v>
      </c>
      <c r="C250" s="45"/>
      <c r="D250" s="37"/>
      <c r="E250" s="418"/>
      <c r="F250" s="418" t="s">
        <v>1027</v>
      </c>
      <c r="G250" s="437" t="e">
        <f t="shared" si="9"/>
        <v>#NUM!</v>
      </c>
      <c r="H250" s="430">
        <v>0</v>
      </c>
    </row>
    <row r="251" spans="2:8">
      <c r="B251" s="429" t="s">
        <v>82</v>
      </c>
      <c r="C251" s="45"/>
      <c r="D251" s="37"/>
      <c r="E251" s="43"/>
      <c r="F251" s="43" t="s">
        <v>81</v>
      </c>
      <c r="G251" s="437" t="e">
        <f t="shared" si="9"/>
        <v>#NUM!</v>
      </c>
      <c r="H251" s="430">
        <v>0</v>
      </c>
    </row>
    <row r="252" spans="2:8">
      <c r="B252" s="429" t="s">
        <v>82</v>
      </c>
      <c r="C252" s="45"/>
      <c r="D252" s="37"/>
      <c r="E252" s="418"/>
      <c r="F252" s="418" t="s">
        <v>1032</v>
      </c>
      <c r="G252" s="437" t="e">
        <f t="shared" si="9"/>
        <v>#NUM!</v>
      </c>
      <c r="H252" s="430">
        <v>0</v>
      </c>
    </row>
    <row r="253" spans="2:8">
      <c r="B253" s="429" t="s">
        <v>82</v>
      </c>
      <c r="C253" s="45"/>
      <c r="D253" s="37"/>
      <c r="E253" s="418"/>
      <c r="F253" s="418" t="s">
        <v>1039</v>
      </c>
      <c r="G253" s="437" t="e">
        <f t="shared" si="9"/>
        <v>#NUM!</v>
      </c>
      <c r="H253" s="430">
        <v>0</v>
      </c>
    </row>
    <row r="254" spans="2:8">
      <c r="B254" s="429" t="s">
        <v>82</v>
      </c>
      <c r="C254" s="45"/>
      <c r="D254" s="37"/>
      <c r="E254" s="45"/>
      <c r="F254" s="45" t="s">
        <v>432</v>
      </c>
      <c r="G254" s="437" t="e">
        <f t="shared" si="9"/>
        <v>#NUM!</v>
      </c>
      <c r="H254" s="430">
        <v>0</v>
      </c>
    </row>
    <row r="255" spans="2:8">
      <c r="B255" s="429" t="s">
        <v>82</v>
      </c>
      <c r="C255" s="45"/>
      <c r="D255" s="37"/>
      <c r="E255" s="40"/>
      <c r="F255" s="40" t="s">
        <v>93</v>
      </c>
      <c r="G255" s="437" t="e">
        <f t="shared" si="9"/>
        <v>#NUM!</v>
      </c>
      <c r="H255" s="430">
        <v>0</v>
      </c>
    </row>
    <row r="256" spans="2:8">
      <c r="B256" s="429" t="s">
        <v>82</v>
      </c>
      <c r="C256" s="45"/>
      <c r="D256" s="37"/>
      <c r="E256" s="44"/>
      <c r="F256" s="44" t="s">
        <v>409</v>
      </c>
      <c r="G256" s="437" t="e">
        <f t="shared" si="9"/>
        <v>#NUM!</v>
      </c>
      <c r="H256" s="430">
        <v>0</v>
      </c>
    </row>
    <row r="257" spans="2:8">
      <c r="B257" s="429" t="s">
        <v>82</v>
      </c>
      <c r="C257" s="45"/>
      <c r="D257" s="37"/>
      <c r="E257" s="415"/>
      <c r="F257" s="415" t="s">
        <v>744</v>
      </c>
      <c r="G257" s="437" t="e">
        <f t="shared" si="9"/>
        <v>#NUM!</v>
      </c>
      <c r="H257" s="430">
        <v>0</v>
      </c>
    </row>
    <row r="258" spans="2:8">
      <c r="B258" s="429" t="s">
        <v>82</v>
      </c>
      <c r="C258" s="45"/>
      <c r="D258" s="37"/>
      <c r="E258" s="45"/>
      <c r="F258" s="45" t="s">
        <v>139</v>
      </c>
      <c r="G258" s="437" t="e">
        <f t="shared" si="9"/>
        <v>#NUM!</v>
      </c>
      <c r="H258" s="430">
        <v>0</v>
      </c>
    </row>
    <row r="259" spans="2:8">
      <c r="B259" s="429" t="s">
        <v>82</v>
      </c>
      <c r="C259" s="45"/>
      <c r="D259" s="37"/>
      <c r="E259" s="43"/>
      <c r="F259" s="43" t="s">
        <v>94</v>
      </c>
      <c r="G259" s="437" t="e">
        <f t="shared" si="9"/>
        <v>#NUM!</v>
      </c>
      <c r="H259" s="430">
        <v>0</v>
      </c>
    </row>
    <row r="260" spans="2:8">
      <c r="B260" s="429" t="s">
        <v>82</v>
      </c>
      <c r="C260" s="45"/>
      <c r="D260" s="37"/>
      <c r="E260" s="40"/>
      <c r="F260" s="40" t="s">
        <v>95</v>
      </c>
      <c r="G260" s="437" t="e">
        <f t="shared" si="9"/>
        <v>#NUM!</v>
      </c>
      <c r="H260" s="430">
        <v>0</v>
      </c>
    </row>
    <row r="261" spans="2:8">
      <c r="B261" s="429" t="s">
        <v>82</v>
      </c>
      <c r="C261" s="45"/>
      <c r="D261" s="37"/>
      <c r="E261" s="40"/>
      <c r="F261" s="40" t="s">
        <v>96</v>
      </c>
      <c r="G261" s="437" t="e">
        <f t="shared" si="9"/>
        <v>#NUM!</v>
      </c>
      <c r="H261" s="430">
        <v>0</v>
      </c>
    </row>
    <row r="262" spans="2:8">
      <c r="B262" s="429" t="s">
        <v>82</v>
      </c>
      <c r="C262" s="45"/>
      <c r="D262" s="37"/>
      <c r="E262" s="45"/>
      <c r="F262" s="45" t="s">
        <v>385</v>
      </c>
      <c r="G262" s="437" t="e">
        <f t="shared" si="9"/>
        <v>#NUM!</v>
      </c>
      <c r="H262" s="430">
        <v>0</v>
      </c>
    </row>
    <row r="263" spans="2:8">
      <c r="B263" s="429" t="s">
        <v>82</v>
      </c>
      <c r="C263" s="45"/>
      <c r="D263" s="37"/>
      <c r="E263" s="415"/>
      <c r="F263" s="415" t="s">
        <v>26</v>
      </c>
      <c r="G263" s="437" t="e">
        <f t="shared" si="9"/>
        <v>#NUM!</v>
      </c>
      <c r="H263" s="430">
        <v>0</v>
      </c>
    </row>
    <row r="264" spans="2:8">
      <c r="B264" s="429" t="s">
        <v>82</v>
      </c>
      <c r="C264" s="45"/>
      <c r="D264" s="37"/>
      <c r="E264" s="416"/>
      <c r="F264" s="416" t="s">
        <v>98</v>
      </c>
      <c r="G264" s="437" t="e">
        <f t="shared" si="9"/>
        <v>#NUM!</v>
      </c>
      <c r="H264" s="430">
        <v>0</v>
      </c>
    </row>
    <row r="265" spans="2:8">
      <c r="B265" s="429" t="s">
        <v>82</v>
      </c>
      <c r="C265" s="45"/>
      <c r="D265" s="37"/>
      <c r="E265" s="45"/>
      <c r="F265" s="45" t="s">
        <v>134</v>
      </c>
      <c r="G265" s="437" t="e">
        <f t="shared" si="9"/>
        <v>#NUM!</v>
      </c>
      <c r="H265" s="430">
        <v>0</v>
      </c>
    </row>
    <row r="266" spans="2:8">
      <c r="B266" s="429" t="s">
        <v>82</v>
      </c>
      <c r="C266" s="45"/>
      <c r="D266" s="37"/>
      <c r="E266" s="45"/>
      <c r="F266" s="45" t="s">
        <v>430</v>
      </c>
      <c r="G266" s="437" t="e">
        <f t="shared" ref="G266:G297" si="10">LOG10(H266)</f>
        <v>#NUM!</v>
      </c>
      <c r="H266" s="430">
        <v>0</v>
      </c>
    </row>
    <row r="267" spans="2:8">
      <c r="B267" s="429" t="s">
        <v>82</v>
      </c>
      <c r="C267" s="45"/>
      <c r="D267" s="37"/>
      <c r="E267" s="40"/>
      <c r="F267" s="40" t="s">
        <v>100</v>
      </c>
      <c r="G267" s="437" t="e">
        <f t="shared" si="10"/>
        <v>#NUM!</v>
      </c>
      <c r="H267" s="430">
        <v>0</v>
      </c>
    </row>
    <row r="268" spans="2:8">
      <c r="B268" s="429" t="s">
        <v>82</v>
      </c>
      <c r="C268" s="45"/>
      <c r="D268" s="37"/>
      <c r="E268" s="45"/>
      <c r="F268" s="45" t="s">
        <v>429</v>
      </c>
      <c r="G268" s="437" t="e">
        <f t="shared" si="10"/>
        <v>#NUM!</v>
      </c>
      <c r="H268" s="430">
        <v>0</v>
      </c>
    </row>
    <row r="269" spans="2:8">
      <c r="B269" s="429" t="s">
        <v>82</v>
      </c>
      <c r="C269" s="45"/>
      <c r="D269" s="37"/>
      <c r="E269" s="43"/>
      <c r="F269" s="43" t="s">
        <v>101</v>
      </c>
      <c r="G269" s="437" t="e">
        <f t="shared" si="10"/>
        <v>#NUM!</v>
      </c>
      <c r="H269" s="430">
        <v>0</v>
      </c>
    </row>
    <row r="270" spans="2:8">
      <c r="B270" s="429" t="s">
        <v>82</v>
      </c>
      <c r="C270" s="45"/>
      <c r="D270" s="37"/>
      <c r="E270" s="45"/>
      <c r="F270" s="45" t="s">
        <v>813</v>
      </c>
      <c r="G270" s="437" t="e">
        <f t="shared" si="10"/>
        <v>#NUM!</v>
      </c>
      <c r="H270" s="430">
        <v>0</v>
      </c>
    </row>
    <row r="271" spans="2:8">
      <c r="B271" s="429" t="s">
        <v>82</v>
      </c>
      <c r="C271" s="45"/>
      <c r="D271" s="37"/>
      <c r="E271" s="45"/>
      <c r="F271" s="45" t="s">
        <v>141</v>
      </c>
      <c r="G271" s="437" t="e">
        <f t="shared" si="10"/>
        <v>#NUM!</v>
      </c>
      <c r="H271" s="430">
        <v>0</v>
      </c>
    </row>
    <row r="272" spans="2:8">
      <c r="B272" s="429" t="s">
        <v>82</v>
      </c>
      <c r="C272" s="45"/>
      <c r="D272" s="37"/>
      <c r="E272" s="45"/>
      <c r="F272" s="45" t="s">
        <v>407</v>
      </c>
      <c r="G272" s="436" t="e">
        <f t="shared" si="10"/>
        <v>#NUM!</v>
      </c>
      <c r="H272" s="430">
        <v>0</v>
      </c>
    </row>
    <row r="273" spans="2:8">
      <c r="B273" s="429" t="s">
        <v>82</v>
      </c>
      <c r="C273" s="45"/>
      <c r="D273" s="37"/>
      <c r="E273" s="45"/>
      <c r="F273" s="45" t="s">
        <v>452</v>
      </c>
      <c r="G273" s="436" t="e">
        <f t="shared" si="10"/>
        <v>#NUM!</v>
      </c>
      <c r="H273" s="430">
        <v>0</v>
      </c>
    </row>
    <row r="274" spans="2:8">
      <c r="B274" s="429" t="s">
        <v>82</v>
      </c>
      <c r="C274" s="45"/>
      <c r="D274" s="37"/>
      <c r="E274" s="45"/>
      <c r="F274" s="45" t="s">
        <v>434</v>
      </c>
      <c r="G274" s="437" t="e">
        <f t="shared" si="10"/>
        <v>#NUM!</v>
      </c>
      <c r="H274" s="430">
        <v>0</v>
      </c>
    </row>
    <row r="275" spans="2:8">
      <c r="B275" s="429" t="s">
        <v>82</v>
      </c>
      <c r="C275" s="45"/>
      <c r="D275" s="37"/>
      <c r="E275" s="45"/>
      <c r="F275" s="45" t="s">
        <v>435</v>
      </c>
      <c r="G275" s="437" t="e">
        <f t="shared" si="10"/>
        <v>#NUM!</v>
      </c>
      <c r="H275" s="430">
        <v>0</v>
      </c>
    </row>
    <row r="276" spans="2:8">
      <c r="B276" s="429" t="s">
        <v>82</v>
      </c>
      <c r="C276" s="45"/>
      <c r="D276" s="37"/>
      <c r="E276" s="45"/>
      <c r="F276" s="45" t="s">
        <v>18</v>
      </c>
      <c r="G276" s="437" t="e">
        <f t="shared" si="10"/>
        <v>#NUM!</v>
      </c>
      <c r="H276" s="430">
        <v>0</v>
      </c>
    </row>
    <row r="277" spans="2:8">
      <c r="B277" s="429" t="s">
        <v>82</v>
      </c>
      <c r="C277" s="45"/>
      <c r="D277" s="37"/>
      <c r="E277" s="45"/>
      <c r="F277" s="45" t="s">
        <v>436</v>
      </c>
      <c r="G277" s="437" t="e">
        <f t="shared" si="10"/>
        <v>#NUM!</v>
      </c>
      <c r="H277" s="430">
        <v>0</v>
      </c>
    </row>
    <row r="278" spans="2:8">
      <c r="B278" s="429" t="s">
        <v>82</v>
      </c>
      <c r="C278" s="45"/>
      <c r="D278" s="37"/>
      <c r="E278" s="44"/>
      <c r="F278" s="44" t="s">
        <v>465</v>
      </c>
      <c r="G278" s="437" t="e">
        <f t="shared" si="10"/>
        <v>#NUM!</v>
      </c>
      <c r="H278" s="430">
        <v>0</v>
      </c>
    </row>
    <row r="279" spans="2:8">
      <c r="B279" s="429" t="s">
        <v>82</v>
      </c>
      <c r="C279" s="45"/>
      <c r="D279" s="37"/>
      <c r="E279" s="40"/>
      <c r="F279" s="40" t="s">
        <v>105</v>
      </c>
      <c r="G279" s="437" t="e">
        <f t="shared" si="10"/>
        <v>#NUM!</v>
      </c>
      <c r="H279" s="430">
        <v>0</v>
      </c>
    </row>
    <row r="280" spans="2:8">
      <c r="B280" s="429" t="s">
        <v>82</v>
      </c>
      <c r="C280" s="45"/>
      <c r="D280" s="37"/>
      <c r="E280" s="45"/>
      <c r="F280" s="45" t="s">
        <v>443</v>
      </c>
      <c r="G280" s="437" t="e">
        <f t="shared" si="10"/>
        <v>#NUM!</v>
      </c>
      <c r="H280" s="430">
        <v>0</v>
      </c>
    </row>
    <row r="281" spans="2:8">
      <c r="B281" s="429" t="s">
        <v>82</v>
      </c>
      <c r="C281" s="45"/>
      <c r="D281" s="37"/>
      <c r="E281" s="45"/>
      <c r="F281" s="45" t="s">
        <v>437</v>
      </c>
      <c r="G281" s="437" t="e">
        <f t="shared" si="10"/>
        <v>#NUM!</v>
      </c>
      <c r="H281" s="430">
        <v>0</v>
      </c>
    </row>
    <row r="282" spans="2:8">
      <c r="B282" s="429" t="s">
        <v>82</v>
      </c>
      <c r="C282" s="45"/>
      <c r="D282" s="37"/>
      <c r="E282" s="45"/>
      <c r="F282" s="45" t="s">
        <v>438</v>
      </c>
      <c r="G282" s="437" t="e">
        <f t="shared" si="10"/>
        <v>#NUM!</v>
      </c>
      <c r="H282" s="430">
        <v>0</v>
      </c>
    </row>
    <row r="283" spans="2:8">
      <c r="B283" s="429" t="s">
        <v>82</v>
      </c>
      <c r="C283" s="45"/>
      <c r="D283" s="37"/>
      <c r="E283" s="45"/>
      <c r="F283" s="45" t="s">
        <v>439</v>
      </c>
      <c r="G283" s="437" t="e">
        <f t="shared" si="10"/>
        <v>#NUM!</v>
      </c>
      <c r="H283" s="430">
        <v>0</v>
      </c>
    </row>
    <row r="284" spans="2:8">
      <c r="B284" s="429" t="s">
        <v>82</v>
      </c>
      <c r="C284" s="45"/>
      <c r="D284" s="37"/>
      <c r="E284" s="415"/>
      <c r="F284" s="415" t="s">
        <v>19</v>
      </c>
      <c r="G284" s="437" t="e">
        <f t="shared" si="10"/>
        <v>#NUM!</v>
      </c>
      <c r="H284" s="430">
        <v>0</v>
      </c>
    </row>
    <row r="285" spans="2:8">
      <c r="B285" s="429" t="s">
        <v>82</v>
      </c>
      <c r="C285" s="45"/>
      <c r="D285" s="37"/>
      <c r="E285" s="45"/>
      <c r="F285" s="45" t="s">
        <v>203</v>
      </c>
      <c r="G285" s="437" t="e">
        <f t="shared" si="10"/>
        <v>#NUM!</v>
      </c>
      <c r="H285" s="430">
        <v>0</v>
      </c>
    </row>
    <row r="286" spans="2:8">
      <c r="B286" s="429" t="s">
        <v>82</v>
      </c>
      <c r="C286" s="45"/>
      <c r="D286" s="37"/>
      <c r="E286" s="45"/>
      <c r="F286" s="45" t="s">
        <v>440</v>
      </c>
      <c r="G286" s="437" t="e">
        <f t="shared" si="10"/>
        <v>#NUM!</v>
      </c>
      <c r="H286" s="430">
        <v>0</v>
      </c>
    </row>
    <row r="287" spans="2:8">
      <c r="B287" s="429" t="s">
        <v>82</v>
      </c>
      <c r="C287" s="45"/>
      <c r="D287" s="37"/>
      <c r="E287" s="45"/>
      <c r="F287" s="45" t="s">
        <v>442</v>
      </c>
      <c r="G287" s="437" t="e">
        <f t="shared" si="10"/>
        <v>#NUM!</v>
      </c>
      <c r="H287" s="430">
        <v>0</v>
      </c>
    </row>
    <row r="288" spans="2:8">
      <c r="B288" s="429" t="s">
        <v>82</v>
      </c>
      <c r="C288" s="45"/>
      <c r="D288" s="37"/>
      <c r="E288" s="45"/>
      <c r="F288" s="45" t="s">
        <v>441</v>
      </c>
      <c r="G288" s="437" t="e">
        <f t="shared" si="10"/>
        <v>#NUM!</v>
      </c>
      <c r="H288" s="430">
        <v>0</v>
      </c>
    </row>
    <row r="289" spans="2:8">
      <c r="B289" s="429" t="s">
        <v>82</v>
      </c>
      <c r="C289" s="45"/>
      <c r="D289" s="37"/>
      <c r="E289" s="40"/>
      <c r="F289" s="40" t="s">
        <v>107</v>
      </c>
      <c r="G289" s="437" t="e">
        <f t="shared" si="10"/>
        <v>#NUM!</v>
      </c>
      <c r="H289" s="430">
        <v>0</v>
      </c>
    </row>
    <row r="290" spans="2:8">
      <c r="B290" s="429" t="s">
        <v>1588</v>
      </c>
      <c r="C290" s="45"/>
      <c r="D290" s="37"/>
      <c r="E290" s="45"/>
      <c r="F290" s="45" t="s">
        <v>948</v>
      </c>
      <c r="G290" s="437" t="e">
        <f t="shared" si="10"/>
        <v>#NUM!</v>
      </c>
      <c r="H290" s="430">
        <v>0</v>
      </c>
    </row>
    <row r="291" spans="2:8">
      <c r="B291" s="429" t="s">
        <v>1588</v>
      </c>
      <c r="C291" s="45"/>
      <c r="D291" s="37"/>
      <c r="E291" s="45"/>
      <c r="F291" s="45" t="s">
        <v>949</v>
      </c>
      <c r="G291" s="437" t="e">
        <f t="shared" si="10"/>
        <v>#NUM!</v>
      </c>
      <c r="H291" s="430">
        <v>0</v>
      </c>
    </row>
    <row r="292" spans="2:8">
      <c r="B292" s="429" t="s">
        <v>82</v>
      </c>
      <c r="C292" s="45"/>
      <c r="D292" s="37"/>
      <c r="E292" s="45"/>
      <c r="F292" s="45" t="s">
        <v>771</v>
      </c>
      <c r="G292" s="437" t="e">
        <f t="shared" si="10"/>
        <v>#NUM!</v>
      </c>
      <c r="H292" s="430">
        <v>0</v>
      </c>
    </row>
    <row r="293" spans="2:8">
      <c r="B293" s="429" t="s">
        <v>82</v>
      </c>
      <c r="C293" s="45"/>
      <c r="D293" s="37"/>
      <c r="E293" s="45"/>
      <c r="F293" s="45" t="s">
        <v>205</v>
      </c>
      <c r="G293" s="437" t="e">
        <f t="shared" si="10"/>
        <v>#NUM!</v>
      </c>
      <c r="H293" s="430">
        <v>0</v>
      </c>
    </row>
    <row r="294" spans="2:8">
      <c r="B294" s="429" t="s">
        <v>82</v>
      </c>
      <c r="C294" s="45"/>
      <c r="D294" s="37"/>
      <c r="E294" s="45"/>
      <c r="F294" s="45" t="s">
        <v>383</v>
      </c>
      <c r="G294" s="437" t="e">
        <f t="shared" si="10"/>
        <v>#NUM!</v>
      </c>
      <c r="H294" s="430">
        <v>0</v>
      </c>
    </row>
    <row r="295" spans="2:8">
      <c r="B295" s="429" t="s">
        <v>82</v>
      </c>
      <c r="C295" s="45"/>
      <c r="D295" s="37"/>
      <c r="E295" s="40"/>
      <c r="F295" s="40" t="s">
        <v>110</v>
      </c>
      <c r="G295" s="437" t="e">
        <f t="shared" si="10"/>
        <v>#NUM!</v>
      </c>
      <c r="H295" s="430">
        <v>0</v>
      </c>
    </row>
    <row r="296" spans="2:8">
      <c r="B296" s="429" t="s">
        <v>82</v>
      </c>
      <c r="C296" s="45"/>
      <c r="D296" s="37"/>
      <c r="E296" s="40"/>
      <c r="F296" s="40" t="s">
        <v>113</v>
      </c>
      <c r="G296" s="437" t="e">
        <f t="shared" si="10"/>
        <v>#NUM!</v>
      </c>
      <c r="H296" s="430">
        <v>0</v>
      </c>
    </row>
    <row r="297" spans="2:8">
      <c r="B297" s="429" t="s">
        <v>82</v>
      </c>
      <c r="C297" s="45"/>
      <c r="D297" s="37"/>
      <c r="E297" s="45"/>
      <c r="F297" s="45" t="s">
        <v>394</v>
      </c>
      <c r="G297" s="437" t="e">
        <f t="shared" si="10"/>
        <v>#NUM!</v>
      </c>
      <c r="H297" s="430">
        <v>0</v>
      </c>
    </row>
    <row r="298" spans="2:8">
      <c r="B298" s="429" t="s">
        <v>82</v>
      </c>
      <c r="C298" s="45"/>
      <c r="D298" s="37"/>
      <c r="E298" s="418"/>
      <c r="F298" s="418" t="s">
        <v>1503</v>
      </c>
      <c r="G298" s="437" t="e">
        <f t="shared" ref="G298:G308" si="11">LOG10(H298)</f>
        <v>#NUM!</v>
      </c>
      <c r="H298" s="430"/>
    </row>
    <row r="299" spans="2:8">
      <c r="B299" s="429" t="s">
        <v>82</v>
      </c>
      <c r="C299" s="45"/>
      <c r="D299" s="37"/>
      <c r="E299" s="418"/>
      <c r="F299" s="418" t="s">
        <v>1501</v>
      </c>
      <c r="G299" s="437" t="e">
        <f t="shared" si="11"/>
        <v>#NUM!</v>
      </c>
      <c r="H299" s="430"/>
    </row>
    <row r="300" spans="2:8">
      <c r="B300" s="429" t="s">
        <v>82</v>
      </c>
      <c r="C300" s="45"/>
      <c r="D300" s="37"/>
      <c r="E300" s="418"/>
      <c r="F300" s="418" t="s">
        <v>1499</v>
      </c>
      <c r="G300" s="437" t="e">
        <f t="shared" si="11"/>
        <v>#NUM!</v>
      </c>
      <c r="H300" s="430"/>
    </row>
    <row r="301" spans="2:8">
      <c r="B301" s="429" t="s">
        <v>1588</v>
      </c>
      <c r="C301" s="45"/>
      <c r="D301" s="37"/>
      <c r="E301" s="45"/>
      <c r="F301" s="45" t="s">
        <v>969</v>
      </c>
      <c r="G301" s="437" t="e">
        <f t="shared" si="11"/>
        <v>#NUM!</v>
      </c>
      <c r="H301" s="430"/>
    </row>
    <row r="302" spans="2:8">
      <c r="B302" s="429" t="s">
        <v>1588</v>
      </c>
      <c r="C302" s="45"/>
      <c r="D302" s="37"/>
      <c r="E302" s="45"/>
      <c r="F302" s="45" t="s">
        <v>630</v>
      </c>
      <c r="G302" s="437" t="e">
        <f t="shared" si="11"/>
        <v>#NUM!</v>
      </c>
      <c r="H302" s="430"/>
    </row>
    <row r="303" spans="2:8">
      <c r="B303" s="429" t="s">
        <v>1588</v>
      </c>
      <c r="C303" s="45"/>
      <c r="D303" s="37"/>
      <c r="E303" s="45"/>
      <c r="F303" s="45" t="s">
        <v>629</v>
      </c>
      <c r="G303" s="437" t="e">
        <f t="shared" si="11"/>
        <v>#NUM!</v>
      </c>
      <c r="H303" s="430"/>
    </row>
    <row r="304" spans="2:8">
      <c r="B304" s="429" t="s">
        <v>82</v>
      </c>
      <c r="C304" s="45"/>
      <c r="D304" s="37"/>
      <c r="E304" s="418"/>
      <c r="F304" s="418" t="s">
        <v>1496</v>
      </c>
      <c r="G304" s="437" t="e">
        <f t="shared" si="11"/>
        <v>#NUM!</v>
      </c>
      <c r="H304" s="430"/>
    </row>
    <row r="305" spans="2:8">
      <c r="B305" s="429" t="s">
        <v>1588</v>
      </c>
      <c r="C305" s="45"/>
      <c r="D305" s="37"/>
      <c r="E305" s="45"/>
      <c r="F305" s="45" t="s">
        <v>626</v>
      </c>
      <c r="G305" s="437" t="e">
        <f t="shared" si="11"/>
        <v>#NUM!</v>
      </c>
      <c r="H305" s="430"/>
    </row>
    <row r="306" spans="2:8">
      <c r="B306" s="429" t="s">
        <v>1588</v>
      </c>
      <c r="C306" s="45"/>
      <c r="D306" s="37"/>
      <c r="E306" s="45"/>
      <c r="F306" s="45" t="s">
        <v>631</v>
      </c>
      <c r="G306" s="437" t="e">
        <f t="shared" si="11"/>
        <v>#NUM!</v>
      </c>
      <c r="H306" s="430"/>
    </row>
    <row r="307" spans="2:8">
      <c r="B307" s="429" t="s">
        <v>82</v>
      </c>
      <c r="C307" s="45"/>
      <c r="D307" s="37"/>
      <c r="E307" s="418"/>
      <c r="F307" s="418" t="s">
        <v>1497</v>
      </c>
      <c r="G307" s="437" t="e">
        <f t="shared" si="11"/>
        <v>#NUM!</v>
      </c>
      <c r="H307" s="430"/>
    </row>
    <row r="308" spans="2:8" ht="16.2" thickBot="1">
      <c r="B308" s="431" t="s">
        <v>82</v>
      </c>
      <c r="C308" s="432"/>
      <c r="D308" s="433"/>
      <c r="E308" s="434"/>
      <c r="F308" s="434" t="s">
        <v>1498</v>
      </c>
      <c r="G308" s="438" t="e">
        <f t="shared" si="11"/>
        <v>#NUM!</v>
      </c>
      <c r="H308" s="435"/>
    </row>
  </sheetData>
  <sortState xmlns:xlrd2="http://schemas.microsoft.com/office/spreadsheetml/2017/richdata2" ref="B2:H308">
    <sortCondition descending="1" ref="H3:H308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27AD-88C8-49D8-A0CA-66B87F8BD5E1}">
  <dimension ref="B1:G18"/>
  <sheetViews>
    <sheetView zoomScale="80" zoomScaleNormal="80" workbookViewId="0"/>
  </sheetViews>
  <sheetFormatPr defaultRowHeight="15.6"/>
  <cols>
    <col min="1" max="1" width="2.59765625" customWidth="1"/>
    <col min="2" max="2" width="17.3984375" customWidth="1"/>
    <col min="3" max="3" width="38.19921875" customWidth="1"/>
    <col min="4" max="4" width="15.5" customWidth="1"/>
    <col min="5" max="5" width="12.09765625" customWidth="1"/>
    <col min="6" max="6" width="10" customWidth="1"/>
    <col min="7" max="7" width="9.19921875" bestFit="1" customWidth="1"/>
  </cols>
  <sheetData>
    <row r="1" spans="2:7" ht="16.2" thickBot="1"/>
    <row r="2" spans="2:7" ht="31.2">
      <c r="B2" s="377"/>
      <c r="C2" s="385" t="s">
        <v>1592</v>
      </c>
      <c r="D2" s="385" t="s">
        <v>1605</v>
      </c>
      <c r="E2" s="385" t="s">
        <v>1606</v>
      </c>
      <c r="F2" s="385" t="s">
        <v>524</v>
      </c>
      <c r="G2" s="384" t="s">
        <v>1607</v>
      </c>
    </row>
    <row r="3" spans="2:7">
      <c r="B3" s="378"/>
      <c r="C3" s="21" t="s">
        <v>1598</v>
      </c>
      <c r="D3" s="376">
        <v>18949.490000000002</v>
      </c>
      <c r="E3" s="376">
        <v>16324.55</v>
      </c>
      <c r="F3" s="376"/>
      <c r="G3" s="379"/>
    </row>
    <row r="4" spans="2:7">
      <c r="B4" s="378"/>
      <c r="C4" s="21" t="s">
        <v>1599</v>
      </c>
      <c r="D4" s="376">
        <v>4291.01</v>
      </c>
      <c r="E4" s="376"/>
      <c r="F4" s="376">
        <v>39.067369999999997</v>
      </c>
      <c r="G4" s="379"/>
    </row>
    <row r="5" spans="2:7">
      <c r="B5" s="378"/>
      <c r="C5" s="21" t="s">
        <v>1593</v>
      </c>
      <c r="D5" s="376">
        <v>77.275000000000006</v>
      </c>
      <c r="E5" s="376">
        <v>681.18000000000006</v>
      </c>
      <c r="F5" s="376"/>
      <c r="G5" s="379"/>
    </row>
    <row r="6" spans="2:7">
      <c r="B6" s="378" t="s">
        <v>1595</v>
      </c>
      <c r="C6" s="21" t="s">
        <v>571</v>
      </c>
      <c r="D6" s="376">
        <v>388.36313247676173</v>
      </c>
      <c r="E6" s="376"/>
      <c r="F6" s="376">
        <v>9.5549999999999997</v>
      </c>
      <c r="G6" s="379"/>
    </row>
    <row r="7" spans="2:7">
      <c r="B7" s="378" t="s">
        <v>1595</v>
      </c>
      <c r="C7" s="21" t="s">
        <v>1493</v>
      </c>
      <c r="D7" s="376">
        <v>734099.99999999988</v>
      </c>
      <c r="E7" s="376"/>
      <c r="F7" s="376">
        <v>5802.5999999999995</v>
      </c>
      <c r="G7" s="379"/>
    </row>
    <row r="8" spans="2:7">
      <c r="B8" s="378" t="s">
        <v>1594</v>
      </c>
      <c r="C8" s="21" t="s">
        <v>1596</v>
      </c>
      <c r="D8" s="376"/>
      <c r="E8" s="376">
        <v>451.375</v>
      </c>
      <c r="F8" s="376"/>
      <c r="G8" s="379">
        <v>214.625</v>
      </c>
    </row>
    <row r="9" spans="2:7" ht="16.2" thickBot="1">
      <c r="B9" s="380" t="s">
        <v>1594</v>
      </c>
      <c r="C9" s="372" t="s">
        <v>1597</v>
      </c>
      <c r="D9" s="381"/>
      <c r="E9" s="381">
        <v>45.03</v>
      </c>
      <c r="F9" s="381"/>
      <c r="G9" s="382">
        <v>232.59000000000003</v>
      </c>
    </row>
    <row r="10" spans="2:7" ht="16.2" thickBot="1">
      <c r="E10" s="386">
        <f>SUM(E8:E9)</f>
        <v>496.40499999999997</v>
      </c>
    </row>
    <row r="11" spans="2:7" s="10" customFormat="1" ht="31.2">
      <c r="C11" s="383" t="s">
        <v>1592</v>
      </c>
      <c r="D11" s="385" t="s">
        <v>1608</v>
      </c>
      <c r="E11" s="388" t="s">
        <v>1610</v>
      </c>
      <c r="F11" s="388" t="s">
        <v>1611</v>
      </c>
      <c r="G11" s="389"/>
    </row>
    <row r="12" spans="2:7">
      <c r="C12" s="378" t="s">
        <v>1603</v>
      </c>
      <c r="D12" s="376">
        <v>734099.99999999988</v>
      </c>
      <c r="E12" s="376">
        <v>754090.33313247678</v>
      </c>
      <c r="F12" s="387">
        <f>D12/E12*100</f>
        <v>97.349079778090058</v>
      </c>
      <c r="G12" s="409">
        <f>F12</f>
        <v>97.349079778090058</v>
      </c>
    </row>
    <row r="13" spans="2:7">
      <c r="C13" s="378" t="s">
        <v>1600</v>
      </c>
      <c r="D13" s="376">
        <v>14133.37</v>
      </c>
      <c r="E13" s="376">
        <v>754090.33313247678</v>
      </c>
      <c r="F13" s="387">
        <f t="shared" ref="F13:F17" si="0">D13/E13*100</f>
        <v>1.8742277123869568</v>
      </c>
      <c r="G13" s="689">
        <f>SUM(F13:F17)</f>
        <v>2.650920221909927</v>
      </c>
    </row>
    <row r="14" spans="2:7">
      <c r="C14" s="378" t="s">
        <v>1601</v>
      </c>
      <c r="D14" s="376">
        <v>4291.01</v>
      </c>
      <c r="E14" s="376">
        <v>754090.33313247678</v>
      </c>
      <c r="F14" s="387">
        <f t="shared" si="0"/>
        <v>0.56903129657891605</v>
      </c>
      <c r="G14" s="689"/>
    </row>
    <row r="15" spans="2:7">
      <c r="C15" s="378" t="s">
        <v>1604</v>
      </c>
      <c r="D15" s="376">
        <v>681.18000000000006</v>
      </c>
      <c r="E15" s="376">
        <v>754090.33313247678</v>
      </c>
      <c r="F15" s="387">
        <f t="shared" si="0"/>
        <v>9.0331352899113745E-2</v>
      </c>
      <c r="G15" s="689"/>
    </row>
    <row r="16" spans="2:7">
      <c r="C16" s="378" t="s">
        <v>1609</v>
      </c>
      <c r="D16" s="376">
        <v>496.41</v>
      </c>
      <c r="E16" s="376">
        <v>754090.33313247678</v>
      </c>
      <c r="F16" s="387">
        <f t="shared" si="0"/>
        <v>6.5828983370987193E-2</v>
      </c>
      <c r="G16" s="689"/>
    </row>
    <row r="17" spans="3:7" ht="16.2" thickBot="1">
      <c r="C17" s="380" t="s">
        <v>1602</v>
      </c>
      <c r="D17" s="381">
        <v>388.36313247676173</v>
      </c>
      <c r="E17" s="381">
        <v>754090.33313247678</v>
      </c>
      <c r="F17" s="390">
        <f t="shared" si="0"/>
        <v>5.1500876673953463E-2</v>
      </c>
      <c r="G17" s="690"/>
    </row>
    <row r="18" spans="3:7">
      <c r="D18" s="386"/>
    </row>
  </sheetData>
  <mergeCells count="1">
    <mergeCell ref="G13:G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B8C4-1F02-4EDF-AA4A-0716DD0ACE3D}">
  <dimension ref="A1:K504"/>
  <sheetViews>
    <sheetView zoomScale="80" zoomScaleNormal="80" workbookViewId="0"/>
  </sheetViews>
  <sheetFormatPr defaultRowHeight="15.6"/>
  <cols>
    <col min="1" max="1" width="2.69921875" customWidth="1"/>
    <col min="2" max="2" width="6.3984375" style="10" customWidth="1"/>
    <col min="3" max="3" width="5" style="10" customWidth="1"/>
    <col min="4" max="4" width="4.19921875" style="10" customWidth="1"/>
    <col min="5" max="5" width="57.09765625" style="6" customWidth="1"/>
    <col min="6" max="6" width="17.19921875" style="1" customWidth="1"/>
    <col min="7" max="7" width="85.59765625" style="6" customWidth="1"/>
  </cols>
  <sheetData>
    <row r="1" spans="1:11" ht="16.2" thickBot="1">
      <c r="A1" t="s">
        <v>172</v>
      </c>
    </row>
    <row r="2" spans="1:11" s="61" customFormat="1" ht="18" customHeight="1">
      <c r="B2" s="464"/>
      <c r="C2" s="465"/>
      <c r="D2" s="465"/>
      <c r="E2" s="460" t="s">
        <v>1339</v>
      </c>
      <c r="F2" s="460"/>
      <c r="G2" s="461"/>
    </row>
    <row r="3" spans="1:11" s="61" customFormat="1" ht="18" customHeight="1">
      <c r="B3" s="469"/>
      <c r="C3" s="470"/>
      <c r="D3" s="470"/>
      <c r="E3" s="462" t="s">
        <v>1340</v>
      </c>
      <c r="F3" s="462"/>
      <c r="G3" s="463"/>
    </row>
    <row r="4" spans="1:11" s="61" customFormat="1" ht="18" customHeight="1">
      <c r="B4" s="471"/>
      <c r="C4" s="472"/>
      <c r="D4" s="472"/>
      <c r="E4" s="462" t="s">
        <v>1342</v>
      </c>
      <c r="F4" s="462"/>
      <c r="G4" s="463"/>
    </row>
    <row r="5" spans="1:11" s="61" customFormat="1" ht="18" customHeight="1">
      <c r="B5" s="473"/>
      <c r="C5" s="474"/>
      <c r="D5" s="475"/>
      <c r="E5" s="462" t="s">
        <v>1341</v>
      </c>
      <c r="F5" s="462"/>
      <c r="G5" s="463"/>
    </row>
    <row r="6" spans="1:11" s="61" customFormat="1" ht="18" customHeight="1" thickBot="1">
      <c r="B6" s="466"/>
      <c r="C6" s="467"/>
      <c r="D6" s="468"/>
      <c r="E6" s="476" t="s">
        <v>1338</v>
      </c>
      <c r="F6" s="477"/>
      <c r="G6" s="478"/>
    </row>
    <row r="7" spans="1:11" ht="16.2" thickBot="1"/>
    <row r="8" spans="1:11" s="59" customFormat="1" ht="24" customHeight="1">
      <c r="B8" s="484"/>
      <c r="C8" s="485"/>
      <c r="D8" s="485"/>
      <c r="E8" s="479" t="s">
        <v>945</v>
      </c>
      <c r="F8" s="479"/>
      <c r="G8" s="480"/>
    </row>
    <row r="9" spans="1:11">
      <c r="B9" s="486"/>
      <c r="C9" s="487"/>
      <c r="D9" s="487"/>
      <c r="E9" s="499" t="s">
        <v>706</v>
      </c>
      <c r="F9" s="499"/>
      <c r="G9" s="500"/>
    </row>
    <row r="10" spans="1:11">
      <c r="B10" s="486"/>
      <c r="C10" s="487"/>
      <c r="D10" s="487"/>
      <c r="E10" s="488" t="s">
        <v>739</v>
      </c>
      <c r="F10" s="489"/>
      <c r="G10" s="490"/>
      <c r="K10" t="s">
        <v>1105</v>
      </c>
    </row>
    <row r="11" spans="1:11">
      <c r="B11" s="486"/>
      <c r="C11" s="487"/>
      <c r="D11" s="487"/>
      <c r="E11" s="42" t="s">
        <v>740</v>
      </c>
      <c r="F11" s="42" t="s">
        <v>741</v>
      </c>
      <c r="G11" s="363" t="s">
        <v>742</v>
      </c>
    </row>
    <row r="12" spans="1:11">
      <c r="B12" s="99">
        <v>1</v>
      </c>
      <c r="C12" s="49">
        <v>1</v>
      </c>
      <c r="D12" s="51">
        <v>1</v>
      </c>
      <c r="E12" s="37" t="s">
        <v>738</v>
      </c>
      <c r="F12" s="38" t="s">
        <v>4</v>
      </c>
      <c r="G12" s="108" t="s">
        <v>745</v>
      </c>
      <c r="H12" t="s">
        <v>172</v>
      </c>
    </row>
    <row r="13" spans="1:11">
      <c r="B13" s="99">
        <v>2</v>
      </c>
      <c r="C13" s="49">
        <v>2</v>
      </c>
      <c r="D13" s="51">
        <v>2</v>
      </c>
      <c r="E13" s="37" t="s">
        <v>21</v>
      </c>
      <c r="F13" s="38" t="s">
        <v>7</v>
      </c>
      <c r="G13" s="108" t="s">
        <v>745</v>
      </c>
    </row>
    <row r="14" spans="1:11">
      <c r="B14" s="99">
        <v>3</v>
      </c>
      <c r="C14" s="49">
        <v>3</v>
      </c>
      <c r="D14" s="51">
        <v>3</v>
      </c>
      <c r="E14" s="38" t="s">
        <v>387</v>
      </c>
      <c r="F14" s="38" t="s">
        <v>827</v>
      </c>
      <c r="G14" s="108" t="s">
        <v>745</v>
      </c>
    </row>
    <row r="15" spans="1:11">
      <c r="B15" s="99">
        <v>4</v>
      </c>
      <c r="C15" s="49">
        <v>4</v>
      </c>
      <c r="D15" s="51">
        <v>4</v>
      </c>
      <c r="E15" s="39" t="s">
        <v>64</v>
      </c>
      <c r="F15" s="38" t="s">
        <v>677</v>
      </c>
      <c r="G15" s="108" t="s">
        <v>745</v>
      </c>
    </row>
    <row r="16" spans="1:11">
      <c r="B16" s="99">
        <v>5</v>
      </c>
      <c r="C16" s="49">
        <v>5</v>
      </c>
      <c r="D16" s="51">
        <v>5</v>
      </c>
      <c r="E16" s="21" t="s">
        <v>386</v>
      </c>
      <c r="F16" s="38" t="s">
        <v>828</v>
      </c>
      <c r="G16" s="108" t="s">
        <v>745</v>
      </c>
    </row>
    <row r="17" spans="2:7">
      <c r="B17" s="99">
        <v>6</v>
      </c>
      <c r="C17" s="49">
        <v>6</v>
      </c>
      <c r="D17" s="51">
        <v>6</v>
      </c>
      <c r="E17" s="37" t="s">
        <v>22</v>
      </c>
      <c r="F17" s="38" t="s">
        <v>421</v>
      </c>
      <c r="G17" s="108" t="s">
        <v>745</v>
      </c>
    </row>
    <row r="18" spans="2:7">
      <c r="B18" s="99">
        <v>7</v>
      </c>
      <c r="C18" s="49">
        <v>7</v>
      </c>
      <c r="D18" s="51">
        <v>7</v>
      </c>
      <c r="E18" s="40" t="s">
        <v>68</v>
      </c>
      <c r="F18" s="38" t="s">
        <v>829</v>
      </c>
      <c r="G18" s="108" t="s">
        <v>745</v>
      </c>
    </row>
    <row r="19" spans="2:7">
      <c r="B19" s="99">
        <v>8</v>
      </c>
      <c r="C19" s="49">
        <v>8</v>
      </c>
      <c r="D19" s="51">
        <v>8</v>
      </c>
      <c r="E19" s="40" t="s">
        <v>70</v>
      </c>
      <c r="F19" s="38" t="s">
        <v>679</v>
      </c>
      <c r="G19" s="108" t="s">
        <v>745</v>
      </c>
    </row>
    <row r="20" spans="2:7">
      <c r="B20" s="99">
        <v>9</v>
      </c>
      <c r="C20" s="49">
        <v>9</v>
      </c>
      <c r="D20" s="51">
        <v>9</v>
      </c>
      <c r="E20" s="41" t="s">
        <v>78</v>
      </c>
      <c r="F20" s="38" t="s">
        <v>830</v>
      </c>
      <c r="G20" s="108" t="s">
        <v>745</v>
      </c>
    </row>
    <row r="21" spans="2:7">
      <c r="B21" s="99">
        <v>10</v>
      </c>
      <c r="C21" s="49">
        <v>10</v>
      </c>
      <c r="D21" s="51">
        <v>10</v>
      </c>
      <c r="E21" s="37" t="s">
        <v>23</v>
      </c>
      <c r="F21" s="38" t="s">
        <v>8</v>
      </c>
      <c r="G21" s="108" t="s">
        <v>745</v>
      </c>
    </row>
    <row r="22" spans="2:7">
      <c r="B22" s="99">
        <v>11</v>
      </c>
      <c r="C22" s="49">
        <v>11</v>
      </c>
      <c r="D22" s="51">
        <v>11</v>
      </c>
      <c r="E22" s="41" t="s">
        <v>94</v>
      </c>
      <c r="F22" s="38" t="s">
        <v>831</v>
      </c>
      <c r="G22" s="108" t="s">
        <v>745</v>
      </c>
    </row>
    <row r="23" spans="2:7">
      <c r="B23" s="99">
        <v>12</v>
      </c>
      <c r="C23" s="49">
        <v>12</v>
      </c>
      <c r="D23" s="51">
        <v>12</v>
      </c>
      <c r="E23" s="21" t="s">
        <v>384</v>
      </c>
      <c r="F23" s="38" t="s">
        <v>832</v>
      </c>
      <c r="G23" s="108" t="s">
        <v>745</v>
      </c>
    </row>
    <row r="24" spans="2:7">
      <c r="B24" s="99">
        <v>13</v>
      </c>
      <c r="C24" s="49">
        <v>13</v>
      </c>
      <c r="D24" s="51">
        <v>13</v>
      </c>
      <c r="E24" s="37" t="s">
        <v>222</v>
      </c>
      <c r="F24" s="38" t="s">
        <v>914</v>
      </c>
      <c r="G24" s="108" t="s">
        <v>745</v>
      </c>
    </row>
    <row r="25" spans="2:7">
      <c r="B25" s="99">
        <v>14</v>
      </c>
      <c r="C25" s="49">
        <v>14</v>
      </c>
      <c r="D25" s="51">
        <v>14</v>
      </c>
      <c r="E25" s="37" t="s">
        <v>226</v>
      </c>
      <c r="F25" s="38" t="s">
        <v>915</v>
      </c>
      <c r="G25" s="108" t="s">
        <v>745</v>
      </c>
    </row>
    <row r="26" spans="2:7">
      <c r="B26" s="99">
        <v>15</v>
      </c>
      <c r="C26" s="49">
        <v>15</v>
      </c>
      <c r="D26" s="51">
        <v>15</v>
      </c>
      <c r="E26" s="37" t="s">
        <v>223</v>
      </c>
      <c r="F26" s="38" t="s">
        <v>916</v>
      </c>
      <c r="G26" s="108" t="s">
        <v>745</v>
      </c>
    </row>
    <row r="27" spans="2:7">
      <c r="B27" s="99">
        <v>16</v>
      </c>
      <c r="C27" s="49">
        <v>16</v>
      </c>
      <c r="D27" s="51">
        <v>16</v>
      </c>
      <c r="E27" s="37" t="s">
        <v>225</v>
      </c>
      <c r="F27" s="38" t="s">
        <v>917</v>
      </c>
      <c r="G27" s="108" t="s">
        <v>745</v>
      </c>
    </row>
    <row r="28" spans="2:7">
      <c r="B28" s="481"/>
      <c r="C28" s="482"/>
      <c r="D28" s="482"/>
      <c r="E28" s="497" t="s">
        <v>743</v>
      </c>
      <c r="F28" s="497"/>
      <c r="G28" s="498"/>
    </row>
    <row r="29" spans="2:7">
      <c r="B29" s="99">
        <v>17</v>
      </c>
      <c r="C29" s="49">
        <v>17</v>
      </c>
      <c r="D29" s="51">
        <v>1</v>
      </c>
      <c r="E29" s="37" t="s">
        <v>220</v>
      </c>
      <c r="F29" s="38" t="s">
        <v>16</v>
      </c>
      <c r="G29" s="108" t="s">
        <v>749</v>
      </c>
    </row>
    <row r="30" spans="2:7">
      <c r="B30" s="99">
        <v>18</v>
      </c>
      <c r="C30" s="49">
        <v>18</v>
      </c>
      <c r="D30" s="51">
        <v>2</v>
      </c>
      <c r="E30" s="21" t="s">
        <v>405</v>
      </c>
      <c r="F30" s="38" t="s">
        <v>678</v>
      </c>
      <c r="G30" s="108" t="s">
        <v>747</v>
      </c>
    </row>
    <row r="31" spans="2:7">
      <c r="B31" s="99">
        <v>19</v>
      </c>
      <c r="C31" s="49">
        <v>19</v>
      </c>
      <c r="D31" s="51">
        <v>3</v>
      </c>
      <c r="E31" s="39" t="s">
        <v>79</v>
      </c>
      <c r="F31" s="38" t="s">
        <v>833</v>
      </c>
      <c r="G31" s="32" t="s">
        <v>746</v>
      </c>
    </row>
    <row r="32" spans="2:7">
      <c r="B32" s="99">
        <v>20</v>
      </c>
      <c r="C32" s="49">
        <v>20</v>
      </c>
      <c r="D32" s="51">
        <v>4</v>
      </c>
      <c r="E32" s="39" t="s">
        <v>108</v>
      </c>
      <c r="F32" s="38" t="s">
        <v>834</v>
      </c>
      <c r="G32" s="108" t="s">
        <v>747</v>
      </c>
    </row>
    <row r="33" spans="2:7">
      <c r="B33" s="99">
        <v>21</v>
      </c>
      <c r="C33" s="49">
        <v>21</v>
      </c>
      <c r="D33" s="51">
        <v>5</v>
      </c>
      <c r="E33" s="39" t="s">
        <v>110</v>
      </c>
      <c r="F33" s="38" t="s">
        <v>835</v>
      </c>
      <c r="G33" s="32" t="s">
        <v>750</v>
      </c>
    </row>
    <row r="34" spans="2:7">
      <c r="B34" s="99">
        <v>22</v>
      </c>
      <c r="C34" s="49">
        <v>22</v>
      </c>
      <c r="D34" s="51">
        <v>6</v>
      </c>
      <c r="E34" s="39" t="s">
        <v>80</v>
      </c>
      <c r="F34" s="38" t="s">
        <v>918</v>
      </c>
      <c r="G34" s="108" t="s">
        <v>747</v>
      </c>
    </row>
    <row r="35" spans="2:7">
      <c r="B35" s="99">
        <v>23</v>
      </c>
      <c r="C35" s="49">
        <v>23</v>
      </c>
      <c r="D35" s="51">
        <v>7</v>
      </c>
      <c r="E35" s="37" t="s">
        <v>744</v>
      </c>
      <c r="F35" s="38" t="s">
        <v>836</v>
      </c>
      <c r="G35" s="108" t="s">
        <v>748</v>
      </c>
    </row>
    <row r="36" spans="2:7">
      <c r="B36" s="486"/>
      <c r="C36" s="487"/>
      <c r="D36" s="487"/>
      <c r="E36" s="499" t="s">
        <v>751</v>
      </c>
      <c r="F36" s="499" t="s">
        <v>91</v>
      </c>
      <c r="G36" s="500"/>
    </row>
    <row r="37" spans="2:7">
      <c r="B37" s="486"/>
      <c r="C37" s="487"/>
      <c r="D37" s="487"/>
      <c r="E37" s="497" t="s">
        <v>448</v>
      </c>
      <c r="F37" s="497"/>
      <c r="G37" s="498"/>
    </row>
    <row r="38" spans="2:7">
      <c r="B38" s="99">
        <v>24</v>
      </c>
      <c r="C38" s="49">
        <v>1</v>
      </c>
      <c r="D38" s="51">
        <v>1</v>
      </c>
      <c r="E38" s="21" t="s">
        <v>434</v>
      </c>
      <c r="F38" s="38" t="s">
        <v>680</v>
      </c>
      <c r="G38" s="108" t="s">
        <v>754</v>
      </c>
    </row>
    <row r="39" spans="2:7">
      <c r="B39" s="99">
        <v>25</v>
      </c>
      <c r="C39" s="49">
        <v>2</v>
      </c>
      <c r="D39" s="51">
        <v>2</v>
      </c>
      <c r="E39" s="21" t="s">
        <v>435</v>
      </c>
      <c r="F39" s="38" t="s">
        <v>837</v>
      </c>
      <c r="G39" s="108" t="s">
        <v>754</v>
      </c>
    </row>
    <row r="40" spans="2:7">
      <c r="B40" s="99">
        <v>26</v>
      </c>
      <c r="C40" s="49">
        <v>3</v>
      </c>
      <c r="D40" s="51">
        <v>3</v>
      </c>
      <c r="E40" s="21" t="s">
        <v>18</v>
      </c>
      <c r="F40" s="38" t="s">
        <v>5</v>
      </c>
      <c r="G40" s="108" t="s">
        <v>754</v>
      </c>
    </row>
    <row r="41" spans="2:7">
      <c r="B41" s="99">
        <v>27</v>
      </c>
      <c r="C41" s="49">
        <v>4</v>
      </c>
      <c r="D41" s="51">
        <v>4</v>
      </c>
      <c r="E41" s="21" t="s">
        <v>436</v>
      </c>
      <c r="F41" s="38" t="s">
        <v>467</v>
      </c>
      <c r="G41" s="108" t="s">
        <v>754</v>
      </c>
    </row>
    <row r="42" spans="2:7">
      <c r="B42" s="99">
        <v>28</v>
      </c>
      <c r="C42" s="49">
        <v>5</v>
      </c>
      <c r="D42" s="51">
        <v>5</v>
      </c>
      <c r="E42" s="38" t="s">
        <v>465</v>
      </c>
      <c r="F42" s="38" t="s">
        <v>919</v>
      </c>
      <c r="G42" s="108" t="s">
        <v>754</v>
      </c>
    </row>
    <row r="43" spans="2:7">
      <c r="B43" s="99">
        <v>29</v>
      </c>
      <c r="C43" s="49">
        <v>6</v>
      </c>
      <c r="D43" s="51">
        <v>6</v>
      </c>
      <c r="E43" s="39" t="s">
        <v>105</v>
      </c>
      <c r="F43" s="38" t="s">
        <v>470</v>
      </c>
      <c r="G43" s="108" t="s">
        <v>754</v>
      </c>
    </row>
    <row r="44" spans="2:7">
      <c r="B44" s="99">
        <v>30</v>
      </c>
      <c r="C44" s="49">
        <v>7</v>
      </c>
      <c r="D44" s="51">
        <v>7</v>
      </c>
      <c r="E44" s="21" t="s">
        <v>443</v>
      </c>
      <c r="F44" s="38" t="s">
        <v>472</v>
      </c>
      <c r="G44" s="108" t="s">
        <v>754</v>
      </c>
    </row>
    <row r="45" spans="2:7">
      <c r="B45" s="99">
        <v>31</v>
      </c>
      <c r="C45" s="49">
        <v>8</v>
      </c>
      <c r="D45" s="51">
        <v>8</v>
      </c>
      <c r="E45" s="21" t="s">
        <v>437</v>
      </c>
      <c r="F45" s="38" t="s">
        <v>468</v>
      </c>
      <c r="G45" s="108" t="s">
        <v>754</v>
      </c>
    </row>
    <row r="46" spans="2:7">
      <c r="B46" s="99">
        <v>32</v>
      </c>
      <c r="C46" s="49">
        <v>9</v>
      </c>
      <c r="D46" s="51">
        <v>9</v>
      </c>
      <c r="E46" s="21" t="s">
        <v>438</v>
      </c>
      <c r="F46" s="38" t="s">
        <v>469</v>
      </c>
      <c r="G46" s="108" t="s">
        <v>754</v>
      </c>
    </row>
    <row r="47" spans="2:7">
      <c r="B47" s="99">
        <v>33</v>
      </c>
      <c r="C47" s="49">
        <v>10</v>
      </c>
      <c r="D47" s="51">
        <v>10</v>
      </c>
      <c r="E47" s="21" t="s">
        <v>439</v>
      </c>
      <c r="F47" s="38" t="s">
        <v>838</v>
      </c>
      <c r="G47" s="108" t="s">
        <v>754</v>
      </c>
    </row>
    <row r="48" spans="2:7">
      <c r="B48" s="99">
        <v>34</v>
      </c>
      <c r="C48" s="49">
        <v>11</v>
      </c>
      <c r="D48" s="51">
        <v>11</v>
      </c>
      <c r="E48" s="37" t="s">
        <v>19</v>
      </c>
      <c r="F48" s="38" t="s">
        <v>6</v>
      </c>
      <c r="G48" s="108" t="s">
        <v>754</v>
      </c>
    </row>
    <row r="49" spans="2:7">
      <c r="B49" s="99">
        <v>35</v>
      </c>
      <c r="C49" s="49">
        <v>12</v>
      </c>
      <c r="D49" s="51">
        <v>12</v>
      </c>
      <c r="E49" s="21" t="s">
        <v>203</v>
      </c>
      <c r="F49" s="38" t="s">
        <v>681</v>
      </c>
      <c r="G49" s="108" t="s">
        <v>754</v>
      </c>
    </row>
    <row r="50" spans="2:7">
      <c r="B50" s="99">
        <v>36</v>
      </c>
      <c r="C50" s="49">
        <v>13</v>
      </c>
      <c r="D50" s="51">
        <v>13</v>
      </c>
      <c r="E50" s="21" t="s">
        <v>440</v>
      </c>
      <c r="F50" s="38" t="s">
        <v>839</v>
      </c>
      <c r="G50" s="108" t="s">
        <v>754</v>
      </c>
    </row>
    <row r="51" spans="2:7">
      <c r="B51" s="99">
        <v>37</v>
      </c>
      <c r="C51" s="49">
        <v>14</v>
      </c>
      <c r="D51" s="51">
        <v>14</v>
      </c>
      <c r="E51" s="37" t="s">
        <v>20</v>
      </c>
      <c r="F51" s="38" t="s">
        <v>840</v>
      </c>
      <c r="G51" s="108" t="s">
        <v>755</v>
      </c>
    </row>
    <row r="52" spans="2:7">
      <c r="B52" s="99">
        <v>38</v>
      </c>
      <c r="C52" s="49">
        <v>15</v>
      </c>
      <c r="D52" s="51">
        <v>15</v>
      </c>
      <c r="E52" s="21" t="s">
        <v>442</v>
      </c>
      <c r="F52" s="38" t="s">
        <v>473</v>
      </c>
      <c r="G52" s="108" t="s">
        <v>755</v>
      </c>
    </row>
    <row r="53" spans="2:7">
      <c r="B53" s="99">
        <v>39</v>
      </c>
      <c r="C53" s="49">
        <v>16</v>
      </c>
      <c r="D53" s="51">
        <v>16</v>
      </c>
      <c r="E53" s="21" t="s">
        <v>441</v>
      </c>
      <c r="F53" s="38" t="s">
        <v>841</v>
      </c>
      <c r="G53" s="108" t="s">
        <v>754</v>
      </c>
    </row>
    <row r="54" spans="2:7">
      <c r="B54" s="99">
        <v>40</v>
      </c>
      <c r="C54" s="49">
        <v>17</v>
      </c>
      <c r="D54" s="51">
        <v>17</v>
      </c>
      <c r="E54" s="37" t="s">
        <v>224</v>
      </c>
      <c r="F54" s="38" t="s">
        <v>1101</v>
      </c>
      <c r="G54" s="108" t="s">
        <v>753</v>
      </c>
    </row>
    <row r="55" spans="2:7">
      <c r="B55" s="99">
        <v>41</v>
      </c>
      <c r="C55" s="49">
        <v>18</v>
      </c>
      <c r="D55" s="51">
        <v>18</v>
      </c>
      <c r="E55" s="21" t="s">
        <v>432</v>
      </c>
      <c r="F55" s="38" t="s">
        <v>471</v>
      </c>
      <c r="G55" s="108" t="s">
        <v>752</v>
      </c>
    </row>
    <row r="56" spans="2:7">
      <c r="B56" s="99">
        <v>42</v>
      </c>
      <c r="C56" s="49">
        <v>19</v>
      </c>
      <c r="D56" s="51">
        <v>19</v>
      </c>
      <c r="E56" s="21" t="s">
        <v>393</v>
      </c>
      <c r="F56" s="38" t="s">
        <v>404</v>
      </c>
      <c r="G56" s="108" t="s">
        <v>752</v>
      </c>
    </row>
    <row r="57" spans="2:7">
      <c r="B57" s="481"/>
      <c r="C57" s="482"/>
      <c r="D57" s="482"/>
      <c r="E57" s="497" t="s">
        <v>270</v>
      </c>
      <c r="F57" s="497"/>
      <c r="G57" s="498"/>
    </row>
    <row r="58" spans="2:7">
      <c r="B58" s="99">
        <v>43</v>
      </c>
      <c r="C58" s="49">
        <v>20</v>
      </c>
      <c r="D58" s="51">
        <v>1</v>
      </c>
      <c r="E58" s="21" t="s">
        <v>135</v>
      </c>
      <c r="F58" s="38" t="s">
        <v>842</v>
      </c>
      <c r="G58" s="108" t="s">
        <v>757</v>
      </c>
    </row>
    <row r="59" spans="2:7">
      <c r="B59" s="99">
        <v>44</v>
      </c>
      <c r="C59" s="49">
        <v>21</v>
      </c>
      <c r="D59" s="51">
        <v>2</v>
      </c>
      <c r="E59" s="21" t="s">
        <v>427</v>
      </c>
      <c r="F59" s="38" t="s">
        <v>920</v>
      </c>
      <c r="G59" s="108" t="s">
        <v>756</v>
      </c>
    </row>
    <row r="60" spans="2:7">
      <c r="B60" s="99">
        <v>45</v>
      </c>
      <c r="C60" s="49">
        <v>22</v>
      </c>
      <c r="D60" s="51">
        <v>3</v>
      </c>
      <c r="E60" s="21" t="s">
        <v>238</v>
      </c>
      <c r="F60" s="38" t="s">
        <v>843</v>
      </c>
      <c r="G60" s="108" t="s">
        <v>758</v>
      </c>
    </row>
    <row r="61" spans="2:7">
      <c r="B61" s="99">
        <v>46</v>
      </c>
      <c r="C61" s="49">
        <v>23</v>
      </c>
      <c r="D61" s="51">
        <v>4</v>
      </c>
      <c r="E61" s="21" t="s">
        <v>426</v>
      </c>
      <c r="F61" s="38" t="s">
        <v>844</v>
      </c>
      <c r="G61" s="108" t="s">
        <v>756</v>
      </c>
    </row>
    <row r="62" spans="2:7">
      <c r="B62" s="99">
        <v>47</v>
      </c>
      <c r="C62" s="49">
        <v>24</v>
      </c>
      <c r="D62" s="51">
        <v>5</v>
      </c>
      <c r="E62" s="21" t="s">
        <v>424</v>
      </c>
      <c r="F62" s="38" t="s">
        <v>845</v>
      </c>
      <c r="G62" s="108" t="s">
        <v>757</v>
      </c>
    </row>
    <row r="63" spans="2:7">
      <c r="B63" s="99">
        <v>48</v>
      </c>
      <c r="C63" s="49">
        <v>25</v>
      </c>
      <c r="D63" s="51">
        <v>6</v>
      </c>
      <c r="E63" s="21" t="s">
        <v>425</v>
      </c>
      <c r="F63" s="38" t="s">
        <v>921</v>
      </c>
      <c r="G63" s="108" t="s">
        <v>757</v>
      </c>
    </row>
    <row r="64" spans="2:7">
      <c r="B64" s="99">
        <v>49</v>
      </c>
      <c r="C64" s="49">
        <v>26</v>
      </c>
      <c r="D64" s="51">
        <v>7</v>
      </c>
      <c r="E64" s="21" t="s">
        <v>428</v>
      </c>
      <c r="F64" s="38" t="s">
        <v>846</v>
      </c>
      <c r="G64" s="108" t="s">
        <v>757</v>
      </c>
    </row>
    <row r="65" spans="2:7">
      <c r="B65" s="99">
        <v>50</v>
      </c>
      <c r="C65" s="49">
        <v>27</v>
      </c>
      <c r="D65" s="51">
        <v>8</v>
      </c>
      <c r="E65" s="21" t="s">
        <v>454</v>
      </c>
      <c r="F65" s="38" t="s">
        <v>696</v>
      </c>
      <c r="G65" s="108" t="s">
        <v>757</v>
      </c>
    </row>
    <row r="66" spans="2:7">
      <c r="B66" s="99">
        <v>51</v>
      </c>
      <c r="C66" s="49">
        <v>28</v>
      </c>
      <c r="D66" s="51">
        <v>9</v>
      </c>
      <c r="E66" s="37" t="s">
        <v>204</v>
      </c>
      <c r="F66" s="38" t="s">
        <v>922</v>
      </c>
      <c r="G66" s="108" t="s">
        <v>757</v>
      </c>
    </row>
    <row r="67" spans="2:7">
      <c r="B67" s="99">
        <v>52</v>
      </c>
      <c r="C67" s="49">
        <v>29</v>
      </c>
      <c r="D67" s="51">
        <v>10</v>
      </c>
      <c r="E67" s="21" t="s">
        <v>136</v>
      </c>
      <c r="F67" s="38" t="s">
        <v>923</v>
      </c>
      <c r="G67" s="108" t="s">
        <v>757</v>
      </c>
    </row>
    <row r="68" spans="2:7">
      <c r="B68" s="99">
        <v>53</v>
      </c>
      <c r="C68" s="49">
        <v>30</v>
      </c>
      <c r="D68" s="51">
        <v>11</v>
      </c>
      <c r="E68" s="21" t="s">
        <v>433</v>
      </c>
      <c r="F68" s="38" t="s">
        <v>697</v>
      </c>
      <c r="G68" s="108" t="s">
        <v>759</v>
      </c>
    </row>
    <row r="69" spans="2:7">
      <c r="B69" s="99">
        <v>54</v>
      </c>
      <c r="C69" s="49">
        <v>31</v>
      </c>
      <c r="D69" s="51">
        <v>12</v>
      </c>
      <c r="E69" s="21" t="s">
        <v>429</v>
      </c>
      <c r="F69" s="38" t="s">
        <v>847</v>
      </c>
      <c r="G69" s="108" t="s">
        <v>757</v>
      </c>
    </row>
    <row r="70" spans="2:7">
      <c r="B70" s="481"/>
      <c r="C70" s="482"/>
      <c r="D70" s="482"/>
      <c r="E70" s="497" t="s">
        <v>764</v>
      </c>
      <c r="F70" s="497"/>
      <c r="G70" s="498"/>
    </row>
    <row r="71" spans="2:7">
      <c r="B71" s="99">
        <v>55</v>
      </c>
      <c r="C71" s="49">
        <v>32</v>
      </c>
      <c r="D71" s="51">
        <v>1</v>
      </c>
      <c r="E71" s="37" t="s">
        <v>187</v>
      </c>
      <c r="F71" s="38" t="s">
        <v>193</v>
      </c>
      <c r="G71" s="108" t="s">
        <v>761</v>
      </c>
    </row>
    <row r="72" spans="2:7">
      <c r="B72" s="99">
        <v>56</v>
      </c>
      <c r="C72" s="49">
        <v>33</v>
      </c>
      <c r="D72" s="51">
        <v>2</v>
      </c>
      <c r="E72" s="37" t="s">
        <v>185</v>
      </c>
      <c r="F72" s="38" t="s">
        <v>192</v>
      </c>
      <c r="G72" s="108" t="s">
        <v>761</v>
      </c>
    </row>
    <row r="73" spans="2:7">
      <c r="B73" s="99">
        <v>57</v>
      </c>
      <c r="C73" s="49">
        <v>34</v>
      </c>
      <c r="D73" s="51">
        <v>3</v>
      </c>
      <c r="E73" s="37" t="s">
        <v>188</v>
      </c>
      <c r="F73" s="38" t="s">
        <v>191</v>
      </c>
      <c r="G73" s="108" t="s">
        <v>760</v>
      </c>
    </row>
    <row r="74" spans="2:7">
      <c r="B74" s="99">
        <v>58</v>
      </c>
      <c r="C74" s="49">
        <v>35</v>
      </c>
      <c r="D74" s="51">
        <v>4</v>
      </c>
      <c r="E74" s="21" t="s">
        <v>119</v>
      </c>
      <c r="F74" s="38" t="s">
        <v>848</v>
      </c>
      <c r="G74" s="108" t="s">
        <v>760</v>
      </c>
    </row>
    <row r="75" spans="2:7">
      <c r="B75" s="99">
        <v>59</v>
      </c>
      <c r="C75" s="49">
        <v>36</v>
      </c>
      <c r="D75" s="51">
        <v>5</v>
      </c>
      <c r="E75" s="21" t="s">
        <v>422</v>
      </c>
      <c r="F75" s="38" t="s">
        <v>924</v>
      </c>
      <c r="G75" s="108" t="s">
        <v>760</v>
      </c>
    </row>
    <row r="76" spans="2:7">
      <c r="B76" s="99">
        <v>60</v>
      </c>
      <c r="C76" s="49">
        <v>37</v>
      </c>
      <c r="D76" s="51">
        <v>6</v>
      </c>
      <c r="E76" s="21" t="s">
        <v>423</v>
      </c>
      <c r="F76" s="38" t="s">
        <v>925</v>
      </c>
      <c r="G76" s="108" t="s">
        <v>760</v>
      </c>
    </row>
    <row r="77" spans="2:7">
      <c r="B77" s="99">
        <v>61</v>
      </c>
      <c r="C77" s="49">
        <v>38</v>
      </c>
      <c r="D77" s="51">
        <v>7</v>
      </c>
      <c r="E77" s="21" t="s">
        <v>235</v>
      </c>
      <c r="F77" s="38" t="s">
        <v>849</v>
      </c>
      <c r="G77" s="108" t="s">
        <v>760</v>
      </c>
    </row>
    <row r="78" spans="2:7">
      <c r="B78" s="99">
        <v>62</v>
      </c>
      <c r="C78" s="49">
        <v>39</v>
      </c>
      <c r="D78" s="51">
        <v>8</v>
      </c>
      <c r="E78" s="37" t="s">
        <v>196</v>
      </c>
      <c r="F78" s="38" t="s">
        <v>850</v>
      </c>
      <c r="G78" s="108" t="s">
        <v>760</v>
      </c>
    </row>
    <row r="79" spans="2:7">
      <c r="B79" s="99">
        <v>63</v>
      </c>
      <c r="C79" s="49">
        <v>40</v>
      </c>
      <c r="D79" s="51">
        <v>9</v>
      </c>
      <c r="E79" s="37" t="s">
        <v>186</v>
      </c>
      <c r="F79" s="38" t="s">
        <v>926</v>
      </c>
      <c r="G79" s="108" t="s">
        <v>765</v>
      </c>
    </row>
    <row r="80" spans="2:7">
      <c r="B80" s="99">
        <v>64</v>
      </c>
      <c r="C80" s="49">
        <v>41</v>
      </c>
      <c r="D80" s="51">
        <v>10</v>
      </c>
      <c r="E80" s="21" t="s">
        <v>762</v>
      </c>
      <c r="F80" s="38" t="s">
        <v>695</v>
      </c>
      <c r="G80" s="108" t="s">
        <v>760</v>
      </c>
    </row>
    <row r="81" spans="2:7">
      <c r="B81" s="99">
        <v>65</v>
      </c>
      <c r="C81" s="49">
        <v>42</v>
      </c>
      <c r="D81" s="51">
        <v>11</v>
      </c>
      <c r="E81" s="37" t="s">
        <v>189</v>
      </c>
      <c r="F81" s="38" t="s">
        <v>190</v>
      </c>
      <c r="G81" s="108" t="s">
        <v>761</v>
      </c>
    </row>
    <row r="82" spans="2:7">
      <c r="B82" s="99">
        <v>66</v>
      </c>
      <c r="C82" s="49">
        <v>43</v>
      </c>
      <c r="D82" s="51">
        <v>12</v>
      </c>
      <c r="E82" s="37" t="s">
        <v>197</v>
      </c>
      <c r="F82" s="38" t="s">
        <v>198</v>
      </c>
      <c r="G82" s="108" t="s">
        <v>763</v>
      </c>
    </row>
    <row r="83" spans="2:7">
      <c r="B83" s="481"/>
      <c r="C83" s="482"/>
      <c r="D83" s="482"/>
      <c r="E83" s="497" t="s">
        <v>175</v>
      </c>
      <c r="F83" s="497"/>
      <c r="G83" s="498"/>
    </row>
    <row r="84" spans="2:7">
      <c r="B84" s="99">
        <v>67</v>
      </c>
      <c r="C84" s="49">
        <v>44</v>
      </c>
      <c r="D84" s="51">
        <v>1</v>
      </c>
      <c r="E84" s="21" t="s">
        <v>408</v>
      </c>
      <c r="F84" s="38" t="s">
        <v>460</v>
      </c>
      <c r="G84" s="108" t="s">
        <v>768</v>
      </c>
    </row>
    <row r="85" spans="2:7">
      <c r="B85" s="99">
        <v>68</v>
      </c>
      <c r="C85" s="49">
        <v>45</v>
      </c>
      <c r="D85" s="51">
        <v>2</v>
      </c>
      <c r="E85" s="21" t="s">
        <v>120</v>
      </c>
      <c r="F85" s="38" t="s">
        <v>851</v>
      </c>
      <c r="G85" s="108" t="s">
        <v>768</v>
      </c>
    </row>
    <row r="86" spans="2:7">
      <c r="B86" s="99">
        <v>69</v>
      </c>
      <c r="C86" s="49">
        <v>46</v>
      </c>
      <c r="D86" s="51">
        <v>3</v>
      </c>
      <c r="E86" s="37" t="s">
        <v>17</v>
      </c>
      <c r="F86" s="38" t="s">
        <v>451</v>
      </c>
      <c r="G86" s="108" t="s">
        <v>768</v>
      </c>
    </row>
    <row r="87" spans="2:7">
      <c r="B87" s="99">
        <v>70</v>
      </c>
      <c r="C87" s="49">
        <v>47</v>
      </c>
      <c r="D87" s="51">
        <v>4</v>
      </c>
      <c r="E87" s="21" t="s">
        <v>430</v>
      </c>
      <c r="F87" s="38" t="s">
        <v>463</v>
      </c>
      <c r="G87" s="108" t="s">
        <v>768</v>
      </c>
    </row>
    <row r="88" spans="2:7">
      <c r="B88" s="99">
        <v>71</v>
      </c>
      <c r="C88" s="49">
        <v>48</v>
      </c>
      <c r="D88" s="51">
        <v>5</v>
      </c>
      <c r="E88" s="21" t="s">
        <v>452</v>
      </c>
      <c r="F88" s="38" t="s">
        <v>852</v>
      </c>
      <c r="G88" s="108" t="s">
        <v>768</v>
      </c>
    </row>
    <row r="89" spans="2:7">
      <c r="B89" s="99">
        <v>72</v>
      </c>
      <c r="C89" s="49">
        <v>49</v>
      </c>
      <c r="D89" s="51">
        <v>6</v>
      </c>
      <c r="E89" s="21" t="s">
        <v>251</v>
      </c>
      <c r="F89" s="38" t="s">
        <v>820</v>
      </c>
      <c r="G89" s="108" t="s">
        <v>768</v>
      </c>
    </row>
    <row r="90" spans="2:7">
      <c r="B90" s="99">
        <v>73</v>
      </c>
      <c r="C90" s="49">
        <v>50</v>
      </c>
      <c r="D90" s="51">
        <v>7</v>
      </c>
      <c r="E90" s="21" t="s">
        <v>205</v>
      </c>
      <c r="F90" s="38" t="s">
        <v>464</v>
      </c>
      <c r="G90" s="108" t="s">
        <v>768</v>
      </c>
    </row>
    <row r="91" spans="2:7">
      <c r="B91" s="99">
        <v>74</v>
      </c>
      <c r="C91" s="49">
        <v>51</v>
      </c>
      <c r="D91" s="51">
        <v>8</v>
      </c>
      <c r="E91" s="21" t="s">
        <v>123</v>
      </c>
      <c r="F91" s="38" t="s">
        <v>853</v>
      </c>
      <c r="G91" s="108" t="s">
        <v>768</v>
      </c>
    </row>
    <row r="92" spans="2:7">
      <c r="B92" s="99">
        <v>75</v>
      </c>
      <c r="C92" s="49">
        <v>52</v>
      </c>
      <c r="D92" s="51">
        <v>9</v>
      </c>
      <c r="E92" s="21" t="s">
        <v>121</v>
      </c>
      <c r="F92" s="38" t="s">
        <v>698</v>
      </c>
      <c r="G92" s="108" t="s">
        <v>767</v>
      </c>
    </row>
    <row r="93" spans="2:7">
      <c r="B93" s="481"/>
      <c r="C93" s="482"/>
      <c r="D93" s="482"/>
      <c r="E93" s="497" t="s">
        <v>447</v>
      </c>
      <c r="F93" s="497"/>
      <c r="G93" s="498"/>
    </row>
    <row r="94" spans="2:7">
      <c r="B94" s="99">
        <v>76</v>
      </c>
      <c r="C94" s="49">
        <v>53</v>
      </c>
      <c r="D94" s="51">
        <v>1</v>
      </c>
      <c r="E94" s="21" t="s">
        <v>771</v>
      </c>
      <c r="F94" s="38" t="s">
        <v>770</v>
      </c>
      <c r="G94" s="32" t="s">
        <v>775</v>
      </c>
    </row>
    <row r="95" spans="2:7">
      <c r="B95" s="99">
        <v>77</v>
      </c>
      <c r="C95" s="49">
        <v>54</v>
      </c>
      <c r="D95" s="51">
        <v>2</v>
      </c>
      <c r="E95" s="21" t="s">
        <v>772</v>
      </c>
      <c r="F95" s="38" t="s">
        <v>769</v>
      </c>
      <c r="G95" s="32" t="s">
        <v>775</v>
      </c>
    </row>
    <row r="96" spans="2:7">
      <c r="B96" s="99">
        <v>78</v>
      </c>
      <c r="C96" s="49">
        <v>55</v>
      </c>
      <c r="D96" s="51">
        <v>3</v>
      </c>
      <c r="E96" s="21" t="s">
        <v>773</v>
      </c>
      <c r="F96" s="38" t="s">
        <v>774</v>
      </c>
      <c r="G96" s="32" t="s">
        <v>775</v>
      </c>
    </row>
    <row r="97" spans="2:7">
      <c r="B97" s="481"/>
      <c r="C97" s="482"/>
      <c r="D97" s="482"/>
      <c r="E97" s="497" t="s">
        <v>446</v>
      </c>
      <c r="F97" s="497"/>
      <c r="G97" s="498"/>
    </row>
    <row r="98" spans="2:7">
      <c r="B98" s="99">
        <v>79</v>
      </c>
      <c r="C98" s="49">
        <v>56</v>
      </c>
      <c r="D98" s="51">
        <v>1</v>
      </c>
      <c r="E98" s="21" t="s">
        <v>431</v>
      </c>
      <c r="F98" s="38" t="s">
        <v>674</v>
      </c>
      <c r="G98" s="32" t="s">
        <v>446</v>
      </c>
    </row>
    <row r="99" spans="2:7">
      <c r="B99" s="481"/>
      <c r="C99" s="482"/>
      <c r="D99" s="482"/>
      <c r="E99" s="497" t="s">
        <v>445</v>
      </c>
      <c r="F99" s="497"/>
      <c r="G99" s="498"/>
    </row>
    <row r="100" spans="2:7">
      <c r="B100" s="99">
        <v>80</v>
      </c>
      <c r="C100" s="49">
        <v>57</v>
      </c>
      <c r="D100" s="51">
        <v>1</v>
      </c>
      <c r="E100" s="39" t="s">
        <v>58</v>
      </c>
      <c r="F100" s="38" t="s">
        <v>461</v>
      </c>
      <c r="G100" s="108" t="s">
        <v>766</v>
      </c>
    </row>
    <row r="101" spans="2:7">
      <c r="B101" s="99">
        <v>81</v>
      </c>
      <c r="C101" s="49">
        <v>58</v>
      </c>
      <c r="D101" s="51">
        <v>2</v>
      </c>
      <c r="E101" s="21" t="s">
        <v>122</v>
      </c>
      <c r="F101" s="38" t="s">
        <v>462</v>
      </c>
      <c r="G101" s="32" t="s">
        <v>766</v>
      </c>
    </row>
    <row r="102" spans="2:7">
      <c r="B102" s="481"/>
      <c r="C102" s="482"/>
      <c r="D102" s="482"/>
      <c r="E102" s="497" t="s">
        <v>466</v>
      </c>
      <c r="F102" s="497"/>
      <c r="G102" s="498"/>
    </row>
    <row r="103" spans="2:7">
      <c r="B103" s="99">
        <v>82</v>
      </c>
      <c r="C103" s="49">
        <v>59</v>
      </c>
      <c r="D103" s="51">
        <v>1</v>
      </c>
      <c r="E103" s="43" t="s">
        <v>66</v>
      </c>
      <c r="F103" s="38" t="s">
        <v>854</v>
      </c>
      <c r="G103" s="268" t="s">
        <v>778</v>
      </c>
    </row>
    <row r="104" spans="2:7">
      <c r="B104" s="481"/>
      <c r="C104" s="482"/>
      <c r="D104" s="483"/>
      <c r="E104" s="497" t="s">
        <v>779</v>
      </c>
      <c r="F104" s="497"/>
      <c r="G104" s="498"/>
    </row>
    <row r="105" spans="2:7">
      <c r="B105" s="99">
        <v>83</v>
      </c>
      <c r="C105" s="49">
        <v>60</v>
      </c>
      <c r="D105" s="51">
        <v>1</v>
      </c>
      <c r="E105" s="37" t="s">
        <v>453</v>
      </c>
      <c r="F105" s="38" t="s">
        <v>927</v>
      </c>
      <c r="G105" s="268" t="s">
        <v>780</v>
      </c>
    </row>
    <row r="106" spans="2:7">
      <c r="B106" s="481"/>
      <c r="C106" s="482"/>
      <c r="D106" s="483"/>
      <c r="E106" s="497" t="s">
        <v>776</v>
      </c>
      <c r="F106" s="497"/>
      <c r="G106" s="498"/>
    </row>
    <row r="107" spans="2:7">
      <c r="B107" s="99">
        <v>84</v>
      </c>
      <c r="C107" s="49">
        <v>61</v>
      </c>
      <c r="D107" s="51">
        <v>1</v>
      </c>
      <c r="E107" s="21" t="s">
        <v>243</v>
      </c>
      <c r="F107" s="38" t="s">
        <v>928</v>
      </c>
      <c r="G107" s="108" t="s">
        <v>777</v>
      </c>
    </row>
    <row r="108" spans="2:7">
      <c r="B108" s="481"/>
      <c r="C108" s="482"/>
      <c r="D108" s="482"/>
      <c r="E108" s="499" t="s">
        <v>782</v>
      </c>
      <c r="F108" s="499"/>
      <c r="G108" s="500"/>
    </row>
    <row r="109" spans="2:7">
      <c r="B109" s="99">
        <v>85</v>
      </c>
      <c r="C109" s="49">
        <v>1</v>
      </c>
      <c r="D109" s="51">
        <v>1</v>
      </c>
      <c r="E109" s="37" t="s">
        <v>33</v>
      </c>
      <c r="F109" s="38" t="s">
        <v>15</v>
      </c>
      <c r="G109" s="32" t="s">
        <v>781</v>
      </c>
    </row>
    <row r="110" spans="2:7">
      <c r="B110" s="99">
        <v>86</v>
      </c>
      <c r="C110" s="49">
        <v>2</v>
      </c>
      <c r="D110" s="51">
        <v>2</v>
      </c>
      <c r="E110" s="40" t="s">
        <v>67</v>
      </c>
      <c r="F110" s="38" t="s">
        <v>682</v>
      </c>
      <c r="G110" s="32" t="s">
        <v>781</v>
      </c>
    </row>
    <row r="111" spans="2:7">
      <c r="B111" s="99">
        <v>87</v>
      </c>
      <c r="C111" s="49">
        <v>3</v>
      </c>
      <c r="D111" s="51">
        <v>3</v>
      </c>
      <c r="E111" s="21" t="s">
        <v>242</v>
      </c>
      <c r="F111" s="38" t="s">
        <v>683</v>
      </c>
      <c r="G111" s="32" t="s">
        <v>781</v>
      </c>
    </row>
    <row r="112" spans="2:7">
      <c r="B112" s="99">
        <v>88</v>
      </c>
      <c r="C112" s="49">
        <v>4</v>
      </c>
      <c r="D112" s="51">
        <v>4</v>
      </c>
      <c r="E112" s="40" t="s">
        <v>71</v>
      </c>
      <c r="F112" s="38" t="s">
        <v>685</v>
      </c>
      <c r="G112" s="32" t="s">
        <v>781</v>
      </c>
    </row>
    <row r="113" spans="2:8">
      <c r="B113" s="99">
        <v>89</v>
      </c>
      <c r="C113" s="49">
        <v>5</v>
      </c>
      <c r="D113" s="51">
        <v>5</v>
      </c>
      <c r="E113" s="21" t="s">
        <v>385</v>
      </c>
      <c r="F113" s="38" t="s">
        <v>783</v>
      </c>
      <c r="G113" s="32" t="s">
        <v>781</v>
      </c>
    </row>
    <row r="114" spans="2:8">
      <c r="B114" s="99">
        <v>90</v>
      </c>
      <c r="C114" s="49">
        <v>6</v>
      </c>
      <c r="D114" s="51">
        <v>6</v>
      </c>
      <c r="E114" s="21" t="s">
        <v>252</v>
      </c>
      <c r="F114" s="38" t="s">
        <v>684</v>
      </c>
      <c r="G114" s="32" t="s">
        <v>781</v>
      </c>
    </row>
    <row r="115" spans="2:8">
      <c r="B115" s="99">
        <v>91</v>
      </c>
      <c r="C115" s="49">
        <v>7</v>
      </c>
      <c r="D115" s="51">
        <v>7</v>
      </c>
      <c r="E115" s="21" t="s">
        <v>383</v>
      </c>
      <c r="F115" s="38" t="s">
        <v>784</v>
      </c>
      <c r="G115" s="32" t="s">
        <v>781</v>
      </c>
    </row>
    <row r="116" spans="2:8">
      <c r="B116" s="99">
        <v>92</v>
      </c>
      <c r="C116" s="49">
        <v>8</v>
      </c>
      <c r="D116" s="51">
        <v>8</v>
      </c>
      <c r="E116" s="37" t="s">
        <v>786</v>
      </c>
      <c r="F116" s="38" t="s">
        <v>944</v>
      </c>
      <c r="G116" s="175" t="s">
        <v>787</v>
      </c>
    </row>
    <row r="117" spans="2:8">
      <c r="B117" s="99">
        <v>93</v>
      </c>
      <c r="C117" s="49">
        <v>9</v>
      </c>
      <c r="D117" s="51">
        <v>9</v>
      </c>
      <c r="E117" s="37" t="s">
        <v>221</v>
      </c>
      <c r="F117" s="21" t="s">
        <v>943</v>
      </c>
      <c r="G117" s="175" t="s">
        <v>787</v>
      </c>
    </row>
    <row r="118" spans="2:8">
      <c r="B118" s="99">
        <v>94</v>
      </c>
      <c r="C118" s="49">
        <v>10</v>
      </c>
      <c r="D118" s="51">
        <v>10</v>
      </c>
      <c r="E118" s="39" t="s">
        <v>785</v>
      </c>
      <c r="F118" s="21" t="s">
        <v>941</v>
      </c>
      <c r="G118" s="175" t="s">
        <v>787</v>
      </c>
    </row>
    <row r="119" spans="2:8">
      <c r="B119" s="99">
        <v>95</v>
      </c>
      <c r="C119" s="49">
        <v>11</v>
      </c>
      <c r="D119" s="51">
        <v>11</v>
      </c>
      <c r="E119" s="21" t="s">
        <v>131</v>
      </c>
      <c r="F119" s="21" t="s">
        <v>942</v>
      </c>
      <c r="G119" s="175" t="s">
        <v>787</v>
      </c>
    </row>
    <row r="120" spans="2:8">
      <c r="B120" s="99">
        <v>96</v>
      </c>
      <c r="C120" s="49">
        <v>12</v>
      </c>
      <c r="D120" s="51">
        <v>12</v>
      </c>
      <c r="E120" s="21" t="s">
        <v>265</v>
      </c>
      <c r="F120" s="38" t="s">
        <v>929</v>
      </c>
      <c r="G120" s="175" t="s">
        <v>787</v>
      </c>
    </row>
    <row r="121" spans="2:8">
      <c r="B121" s="481"/>
      <c r="C121" s="482"/>
      <c r="D121" s="482"/>
      <c r="E121" s="499" t="s">
        <v>1090</v>
      </c>
      <c r="F121" s="499"/>
      <c r="G121" s="500"/>
    </row>
    <row r="122" spans="2:8">
      <c r="B122" s="99">
        <v>97</v>
      </c>
      <c r="C122" s="49">
        <v>1</v>
      </c>
      <c r="D122" s="51">
        <v>1</v>
      </c>
      <c r="E122" s="39" t="s">
        <v>48</v>
      </c>
      <c r="F122" s="38" t="s">
        <v>855</v>
      </c>
      <c r="G122" s="32" t="s">
        <v>1054</v>
      </c>
    </row>
    <row r="123" spans="2:8">
      <c r="B123" s="99">
        <v>98</v>
      </c>
      <c r="C123" s="49">
        <v>2</v>
      </c>
      <c r="D123" s="51">
        <v>2</v>
      </c>
      <c r="E123" s="39" t="s">
        <v>60</v>
      </c>
      <c r="F123" s="38" t="s">
        <v>858</v>
      </c>
      <c r="G123" s="32" t="s">
        <v>1054</v>
      </c>
    </row>
    <row r="124" spans="2:8">
      <c r="B124" s="99">
        <v>99</v>
      </c>
      <c r="C124" s="49">
        <v>3</v>
      </c>
      <c r="D124" s="51">
        <v>3</v>
      </c>
      <c r="E124" s="21" t="s">
        <v>249</v>
      </c>
      <c r="F124" s="38" t="s">
        <v>894</v>
      </c>
      <c r="G124" s="32" t="s">
        <v>1054</v>
      </c>
      <c r="H124" s="1"/>
    </row>
    <row r="125" spans="2:8">
      <c r="B125" s="99">
        <v>100</v>
      </c>
      <c r="C125" s="49">
        <v>4</v>
      </c>
      <c r="D125" s="51">
        <v>4</v>
      </c>
      <c r="E125" s="21" t="s">
        <v>247</v>
      </c>
      <c r="F125" s="38" t="s">
        <v>866</v>
      </c>
      <c r="G125" s="32" t="s">
        <v>1060</v>
      </c>
    </row>
    <row r="126" spans="2:8">
      <c r="B126" s="99">
        <v>101</v>
      </c>
      <c r="C126" s="49">
        <v>5</v>
      </c>
      <c r="D126" s="51">
        <v>5</v>
      </c>
      <c r="E126" s="39" t="s">
        <v>106</v>
      </c>
      <c r="F126" s="38" t="s">
        <v>863</v>
      </c>
      <c r="G126" s="32" t="s">
        <v>1054</v>
      </c>
      <c r="H126" s="6"/>
    </row>
    <row r="127" spans="2:8">
      <c r="B127" s="99">
        <v>102</v>
      </c>
      <c r="C127" s="49">
        <v>6</v>
      </c>
      <c r="D127" s="51">
        <v>6</v>
      </c>
      <c r="E127" s="39" t="s">
        <v>55</v>
      </c>
      <c r="F127" s="38" t="s">
        <v>857</v>
      </c>
      <c r="G127" s="32" t="s">
        <v>1057</v>
      </c>
      <c r="H127" s="4"/>
    </row>
    <row r="128" spans="2:8">
      <c r="B128" s="99">
        <v>103</v>
      </c>
      <c r="C128" s="49">
        <v>7</v>
      </c>
      <c r="D128" s="51">
        <v>7</v>
      </c>
      <c r="E128" s="39" t="s">
        <v>49</v>
      </c>
      <c r="F128" s="38" t="s">
        <v>930</v>
      </c>
      <c r="G128" s="32" t="s">
        <v>1055</v>
      </c>
      <c r="H128" s="4"/>
    </row>
    <row r="129" spans="2:8">
      <c r="B129" s="99">
        <v>104</v>
      </c>
      <c r="C129" s="49">
        <v>8</v>
      </c>
      <c r="D129" s="51">
        <v>8</v>
      </c>
      <c r="E129" s="39" t="s">
        <v>59</v>
      </c>
      <c r="F129" s="38" t="s">
        <v>499</v>
      </c>
      <c r="G129" s="32" t="s">
        <v>1055</v>
      </c>
      <c r="H129" s="4"/>
    </row>
    <row r="130" spans="2:8">
      <c r="B130" s="99">
        <v>105</v>
      </c>
      <c r="C130" s="49">
        <v>9</v>
      </c>
      <c r="D130" s="51">
        <v>9</v>
      </c>
      <c r="E130" s="39" t="s">
        <v>63</v>
      </c>
      <c r="F130" s="38" t="s">
        <v>859</v>
      </c>
      <c r="G130" s="32" t="s">
        <v>1055</v>
      </c>
      <c r="H130" s="4"/>
    </row>
    <row r="131" spans="2:8">
      <c r="B131" s="99">
        <v>106</v>
      </c>
      <c r="C131" s="49">
        <v>10</v>
      </c>
      <c r="D131" s="51">
        <v>10</v>
      </c>
      <c r="E131" s="41" t="s">
        <v>81</v>
      </c>
      <c r="F131" s="38" t="s">
        <v>931</v>
      </c>
      <c r="G131" s="32" t="s">
        <v>1055</v>
      </c>
      <c r="H131" s="4"/>
    </row>
    <row r="132" spans="2:8">
      <c r="B132" s="99">
        <v>107</v>
      </c>
      <c r="C132" s="49">
        <v>11</v>
      </c>
      <c r="D132" s="51">
        <v>11</v>
      </c>
      <c r="E132" s="39" t="s">
        <v>57</v>
      </c>
      <c r="F132" s="38" t="s">
        <v>477</v>
      </c>
      <c r="G132" s="32" t="s">
        <v>1063</v>
      </c>
      <c r="H132" s="4"/>
    </row>
    <row r="133" spans="2:8">
      <c r="B133" s="99">
        <v>108</v>
      </c>
      <c r="C133" s="49">
        <v>12</v>
      </c>
      <c r="D133" s="51">
        <v>12</v>
      </c>
      <c r="E133" s="37" t="s">
        <v>32</v>
      </c>
      <c r="F133" s="38" t="s">
        <v>860</v>
      </c>
      <c r="G133" s="32" t="s">
        <v>1063</v>
      </c>
      <c r="H133" s="4"/>
    </row>
    <row r="134" spans="2:8">
      <c r="B134" s="99">
        <v>109</v>
      </c>
      <c r="C134" s="49">
        <v>13</v>
      </c>
      <c r="D134" s="51">
        <v>13</v>
      </c>
      <c r="E134" s="21" t="s">
        <v>139</v>
      </c>
      <c r="F134" s="38" t="s">
        <v>692</v>
      </c>
      <c r="G134" s="32" t="s">
        <v>1063</v>
      </c>
      <c r="H134" s="4"/>
    </row>
    <row r="135" spans="2:8">
      <c r="B135" s="99">
        <v>110</v>
      </c>
      <c r="C135" s="49">
        <v>14</v>
      </c>
      <c r="D135" s="51">
        <v>14</v>
      </c>
      <c r="E135" s="39" t="s">
        <v>102</v>
      </c>
      <c r="F135" s="38" t="s">
        <v>862</v>
      </c>
      <c r="G135" s="32" t="s">
        <v>1063</v>
      </c>
      <c r="H135" s="13"/>
    </row>
    <row r="136" spans="2:8">
      <c r="B136" s="99">
        <v>111</v>
      </c>
      <c r="C136" s="49">
        <v>15</v>
      </c>
      <c r="D136" s="51">
        <v>15</v>
      </c>
      <c r="E136" s="39" t="s">
        <v>111</v>
      </c>
      <c r="F136" s="38" t="s">
        <v>478</v>
      </c>
      <c r="G136" s="32" t="s">
        <v>1063</v>
      </c>
      <c r="H136" s="4"/>
    </row>
    <row r="137" spans="2:8">
      <c r="B137" s="99">
        <v>112</v>
      </c>
      <c r="C137" s="49">
        <v>16</v>
      </c>
      <c r="D137" s="51">
        <v>16</v>
      </c>
      <c r="E137" s="21" t="s">
        <v>138</v>
      </c>
      <c r="F137" s="38" t="s">
        <v>690</v>
      </c>
      <c r="G137" s="32" t="s">
        <v>1056</v>
      </c>
      <c r="H137" s="11"/>
    </row>
    <row r="138" spans="2:8">
      <c r="B138" s="99">
        <v>113</v>
      </c>
      <c r="C138" s="49">
        <v>17</v>
      </c>
      <c r="D138" s="51">
        <v>17</v>
      </c>
      <c r="E138" s="38" t="s">
        <v>409</v>
      </c>
      <c r="F138" s="38" t="s">
        <v>691</v>
      </c>
      <c r="G138" s="32" t="s">
        <v>1056</v>
      </c>
      <c r="H138" s="11"/>
    </row>
    <row r="139" spans="2:8">
      <c r="B139" s="99">
        <v>114</v>
      </c>
      <c r="C139" s="49">
        <v>18</v>
      </c>
      <c r="D139" s="51">
        <v>18</v>
      </c>
      <c r="E139" s="21" t="s">
        <v>137</v>
      </c>
      <c r="F139" s="38" t="s">
        <v>1049</v>
      </c>
      <c r="G139" s="32" t="s">
        <v>1058</v>
      </c>
      <c r="H139" s="4"/>
    </row>
    <row r="140" spans="2:8">
      <c r="B140" s="99">
        <v>115</v>
      </c>
      <c r="C140" s="49">
        <v>19</v>
      </c>
      <c r="D140" s="51">
        <v>19</v>
      </c>
      <c r="E140" s="21" t="s">
        <v>234</v>
      </c>
      <c r="F140" s="38" t="s">
        <v>856</v>
      </c>
      <c r="G140" s="108" t="s">
        <v>1062</v>
      </c>
      <c r="H140" s="4"/>
    </row>
    <row r="141" spans="2:8">
      <c r="B141" s="99">
        <v>116</v>
      </c>
      <c r="C141" s="49">
        <v>20</v>
      </c>
      <c r="D141" s="51">
        <v>20</v>
      </c>
      <c r="E141" s="40" t="s">
        <v>73</v>
      </c>
      <c r="F141" s="38" t="s">
        <v>693</v>
      </c>
      <c r="G141" s="175" t="s">
        <v>1066</v>
      </c>
      <c r="H141" s="4"/>
    </row>
    <row r="142" spans="2:8">
      <c r="B142" s="99">
        <v>117</v>
      </c>
      <c r="C142" s="49">
        <v>21</v>
      </c>
      <c r="D142" s="51">
        <v>21</v>
      </c>
      <c r="E142" s="39" t="s">
        <v>77</v>
      </c>
      <c r="F142" s="38" t="s">
        <v>861</v>
      </c>
      <c r="G142" s="32" t="s">
        <v>1061</v>
      </c>
    </row>
    <row r="143" spans="2:8">
      <c r="B143" s="99">
        <v>118</v>
      </c>
      <c r="C143" s="49">
        <v>22</v>
      </c>
      <c r="D143" s="51">
        <v>22</v>
      </c>
      <c r="E143" s="41" t="s">
        <v>101</v>
      </c>
      <c r="F143" s="38" t="s">
        <v>694</v>
      </c>
      <c r="G143" s="32" t="s">
        <v>1065</v>
      </c>
    </row>
    <row r="144" spans="2:8">
      <c r="B144" s="99">
        <v>119</v>
      </c>
      <c r="C144" s="49">
        <v>23</v>
      </c>
      <c r="D144" s="51">
        <v>23</v>
      </c>
      <c r="E144" s="39" t="s">
        <v>109</v>
      </c>
      <c r="F144" s="38" t="s">
        <v>864</v>
      </c>
      <c r="G144" s="32" t="s">
        <v>1064</v>
      </c>
    </row>
    <row r="145" spans="2:8">
      <c r="B145" s="99">
        <v>120</v>
      </c>
      <c r="C145" s="49">
        <v>24</v>
      </c>
      <c r="D145" s="51">
        <v>24</v>
      </c>
      <c r="E145" s="21" t="s">
        <v>394</v>
      </c>
      <c r="F145" s="38" t="s">
        <v>865</v>
      </c>
      <c r="G145" s="108" t="s">
        <v>1067</v>
      </c>
    </row>
    <row r="146" spans="2:8">
      <c r="B146" s="99">
        <v>121</v>
      </c>
      <c r="C146" s="49">
        <v>25</v>
      </c>
      <c r="D146" s="51">
        <v>25</v>
      </c>
      <c r="E146" s="21" t="s">
        <v>264</v>
      </c>
      <c r="F146" s="38" t="s">
        <v>893</v>
      </c>
      <c r="G146" s="108" t="s">
        <v>1059</v>
      </c>
    </row>
    <row r="147" spans="2:8">
      <c r="B147" s="491"/>
      <c r="C147" s="492"/>
      <c r="D147" s="493"/>
      <c r="E147" s="499" t="s">
        <v>1075</v>
      </c>
      <c r="F147" s="499"/>
      <c r="G147" s="500"/>
    </row>
    <row r="148" spans="2:8">
      <c r="B148" s="494"/>
      <c r="C148" s="495"/>
      <c r="D148" s="496"/>
      <c r="E148" s="497" t="s">
        <v>1071</v>
      </c>
      <c r="F148" s="497"/>
      <c r="G148" s="498"/>
    </row>
    <row r="149" spans="2:8">
      <c r="B149" s="99">
        <v>122</v>
      </c>
      <c r="C149" s="49">
        <v>1</v>
      </c>
      <c r="D149" s="51">
        <v>1</v>
      </c>
      <c r="E149" s="38" t="s">
        <v>790</v>
      </c>
      <c r="F149" s="38" t="s">
        <v>867</v>
      </c>
      <c r="G149" s="110" t="s">
        <v>788</v>
      </c>
      <c r="H149" s="1" t="s">
        <v>172</v>
      </c>
    </row>
    <row r="150" spans="2:8">
      <c r="B150" s="99">
        <v>123</v>
      </c>
      <c r="C150" s="49">
        <v>2</v>
      </c>
      <c r="D150" s="51">
        <v>2</v>
      </c>
      <c r="E150" s="38" t="s">
        <v>791</v>
      </c>
      <c r="F150" s="38" t="s">
        <v>868</v>
      </c>
      <c r="G150" s="110" t="s">
        <v>788</v>
      </c>
    </row>
    <row r="151" spans="2:8">
      <c r="B151" s="99">
        <v>124</v>
      </c>
      <c r="C151" s="49">
        <v>3</v>
      </c>
      <c r="D151" s="51">
        <v>3</v>
      </c>
      <c r="E151" s="38" t="s">
        <v>792</v>
      </c>
      <c r="F151" s="38" t="s">
        <v>826</v>
      </c>
      <c r="G151" s="110" t="s">
        <v>788</v>
      </c>
    </row>
    <row r="152" spans="2:8">
      <c r="B152" s="99">
        <v>125</v>
      </c>
      <c r="C152" s="49">
        <v>4</v>
      </c>
      <c r="D152" s="51">
        <v>4</v>
      </c>
      <c r="E152" s="40" t="s">
        <v>72</v>
      </c>
      <c r="F152" s="38" t="s">
        <v>869</v>
      </c>
      <c r="G152" s="110" t="s">
        <v>788</v>
      </c>
    </row>
    <row r="153" spans="2:8">
      <c r="B153" s="99">
        <v>126</v>
      </c>
      <c r="C153" s="49">
        <v>5</v>
      </c>
      <c r="D153" s="51">
        <v>5</v>
      </c>
      <c r="E153" s="46" t="s">
        <v>76</v>
      </c>
      <c r="F153" s="38" t="s">
        <v>870</v>
      </c>
      <c r="G153" s="110" t="s">
        <v>788</v>
      </c>
    </row>
    <row r="154" spans="2:8">
      <c r="B154" s="99">
        <v>127</v>
      </c>
      <c r="C154" s="49">
        <v>6</v>
      </c>
      <c r="D154" s="51">
        <v>6</v>
      </c>
      <c r="E154" s="46" t="s">
        <v>97</v>
      </c>
      <c r="F154" s="38" t="s">
        <v>871</v>
      </c>
      <c r="G154" s="110" t="s">
        <v>788</v>
      </c>
    </row>
    <row r="155" spans="2:8">
      <c r="B155" s="99">
        <v>128</v>
      </c>
      <c r="C155" s="49">
        <v>7</v>
      </c>
      <c r="D155" s="51">
        <v>7</v>
      </c>
      <c r="E155" s="46" t="s">
        <v>98</v>
      </c>
      <c r="F155" s="38" t="s">
        <v>872</v>
      </c>
      <c r="G155" s="110" t="s">
        <v>788</v>
      </c>
    </row>
    <row r="156" spans="2:8">
      <c r="B156" s="99">
        <v>129</v>
      </c>
      <c r="C156" s="49">
        <v>8</v>
      </c>
      <c r="D156" s="51">
        <v>8</v>
      </c>
      <c r="E156" s="38" t="s">
        <v>274</v>
      </c>
      <c r="F156" s="38" t="s">
        <v>932</v>
      </c>
      <c r="G156" s="110" t="s">
        <v>789</v>
      </c>
    </row>
    <row r="157" spans="2:8">
      <c r="B157" s="481"/>
      <c r="C157" s="482"/>
      <c r="D157" s="483"/>
      <c r="E157" s="497" t="s">
        <v>1072</v>
      </c>
      <c r="F157" s="497"/>
      <c r="G157" s="498"/>
    </row>
    <row r="158" spans="2:8">
      <c r="B158" s="99">
        <v>130</v>
      </c>
      <c r="C158" s="49">
        <v>9</v>
      </c>
      <c r="D158" s="51">
        <v>1</v>
      </c>
      <c r="E158" s="38" t="s">
        <v>236</v>
      </c>
      <c r="F158" s="38" t="s">
        <v>933</v>
      </c>
      <c r="G158" s="108" t="s">
        <v>793</v>
      </c>
    </row>
    <row r="159" spans="2:8">
      <c r="B159" s="99">
        <v>131</v>
      </c>
      <c r="C159" s="49">
        <v>10</v>
      </c>
      <c r="D159" s="51">
        <v>2</v>
      </c>
      <c r="E159" s="38" t="s">
        <v>237</v>
      </c>
      <c r="F159" s="38" t="s">
        <v>934</v>
      </c>
      <c r="G159" s="108" t="s">
        <v>794</v>
      </c>
    </row>
    <row r="160" spans="2:8">
      <c r="B160" s="494"/>
      <c r="C160" s="495"/>
      <c r="D160" s="496"/>
      <c r="E160" s="497" t="s">
        <v>1073</v>
      </c>
      <c r="F160" s="497"/>
      <c r="G160" s="498"/>
    </row>
    <row r="161" spans="2:7">
      <c r="B161" s="99">
        <v>132</v>
      </c>
      <c r="C161" s="49">
        <v>11</v>
      </c>
      <c r="D161" s="51">
        <v>1</v>
      </c>
      <c r="E161" s="21" t="s">
        <v>126</v>
      </c>
      <c r="F161" s="38" t="s">
        <v>815</v>
      </c>
      <c r="G161" s="110" t="s">
        <v>795</v>
      </c>
    </row>
    <row r="162" spans="2:7">
      <c r="B162" s="99">
        <v>133</v>
      </c>
      <c r="C162" s="49">
        <v>12</v>
      </c>
      <c r="D162" s="51">
        <v>2</v>
      </c>
      <c r="E162" s="21" t="s">
        <v>269</v>
      </c>
      <c r="F162" s="38" t="s">
        <v>1102</v>
      </c>
      <c r="G162" s="110" t="s">
        <v>796</v>
      </c>
    </row>
    <row r="163" spans="2:7">
      <c r="B163" s="99">
        <v>134</v>
      </c>
      <c r="C163" s="49">
        <v>13</v>
      </c>
      <c r="D163" s="51">
        <v>3</v>
      </c>
      <c r="E163" s="38" t="s">
        <v>128</v>
      </c>
      <c r="F163" s="38" t="s">
        <v>703</v>
      </c>
      <c r="G163" s="110" t="s">
        <v>795</v>
      </c>
    </row>
    <row r="164" spans="2:7">
      <c r="B164" s="99">
        <v>135</v>
      </c>
      <c r="C164" s="49">
        <v>14</v>
      </c>
      <c r="D164" s="51">
        <v>4</v>
      </c>
      <c r="E164" s="21" t="s">
        <v>129</v>
      </c>
      <c r="F164" s="38" t="s">
        <v>935</v>
      </c>
      <c r="G164" s="110" t="s">
        <v>795</v>
      </c>
    </row>
    <row r="165" spans="2:7">
      <c r="B165" s="481"/>
      <c r="C165" s="482"/>
      <c r="D165" s="483"/>
      <c r="E165" s="497" t="s">
        <v>1074</v>
      </c>
      <c r="F165" s="497"/>
      <c r="G165" s="498"/>
    </row>
    <row r="166" spans="2:7">
      <c r="B166" s="99">
        <v>136</v>
      </c>
      <c r="C166" s="49">
        <v>15</v>
      </c>
      <c r="D166" s="51">
        <v>1</v>
      </c>
      <c r="E166" s="38" t="s">
        <v>239</v>
      </c>
      <c r="F166" s="38" t="s">
        <v>818</v>
      </c>
      <c r="G166" s="108" t="s">
        <v>268</v>
      </c>
    </row>
    <row r="167" spans="2:7">
      <c r="B167" s="99">
        <v>137</v>
      </c>
      <c r="C167" s="49">
        <v>16</v>
      </c>
      <c r="D167" s="51">
        <v>2</v>
      </c>
      <c r="E167" s="40" t="s">
        <v>69</v>
      </c>
      <c r="F167" s="38" t="s">
        <v>817</v>
      </c>
      <c r="G167" s="108" t="s">
        <v>268</v>
      </c>
    </row>
    <row r="168" spans="2:7">
      <c r="B168" s="99">
        <v>138</v>
      </c>
      <c r="C168" s="49">
        <v>17</v>
      </c>
      <c r="D168" s="51">
        <v>3</v>
      </c>
      <c r="E168" s="21" t="s">
        <v>127</v>
      </c>
      <c r="F168" s="38" t="s">
        <v>819</v>
      </c>
      <c r="G168" s="108" t="s">
        <v>268</v>
      </c>
    </row>
    <row r="169" spans="2:7">
      <c r="B169" s="99">
        <v>139</v>
      </c>
      <c r="C169" s="49">
        <v>18</v>
      </c>
      <c r="D169" s="51">
        <v>4</v>
      </c>
      <c r="E169" s="38" t="s">
        <v>250</v>
      </c>
      <c r="F169" s="38" t="s">
        <v>895</v>
      </c>
      <c r="G169" s="108" t="s">
        <v>268</v>
      </c>
    </row>
    <row r="170" spans="2:7">
      <c r="B170" s="99">
        <v>140</v>
      </c>
      <c r="C170" s="49">
        <v>19</v>
      </c>
      <c r="D170" s="51">
        <v>5</v>
      </c>
      <c r="E170" s="21" t="s">
        <v>130</v>
      </c>
      <c r="F170" s="38" t="s">
        <v>816</v>
      </c>
      <c r="G170" s="108" t="s">
        <v>268</v>
      </c>
    </row>
    <row r="171" spans="2:7">
      <c r="B171" s="481"/>
      <c r="C171" s="482"/>
      <c r="D171" s="483"/>
      <c r="E171" s="497" t="s">
        <v>410</v>
      </c>
      <c r="F171" s="497"/>
      <c r="G171" s="498"/>
    </row>
    <row r="172" spans="2:7">
      <c r="B172" s="99">
        <v>141</v>
      </c>
      <c r="C172" s="49">
        <v>20</v>
      </c>
      <c r="D172" s="51">
        <v>1</v>
      </c>
      <c r="E172" s="39" t="s">
        <v>46</v>
      </c>
      <c r="F172" s="38" t="s">
        <v>699</v>
      </c>
      <c r="G172" s="32" t="s">
        <v>797</v>
      </c>
    </row>
    <row r="173" spans="2:7">
      <c r="B173" s="99">
        <v>142</v>
      </c>
      <c r="C173" s="49">
        <v>21</v>
      </c>
      <c r="D173" s="51">
        <v>2</v>
      </c>
      <c r="E173" s="37" t="s">
        <v>24</v>
      </c>
      <c r="F173" s="38" t="s">
        <v>9</v>
      </c>
      <c r="G173" s="32" t="s">
        <v>797</v>
      </c>
    </row>
    <row r="174" spans="2:7">
      <c r="B174" s="99">
        <v>143</v>
      </c>
      <c r="C174" s="49">
        <v>22</v>
      </c>
      <c r="D174" s="51">
        <v>3</v>
      </c>
      <c r="E174" s="39" t="s">
        <v>53</v>
      </c>
      <c r="F174" s="38" t="s">
        <v>700</v>
      </c>
      <c r="G174" s="32" t="s">
        <v>797</v>
      </c>
    </row>
    <row r="175" spans="2:7">
      <c r="B175" s="99">
        <v>144</v>
      </c>
      <c r="C175" s="49">
        <v>23</v>
      </c>
      <c r="D175" s="51">
        <v>4</v>
      </c>
      <c r="E175" s="37" t="s">
        <v>25</v>
      </c>
      <c r="F175" s="38" t="s">
        <v>873</v>
      </c>
      <c r="G175" s="32" t="s">
        <v>797</v>
      </c>
    </row>
    <row r="176" spans="2:7">
      <c r="B176" s="99">
        <v>145</v>
      </c>
      <c r="C176" s="49">
        <v>24</v>
      </c>
      <c r="D176" s="51">
        <v>5</v>
      </c>
      <c r="E176" s="21" t="s">
        <v>388</v>
      </c>
      <c r="F176" s="38" t="s">
        <v>701</v>
      </c>
      <c r="G176" s="32" t="s">
        <v>797</v>
      </c>
    </row>
    <row r="177" spans="2:7">
      <c r="B177" s="99">
        <v>146</v>
      </c>
      <c r="C177" s="49">
        <v>25</v>
      </c>
      <c r="D177" s="51">
        <v>6</v>
      </c>
      <c r="E177" s="37" t="s">
        <v>26</v>
      </c>
      <c r="F177" s="38" t="s">
        <v>874</v>
      </c>
      <c r="G177" s="32" t="s">
        <v>797</v>
      </c>
    </row>
    <row r="178" spans="2:7">
      <c r="B178" s="99">
        <v>147</v>
      </c>
      <c r="C178" s="49">
        <v>26</v>
      </c>
      <c r="D178" s="51">
        <v>7</v>
      </c>
      <c r="E178" s="21" t="s">
        <v>407</v>
      </c>
      <c r="F178" s="38" t="s">
        <v>875</v>
      </c>
      <c r="G178" s="32" t="s">
        <v>797</v>
      </c>
    </row>
    <row r="179" spans="2:7">
      <c r="B179" s="481"/>
      <c r="C179" s="482"/>
      <c r="D179" s="483"/>
      <c r="E179" s="497" t="s">
        <v>118</v>
      </c>
      <c r="F179" s="497"/>
      <c r="G179" s="498"/>
    </row>
    <row r="180" spans="2:7">
      <c r="B180" s="99">
        <v>148</v>
      </c>
      <c r="C180" s="49">
        <v>27</v>
      </c>
      <c r="D180" s="51">
        <v>1</v>
      </c>
      <c r="E180" s="21" t="s">
        <v>140</v>
      </c>
      <c r="F180" s="38" t="s">
        <v>876</v>
      </c>
      <c r="G180" s="108" t="s">
        <v>798</v>
      </c>
    </row>
    <row r="181" spans="2:7">
      <c r="B181" s="99">
        <v>149</v>
      </c>
      <c r="C181" s="49">
        <v>28</v>
      </c>
      <c r="D181" s="51">
        <v>2</v>
      </c>
      <c r="E181" s="21" t="s">
        <v>132</v>
      </c>
      <c r="F181" s="21" t="s">
        <v>877</v>
      </c>
      <c r="G181" s="108" t="s">
        <v>798</v>
      </c>
    </row>
    <row r="182" spans="2:7">
      <c r="B182" s="481"/>
      <c r="C182" s="482"/>
      <c r="D182" s="483"/>
      <c r="E182" s="497" t="s">
        <v>1076</v>
      </c>
      <c r="F182" s="497"/>
      <c r="G182" s="498"/>
    </row>
    <row r="183" spans="2:7">
      <c r="B183" s="99">
        <v>150</v>
      </c>
      <c r="C183" s="49">
        <v>29</v>
      </c>
      <c r="D183" s="51">
        <v>1</v>
      </c>
      <c r="E183" s="39" t="s">
        <v>50</v>
      </c>
      <c r="F183" s="38" t="s">
        <v>823</v>
      </c>
      <c r="G183" s="32" t="s">
        <v>824</v>
      </c>
    </row>
    <row r="184" spans="2:7">
      <c r="B184" s="99">
        <v>151</v>
      </c>
      <c r="C184" s="49">
        <v>30</v>
      </c>
      <c r="D184" s="51">
        <v>2</v>
      </c>
      <c r="E184" s="39" t="s">
        <v>61</v>
      </c>
      <c r="F184" s="38" t="s">
        <v>821</v>
      </c>
      <c r="G184" s="32" t="s">
        <v>824</v>
      </c>
    </row>
    <row r="185" spans="2:7">
      <c r="B185" s="99">
        <v>152</v>
      </c>
      <c r="C185" s="49">
        <v>31</v>
      </c>
      <c r="D185" s="51">
        <v>3</v>
      </c>
      <c r="E185" s="39" t="s">
        <v>112</v>
      </c>
      <c r="F185" s="38" t="s">
        <v>822</v>
      </c>
      <c r="G185" s="32" t="s">
        <v>824</v>
      </c>
    </row>
    <row r="186" spans="2:7">
      <c r="B186" s="481"/>
      <c r="C186" s="482"/>
      <c r="D186" s="482"/>
      <c r="E186" s="499" t="s">
        <v>1100</v>
      </c>
      <c r="F186" s="499"/>
      <c r="G186" s="500"/>
    </row>
    <row r="187" spans="2:7">
      <c r="B187" s="99">
        <v>153</v>
      </c>
      <c r="C187" s="49">
        <v>1</v>
      </c>
      <c r="D187" s="51">
        <v>1</v>
      </c>
      <c r="E187" s="39" t="s">
        <v>51</v>
      </c>
      <c r="F187" s="38" t="s">
        <v>686</v>
      </c>
      <c r="G187" s="32" t="s">
        <v>1099</v>
      </c>
    </row>
    <row r="188" spans="2:7">
      <c r="B188" s="99">
        <v>154</v>
      </c>
      <c r="C188" s="49">
        <v>2</v>
      </c>
      <c r="D188" s="51">
        <v>2</v>
      </c>
      <c r="E188" s="39" t="s">
        <v>390</v>
      </c>
      <c r="F188" s="38" t="s">
        <v>881</v>
      </c>
      <c r="G188" s="32" t="s">
        <v>1098</v>
      </c>
    </row>
    <row r="189" spans="2:7">
      <c r="B189" s="99">
        <v>155</v>
      </c>
      <c r="C189" s="49">
        <v>3</v>
      </c>
      <c r="D189" s="51">
        <v>3</v>
      </c>
      <c r="E189" s="38" t="s">
        <v>392</v>
      </c>
      <c r="F189" s="38" t="s">
        <v>882</v>
      </c>
      <c r="G189" s="32" t="s">
        <v>1097</v>
      </c>
    </row>
    <row r="190" spans="2:7">
      <c r="B190" s="99">
        <v>156</v>
      </c>
      <c r="C190" s="49">
        <v>4</v>
      </c>
      <c r="D190" s="51">
        <v>4</v>
      </c>
      <c r="E190" s="21" t="s">
        <v>482</v>
      </c>
      <c r="F190" s="38" t="s">
        <v>675</v>
      </c>
      <c r="G190" s="32" t="s">
        <v>1097</v>
      </c>
    </row>
    <row r="191" spans="2:7">
      <c r="B191" s="491"/>
      <c r="C191" s="492"/>
      <c r="D191" s="493"/>
      <c r="E191" s="499" t="s">
        <v>803</v>
      </c>
      <c r="F191" s="499"/>
      <c r="G191" s="500"/>
    </row>
    <row r="192" spans="2:7">
      <c r="B192" s="494"/>
      <c r="C192" s="495"/>
      <c r="D192" s="496"/>
      <c r="E192" s="497" t="s">
        <v>1068</v>
      </c>
      <c r="F192" s="497"/>
      <c r="G192" s="498"/>
    </row>
    <row r="193" spans="2:7">
      <c r="B193" s="99">
        <v>157</v>
      </c>
      <c r="C193" s="49">
        <v>1</v>
      </c>
      <c r="D193" s="51">
        <v>1</v>
      </c>
      <c r="E193" s="37" t="s">
        <v>133</v>
      </c>
      <c r="F193" s="38" t="s">
        <v>883</v>
      </c>
      <c r="G193" s="108" t="s">
        <v>266</v>
      </c>
    </row>
    <row r="194" spans="2:7">
      <c r="B194" s="99">
        <v>158</v>
      </c>
      <c r="C194" s="49">
        <v>2</v>
      </c>
      <c r="D194" s="51">
        <v>2</v>
      </c>
      <c r="E194" s="21" t="s">
        <v>248</v>
      </c>
      <c r="F194" s="38" t="s">
        <v>806</v>
      </c>
      <c r="G194" s="108" t="s">
        <v>266</v>
      </c>
    </row>
    <row r="195" spans="2:7">
      <c r="B195" s="99">
        <v>159</v>
      </c>
      <c r="C195" s="49">
        <v>3</v>
      </c>
      <c r="D195" s="51">
        <v>3</v>
      </c>
      <c r="E195" s="21" t="s">
        <v>134</v>
      </c>
      <c r="F195" s="38" t="s">
        <v>804</v>
      </c>
      <c r="G195" s="108" t="s">
        <v>266</v>
      </c>
    </row>
    <row r="196" spans="2:7">
      <c r="B196" s="99">
        <v>160</v>
      </c>
      <c r="C196" s="49">
        <v>4</v>
      </c>
      <c r="D196" s="51">
        <v>4</v>
      </c>
      <c r="E196" s="21" t="s">
        <v>141</v>
      </c>
      <c r="F196" s="38" t="s">
        <v>805</v>
      </c>
      <c r="G196" s="108" t="s">
        <v>266</v>
      </c>
    </row>
    <row r="197" spans="2:7">
      <c r="B197" s="486"/>
      <c r="C197" s="487"/>
      <c r="D197" s="487"/>
      <c r="E197" s="497" t="s">
        <v>1069</v>
      </c>
      <c r="F197" s="497"/>
      <c r="G197" s="498"/>
    </row>
    <row r="198" spans="2:7">
      <c r="B198" s="99">
        <v>161</v>
      </c>
      <c r="C198" s="49">
        <v>5</v>
      </c>
      <c r="D198" s="51">
        <v>1</v>
      </c>
      <c r="E198" s="37" t="s">
        <v>809</v>
      </c>
      <c r="F198" s="38" t="s">
        <v>10</v>
      </c>
      <c r="G198" s="108" t="s">
        <v>266</v>
      </c>
    </row>
    <row r="199" spans="2:7">
      <c r="B199" s="99">
        <v>162</v>
      </c>
      <c r="C199" s="49">
        <v>6</v>
      </c>
      <c r="D199" s="51">
        <v>2</v>
      </c>
      <c r="E199" s="37" t="s">
        <v>27</v>
      </c>
      <c r="F199" s="38" t="s">
        <v>810</v>
      </c>
      <c r="G199" s="108" t="s">
        <v>266</v>
      </c>
    </row>
    <row r="200" spans="2:7">
      <c r="B200" s="99">
        <v>163</v>
      </c>
      <c r="C200" s="49">
        <v>7</v>
      </c>
      <c r="D200" s="51">
        <v>3</v>
      </c>
      <c r="E200" s="39" t="s">
        <v>65</v>
      </c>
      <c r="F200" s="38" t="s">
        <v>884</v>
      </c>
      <c r="G200" s="108" t="s">
        <v>266</v>
      </c>
    </row>
    <row r="201" spans="2:7">
      <c r="B201" s="99">
        <v>164</v>
      </c>
      <c r="C201" s="49">
        <v>8</v>
      </c>
      <c r="D201" s="51">
        <v>4</v>
      </c>
      <c r="E201" s="21" t="s">
        <v>240</v>
      </c>
      <c r="F201" s="38" t="s">
        <v>807</v>
      </c>
      <c r="G201" s="108" t="s">
        <v>808</v>
      </c>
    </row>
    <row r="202" spans="2:7">
      <c r="B202" s="99">
        <v>165</v>
      </c>
      <c r="C202" s="49">
        <v>9</v>
      </c>
      <c r="D202" s="51">
        <v>5</v>
      </c>
      <c r="E202" s="21" t="s">
        <v>1088</v>
      </c>
      <c r="F202" s="38" t="s">
        <v>885</v>
      </c>
      <c r="G202" s="108" t="s">
        <v>266</v>
      </c>
    </row>
    <row r="203" spans="2:7">
      <c r="B203" s="481"/>
      <c r="C203" s="482"/>
      <c r="D203" s="482"/>
      <c r="E203" s="499" t="s">
        <v>811</v>
      </c>
      <c r="F203" s="499"/>
      <c r="G203" s="500"/>
    </row>
    <row r="204" spans="2:7">
      <c r="B204" s="99">
        <v>166</v>
      </c>
      <c r="C204" s="49">
        <v>1</v>
      </c>
      <c r="D204" s="51">
        <v>1</v>
      </c>
      <c r="E204" s="41" t="s">
        <v>56</v>
      </c>
      <c r="F204" s="38" t="s">
        <v>687</v>
      </c>
      <c r="G204" s="110" t="s">
        <v>1108</v>
      </c>
    </row>
    <row r="205" spans="2:7">
      <c r="B205" s="99">
        <v>167</v>
      </c>
      <c r="C205" s="49">
        <v>2</v>
      </c>
      <c r="D205" s="51">
        <v>2</v>
      </c>
      <c r="E205" s="39" t="s">
        <v>62</v>
      </c>
      <c r="F205" s="38" t="s">
        <v>689</v>
      </c>
      <c r="G205" s="32" t="s">
        <v>1107</v>
      </c>
    </row>
    <row r="206" spans="2:7">
      <c r="B206" s="99">
        <v>168</v>
      </c>
      <c r="C206" s="49">
        <v>3</v>
      </c>
      <c r="D206" s="51">
        <v>3</v>
      </c>
      <c r="E206" s="39" t="s">
        <v>99</v>
      </c>
      <c r="F206" s="38" t="s">
        <v>886</v>
      </c>
      <c r="G206" s="110" t="s">
        <v>1108</v>
      </c>
    </row>
    <row r="207" spans="2:7">
      <c r="B207" s="99">
        <v>169</v>
      </c>
      <c r="C207" s="49">
        <v>4</v>
      </c>
      <c r="D207" s="51">
        <v>4</v>
      </c>
      <c r="E207" s="39" t="s">
        <v>100</v>
      </c>
      <c r="F207" s="38" t="s">
        <v>688</v>
      </c>
      <c r="G207" s="32" t="s">
        <v>1106</v>
      </c>
    </row>
    <row r="208" spans="2:7">
      <c r="B208" s="99">
        <v>170</v>
      </c>
      <c r="C208" s="49">
        <v>5</v>
      </c>
      <c r="D208" s="51">
        <v>5</v>
      </c>
      <c r="E208" s="39" t="s">
        <v>107</v>
      </c>
      <c r="F208" s="38" t="s">
        <v>887</v>
      </c>
      <c r="G208" s="32" t="s">
        <v>1106</v>
      </c>
    </row>
    <row r="209" spans="2:7">
      <c r="B209" s="491"/>
      <c r="C209" s="492"/>
      <c r="D209" s="493"/>
      <c r="E209" s="499" t="s">
        <v>1077</v>
      </c>
      <c r="F209" s="499" t="s">
        <v>117</v>
      </c>
      <c r="G209" s="500"/>
    </row>
    <row r="210" spans="2:7">
      <c r="B210" s="494"/>
      <c r="C210" s="495"/>
      <c r="D210" s="496"/>
      <c r="E210" s="497" t="s">
        <v>799</v>
      </c>
      <c r="F210" s="497"/>
      <c r="G210" s="498"/>
    </row>
    <row r="211" spans="2:7">
      <c r="B211" s="99">
        <v>171</v>
      </c>
      <c r="C211" s="49">
        <v>1</v>
      </c>
      <c r="D211" s="51">
        <v>1</v>
      </c>
      <c r="E211" s="21" t="s">
        <v>124</v>
      </c>
      <c r="F211" s="38" t="s">
        <v>878</v>
      </c>
      <c r="G211" s="108" t="s">
        <v>799</v>
      </c>
    </row>
    <row r="212" spans="2:7">
      <c r="B212" s="486"/>
      <c r="C212" s="487"/>
      <c r="D212" s="487"/>
      <c r="E212" s="497" t="s">
        <v>800</v>
      </c>
      <c r="F212" s="497"/>
      <c r="G212" s="498"/>
    </row>
    <row r="213" spans="2:7">
      <c r="B213" s="99">
        <v>172</v>
      </c>
      <c r="C213" s="49">
        <v>2</v>
      </c>
      <c r="D213" s="51">
        <v>1</v>
      </c>
      <c r="E213" s="21" t="s">
        <v>125</v>
      </c>
      <c r="F213" s="38" t="s">
        <v>879</v>
      </c>
      <c r="G213" s="108" t="s">
        <v>800</v>
      </c>
    </row>
    <row r="214" spans="2:7">
      <c r="B214" s="486"/>
      <c r="C214" s="487"/>
      <c r="D214" s="487"/>
      <c r="E214" s="497" t="s">
        <v>801</v>
      </c>
      <c r="F214" s="497"/>
      <c r="G214" s="498"/>
    </row>
    <row r="215" spans="2:7">
      <c r="B215" s="99">
        <v>173</v>
      </c>
      <c r="C215" s="49">
        <v>3</v>
      </c>
      <c r="D215" s="51">
        <v>1</v>
      </c>
      <c r="E215" s="21" t="s">
        <v>245</v>
      </c>
      <c r="F215" s="38" t="s">
        <v>880</v>
      </c>
      <c r="G215" s="108" t="s">
        <v>801</v>
      </c>
    </row>
    <row r="216" spans="2:7">
      <c r="B216" s="99">
        <v>174</v>
      </c>
      <c r="C216" s="49">
        <v>4</v>
      </c>
      <c r="D216" s="51">
        <v>2</v>
      </c>
      <c r="E216" s="38" t="s">
        <v>246</v>
      </c>
      <c r="F216" s="38" t="s">
        <v>825</v>
      </c>
      <c r="G216" s="108" t="s">
        <v>802</v>
      </c>
    </row>
    <row r="217" spans="2:7">
      <c r="B217" s="481"/>
      <c r="C217" s="482"/>
      <c r="D217" s="482"/>
      <c r="E217" s="499" t="s">
        <v>812</v>
      </c>
      <c r="F217" s="499"/>
      <c r="G217" s="500"/>
    </row>
    <row r="218" spans="2:7">
      <c r="B218" s="99">
        <v>175</v>
      </c>
      <c r="C218" s="49">
        <v>1</v>
      </c>
      <c r="D218" s="51">
        <v>1</v>
      </c>
      <c r="E218" s="21" t="s">
        <v>813</v>
      </c>
      <c r="F218" s="38" t="s">
        <v>936</v>
      </c>
      <c r="G218" s="108" t="s">
        <v>814</v>
      </c>
    </row>
    <row r="219" spans="2:7">
      <c r="B219" s="99">
        <v>176</v>
      </c>
      <c r="C219" s="49">
        <v>2</v>
      </c>
      <c r="D219" s="51">
        <v>2</v>
      </c>
      <c r="E219" s="39" t="s">
        <v>113</v>
      </c>
      <c r="F219" s="38" t="s">
        <v>702</v>
      </c>
      <c r="G219" s="108" t="s">
        <v>814</v>
      </c>
    </row>
    <row r="220" spans="2:7">
      <c r="B220" s="481"/>
      <c r="C220" s="482"/>
      <c r="D220" s="482"/>
      <c r="E220" s="499" t="s">
        <v>1078</v>
      </c>
      <c r="F220" s="499" t="s">
        <v>174</v>
      </c>
      <c r="G220" s="500"/>
    </row>
    <row r="221" spans="2:7">
      <c r="B221" s="99">
        <v>177</v>
      </c>
      <c r="C221" s="49">
        <v>1</v>
      </c>
      <c r="D221" s="51">
        <v>1</v>
      </c>
      <c r="E221" s="38" t="s">
        <v>241</v>
      </c>
      <c r="F221" s="38" t="s">
        <v>1103</v>
      </c>
      <c r="G221" s="108" t="s">
        <v>174</v>
      </c>
    </row>
    <row r="222" spans="2:7">
      <c r="B222" s="481"/>
      <c r="C222" s="482"/>
      <c r="D222" s="482"/>
      <c r="E222" s="499" t="s">
        <v>1091</v>
      </c>
      <c r="F222" s="499" t="s">
        <v>115</v>
      </c>
      <c r="G222" s="500"/>
    </row>
    <row r="223" spans="2:7">
      <c r="B223" s="99">
        <v>178</v>
      </c>
      <c r="C223" s="49">
        <v>1</v>
      </c>
      <c r="D223" s="51">
        <v>1</v>
      </c>
      <c r="E223" s="39" t="s">
        <v>103</v>
      </c>
      <c r="F223" s="38" t="s">
        <v>1104</v>
      </c>
      <c r="G223" s="32" t="s">
        <v>115</v>
      </c>
    </row>
    <row r="224" spans="2:7">
      <c r="B224" s="481"/>
      <c r="C224" s="482"/>
      <c r="D224" s="482"/>
      <c r="E224" s="499" t="s">
        <v>1092</v>
      </c>
      <c r="F224" s="499" t="s">
        <v>88</v>
      </c>
      <c r="G224" s="500"/>
    </row>
    <row r="225" spans="2:7">
      <c r="B225" s="99">
        <v>179</v>
      </c>
      <c r="C225" s="49">
        <v>1</v>
      </c>
      <c r="D225" s="51">
        <v>1</v>
      </c>
      <c r="E225" s="39" t="s">
        <v>47</v>
      </c>
      <c r="F225" s="38" t="s">
        <v>1047</v>
      </c>
      <c r="G225" s="32" t="s">
        <v>88</v>
      </c>
    </row>
    <row r="226" spans="2:7">
      <c r="B226" s="99">
        <v>180</v>
      </c>
      <c r="C226" s="49">
        <v>2</v>
      </c>
      <c r="D226" s="51">
        <v>2</v>
      </c>
      <c r="E226" s="39" t="s">
        <v>93</v>
      </c>
      <c r="F226" s="38" t="s">
        <v>1048</v>
      </c>
      <c r="G226" s="32" t="s">
        <v>88</v>
      </c>
    </row>
    <row r="227" spans="2:7">
      <c r="B227" s="481"/>
      <c r="C227" s="482"/>
      <c r="D227" s="482"/>
      <c r="E227" s="499" t="s">
        <v>1093</v>
      </c>
      <c r="F227" s="499" t="s">
        <v>90</v>
      </c>
      <c r="G227" s="500"/>
    </row>
    <row r="228" spans="2:7">
      <c r="B228" s="99">
        <v>181</v>
      </c>
      <c r="C228" s="49">
        <v>1</v>
      </c>
      <c r="D228" s="51">
        <v>1</v>
      </c>
      <c r="E228" s="39" t="s">
        <v>54</v>
      </c>
      <c r="F228" s="38" t="s">
        <v>888</v>
      </c>
      <c r="G228" s="32" t="s">
        <v>90</v>
      </c>
    </row>
    <row r="229" spans="2:7">
      <c r="B229" s="99">
        <v>182</v>
      </c>
      <c r="C229" s="49">
        <v>2</v>
      </c>
      <c r="D229" s="51">
        <v>2</v>
      </c>
      <c r="E229" s="40" t="s">
        <v>74</v>
      </c>
      <c r="F229" s="38" t="s">
        <v>676</v>
      </c>
      <c r="G229" s="175" t="s">
        <v>90</v>
      </c>
    </row>
    <row r="230" spans="2:7">
      <c r="B230" s="481"/>
      <c r="C230" s="482"/>
      <c r="D230" s="482"/>
      <c r="E230" s="499" t="s">
        <v>1094</v>
      </c>
      <c r="F230" s="499" t="s">
        <v>173</v>
      </c>
      <c r="G230" s="500"/>
    </row>
    <row r="231" spans="2:7">
      <c r="B231" s="99">
        <v>183</v>
      </c>
      <c r="C231" s="49">
        <v>1</v>
      </c>
      <c r="D231" s="51">
        <v>1</v>
      </c>
      <c r="E231" s="41" t="s">
        <v>52</v>
      </c>
      <c r="F231" s="38" t="s">
        <v>889</v>
      </c>
      <c r="G231" s="110" t="s">
        <v>89</v>
      </c>
    </row>
    <row r="232" spans="2:7">
      <c r="B232" s="481"/>
      <c r="C232" s="482"/>
      <c r="D232" s="482"/>
      <c r="E232" s="499" t="s">
        <v>1096</v>
      </c>
      <c r="F232" s="499"/>
      <c r="G232" s="500"/>
    </row>
    <row r="233" spans="2:7">
      <c r="B233" s="99">
        <v>184</v>
      </c>
      <c r="C233" s="49">
        <v>1</v>
      </c>
      <c r="D233" s="51">
        <v>1</v>
      </c>
      <c r="E233" s="39" t="s">
        <v>95</v>
      </c>
      <c r="F233" s="38" t="s">
        <v>938</v>
      </c>
      <c r="G233" s="32" t="s">
        <v>114</v>
      </c>
    </row>
    <row r="234" spans="2:7">
      <c r="B234" s="99">
        <v>185</v>
      </c>
      <c r="C234" s="49">
        <v>2</v>
      </c>
      <c r="D234" s="51">
        <v>2</v>
      </c>
      <c r="E234" s="39" t="s">
        <v>104</v>
      </c>
      <c r="F234" s="38" t="s">
        <v>890</v>
      </c>
      <c r="G234" s="32" t="s">
        <v>1095</v>
      </c>
    </row>
    <row r="235" spans="2:7">
      <c r="B235" s="481"/>
      <c r="C235" s="482"/>
      <c r="D235" s="482"/>
      <c r="E235" s="499" t="s">
        <v>892</v>
      </c>
      <c r="F235" s="499"/>
      <c r="G235" s="500"/>
    </row>
    <row r="236" spans="2:7">
      <c r="B236" s="99">
        <v>186</v>
      </c>
      <c r="C236" s="49">
        <v>1</v>
      </c>
      <c r="D236" s="51">
        <v>1</v>
      </c>
      <c r="E236" s="39" t="s">
        <v>96</v>
      </c>
      <c r="F236" s="38" t="s">
        <v>891</v>
      </c>
      <c r="G236" s="32" t="s">
        <v>116</v>
      </c>
    </row>
    <row r="237" spans="2:7">
      <c r="B237" s="481"/>
      <c r="C237" s="482"/>
      <c r="D237" s="482"/>
      <c r="E237" s="499" t="s">
        <v>937</v>
      </c>
      <c r="F237" s="499"/>
      <c r="G237" s="500"/>
    </row>
    <row r="238" spans="2:7">
      <c r="B238" s="99">
        <v>187</v>
      </c>
      <c r="C238" s="49">
        <v>1</v>
      </c>
      <c r="D238" s="51">
        <v>1</v>
      </c>
      <c r="E238" s="39" t="s">
        <v>75</v>
      </c>
      <c r="F238" s="38" t="s">
        <v>1050</v>
      </c>
      <c r="G238" s="32" t="s">
        <v>939</v>
      </c>
    </row>
    <row r="239" spans="2:7">
      <c r="B239" s="364"/>
      <c r="C239" s="365"/>
      <c r="D239" s="365"/>
      <c r="E239" s="366"/>
      <c r="F239" s="367"/>
      <c r="G239" s="368"/>
    </row>
    <row r="240" spans="2:7" s="59" customFormat="1" ht="23.25" customHeight="1">
      <c r="B240" s="509"/>
      <c r="C240" s="510"/>
      <c r="D240" s="510"/>
      <c r="E240" s="505" t="s">
        <v>1416</v>
      </c>
      <c r="F240" s="505"/>
      <c r="G240" s="506"/>
    </row>
    <row r="241" spans="2:7" s="59" customFormat="1" ht="15" customHeight="1">
      <c r="B241" s="509"/>
      <c r="C241" s="510"/>
      <c r="D241" s="510"/>
      <c r="E241" s="499" t="s">
        <v>1343</v>
      </c>
      <c r="F241" s="499"/>
      <c r="G241" s="500"/>
    </row>
    <row r="242" spans="2:7" s="59" customFormat="1" ht="18" customHeight="1">
      <c r="B242" s="509"/>
      <c r="C242" s="510"/>
      <c r="D242" s="510"/>
      <c r="E242" s="507" t="s">
        <v>1335</v>
      </c>
      <c r="F242" s="507"/>
      <c r="G242" s="508"/>
    </row>
    <row r="243" spans="2:7" ht="21" customHeight="1">
      <c r="B243" s="509"/>
      <c r="C243" s="510"/>
      <c r="D243" s="510"/>
      <c r="E243" s="42" t="s">
        <v>740</v>
      </c>
      <c r="F243" s="42" t="s">
        <v>1336</v>
      </c>
      <c r="G243" s="363" t="s">
        <v>1337</v>
      </c>
    </row>
    <row r="244" spans="2:7">
      <c r="B244" s="336">
        <v>188</v>
      </c>
      <c r="C244" s="50">
        <v>1</v>
      </c>
      <c r="D244" s="63">
        <v>1</v>
      </c>
      <c r="E244" s="57" t="s">
        <v>1110</v>
      </c>
      <c r="F244" s="62" t="s">
        <v>411</v>
      </c>
      <c r="G244" s="108"/>
    </row>
    <row r="245" spans="2:7">
      <c r="B245" s="336">
        <v>189</v>
      </c>
      <c r="C245" s="50">
        <v>2</v>
      </c>
      <c r="D245" s="63">
        <v>2</v>
      </c>
      <c r="E245" s="57" t="s">
        <v>1111</v>
      </c>
      <c r="F245" s="57" t="s">
        <v>1112</v>
      </c>
      <c r="G245" s="108"/>
    </row>
    <row r="246" spans="2:7">
      <c r="B246" s="336">
        <v>190</v>
      </c>
      <c r="C246" s="50">
        <v>3</v>
      </c>
      <c r="D246" s="63">
        <v>3</v>
      </c>
      <c r="E246" s="57" t="s">
        <v>1113</v>
      </c>
      <c r="F246" s="62" t="s">
        <v>1114</v>
      </c>
      <c r="G246" s="108"/>
    </row>
    <row r="247" spans="2:7">
      <c r="B247" s="336">
        <v>191</v>
      </c>
      <c r="C247" s="50">
        <v>4</v>
      </c>
      <c r="D247" s="63">
        <v>4</v>
      </c>
      <c r="E247" s="58" t="s">
        <v>1115</v>
      </c>
      <c r="F247" s="60" t="s">
        <v>1116</v>
      </c>
      <c r="G247" s="108"/>
    </row>
    <row r="248" spans="2:7">
      <c r="B248" s="336">
        <v>192</v>
      </c>
      <c r="C248" s="50">
        <v>5</v>
      </c>
      <c r="D248" s="63">
        <v>5</v>
      </c>
      <c r="E248" s="57" t="s">
        <v>1117</v>
      </c>
      <c r="F248" s="57" t="s">
        <v>1118</v>
      </c>
      <c r="G248" s="108"/>
    </row>
    <row r="249" spans="2:7">
      <c r="B249" s="336">
        <v>193</v>
      </c>
      <c r="C249" s="50">
        <v>6</v>
      </c>
      <c r="D249" s="63">
        <v>6</v>
      </c>
      <c r="E249" s="57" t="s">
        <v>1119</v>
      </c>
      <c r="F249" s="57" t="s">
        <v>1120</v>
      </c>
      <c r="G249" s="108"/>
    </row>
    <row r="250" spans="2:7">
      <c r="B250" s="336">
        <v>194</v>
      </c>
      <c r="C250" s="50">
        <v>7</v>
      </c>
      <c r="D250" s="63">
        <v>7</v>
      </c>
      <c r="E250" s="57" t="s">
        <v>1121</v>
      </c>
      <c r="F250" s="57" t="s">
        <v>1122</v>
      </c>
      <c r="G250" s="108"/>
    </row>
    <row r="251" spans="2:7">
      <c r="B251" s="336">
        <v>195</v>
      </c>
      <c r="C251" s="50">
        <v>8</v>
      </c>
      <c r="D251" s="63">
        <v>8</v>
      </c>
      <c r="E251" s="57" t="s">
        <v>1123</v>
      </c>
      <c r="F251" s="57" t="s">
        <v>1124</v>
      </c>
      <c r="G251" s="108"/>
    </row>
    <row r="252" spans="2:7">
      <c r="B252" s="336">
        <v>196</v>
      </c>
      <c r="C252" s="50">
        <v>9</v>
      </c>
      <c r="D252" s="63">
        <v>9</v>
      </c>
      <c r="E252" s="57" t="s">
        <v>1125</v>
      </c>
      <c r="F252" s="62" t="s">
        <v>1126</v>
      </c>
      <c r="G252" s="108"/>
    </row>
    <row r="253" spans="2:7">
      <c r="B253" s="336">
        <v>197</v>
      </c>
      <c r="C253" s="50">
        <v>10</v>
      </c>
      <c r="D253" s="63">
        <v>10</v>
      </c>
      <c r="E253" s="57" t="s">
        <v>1127</v>
      </c>
      <c r="F253" s="57" t="s">
        <v>1128</v>
      </c>
      <c r="G253" s="108"/>
    </row>
    <row r="254" spans="2:7">
      <c r="B254" s="336">
        <v>198</v>
      </c>
      <c r="C254" s="50">
        <v>11</v>
      </c>
      <c r="D254" s="63">
        <v>11</v>
      </c>
      <c r="E254" s="57" t="s">
        <v>1129</v>
      </c>
      <c r="F254" s="57" t="s">
        <v>1130</v>
      </c>
      <c r="G254" s="108"/>
    </row>
    <row r="255" spans="2:7">
      <c r="B255" s="336">
        <v>199</v>
      </c>
      <c r="C255" s="50">
        <v>12</v>
      </c>
      <c r="D255" s="63">
        <v>12</v>
      </c>
      <c r="E255" s="57" t="s">
        <v>1131</v>
      </c>
      <c r="F255" s="57" t="s">
        <v>1132</v>
      </c>
      <c r="G255" s="108"/>
    </row>
    <row r="256" spans="2:7">
      <c r="B256" s="336">
        <v>200</v>
      </c>
      <c r="C256" s="50">
        <v>13</v>
      </c>
      <c r="D256" s="63">
        <v>13</v>
      </c>
      <c r="E256" s="57" t="s">
        <v>1133</v>
      </c>
      <c r="F256" s="57" t="s">
        <v>1134</v>
      </c>
      <c r="G256" s="108"/>
    </row>
    <row r="257" spans="2:7">
      <c r="B257" s="336">
        <v>201</v>
      </c>
      <c r="C257" s="50">
        <v>14</v>
      </c>
      <c r="D257" s="63">
        <v>14</v>
      </c>
      <c r="E257" s="57" t="s">
        <v>1135</v>
      </c>
      <c r="F257" s="62" t="s">
        <v>1136</v>
      </c>
      <c r="G257" s="108"/>
    </row>
    <row r="258" spans="2:7">
      <c r="B258" s="336">
        <v>202</v>
      </c>
      <c r="C258" s="50">
        <v>15</v>
      </c>
      <c r="D258" s="63">
        <v>15</v>
      </c>
      <c r="E258" s="57" t="s">
        <v>1137</v>
      </c>
      <c r="F258" s="62" t="s">
        <v>1138</v>
      </c>
      <c r="G258" s="108"/>
    </row>
    <row r="259" spans="2:7">
      <c r="B259" s="336">
        <v>203</v>
      </c>
      <c r="C259" s="50">
        <v>16</v>
      </c>
      <c r="D259" s="63">
        <v>16</v>
      </c>
      <c r="E259" s="57" t="s">
        <v>1139</v>
      </c>
      <c r="F259" s="62" t="s">
        <v>1140</v>
      </c>
      <c r="G259" s="108"/>
    </row>
    <row r="260" spans="2:7">
      <c r="B260" s="336">
        <v>204</v>
      </c>
      <c r="C260" s="50">
        <v>17</v>
      </c>
      <c r="D260" s="63">
        <v>17</v>
      </c>
      <c r="E260" s="57" t="s">
        <v>1141</v>
      </c>
      <c r="F260" s="62" t="s">
        <v>411</v>
      </c>
      <c r="G260" s="108"/>
    </row>
    <row r="261" spans="2:7">
      <c r="B261" s="336">
        <v>205</v>
      </c>
      <c r="C261" s="50">
        <v>18</v>
      </c>
      <c r="D261" s="63">
        <v>18</v>
      </c>
      <c r="E261" s="57" t="s">
        <v>1142</v>
      </c>
      <c r="F261" s="62" t="s">
        <v>1143</v>
      </c>
      <c r="G261" s="108"/>
    </row>
    <row r="262" spans="2:7">
      <c r="B262" s="336">
        <v>206</v>
      </c>
      <c r="C262" s="50">
        <v>19</v>
      </c>
      <c r="D262" s="63">
        <v>19</v>
      </c>
      <c r="E262" s="57" t="s">
        <v>1144</v>
      </c>
      <c r="F262" s="62" t="s">
        <v>1145</v>
      </c>
      <c r="G262" s="108"/>
    </row>
    <row r="263" spans="2:7">
      <c r="B263" s="336">
        <v>207</v>
      </c>
      <c r="C263" s="50">
        <v>20</v>
      </c>
      <c r="D263" s="63">
        <v>20</v>
      </c>
      <c r="E263" s="57" t="s">
        <v>1146</v>
      </c>
      <c r="F263" s="62" t="s">
        <v>1147</v>
      </c>
      <c r="G263" s="108"/>
    </row>
    <row r="264" spans="2:7">
      <c r="B264" s="336">
        <v>208</v>
      </c>
      <c r="C264" s="50">
        <v>21</v>
      </c>
      <c r="D264" s="63">
        <v>21</v>
      </c>
      <c r="E264" s="57" t="s">
        <v>1148</v>
      </c>
      <c r="F264" s="62" t="s">
        <v>1149</v>
      </c>
      <c r="G264" s="108"/>
    </row>
    <row r="265" spans="2:7">
      <c r="B265" s="336">
        <v>209</v>
      </c>
      <c r="C265" s="50">
        <v>22</v>
      </c>
      <c r="D265" s="63">
        <v>22</v>
      </c>
      <c r="E265" s="57" t="s">
        <v>1150</v>
      </c>
      <c r="F265" s="57" t="s">
        <v>1151</v>
      </c>
      <c r="G265" s="108"/>
    </row>
    <row r="266" spans="2:7">
      <c r="B266" s="336">
        <v>210</v>
      </c>
      <c r="C266" s="50">
        <v>23</v>
      </c>
      <c r="D266" s="63">
        <v>23</v>
      </c>
      <c r="E266" s="57" t="s">
        <v>1152</v>
      </c>
      <c r="F266" s="57" t="s">
        <v>1153</v>
      </c>
      <c r="G266" s="108"/>
    </row>
    <row r="267" spans="2:7">
      <c r="B267" s="336">
        <v>211</v>
      </c>
      <c r="C267" s="50">
        <v>24</v>
      </c>
      <c r="D267" s="63">
        <v>24</v>
      </c>
      <c r="E267" s="57" t="s">
        <v>1154</v>
      </c>
      <c r="F267" s="62" t="s">
        <v>1155</v>
      </c>
      <c r="G267" s="108"/>
    </row>
    <row r="268" spans="2:7">
      <c r="B268" s="336">
        <v>212</v>
      </c>
      <c r="C268" s="50">
        <v>25</v>
      </c>
      <c r="D268" s="63">
        <v>25</v>
      </c>
      <c r="E268" s="57" t="s">
        <v>1156</v>
      </c>
      <c r="F268" s="62" t="s">
        <v>1157</v>
      </c>
      <c r="G268" s="108"/>
    </row>
    <row r="269" spans="2:7">
      <c r="B269" s="336">
        <v>213</v>
      </c>
      <c r="C269" s="50">
        <v>26</v>
      </c>
      <c r="D269" s="63">
        <v>26</v>
      </c>
      <c r="E269" s="57" t="s">
        <v>1158</v>
      </c>
      <c r="F269" s="62" t="s">
        <v>1159</v>
      </c>
      <c r="G269" s="108"/>
    </row>
    <row r="270" spans="2:7">
      <c r="B270" s="336">
        <v>214</v>
      </c>
      <c r="C270" s="50">
        <v>27</v>
      </c>
      <c r="D270" s="63">
        <v>27</v>
      </c>
      <c r="E270" s="57" t="s">
        <v>1160</v>
      </c>
      <c r="F270" s="62" t="s">
        <v>1161</v>
      </c>
      <c r="G270" s="108"/>
    </row>
    <row r="271" spans="2:7">
      <c r="B271" s="336">
        <v>215</v>
      </c>
      <c r="C271" s="50">
        <v>28</v>
      </c>
      <c r="D271" s="63">
        <v>28</v>
      </c>
      <c r="E271" s="57" t="s">
        <v>1162</v>
      </c>
      <c r="F271" s="62" t="s">
        <v>1163</v>
      </c>
      <c r="G271" s="108"/>
    </row>
    <row r="272" spans="2:7">
      <c r="B272" s="336">
        <v>216</v>
      </c>
      <c r="C272" s="50">
        <v>29</v>
      </c>
      <c r="D272" s="63">
        <v>29</v>
      </c>
      <c r="E272" s="57" t="s">
        <v>1164</v>
      </c>
      <c r="F272" s="62" t="s">
        <v>1165</v>
      </c>
      <c r="G272" s="108"/>
    </row>
    <row r="273" spans="2:7">
      <c r="B273" s="336">
        <v>217</v>
      </c>
      <c r="C273" s="50">
        <v>30</v>
      </c>
      <c r="D273" s="63">
        <v>30</v>
      </c>
      <c r="E273" s="57" t="s">
        <v>1166</v>
      </c>
      <c r="F273" s="62" t="s">
        <v>1167</v>
      </c>
      <c r="G273" s="108"/>
    </row>
    <row r="274" spans="2:7">
      <c r="B274" s="336">
        <v>218</v>
      </c>
      <c r="C274" s="50">
        <v>31</v>
      </c>
      <c r="D274" s="63">
        <v>31</v>
      </c>
      <c r="E274" s="57" t="s">
        <v>1168</v>
      </c>
      <c r="F274" s="62" t="s">
        <v>1169</v>
      </c>
      <c r="G274" s="108"/>
    </row>
    <row r="275" spans="2:7">
      <c r="B275" s="336">
        <v>219</v>
      </c>
      <c r="C275" s="50">
        <v>32</v>
      </c>
      <c r="D275" s="63">
        <v>32</v>
      </c>
      <c r="E275" s="57" t="s">
        <v>1170</v>
      </c>
      <c r="F275" s="62" t="s">
        <v>1171</v>
      </c>
      <c r="G275" s="108"/>
    </row>
    <row r="276" spans="2:7">
      <c r="B276" s="336">
        <v>220</v>
      </c>
      <c r="C276" s="50">
        <v>33</v>
      </c>
      <c r="D276" s="63">
        <v>33</v>
      </c>
      <c r="E276" s="57" t="s">
        <v>1172</v>
      </c>
      <c r="F276" s="62" t="s">
        <v>1173</v>
      </c>
      <c r="G276" s="108"/>
    </row>
    <row r="277" spans="2:7">
      <c r="B277" s="336">
        <v>221</v>
      </c>
      <c r="C277" s="50">
        <v>34</v>
      </c>
      <c r="D277" s="63">
        <v>34</v>
      </c>
      <c r="E277" s="57" t="s">
        <v>1174</v>
      </c>
      <c r="F277" s="57" t="s">
        <v>1175</v>
      </c>
      <c r="G277" s="108"/>
    </row>
    <row r="278" spans="2:7">
      <c r="B278" s="336">
        <v>222</v>
      </c>
      <c r="C278" s="50">
        <v>35</v>
      </c>
      <c r="D278" s="63">
        <v>35</v>
      </c>
      <c r="E278" s="57" t="s">
        <v>1176</v>
      </c>
      <c r="F278" s="62" t="s">
        <v>1177</v>
      </c>
      <c r="G278" s="108"/>
    </row>
    <row r="279" spans="2:7">
      <c r="B279" s="336">
        <v>223</v>
      </c>
      <c r="C279" s="50">
        <v>36</v>
      </c>
      <c r="D279" s="63">
        <v>36</v>
      </c>
      <c r="E279" s="57" t="s">
        <v>1178</v>
      </c>
      <c r="F279" s="57" t="s">
        <v>1179</v>
      </c>
      <c r="G279" s="108"/>
    </row>
    <row r="280" spans="2:7">
      <c r="B280" s="336">
        <v>224</v>
      </c>
      <c r="C280" s="50">
        <v>37</v>
      </c>
      <c r="D280" s="63">
        <v>37</v>
      </c>
      <c r="E280" s="57" t="s">
        <v>1180</v>
      </c>
      <c r="F280" s="57" t="s">
        <v>1181</v>
      </c>
      <c r="G280" s="108"/>
    </row>
    <row r="281" spans="2:7">
      <c r="B281" s="336">
        <v>225</v>
      </c>
      <c r="C281" s="50">
        <v>38</v>
      </c>
      <c r="D281" s="63">
        <v>38</v>
      </c>
      <c r="E281" s="57" t="s">
        <v>1182</v>
      </c>
      <c r="F281" s="62" t="s">
        <v>1183</v>
      </c>
      <c r="G281" s="108"/>
    </row>
    <row r="282" spans="2:7">
      <c r="B282" s="336">
        <v>226</v>
      </c>
      <c r="C282" s="50">
        <v>39</v>
      </c>
      <c r="D282" s="63">
        <v>39</v>
      </c>
      <c r="E282" s="57" t="s">
        <v>1184</v>
      </c>
      <c r="F282" s="57" t="s">
        <v>1185</v>
      </c>
      <c r="G282" s="108"/>
    </row>
    <row r="283" spans="2:7">
      <c r="B283" s="336">
        <v>227</v>
      </c>
      <c r="C283" s="50">
        <v>40</v>
      </c>
      <c r="D283" s="63">
        <v>40</v>
      </c>
      <c r="E283" s="57" t="s">
        <v>1186</v>
      </c>
      <c r="F283" s="57" t="s">
        <v>1187</v>
      </c>
      <c r="G283" s="108"/>
    </row>
    <row r="284" spans="2:7">
      <c r="B284" s="336">
        <v>228</v>
      </c>
      <c r="C284" s="50">
        <v>41</v>
      </c>
      <c r="D284" s="63">
        <v>41</v>
      </c>
      <c r="E284" s="57" t="s">
        <v>1188</v>
      </c>
      <c r="F284" s="57" t="s">
        <v>1189</v>
      </c>
      <c r="G284" s="108"/>
    </row>
    <row r="285" spans="2:7">
      <c r="B285" s="336">
        <v>229</v>
      </c>
      <c r="C285" s="50">
        <v>42</v>
      </c>
      <c r="D285" s="63">
        <v>42</v>
      </c>
      <c r="E285" s="57" t="s">
        <v>1190</v>
      </c>
      <c r="F285" s="62" t="s">
        <v>1191</v>
      </c>
      <c r="G285" s="108"/>
    </row>
    <row r="286" spans="2:7">
      <c r="B286" s="336">
        <v>230</v>
      </c>
      <c r="C286" s="50">
        <v>43</v>
      </c>
      <c r="D286" s="63">
        <v>43</v>
      </c>
      <c r="E286" s="57" t="s">
        <v>1192</v>
      </c>
      <c r="F286" s="57" t="s">
        <v>1193</v>
      </c>
      <c r="G286" s="108"/>
    </row>
    <row r="287" spans="2:7">
      <c r="B287" s="336">
        <v>231</v>
      </c>
      <c r="C287" s="50">
        <v>44</v>
      </c>
      <c r="D287" s="63">
        <v>44</v>
      </c>
      <c r="E287" s="57" t="s">
        <v>1194</v>
      </c>
      <c r="F287" s="57" t="s">
        <v>1195</v>
      </c>
      <c r="G287" s="108"/>
    </row>
    <row r="288" spans="2:7">
      <c r="B288" s="336">
        <v>232</v>
      </c>
      <c r="C288" s="50">
        <v>45</v>
      </c>
      <c r="D288" s="63">
        <v>45</v>
      </c>
      <c r="E288" s="57" t="s">
        <v>1196</v>
      </c>
      <c r="F288" s="57" t="s">
        <v>1197</v>
      </c>
      <c r="G288" s="108"/>
    </row>
    <row r="289" spans="2:7">
      <c r="B289" s="336">
        <v>233</v>
      </c>
      <c r="C289" s="50">
        <v>46</v>
      </c>
      <c r="D289" s="63">
        <v>46</v>
      </c>
      <c r="E289" s="57" t="s">
        <v>1198</v>
      </c>
      <c r="F289" s="57" t="s">
        <v>1199</v>
      </c>
      <c r="G289" s="108"/>
    </row>
    <row r="290" spans="2:7">
      <c r="B290" s="336">
        <v>234</v>
      </c>
      <c r="C290" s="50">
        <v>47</v>
      </c>
      <c r="D290" s="63">
        <v>47</v>
      </c>
      <c r="E290" s="57" t="s">
        <v>1200</v>
      </c>
      <c r="F290" s="57" t="s">
        <v>1201</v>
      </c>
      <c r="G290" s="108"/>
    </row>
    <row r="291" spans="2:7">
      <c r="B291" s="336">
        <v>235</v>
      </c>
      <c r="C291" s="50">
        <v>48</v>
      </c>
      <c r="D291" s="63">
        <v>48</v>
      </c>
      <c r="E291" s="57" t="s">
        <v>1202</v>
      </c>
      <c r="F291" s="57" t="s">
        <v>1203</v>
      </c>
      <c r="G291" s="108"/>
    </row>
    <row r="292" spans="2:7">
      <c r="B292" s="336">
        <v>236</v>
      </c>
      <c r="C292" s="50">
        <v>49</v>
      </c>
      <c r="D292" s="63">
        <v>49</v>
      </c>
      <c r="E292" s="57" t="s">
        <v>1204</v>
      </c>
      <c r="F292" s="62" t="s">
        <v>1205</v>
      </c>
      <c r="G292" s="108"/>
    </row>
    <row r="293" spans="2:7">
      <c r="B293" s="336">
        <v>237</v>
      </c>
      <c r="C293" s="50">
        <v>50</v>
      </c>
      <c r="D293" s="63">
        <v>50</v>
      </c>
      <c r="E293" s="57" t="s">
        <v>1206</v>
      </c>
      <c r="F293" s="62" t="s">
        <v>1207</v>
      </c>
      <c r="G293" s="108"/>
    </row>
    <row r="294" spans="2:7">
      <c r="B294" s="336">
        <v>238</v>
      </c>
      <c r="C294" s="50">
        <v>51</v>
      </c>
      <c r="D294" s="63">
        <v>51</v>
      </c>
      <c r="E294" s="57" t="s">
        <v>1208</v>
      </c>
      <c r="F294" s="57" t="s">
        <v>1209</v>
      </c>
      <c r="G294" s="108"/>
    </row>
    <row r="295" spans="2:7">
      <c r="B295" s="336">
        <v>239</v>
      </c>
      <c r="C295" s="50">
        <v>52</v>
      </c>
      <c r="D295" s="63">
        <v>52</v>
      </c>
      <c r="E295" s="57" t="s">
        <v>1210</v>
      </c>
      <c r="F295" s="62" t="s">
        <v>1211</v>
      </c>
      <c r="G295" s="108"/>
    </row>
    <row r="296" spans="2:7">
      <c r="B296" s="336">
        <v>240</v>
      </c>
      <c r="C296" s="50">
        <v>53</v>
      </c>
      <c r="D296" s="63">
        <v>53</v>
      </c>
      <c r="E296" s="58" t="s">
        <v>1212</v>
      </c>
      <c r="F296" s="60" t="s">
        <v>1213</v>
      </c>
      <c r="G296" s="108"/>
    </row>
    <row r="297" spans="2:7">
      <c r="B297" s="336">
        <v>241</v>
      </c>
      <c r="C297" s="50">
        <v>54</v>
      </c>
      <c r="D297" s="63">
        <v>54</v>
      </c>
      <c r="E297" s="57" t="s">
        <v>1214</v>
      </c>
      <c r="F297" s="62" t="s">
        <v>1215</v>
      </c>
      <c r="G297" s="108"/>
    </row>
    <row r="298" spans="2:7">
      <c r="B298" s="336">
        <v>242</v>
      </c>
      <c r="C298" s="50">
        <v>55</v>
      </c>
      <c r="D298" s="63">
        <v>55</v>
      </c>
      <c r="E298" s="57" t="s">
        <v>1216</v>
      </c>
      <c r="F298" s="57" t="s">
        <v>1217</v>
      </c>
      <c r="G298" s="108"/>
    </row>
    <row r="299" spans="2:7">
      <c r="B299" s="336">
        <v>243</v>
      </c>
      <c r="C299" s="50">
        <v>56</v>
      </c>
      <c r="D299" s="63">
        <v>56</v>
      </c>
      <c r="E299" s="57" t="s">
        <v>1218</v>
      </c>
      <c r="F299" s="57" t="s">
        <v>1219</v>
      </c>
      <c r="G299" s="108"/>
    </row>
    <row r="300" spans="2:7">
      <c r="B300" s="336">
        <v>244</v>
      </c>
      <c r="C300" s="50">
        <v>57</v>
      </c>
      <c r="D300" s="63">
        <v>57</v>
      </c>
      <c r="E300" s="57" t="s">
        <v>1220</v>
      </c>
      <c r="F300" s="62" t="s">
        <v>1221</v>
      </c>
      <c r="G300" s="108"/>
    </row>
    <row r="301" spans="2:7">
      <c r="B301" s="336">
        <v>245</v>
      </c>
      <c r="C301" s="50">
        <v>58</v>
      </c>
      <c r="D301" s="63">
        <v>58</v>
      </c>
      <c r="E301" s="57" t="s">
        <v>1222</v>
      </c>
      <c r="F301" s="57" t="s">
        <v>1223</v>
      </c>
      <c r="G301" s="108"/>
    </row>
    <row r="302" spans="2:7">
      <c r="B302" s="336">
        <v>246</v>
      </c>
      <c r="C302" s="50">
        <v>59</v>
      </c>
      <c r="D302" s="63">
        <v>59</v>
      </c>
      <c r="E302" s="57" t="s">
        <v>1224</v>
      </c>
      <c r="F302" s="57" t="s">
        <v>1225</v>
      </c>
      <c r="G302" s="108"/>
    </row>
    <row r="303" spans="2:7">
      <c r="B303" s="336">
        <v>247</v>
      </c>
      <c r="C303" s="50">
        <v>60</v>
      </c>
      <c r="D303" s="63">
        <v>60</v>
      </c>
      <c r="E303" s="57" t="s">
        <v>1226</v>
      </c>
      <c r="F303" s="57" t="s">
        <v>1227</v>
      </c>
      <c r="G303" s="108"/>
    </row>
    <row r="304" spans="2:7">
      <c r="B304" s="336">
        <v>248</v>
      </c>
      <c r="C304" s="50">
        <v>61</v>
      </c>
      <c r="D304" s="63">
        <v>61</v>
      </c>
      <c r="E304" s="57" t="s">
        <v>1228</v>
      </c>
      <c r="F304" s="62" t="s">
        <v>1229</v>
      </c>
      <c r="G304" s="108"/>
    </row>
    <row r="305" spans="2:7">
      <c r="B305" s="336">
        <v>249</v>
      </c>
      <c r="C305" s="50">
        <v>62</v>
      </c>
      <c r="D305" s="63">
        <v>62</v>
      </c>
      <c r="E305" s="57" t="s">
        <v>1230</v>
      </c>
      <c r="F305" s="62" t="s">
        <v>1231</v>
      </c>
      <c r="G305" s="108"/>
    </row>
    <row r="306" spans="2:7">
      <c r="B306" s="336">
        <v>250</v>
      </c>
      <c r="C306" s="50">
        <v>63</v>
      </c>
      <c r="D306" s="63">
        <v>63</v>
      </c>
      <c r="E306" s="57" t="s">
        <v>1232</v>
      </c>
      <c r="F306" s="62" t="s">
        <v>1233</v>
      </c>
      <c r="G306" s="108"/>
    </row>
    <row r="307" spans="2:7">
      <c r="B307" s="336">
        <v>251</v>
      </c>
      <c r="C307" s="50">
        <v>64</v>
      </c>
      <c r="D307" s="63">
        <v>64</v>
      </c>
      <c r="E307" s="58" t="s">
        <v>1234</v>
      </c>
      <c r="F307" s="60" t="s">
        <v>1235</v>
      </c>
      <c r="G307" s="108"/>
    </row>
    <row r="308" spans="2:7">
      <c r="B308" s="336">
        <v>252</v>
      </c>
      <c r="C308" s="50">
        <v>65</v>
      </c>
      <c r="D308" s="63">
        <v>65</v>
      </c>
      <c r="E308" s="57" t="s">
        <v>1236</v>
      </c>
      <c r="F308" s="57" t="s">
        <v>1237</v>
      </c>
      <c r="G308" s="108"/>
    </row>
    <row r="309" spans="2:7">
      <c r="B309" s="336">
        <v>253</v>
      </c>
      <c r="C309" s="50">
        <v>66</v>
      </c>
      <c r="D309" s="63">
        <v>66</v>
      </c>
      <c r="E309" s="57" t="s">
        <v>1238</v>
      </c>
      <c r="F309" s="57" t="s">
        <v>1239</v>
      </c>
      <c r="G309" s="108"/>
    </row>
    <row r="310" spans="2:7">
      <c r="B310" s="336">
        <v>254</v>
      </c>
      <c r="C310" s="50">
        <v>67</v>
      </c>
      <c r="D310" s="63">
        <v>67</v>
      </c>
      <c r="E310" s="57" t="s">
        <v>1240</v>
      </c>
      <c r="F310" s="57" t="s">
        <v>1241</v>
      </c>
      <c r="G310" s="108"/>
    </row>
    <row r="311" spans="2:7">
      <c r="B311" s="336">
        <v>255</v>
      </c>
      <c r="C311" s="50">
        <v>68</v>
      </c>
      <c r="D311" s="63">
        <v>68</v>
      </c>
      <c r="E311" s="57" t="s">
        <v>1242</v>
      </c>
      <c r="F311" s="62" t="s">
        <v>1243</v>
      </c>
      <c r="G311" s="108"/>
    </row>
    <row r="312" spans="2:7">
      <c r="B312" s="336">
        <v>256</v>
      </c>
      <c r="C312" s="50">
        <v>69</v>
      </c>
      <c r="D312" s="63">
        <v>69</v>
      </c>
      <c r="E312" s="57" t="s">
        <v>1244</v>
      </c>
      <c r="F312" s="57" t="s">
        <v>1245</v>
      </c>
      <c r="G312" s="108"/>
    </row>
    <row r="313" spans="2:7">
      <c r="B313" s="336">
        <v>257</v>
      </c>
      <c r="C313" s="50">
        <v>70</v>
      </c>
      <c r="D313" s="63">
        <v>70</v>
      </c>
      <c r="E313" s="57" t="s">
        <v>1246</v>
      </c>
      <c r="F313" s="62" t="s">
        <v>1247</v>
      </c>
      <c r="G313" s="108"/>
    </row>
    <row r="314" spans="2:7">
      <c r="B314" s="336">
        <v>258</v>
      </c>
      <c r="C314" s="50">
        <v>71</v>
      </c>
      <c r="D314" s="63">
        <v>71</v>
      </c>
      <c r="E314" s="57" t="s">
        <v>1248</v>
      </c>
      <c r="F314" s="57" t="s">
        <v>1249</v>
      </c>
      <c r="G314" s="108"/>
    </row>
    <row r="315" spans="2:7">
      <c r="B315" s="336">
        <v>259</v>
      </c>
      <c r="C315" s="50">
        <v>72</v>
      </c>
      <c r="D315" s="63">
        <v>72</v>
      </c>
      <c r="E315" s="57" t="s">
        <v>1250</v>
      </c>
      <c r="F315" s="57" t="s">
        <v>1251</v>
      </c>
      <c r="G315" s="108"/>
    </row>
    <row r="316" spans="2:7">
      <c r="B316" s="336">
        <v>260</v>
      </c>
      <c r="C316" s="50">
        <v>73</v>
      </c>
      <c r="D316" s="63">
        <v>73</v>
      </c>
      <c r="E316" s="57" t="s">
        <v>1252</v>
      </c>
      <c r="F316" s="57" t="s">
        <v>1253</v>
      </c>
      <c r="G316" s="108"/>
    </row>
    <row r="317" spans="2:7">
      <c r="B317" s="336">
        <v>261</v>
      </c>
      <c r="C317" s="50">
        <v>74</v>
      </c>
      <c r="D317" s="63">
        <v>74</v>
      </c>
      <c r="E317" s="57" t="s">
        <v>1254</v>
      </c>
      <c r="F317" s="57" t="s">
        <v>1255</v>
      </c>
      <c r="G317" s="108"/>
    </row>
    <row r="318" spans="2:7">
      <c r="B318" s="336">
        <v>262</v>
      </c>
      <c r="C318" s="50">
        <v>75</v>
      </c>
      <c r="D318" s="63">
        <v>75</v>
      </c>
      <c r="E318" s="57" t="s">
        <v>1256</v>
      </c>
      <c r="F318" s="57" t="s">
        <v>1257</v>
      </c>
      <c r="G318" s="108"/>
    </row>
    <row r="319" spans="2:7">
      <c r="B319" s="336">
        <v>263</v>
      </c>
      <c r="C319" s="50">
        <v>76</v>
      </c>
      <c r="D319" s="63">
        <v>76</v>
      </c>
      <c r="E319" s="57" t="s">
        <v>1258</v>
      </c>
      <c r="F319" s="62" t="s">
        <v>1259</v>
      </c>
      <c r="G319" s="108"/>
    </row>
    <row r="320" spans="2:7">
      <c r="B320" s="336">
        <v>264</v>
      </c>
      <c r="C320" s="50">
        <v>77</v>
      </c>
      <c r="D320" s="63">
        <v>77</v>
      </c>
      <c r="E320" s="57" t="s">
        <v>1260</v>
      </c>
      <c r="F320" s="57" t="s">
        <v>1261</v>
      </c>
      <c r="G320" s="108"/>
    </row>
    <row r="321" spans="2:7">
      <c r="B321" s="336">
        <v>265</v>
      </c>
      <c r="C321" s="50">
        <v>78</v>
      </c>
      <c r="D321" s="63">
        <v>78</v>
      </c>
      <c r="E321" s="57" t="s">
        <v>1262</v>
      </c>
      <c r="F321" s="62" t="s">
        <v>1263</v>
      </c>
      <c r="G321" s="108"/>
    </row>
    <row r="322" spans="2:7">
      <c r="B322" s="336">
        <v>266</v>
      </c>
      <c r="C322" s="50">
        <v>79</v>
      </c>
      <c r="D322" s="63">
        <v>79</v>
      </c>
      <c r="E322" s="57" t="s">
        <v>1264</v>
      </c>
      <c r="F322" s="57" t="s">
        <v>1265</v>
      </c>
      <c r="G322" s="108"/>
    </row>
    <row r="323" spans="2:7">
      <c r="B323" s="336">
        <v>267</v>
      </c>
      <c r="C323" s="50">
        <v>80</v>
      </c>
      <c r="D323" s="63">
        <v>80</v>
      </c>
      <c r="E323" s="57" t="s">
        <v>1266</v>
      </c>
      <c r="F323" s="62" t="s">
        <v>1267</v>
      </c>
      <c r="G323" s="108"/>
    </row>
    <row r="324" spans="2:7">
      <c r="B324" s="336">
        <v>268</v>
      </c>
      <c r="C324" s="50">
        <v>81</v>
      </c>
      <c r="D324" s="63">
        <v>81</v>
      </c>
      <c r="E324" s="57" t="s">
        <v>1268</v>
      </c>
      <c r="F324" s="57" t="s">
        <v>1269</v>
      </c>
      <c r="G324" s="108"/>
    </row>
    <row r="325" spans="2:7">
      <c r="B325" s="336">
        <v>269</v>
      </c>
      <c r="C325" s="50">
        <v>82</v>
      </c>
      <c r="D325" s="63">
        <v>82</v>
      </c>
      <c r="E325" s="57" t="s">
        <v>1270</v>
      </c>
      <c r="F325" s="57" t="s">
        <v>1271</v>
      </c>
      <c r="G325" s="108"/>
    </row>
    <row r="326" spans="2:7">
      <c r="B326" s="336">
        <v>270</v>
      </c>
      <c r="C326" s="50">
        <v>83</v>
      </c>
      <c r="D326" s="63">
        <v>83</v>
      </c>
      <c r="E326" s="57" t="s">
        <v>1272</v>
      </c>
      <c r="F326" s="62" t="s">
        <v>1273</v>
      </c>
      <c r="G326" s="108"/>
    </row>
    <row r="327" spans="2:7">
      <c r="B327" s="336">
        <v>271</v>
      </c>
      <c r="C327" s="50">
        <v>84</v>
      </c>
      <c r="D327" s="63">
        <v>84</v>
      </c>
      <c r="E327" s="57" t="s">
        <v>1274</v>
      </c>
      <c r="F327" s="57" t="s">
        <v>1275</v>
      </c>
      <c r="G327" s="108"/>
    </row>
    <row r="328" spans="2:7">
      <c r="B328" s="336">
        <v>272</v>
      </c>
      <c r="C328" s="50">
        <v>85</v>
      </c>
      <c r="D328" s="63">
        <v>85</v>
      </c>
      <c r="E328" s="57" t="s">
        <v>1276</v>
      </c>
      <c r="F328" s="62" t="s">
        <v>1277</v>
      </c>
      <c r="G328" s="108"/>
    </row>
    <row r="329" spans="2:7">
      <c r="B329" s="336">
        <v>273</v>
      </c>
      <c r="C329" s="50">
        <v>86</v>
      </c>
      <c r="D329" s="63">
        <v>86</v>
      </c>
      <c r="E329" s="58" t="s">
        <v>1278</v>
      </c>
      <c r="F329" s="60" t="s">
        <v>411</v>
      </c>
      <c r="G329" s="108"/>
    </row>
    <row r="330" spans="2:7">
      <c r="B330" s="336">
        <v>274</v>
      </c>
      <c r="C330" s="50">
        <v>87</v>
      </c>
      <c r="D330" s="63">
        <v>87</v>
      </c>
      <c r="E330" s="57" t="s">
        <v>1279</v>
      </c>
      <c r="F330" s="62" t="s">
        <v>1280</v>
      </c>
      <c r="G330" s="108"/>
    </row>
    <row r="331" spans="2:7">
      <c r="B331" s="336">
        <v>275</v>
      </c>
      <c r="C331" s="50">
        <v>88</v>
      </c>
      <c r="D331" s="63">
        <v>88</v>
      </c>
      <c r="E331" s="57" t="s">
        <v>1281</v>
      </c>
      <c r="F331" s="62" t="s">
        <v>1282</v>
      </c>
      <c r="G331" s="108"/>
    </row>
    <row r="332" spans="2:7">
      <c r="B332" s="336">
        <v>276</v>
      </c>
      <c r="C332" s="50">
        <v>89</v>
      </c>
      <c r="D332" s="63">
        <v>89</v>
      </c>
      <c r="E332" s="57" t="s">
        <v>1283</v>
      </c>
      <c r="F332" s="57" t="s">
        <v>1284</v>
      </c>
      <c r="G332" s="108"/>
    </row>
    <row r="333" spans="2:7">
      <c r="B333" s="336">
        <v>277</v>
      </c>
      <c r="C333" s="50">
        <v>90</v>
      </c>
      <c r="D333" s="63">
        <v>90</v>
      </c>
      <c r="E333" s="58" t="s">
        <v>1285</v>
      </c>
      <c r="F333" s="60" t="s">
        <v>1286</v>
      </c>
      <c r="G333" s="108"/>
    </row>
    <row r="334" spans="2:7">
      <c r="B334" s="336">
        <v>278</v>
      </c>
      <c r="C334" s="50">
        <v>91</v>
      </c>
      <c r="D334" s="63">
        <v>91</v>
      </c>
      <c r="E334" s="57" t="s">
        <v>1287</v>
      </c>
      <c r="F334" s="57" t="s">
        <v>1288</v>
      </c>
      <c r="G334" s="108"/>
    </row>
    <row r="335" spans="2:7">
      <c r="B335" s="336">
        <v>279</v>
      </c>
      <c r="C335" s="50">
        <v>92</v>
      </c>
      <c r="D335" s="63">
        <v>92</v>
      </c>
      <c r="E335" s="57" t="s">
        <v>1289</v>
      </c>
      <c r="F335" s="57" t="s">
        <v>1290</v>
      </c>
      <c r="G335" s="108"/>
    </row>
    <row r="336" spans="2:7">
      <c r="B336" s="336">
        <v>280</v>
      </c>
      <c r="C336" s="50">
        <v>93</v>
      </c>
      <c r="D336" s="63">
        <v>93</v>
      </c>
      <c r="E336" s="57" t="s">
        <v>1291</v>
      </c>
      <c r="F336" s="57" t="s">
        <v>1292</v>
      </c>
      <c r="G336" s="108"/>
    </row>
    <row r="337" spans="2:7">
      <c r="B337" s="336">
        <v>281</v>
      </c>
      <c r="C337" s="50">
        <v>94</v>
      </c>
      <c r="D337" s="63">
        <v>94</v>
      </c>
      <c r="E337" s="57" t="s">
        <v>1293</v>
      </c>
      <c r="F337" s="62" t="s">
        <v>1294</v>
      </c>
      <c r="G337" s="108"/>
    </row>
    <row r="338" spans="2:7">
      <c r="B338" s="336">
        <v>282</v>
      </c>
      <c r="C338" s="50">
        <v>95</v>
      </c>
      <c r="D338" s="63">
        <v>95</v>
      </c>
      <c r="E338" s="57" t="s">
        <v>1295</v>
      </c>
      <c r="F338" s="62" t="s">
        <v>1296</v>
      </c>
      <c r="G338" s="108"/>
    </row>
    <row r="339" spans="2:7">
      <c r="B339" s="336">
        <v>283</v>
      </c>
      <c r="C339" s="50">
        <v>96</v>
      </c>
      <c r="D339" s="63">
        <v>96</v>
      </c>
      <c r="E339" s="57" t="s">
        <v>1297</v>
      </c>
      <c r="F339" s="62" t="s">
        <v>1298</v>
      </c>
      <c r="G339" s="108"/>
    </row>
    <row r="340" spans="2:7">
      <c r="B340" s="336">
        <v>284</v>
      </c>
      <c r="C340" s="50">
        <v>97</v>
      </c>
      <c r="D340" s="63">
        <v>97</v>
      </c>
      <c r="E340" s="57" t="s">
        <v>1299</v>
      </c>
      <c r="F340" s="62" t="s">
        <v>1300</v>
      </c>
      <c r="G340" s="108"/>
    </row>
    <row r="341" spans="2:7">
      <c r="B341" s="336">
        <v>285</v>
      </c>
      <c r="C341" s="50">
        <v>98</v>
      </c>
      <c r="D341" s="63">
        <v>98</v>
      </c>
      <c r="E341" s="57" t="s">
        <v>1301</v>
      </c>
      <c r="F341" s="57" t="s">
        <v>1302</v>
      </c>
      <c r="G341" s="108"/>
    </row>
    <row r="342" spans="2:7">
      <c r="B342" s="336">
        <v>286</v>
      </c>
      <c r="C342" s="50">
        <v>99</v>
      </c>
      <c r="D342" s="63">
        <v>99</v>
      </c>
      <c r="E342" s="57" t="s">
        <v>1303</v>
      </c>
      <c r="F342" s="62" t="s">
        <v>1304</v>
      </c>
      <c r="G342" s="108"/>
    </row>
    <row r="343" spans="2:7">
      <c r="B343" s="336">
        <v>287</v>
      </c>
      <c r="C343" s="50">
        <v>100</v>
      </c>
      <c r="D343" s="63">
        <v>100</v>
      </c>
      <c r="E343" s="57" t="s">
        <v>1305</v>
      </c>
      <c r="F343" s="57" t="s">
        <v>1306</v>
      </c>
      <c r="G343" s="108"/>
    </row>
    <row r="344" spans="2:7">
      <c r="B344" s="336">
        <v>288</v>
      </c>
      <c r="C344" s="50">
        <v>101</v>
      </c>
      <c r="D344" s="63">
        <v>101</v>
      </c>
      <c r="E344" s="57" t="s">
        <v>1307</v>
      </c>
      <c r="F344" s="62" t="s">
        <v>1308</v>
      </c>
      <c r="G344" s="108"/>
    </row>
    <row r="345" spans="2:7">
      <c r="B345" s="336">
        <v>289</v>
      </c>
      <c r="C345" s="50">
        <v>102</v>
      </c>
      <c r="D345" s="63">
        <v>102</v>
      </c>
      <c r="E345" s="57" t="s">
        <v>1309</v>
      </c>
      <c r="F345" s="57" t="s">
        <v>1310</v>
      </c>
      <c r="G345" s="108"/>
    </row>
    <row r="346" spans="2:7">
      <c r="B346" s="336">
        <v>290</v>
      </c>
      <c r="C346" s="50">
        <v>103</v>
      </c>
      <c r="D346" s="63">
        <v>103</v>
      </c>
      <c r="E346" s="57" t="s">
        <v>1311</v>
      </c>
      <c r="F346" s="57" t="s">
        <v>1312</v>
      </c>
      <c r="G346" s="108"/>
    </row>
    <row r="347" spans="2:7">
      <c r="B347" s="336">
        <v>291</v>
      </c>
      <c r="C347" s="50">
        <v>104</v>
      </c>
      <c r="D347" s="63">
        <v>104</v>
      </c>
      <c r="E347" s="57" t="s">
        <v>1313</v>
      </c>
      <c r="F347" s="62" t="s">
        <v>1314</v>
      </c>
      <c r="G347" s="108"/>
    </row>
    <row r="348" spans="2:7">
      <c r="B348" s="336">
        <v>292</v>
      </c>
      <c r="C348" s="50">
        <v>105</v>
      </c>
      <c r="D348" s="63">
        <v>105</v>
      </c>
      <c r="E348" s="57" t="s">
        <v>1315</v>
      </c>
      <c r="F348" s="62" t="s">
        <v>1316</v>
      </c>
      <c r="G348" s="108"/>
    </row>
    <row r="349" spans="2:7">
      <c r="B349" s="336">
        <v>293</v>
      </c>
      <c r="C349" s="50">
        <v>106</v>
      </c>
      <c r="D349" s="63">
        <v>106</v>
      </c>
      <c r="E349" s="57" t="s">
        <v>1317</v>
      </c>
      <c r="F349" s="62" t="s">
        <v>1318</v>
      </c>
      <c r="G349" s="108"/>
    </row>
    <row r="350" spans="2:7">
      <c r="B350" s="336">
        <v>294</v>
      </c>
      <c r="C350" s="50">
        <v>107</v>
      </c>
      <c r="D350" s="63">
        <v>107</v>
      </c>
      <c r="E350" s="57" t="s">
        <v>1319</v>
      </c>
      <c r="F350" s="62" t="s">
        <v>1320</v>
      </c>
      <c r="G350" s="108"/>
    </row>
    <row r="351" spans="2:7">
      <c r="B351" s="336">
        <v>295</v>
      </c>
      <c r="C351" s="50">
        <v>108</v>
      </c>
      <c r="D351" s="63">
        <v>108</v>
      </c>
      <c r="E351" s="58" t="s">
        <v>1321</v>
      </c>
      <c r="F351" s="60" t="s">
        <v>1322</v>
      </c>
      <c r="G351" s="108"/>
    </row>
    <row r="352" spans="2:7">
      <c r="B352" s="336">
        <v>296</v>
      </c>
      <c r="C352" s="50">
        <v>109</v>
      </c>
      <c r="D352" s="63">
        <v>109</v>
      </c>
      <c r="E352" s="57" t="s">
        <v>1323</v>
      </c>
      <c r="F352" s="57" t="s">
        <v>1324</v>
      </c>
      <c r="G352" s="108"/>
    </row>
    <row r="353" spans="2:7">
      <c r="B353" s="336">
        <v>297</v>
      </c>
      <c r="C353" s="50">
        <v>110</v>
      </c>
      <c r="D353" s="63">
        <v>110</v>
      </c>
      <c r="E353" s="57" t="s">
        <v>1325</v>
      </c>
      <c r="F353" s="62" t="s">
        <v>1326</v>
      </c>
      <c r="G353" s="108"/>
    </row>
    <row r="354" spans="2:7">
      <c r="B354" s="336">
        <v>298</v>
      </c>
      <c r="C354" s="50">
        <v>111</v>
      </c>
      <c r="D354" s="63">
        <v>111</v>
      </c>
      <c r="E354" s="57" t="s">
        <v>1327</v>
      </c>
      <c r="F354" s="62" t="s">
        <v>1328</v>
      </c>
      <c r="G354" s="108"/>
    </row>
    <row r="355" spans="2:7">
      <c r="B355" s="336">
        <v>299</v>
      </c>
      <c r="C355" s="50">
        <v>112</v>
      </c>
      <c r="D355" s="63">
        <v>112</v>
      </c>
      <c r="E355" s="57" t="s">
        <v>1329</v>
      </c>
      <c r="F355" s="62" t="s">
        <v>1330</v>
      </c>
      <c r="G355" s="108"/>
    </row>
    <row r="356" spans="2:7">
      <c r="B356" s="336">
        <v>300</v>
      </c>
      <c r="C356" s="50">
        <v>113</v>
      </c>
      <c r="D356" s="63">
        <v>113</v>
      </c>
      <c r="E356" s="57" t="s">
        <v>1331</v>
      </c>
      <c r="F356" s="62" t="s">
        <v>1332</v>
      </c>
      <c r="G356" s="108"/>
    </row>
    <row r="357" spans="2:7">
      <c r="B357" s="336">
        <v>301</v>
      </c>
      <c r="C357" s="50">
        <v>114</v>
      </c>
      <c r="D357" s="63">
        <v>114</v>
      </c>
      <c r="E357" s="58" t="s">
        <v>1333</v>
      </c>
      <c r="F357" s="60" t="s">
        <v>1334</v>
      </c>
      <c r="G357" s="108"/>
    </row>
    <row r="358" spans="2:7">
      <c r="B358" s="491"/>
      <c r="C358" s="492"/>
      <c r="D358" s="492"/>
      <c r="E358" s="492"/>
      <c r="F358" s="492"/>
      <c r="G358" s="501"/>
    </row>
    <row r="359" spans="2:7">
      <c r="B359" s="502"/>
      <c r="C359" s="503"/>
      <c r="D359" s="503"/>
      <c r="E359" s="503"/>
      <c r="F359" s="503"/>
      <c r="G359" s="504"/>
    </row>
    <row r="360" spans="2:7" s="59" customFormat="1" ht="24.75" customHeight="1">
      <c r="B360" s="486"/>
      <c r="C360" s="487"/>
      <c r="D360" s="487"/>
      <c r="E360" s="505" t="s">
        <v>946</v>
      </c>
      <c r="F360" s="505"/>
      <c r="G360" s="506"/>
    </row>
    <row r="361" spans="2:7">
      <c r="B361" s="486"/>
      <c r="C361" s="487"/>
      <c r="D361" s="487"/>
      <c r="E361" s="499" t="s">
        <v>1417</v>
      </c>
      <c r="F361" s="499"/>
      <c r="G361" s="500"/>
    </row>
    <row r="362" spans="2:7">
      <c r="B362" s="486"/>
      <c r="C362" s="487"/>
      <c r="D362" s="487"/>
      <c r="E362" s="42" t="s">
        <v>740</v>
      </c>
      <c r="F362" s="42" t="s">
        <v>741</v>
      </c>
      <c r="G362" s="363" t="s">
        <v>970</v>
      </c>
    </row>
    <row r="363" spans="2:7">
      <c r="B363" s="99">
        <v>302</v>
      </c>
      <c r="C363" s="49">
        <v>1</v>
      </c>
      <c r="D363" s="51">
        <v>1</v>
      </c>
      <c r="E363" s="21" t="s">
        <v>315</v>
      </c>
      <c r="F363" s="21" t="s">
        <v>212</v>
      </c>
      <c r="G363" s="108" t="s">
        <v>1419</v>
      </c>
    </row>
    <row r="364" spans="2:7">
      <c r="B364" s="99">
        <v>303</v>
      </c>
      <c r="C364" s="49">
        <v>2</v>
      </c>
      <c r="D364" s="51">
        <v>2</v>
      </c>
      <c r="E364" s="21" t="s">
        <v>316</v>
      </c>
      <c r="F364" s="21" t="s">
        <v>308</v>
      </c>
      <c r="G364" s="108" t="s">
        <v>1419</v>
      </c>
    </row>
    <row r="365" spans="2:7">
      <c r="B365" s="99">
        <v>304</v>
      </c>
      <c r="C365" s="49">
        <v>3</v>
      </c>
      <c r="D365" s="51">
        <v>3</v>
      </c>
      <c r="E365" s="21" t="s">
        <v>317</v>
      </c>
      <c r="F365" s="21" t="s">
        <v>213</v>
      </c>
      <c r="G365" s="108" t="s">
        <v>1419</v>
      </c>
    </row>
    <row r="366" spans="2:7">
      <c r="B366" s="99">
        <v>305</v>
      </c>
      <c r="C366" s="49">
        <v>4</v>
      </c>
      <c r="D366" s="51">
        <v>4</v>
      </c>
      <c r="E366" s="21" t="s">
        <v>327</v>
      </c>
      <c r="F366" s="21" t="s">
        <v>328</v>
      </c>
      <c r="G366" s="108" t="s">
        <v>1419</v>
      </c>
    </row>
    <row r="367" spans="2:7">
      <c r="B367" s="99">
        <v>306</v>
      </c>
      <c r="C367" s="49">
        <v>5</v>
      </c>
      <c r="D367" s="51">
        <v>5</v>
      </c>
      <c r="E367" s="21" t="s">
        <v>318</v>
      </c>
      <c r="F367" s="21" t="s">
        <v>309</v>
      </c>
      <c r="G367" s="108" t="s">
        <v>1419</v>
      </c>
    </row>
    <row r="368" spans="2:7">
      <c r="B368" s="99">
        <v>307</v>
      </c>
      <c r="C368" s="49">
        <v>6</v>
      </c>
      <c r="D368" s="51">
        <v>6</v>
      </c>
      <c r="E368" s="21" t="s">
        <v>896</v>
      </c>
      <c r="F368" s="21" t="s">
        <v>329</v>
      </c>
      <c r="G368" s="108" t="s">
        <v>1419</v>
      </c>
    </row>
    <row r="369" spans="2:7">
      <c r="B369" s="99">
        <v>308</v>
      </c>
      <c r="C369" s="49">
        <v>7</v>
      </c>
      <c r="D369" s="51">
        <v>7</v>
      </c>
      <c r="E369" s="21" t="s">
        <v>319</v>
      </c>
      <c r="F369" s="21" t="s">
        <v>310</v>
      </c>
      <c r="G369" s="108" t="s">
        <v>1419</v>
      </c>
    </row>
    <row r="370" spans="2:7">
      <c r="B370" s="99">
        <v>309</v>
      </c>
      <c r="C370" s="49">
        <v>8</v>
      </c>
      <c r="D370" s="51">
        <v>8</v>
      </c>
      <c r="E370" s="21" t="s">
        <v>320</v>
      </c>
      <c r="F370" s="21" t="s">
        <v>940</v>
      </c>
      <c r="G370" s="108" t="s">
        <v>1419</v>
      </c>
    </row>
    <row r="371" spans="2:7">
      <c r="B371" s="99">
        <v>310</v>
      </c>
      <c r="C371" s="49">
        <v>9</v>
      </c>
      <c r="D371" s="51">
        <v>9</v>
      </c>
      <c r="E371" s="21" t="s">
        <v>217</v>
      </c>
      <c r="F371" s="21" t="s">
        <v>214</v>
      </c>
      <c r="G371" s="108" t="s">
        <v>1421</v>
      </c>
    </row>
    <row r="372" spans="2:7">
      <c r="B372" s="99">
        <v>311</v>
      </c>
      <c r="C372" s="49">
        <v>10</v>
      </c>
      <c r="D372" s="51">
        <v>10</v>
      </c>
      <c r="E372" s="21" t="s">
        <v>218</v>
      </c>
      <c r="F372" s="21" t="s">
        <v>215</v>
      </c>
      <c r="G372" s="108" t="s">
        <v>1421</v>
      </c>
    </row>
    <row r="373" spans="2:7">
      <c r="B373" s="99">
        <v>312</v>
      </c>
      <c r="C373" s="49">
        <v>11</v>
      </c>
      <c r="D373" s="51">
        <v>11</v>
      </c>
      <c r="E373" s="21" t="s">
        <v>219</v>
      </c>
      <c r="F373" s="21" t="s">
        <v>216</v>
      </c>
      <c r="G373" s="108" t="s">
        <v>1421</v>
      </c>
    </row>
    <row r="374" spans="2:7">
      <c r="B374" s="99">
        <v>313</v>
      </c>
      <c r="C374" s="49">
        <v>12</v>
      </c>
      <c r="D374" s="51">
        <v>12</v>
      </c>
      <c r="E374" s="21" t="s">
        <v>897</v>
      </c>
      <c r="F374" s="21" t="s">
        <v>325</v>
      </c>
      <c r="G374" s="108" t="s">
        <v>1421</v>
      </c>
    </row>
    <row r="375" spans="2:7">
      <c r="B375" s="486"/>
      <c r="C375" s="487"/>
      <c r="D375" s="487"/>
      <c r="E375" s="499" t="s">
        <v>1418</v>
      </c>
      <c r="F375" s="499"/>
      <c r="G375" s="500"/>
    </row>
    <row r="376" spans="2:7">
      <c r="B376" s="99">
        <v>314</v>
      </c>
      <c r="C376" s="49">
        <v>13</v>
      </c>
      <c r="D376" s="51">
        <v>1</v>
      </c>
      <c r="E376" s="21" t="s">
        <v>178</v>
      </c>
      <c r="F376" s="21" t="s">
        <v>211</v>
      </c>
      <c r="G376" s="108" t="s">
        <v>1420</v>
      </c>
    </row>
    <row r="377" spans="2:7">
      <c r="B377" s="99">
        <v>315</v>
      </c>
      <c r="C377" s="49">
        <v>14</v>
      </c>
      <c r="D377" s="51">
        <v>2</v>
      </c>
      <c r="E377" s="21" t="s">
        <v>321</v>
      </c>
      <c r="F377" s="21" t="s">
        <v>311</v>
      </c>
      <c r="G377" s="108" t="s">
        <v>1420</v>
      </c>
    </row>
    <row r="378" spans="2:7">
      <c r="B378" s="99">
        <v>316</v>
      </c>
      <c r="C378" s="49">
        <v>15</v>
      </c>
      <c r="D378" s="51">
        <v>3</v>
      </c>
      <c r="E378" s="21" t="s">
        <v>715</v>
      </c>
      <c r="F378" s="21" t="s">
        <v>1391</v>
      </c>
      <c r="G378" s="108" t="s">
        <v>1422</v>
      </c>
    </row>
    <row r="379" spans="2:7">
      <c r="B379" s="99">
        <v>317</v>
      </c>
      <c r="C379" s="49">
        <v>16</v>
      </c>
      <c r="D379" s="51">
        <v>4</v>
      </c>
      <c r="E379" s="21" t="s">
        <v>716</v>
      </c>
      <c r="F379" s="21" t="s">
        <v>1392</v>
      </c>
      <c r="G379" s="108" t="s">
        <v>1422</v>
      </c>
    </row>
    <row r="380" spans="2:7">
      <c r="B380" s="99">
        <v>318</v>
      </c>
      <c r="C380" s="49">
        <v>17</v>
      </c>
      <c r="D380" s="51">
        <v>5</v>
      </c>
      <c r="E380" s="21" t="s">
        <v>901</v>
      </c>
      <c r="F380" s="21" t="s">
        <v>902</v>
      </c>
      <c r="G380" s="108" t="s">
        <v>1422</v>
      </c>
    </row>
    <row r="381" spans="2:7">
      <c r="B381" s="99">
        <v>319</v>
      </c>
      <c r="C381" s="49">
        <v>18</v>
      </c>
      <c r="D381" s="51">
        <v>6</v>
      </c>
      <c r="E381" s="21" t="s">
        <v>900</v>
      </c>
      <c r="F381" s="21" t="s">
        <v>714</v>
      </c>
      <c r="G381" s="108" t="s">
        <v>1422</v>
      </c>
    </row>
    <row r="382" spans="2:7">
      <c r="B382" s="99">
        <v>320</v>
      </c>
      <c r="C382" s="49">
        <v>19</v>
      </c>
      <c r="D382" s="51">
        <v>7</v>
      </c>
      <c r="E382" s="21" t="s">
        <v>899</v>
      </c>
      <c r="F382" s="21" t="s">
        <v>713</v>
      </c>
      <c r="G382" s="108" t="s">
        <v>1422</v>
      </c>
    </row>
    <row r="383" spans="2:7">
      <c r="B383" s="99">
        <v>321</v>
      </c>
      <c r="C383" s="49">
        <v>20</v>
      </c>
      <c r="D383" s="51">
        <v>8</v>
      </c>
      <c r="E383" s="21" t="s">
        <v>717</v>
      </c>
      <c r="F383" s="21" t="s">
        <v>898</v>
      </c>
      <c r="G383" s="108" t="s">
        <v>1422</v>
      </c>
    </row>
    <row r="384" spans="2:7">
      <c r="B384" s="491"/>
      <c r="C384" s="492"/>
      <c r="D384" s="492"/>
      <c r="E384" s="492"/>
      <c r="F384" s="492"/>
      <c r="G384" s="501"/>
    </row>
    <row r="385" spans="1:7">
      <c r="B385" s="502"/>
      <c r="C385" s="503"/>
      <c r="D385" s="503"/>
      <c r="E385" s="503"/>
      <c r="F385" s="503"/>
      <c r="G385" s="504"/>
    </row>
    <row r="386" spans="1:7" s="59" customFormat="1" ht="24" customHeight="1">
      <c r="B386" s="486"/>
      <c r="C386" s="487"/>
      <c r="D386" s="487"/>
      <c r="E386" s="505" t="s">
        <v>355</v>
      </c>
      <c r="F386" s="505"/>
      <c r="G386" s="506"/>
    </row>
    <row r="387" spans="1:7">
      <c r="B387" s="486"/>
      <c r="C387" s="487"/>
      <c r="D387" s="487"/>
      <c r="E387" s="499" t="s">
        <v>971</v>
      </c>
      <c r="F387" s="499"/>
      <c r="G387" s="500"/>
    </row>
    <row r="388" spans="1:7">
      <c r="A388" t="s">
        <v>172</v>
      </c>
      <c r="B388" s="486"/>
      <c r="C388" s="487"/>
      <c r="D388" s="487"/>
      <c r="E388" s="42" t="s">
        <v>740</v>
      </c>
      <c r="F388" s="42" t="s">
        <v>741</v>
      </c>
      <c r="G388" s="363" t="s">
        <v>981</v>
      </c>
    </row>
    <row r="389" spans="1:7">
      <c r="B389" s="99">
        <v>322</v>
      </c>
      <c r="C389" s="49">
        <v>1</v>
      </c>
      <c r="D389" s="51">
        <v>1</v>
      </c>
      <c r="E389" s="21" t="s">
        <v>253</v>
      </c>
      <c r="F389" s="21" t="s">
        <v>734</v>
      </c>
      <c r="G389" s="108" t="s">
        <v>977</v>
      </c>
    </row>
    <row r="390" spans="1:7">
      <c r="B390" s="99">
        <v>323</v>
      </c>
      <c r="C390" s="49">
        <v>2</v>
      </c>
      <c r="D390" s="51">
        <v>2</v>
      </c>
      <c r="E390" s="21" t="s">
        <v>254</v>
      </c>
      <c r="F390" s="21" t="s">
        <v>733</v>
      </c>
      <c r="G390" s="108" t="s">
        <v>977</v>
      </c>
    </row>
    <row r="391" spans="1:7">
      <c r="B391" s="99">
        <v>324</v>
      </c>
      <c r="C391" s="49">
        <v>3</v>
      </c>
      <c r="D391" s="51">
        <v>3</v>
      </c>
      <c r="E391" s="37" t="s">
        <v>975</v>
      </c>
      <c r="F391" s="38" t="s">
        <v>735</v>
      </c>
      <c r="G391" s="108" t="s">
        <v>978</v>
      </c>
    </row>
    <row r="392" spans="1:7">
      <c r="B392" s="99">
        <v>325</v>
      </c>
      <c r="C392" s="49">
        <v>4</v>
      </c>
      <c r="D392" s="51">
        <v>4</v>
      </c>
      <c r="E392" s="37" t="s">
        <v>28</v>
      </c>
      <c r="F392" s="38" t="s">
        <v>13</v>
      </c>
      <c r="G392" s="108" t="s">
        <v>979</v>
      </c>
    </row>
    <row r="393" spans="1:7">
      <c r="B393" s="99">
        <v>326</v>
      </c>
      <c r="C393" s="49">
        <v>5</v>
      </c>
      <c r="D393" s="51">
        <v>5</v>
      </c>
      <c r="E393" s="38" t="s">
        <v>985</v>
      </c>
      <c r="F393" s="38" t="s">
        <v>973</v>
      </c>
      <c r="G393" s="108" t="s">
        <v>979</v>
      </c>
    </row>
    <row r="394" spans="1:7">
      <c r="B394" s="99">
        <v>327</v>
      </c>
      <c r="C394" s="49">
        <v>6</v>
      </c>
      <c r="D394" s="51">
        <v>6</v>
      </c>
      <c r="E394" s="21" t="s">
        <v>986</v>
      </c>
      <c r="F394" s="38" t="s">
        <v>732</v>
      </c>
      <c r="G394" s="108" t="s">
        <v>979</v>
      </c>
    </row>
    <row r="395" spans="1:7">
      <c r="B395" s="99">
        <v>328</v>
      </c>
      <c r="C395" s="49">
        <v>7</v>
      </c>
      <c r="D395" s="51">
        <v>7</v>
      </c>
      <c r="E395" s="37" t="s">
        <v>29</v>
      </c>
      <c r="F395" s="38" t="s">
        <v>14</v>
      </c>
      <c r="G395" s="108" t="s">
        <v>979</v>
      </c>
    </row>
    <row r="396" spans="1:7">
      <c r="B396" s="99">
        <v>329</v>
      </c>
      <c r="C396" s="49">
        <v>8</v>
      </c>
      <c r="D396" s="51">
        <v>8</v>
      </c>
      <c r="E396" s="21" t="s">
        <v>263</v>
      </c>
      <c r="F396" s="38" t="s">
        <v>730</v>
      </c>
      <c r="G396" s="108" t="s">
        <v>980</v>
      </c>
    </row>
    <row r="397" spans="1:7">
      <c r="B397" s="99">
        <v>330</v>
      </c>
      <c r="C397" s="49">
        <v>9</v>
      </c>
      <c r="D397" s="51">
        <v>9</v>
      </c>
      <c r="E397" s="37" t="s">
        <v>31</v>
      </c>
      <c r="F397" s="38" t="s">
        <v>731</v>
      </c>
      <c r="G397" s="108" t="s">
        <v>977</v>
      </c>
    </row>
    <row r="398" spans="1:7">
      <c r="B398" s="99">
        <v>331</v>
      </c>
      <c r="C398" s="49">
        <v>10</v>
      </c>
      <c r="D398" s="51">
        <v>10</v>
      </c>
      <c r="E398" s="21" t="s">
        <v>259</v>
      </c>
      <c r="F398" s="38" t="s">
        <v>903</v>
      </c>
      <c r="G398" s="108" t="s">
        <v>988</v>
      </c>
    </row>
    <row r="399" spans="1:7">
      <c r="B399" s="99">
        <v>332</v>
      </c>
      <c r="C399" s="49">
        <v>11</v>
      </c>
      <c r="D399" s="51">
        <v>11</v>
      </c>
      <c r="E399" s="21" t="s">
        <v>258</v>
      </c>
      <c r="F399" s="38" t="s">
        <v>904</v>
      </c>
      <c r="G399" s="108" t="s">
        <v>988</v>
      </c>
    </row>
    <row r="400" spans="1:7">
      <c r="B400" s="486"/>
      <c r="C400" s="487"/>
      <c r="D400" s="487"/>
      <c r="E400" s="499" t="s">
        <v>971</v>
      </c>
      <c r="F400" s="499"/>
      <c r="G400" s="500"/>
    </row>
    <row r="401" spans="2:7">
      <c r="B401" s="99">
        <v>333</v>
      </c>
      <c r="C401" s="49">
        <v>12</v>
      </c>
      <c r="D401" s="51">
        <v>1</v>
      </c>
      <c r="E401" s="21" t="s">
        <v>984</v>
      </c>
      <c r="F401" s="38" t="s">
        <v>12</v>
      </c>
      <c r="G401" s="108" t="s">
        <v>987</v>
      </c>
    </row>
    <row r="402" spans="2:7">
      <c r="B402" s="99">
        <v>334</v>
      </c>
      <c r="C402" s="49">
        <v>13</v>
      </c>
      <c r="D402" s="51">
        <v>2</v>
      </c>
      <c r="E402" s="21" t="s">
        <v>728</v>
      </c>
      <c r="F402" s="38" t="s">
        <v>727</v>
      </c>
      <c r="G402" s="108" t="s">
        <v>976</v>
      </c>
    </row>
    <row r="403" spans="2:7">
      <c r="B403" s="99">
        <v>335</v>
      </c>
      <c r="C403" s="49">
        <v>14</v>
      </c>
      <c r="D403" s="51">
        <v>3</v>
      </c>
      <c r="E403" s="21" t="s">
        <v>255</v>
      </c>
      <c r="F403" s="38" t="s">
        <v>729</v>
      </c>
      <c r="G403" s="108" t="s">
        <v>976</v>
      </c>
    </row>
    <row r="404" spans="2:7">
      <c r="B404" s="99">
        <v>336</v>
      </c>
      <c r="C404" s="49">
        <v>15</v>
      </c>
      <c r="D404" s="51">
        <v>4</v>
      </c>
      <c r="E404" s="37" t="s">
        <v>982</v>
      </c>
      <c r="F404" s="38" t="s">
        <v>11</v>
      </c>
      <c r="G404" s="108" t="s">
        <v>987</v>
      </c>
    </row>
    <row r="405" spans="2:7">
      <c r="B405" s="99">
        <v>337</v>
      </c>
      <c r="C405" s="49">
        <v>16</v>
      </c>
      <c r="D405" s="51">
        <v>5</v>
      </c>
      <c r="E405" s="37" t="s">
        <v>30</v>
      </c>
      <c r="F405" s="38" t="s">
        <v>905</v>
      </c>
      <c r="G405" s="108" t="s">
        <v>976</v>
      </c>
    </row>
    <row r="406" spans="2:7">
      <c r="B406" s="99">
        <v>338</v>
      </c>
      <c r="C406" s="49">
        <v>17</v>
      </c>
      <c r="D406" s="51">
        <v>6</v>
      </c>
      <c r="E406" s="21" t="s">
        <v>244</v>
      </c>
      <c r="F406" s="38" t="s">
        <v>726</v>
      </c>
      <c r="G406" s="108" t="s">
        <v>976</v>
      </c>
    </row>
    <row r="407" spans="2:7">
      <c r="B407" s="99">
        <v>339</v>
      </c>
      <c r="C407" s="49">
        <v>18</v>
      </c>
      <c r="D407" s="51">
        <v>7</v>
      </c>
      <c r="E407" s="21" t="s">
        <v>260</v>
      </c>
      <c r="F407" s="38" t="s">
        <v>723</v>
      </c>
      <c r="G407" s="108" t="s">
        <v>987</v>
      </c>
    </row>
    <row r="408" spans="2:7">
      <c r="B408" s="99">
        <v>340</v>
      </c>
      <c r="C408" s="49">
        <v>19</v>
      </c>
      <c r="D408" s="51">
        <v>8</v>
      </c>
      <c r="E408" s="21" t="s">
        <v>261</v>
      </c>
      <c r="F408" s="38" t="s">
        <v>724</v>
      </c>
      <c r="G408" s="108" t="s">
        <v>976</v>
      </c>
    </row>
    <row r="409" spans="2:7">
      <c r="B409" s="99">
        <v>341</v>
      </c>
      <c r="C409" s="49">
        <v>20</v>
      </c>
      <c r="D409" s="51">
        <v>9</v>
      </c>
      <c r="E409" s="21" t="s">
        <v>262</v>
      </c>
      <c r="F409" s="38" t="s">
        <v>725</v>
      </c>
      <c r="G409" s="108" t="s">
        <v>976</v>
      </c>
    </row>
    <row r="410" spans="2:7">
      <c r="B410" s="99">
        <v>342</v>
      </c>
      <c r="C410" s="49">
        <v>21</v>
      </c>
      <c r="D410" s="51">
        <v>10</v>
      </c>
      <c r="E410" s="21" t="s">
        <v>983</v>
      </c>
      <c r="F410" s="38" t="s">
        <v>974</v>
      </c>
      <c r="G410" s="108" t="s">
        <v>989</v>
      </c>
    </row>
    <row r="411" spans="2:7">
      <c r="B411" s="491"/>
      <c r="C411" s="492"/>
      <c r="D411" s="492"/>
      <c r="E411" s="492"/>
      <c r="F411" s="492"/>
      <c r="G411" s="501"/>
    </row>
    <row r="412" spans="2:7">
      <c r="B412" s="502"/>
      <c r="C412" s="503"/>
      <c r="D412" s="503"/>
      <c r="E412" s="503"/>
      <c r="F412" s="503"/>
      <c r="G412" s="504"/>
    </row>
    <row r="413" spans="2:7" s="59" customFormat="1" ht="22.5" customHeight="1">
      <c r="B413" s="486"/>
      <c r="C413" s="487"/>
      <c r="D413" s="487"/>
      <c r="E413" s="505" t="s">
        <v>947</v>
      </c>
      <c r="F413" s="505"/>
      <c r="G413" s="506"/>
    </row>
    <row r="414" spans="2:7">
      <c r="B414" s="486"/>
      <c r="C414" s="487"/>
      <c r="D414" s="487"/>
      <c r="E414" s="499" t="s">
        <v>332</v>
      </c>
      <c r="F414" s="499"/>
      <c r="G414" s="500"/>
    </row>
    <row r="415" spans="2:7">
      <c r="B415" s="486"/>
      <c r="C415" s="487"/>
      <c r="D415" s="487"/>
      <c r="E415" s="42" t="s">
        <v>740</v>
      </c>
      <c r="F415" s="42" t="s">
        <v>741</v>
      </c>
      <c r="G415" s="363" t="s">
        <v>970</v>
      </c>
    </row>
    <row r="416" spans="2:7">
      <c r="B416" s="99">
        <v>343</v>
      </c>
      <c r="C416" s="49">
        <v>1</v>
      </c>
      <c r="D416" s="51">
        <v>1</v>
      </c>
      <c r="E416" s="37" t="s">
        <v>177</v>
      </c>
      <c r="F416" s="38" t="s">
        <v>572</v>
      </c>
      <c r="G416" s="108" t="s">
        <v>967</v>
      </c>
    </row>
    <row r="417" spans="2:7">
      <c r="B417" s="99">
        <v>344</v>
      </c>
      <c r="C417" s="49">
        <v>2</v>
      </c>
      <c r="D417" s="51">
        <v>2</v>
      </c>
      <c r="E417" s="21" t="s">
        <v>966</v>
      </c>
      <c r="F417" s="38" t="s">
        <v>573</v>
      </c>
      <c r="G417" s="108" t="s">
        <v>967</v>
      </c>
    </row>
    <row r="418" spans="2:7">
      <c r="B418" s="99">
        <v>345</v>
      </c>
      <c r="C418" s="49">
        <v>3</v>
      </c>
      <c r="D418" s="51">
        <v>3</v>
      </c>
      <c r="E418" s="21" t="s">
        <v>965</v>
      </c>
      <c r="F418" s="38" t="s">
        <v>574</v>
      </c>
      <c r="G418" s="108" t="s">
        <v>967</v>
      </c>
    </row>
    <row r="419" spans="2:7">
      <c r="B419" s="99">
        <v>346</v>
      </c>
      <c r="C419" s="49">
        <v>4</v>
      </c>
      <c r="D419" s="51">
        <v>4</v>
      </c>
      <c r="E419" s="21" t="s">
        <v>964</v>
      </c>
      <c r="F419" s="38" t="s">
        <v>575</v>
      </c>
      <c r="G419" s="108" t="s">
        <v>967</v>
      </c>
    </row>
    <row r="420" spans="2:7">
      <c r="B420" s="99">
        <v>347</v>
      </c>
      <c r="C420" s="49">
        <v>5</v>
      </c>
      <c r="D420" s="51">
        <v>5</v>
      </c>
      <c r="E420" s="21" t="s">
        <v>963</v>
      </c>
      <c r="F420" s="38" t="s">
        <v>576</v>
      </c>
      <c r="G420" s="108" t="s">
        <v>967</v>
      </c>
    </row>
    <row r="421" spans="2:7">
      <c r="B421" s="99">
        <v>348</v>
      </c>
      <c r="C421" s="49">
        <v>6</v>
      </c>
      <c r="D421" s="51">
        <v>6</v>
      </c>
      <c r="E421" s="21" t="s">
        <v>962</v>
      </c>
      <c r="F421" s="38" t="s">
        <v>577</v>
      </c>
      <c r="G421" s="108" t="s">
        <v>967</v>
      </c>
    </row>
    <row r="422" spans="2:7">
      <c r="B422" s="99">
        <v>349</v>
      </c>
      <c r="C422" s="49">
        <v>7</v>
      </c>
      <c r="D422" s="51">
        <v>7</v>
      </c>
      <c r="E422" s="21" t="s">
        <v>961</v>
      </c>
      <c r="F422" s="38" t="s">
        <v>578</v>
      </c>
      <c r="G422" s="108" t="s">
        <v>967</v>
      </c>
    </row>
    <row r="423" spans="2:7">
      <c r="B423" s="99">
        <v>350</v>
      </c>
      <c r="C423" s="49">
        <v>8</v>
      </c>
      <c r="D423" s="51">
        <v>8</v>
      </c>
      <c r="E423" s="21" t="s">
        <v>960</v>
      </c>
      <c r="F423" s="38" t="s">
        <v>579</v>
      </c>
      <c r="G423" s="108" t="s">
        <v>967</v>
      </c>
    </row>
    <row r="424" spans="2:7">
      <c r="B424" s="99">
        <v>351</v>
      </c>
      <c r="C424" s="49">
        <v>9</v>
      </c>
      <c r="D424" s="51">
        <v>9</v>
      </c>
      <c r="E424" s="21" t="s">
        <v>959</v>
      </c>
      <c r="F424" s="38" t="s">
        <v>580</v>
      </c>
      <c r="G424" s="108" t="s">
        <v>967</v>
      </c>
    </row>
    <row r="425" spans="2:7">
      <c r="B425" s="99">
        <v>352</v>
      </c>
      <c r="C425" s="49">
        <v>10</v>
      </c>
      <c r="D425" s="51">
        <v>10</v>
      </c>
      <c r="E425" s="21" t="s">
        <v>958</v>
      </c>
      <c r="F425" s="38" t="s">
        <v>581</v>
      </c>
      <c r="G425" s="108" t="s">
        <v>967</v>
      </c>
    </row>
    <row r="426" spans="2:7">
      <c r="B426" s="99">
        <v>353</v>
      </c>
      <c r="C426" s="49">
        <v>11</v>
      </c>
      <c r="D426" s="51">
        <v>11</v>
      </c>
      <c r="E426" s="21" t="s">
        <v>957</v>
      </c>
      <c r="F426" s="38" t="s">
        <v>582</v>
      </c>
      <c r="G426" s="108" t="s">
        <v>967</v>
      </c>
    </row>
    <row r="427" spans="2:7">
      <c r="B427" s="99">
        <v>354</v>
      </c>
      <c r="C427" s="49">
        <v>12</v>
      </c>
      <c r="D427" s="51">
        <v>12</v>
      </c>
      <c r="E427" s="21" t="s">
        <v>956</v>
      </c>
      <c r="F427" s="38" t="s">
        <v>583</v>
      </c>
      <c r="G427" s="108" t="s">
        <v>967</v>
      </c>
    </row>
    <row r="428" spans="2:7">
      <c r="B428" s="99">
        <v>355</v>
      </c>
      <c r="C428" s="49">
        <v>13</v>
      </c>
      <c r="D428" s="51">
        <v>13</v>
      </c>
      <c r="E428" s="21" t="s">
        <v>955</v>
      </c>
      <c r="F428" s="38" t="s">
        <v>584</v>
      </c>
      <c r="G428" s="108" t="s">
        <v>967</v>
      </c>
    </row>
    <row r="429" spans="2:7">
      <c r="B429" s="99">
        <v>356</v>
      </c>
      <c r="C429" s="49">
        <v>14</v>
      </c>
      <c r="D429" s="51">
        <v>14</v>
      </c>
      <c r="E429" s="21" t="s">
        <v>954</v>
      </c>
      <c r="F429" s="38" t="s">
        <v>585</v>
      </c>
      <c r="G429" s="108" t="s">
        <v>967</v>
      </c>
    </row>
    <row r="430" spans="2:7">
      <c r="B430" s="99">
        <v>357</v>
      </c>
      <c r="C430" s="49">
        <v>15</v>
      </c>
      <c r="D430" s="51">
        <v>15</v>
      </c>
      <c r="E430" s="21" t="s">
        <v>953</v>
      </c>
      <c r="F430" s="38" t="s">
        <v>586</v>
      </c>
      <c r="G430" s="108" t="s">
        <v>967</v>
      </c>
    </row>
    <row r="431" spans="2:7">
      <c r="B431" s="99">
        <v>358</v>
      </c>
      <c r="C431" s="49">
        <v>16</v>
      </c>
      <c r="D431" s="51">
        <v>16</v>
      </c>
      <c r="E431" s="21" t="s">
        <v>952</v>
      </c>
      <c r="F431" s="38" t="s">
        <v>587</v>
      </c>
      <c r="G431" s="108" t="s">
        <v>967</v>
      </c>
    </row>
    <row r="432" spans="2:7">
      <c r="B432" s="99">
        <v>359</v>
      </c>
      <c r="C432" s="49">
        <v>17</v>
      </c>
      <c r="D432" s="51">
        <v>17</v>
      </c>
      <c r="E432" s="21" t="s">
        <v>951</v>
      </c>
      <c r="F432" s="38" t="s">
        <v>588</v>
      </c>
      <c r="G432" s="108" t="s">
        <v>967</v>
      </c>
    </row>
    <row r="433" spans="2:7">
      <c r="B433" s="99">
        <v>360</v>
      </c>
      <c r="C433" s="49">
        <v>18</v>
      </c>
      <c r="D433" s="51">
        <v>18</v>
      </c>
      <c r="E433" s="21" t="s">
        <v>950</v>
      </c>
      <c r="F433" s="38" t="s">
        <v>589</v>
      </c>
      <c r="G433" s="108" t="s">
        <v>967</v>
      </c>
    </row>
    <row r="434" spans="2:7">
      <c r="B434" s="99">
        <v>361</v>
      </c>
      <c r="C434" s="49">
        <v>19</v>
      </c>
      <c r="D434" s="51">
        <v>19</v>
      </c>
      <c r="E434" s="21" t="s">
        <v>949</v>
      </c>
      <c r="F434" s="38" t="s">
        <v>590</v>
      </c>
      <c r="G434" s="108" t="s">
        <v>967</v>
      </c>
    </row>
    <row r="435" spans="2:7">
      <c r="B435" s="99">
        <v>362</v>
      </c>
      <c r="C435" s="49">
        <v>20</v>
      </c>
      <c r="D435" s="51">
        <v>20</v>
      </c>
      <c r="E435" s="21" t="s">
        <v>948</v>
      </c>
      <c r="F435" s="38" t="s">
        <v>591</v>
      </c>
      <c r="G435" s="108" t="s">
        <v>967</v>
      </c>
    </row>
    <row r="436" spans="2:7">
      <c r="B436" s="486"/>
      <c r="C436" s="487"/>
      <c r="D436" s="487"/>
      <c r="E436" s="499" t="s">
        <v>331</v>
      </c>
      <c r="F436" s="499"/>
      <c r="G436" s="500"/>
    </row>
    <row r="437" spans="2:7">
      <c r="B437" s="99">
        <v>363</v>
      </c>
      <c r="C437" s="49">
        <v>21</v>
      </c>
      <c r="D437" s="51">
        <v>1</v>
      </c>
      <c r="E437" s="21" t="s">
        <v>624</v>
      </c>
      <c r="F437" s="21" t="s">
        <v>621</v>
      </c>
      <c r="G437" s="108" t="s">
        <v>972</v>
      </c>
    </row>
    <row r="438" spans="2:7">
      <c r="B438" s="99">
        <v>364</v>
      </c>
      <c r="C438" s="49">
        <v>22</v>
      </c>
      <c r="D438" s="51">
        <v>2</v>
      </c>
      <c r="E438" s="21" t="s">
        <v>625</v>
      </c>
      <c r="F438" s="21" t="s">
        <v>613</v>
      </c>
      <c r="G438" s="108" t="s">
        <v>972</v>
      </c>
    </row>
    <row r="439" spans="2:7">
      <c r="B439" s="99">
        <v>365</v>
      </c>
      <c r="C439" s="49">
        <v>23</v>
      </c>
      <c r="D439" s="51">
        <v>3</v>
      </c>
      <c r="E439" s="21" t="s">
        <v>640</v>
      </c>
      <c r="F439" s="21" t="s">
        <v>637</v>
      </c>
      <c r="G439" s="108" t="s">
        <v>972</v>
      </c>
    </row>
    <row r="440" spans="2:7">
      <c r="B440" s="99">
        <v>366</v>
      </c>
      <c r="C440" s="49">
        <v>24</v>
      </c>
      <c r="D440" s="51">
        <v>4</v>
      </c>
      <c r="E440" s="21" t="s">
        <v>633</v>
      </c>
      <c r="F440" s="21" t="s">
        <v>614</v>
      </c>
      <c r="G440" s="108" t="s">
        <v>972</v>
      </c>
    </row>
    <row r="441" spans="2:7">
      <c r="B441" s="99">
        <v>367</v>
      </c>
      <c r="C441" s="49">
        <v>25</v>
      </c>
      <c r="D441" s="51">
        <v>5</v>
      </c>
      <c r="E441" s="21" t="s">
        <v>627</v>
      </c>
      <c r="F441" s="21" t="s">
        <v>615</v>
      </c>
      <c r="G441" s="108" t="s">
        <v>972</v>
      </c>
    </row>
    <row r="442" spans="2:7">
      <c r="B442" s="99">
        <v>368</v>
      </c>
      <c r="C442" s="49">
        <v>26</v>
      </c>
      <c r="D442" s="51">
        <v>6</v>
      </c>
      <c r="E442" s="21" t="s">
        <v>626</v>
      </c>
      <c r="F442" s="21" t="s">
        <v>617</v>
      </c>
      <c r="G442" s="108" t="s">
        <v>972</v>
      </c>
    </row>
    <row r="443" spans="2:7">
      <c r="B443" s="99">
        <v>369</v>
      </c>
      <c r="C443" s="49">
        <v>27</v>
      </c>
      <c r="D443" s="51">
        <v>7</v>
      </c>
      <c r="E443" s="21" t="s">
        <v>628</v>
      </c>
      <c r="F443" s="21" t="s">
        <v>651</v>
      </c>
      <c r="G443" s="108" t="s">
        <v>972</v>
      </c>
    </row>
    <row r="444" spans="2:7">
      <c r="B444" s="99">
        <v>370</v>
      </c>
      <c r="C444" s="49">
        <v>28</v>
      </c>
      <c r="D444" s="51">
        <v>8</v>
      </c>
      <c r="E444" s="21" t="s">
        <v>629</v>
      </c>
      <c r="F444" s="21" t="s">
        <v>968</v>
      </c>
      <c r="G444" s="108" t="s">
        <v>972</v>
      </c>
    </row>
    <row r="445" spans="2:7">
      <c r="B445" s="99">
        <v>371</v>
      </c>
      <c r="C445" s="49">
        <v>29</v>
      </c>
      <c r="D445" s="51">
        <v>9</v>
      </c>
      <c r="E445" s="21" t="s">
        <v>630</v>
      </c>
      <c r="F445" s="21" t="s">
        <v>618</v>
      </c>
      <c r="G445" s="108" t="s">
        <v>972</v>
      </c>
    </row>
    <row r="446" spans="2:7">
      <c r="B446" s="99">
        <v>372</v>
      </c>
      <c r="C446" s="49">
        <v>30</v>
      </c>
      <c r="D446" s="51">
        <v>10</v>
      </c>
      <c r="E446" s="21" t="s">
        <v>632</v>
      </c>
      <c r="F446" s="21" t="s">
        <v>619</v>
      </c>
      <c r="G446" s="108" t="s">
        <v>972</v>
      </c>
    </row>
    <row r="447" spans="2:7">
      <c r="B447" s="99">
        <v>373</v>
      </c>
      <c r="C447" s="49">
        <v>31</v>
      </c>
      <c r="D447" s="51">
        <v>11</v>
      </c>
      <c r="E447" s="21" t="s">
        <v>645</v>
      </c>
      <c r="F447" s="21" t="s">
        <v>620</v>
      </c>
      <c r="G447" s="108" t="s">
        <v>972</v>
      </c>
    </row>
    <row r="448" spans="2:7">
      <c r="B448" s="99">
        <v>374</v>
      </c>
      <c r="C448" s="49">
        <v>32</v>
      </c>
      <c r="D448" s="51">
        <v>12</v>
      </c>
      <c r="E448" s="21" t="s">
        <v>631</v>
      </c>
      <c r="F448" s="21" t="s">
        <v>622</v>
      </c>
      <c r="G448" s="108" t="s">
        <v>972</v>
      </c>
    </row>
    <row r="449" spans="2:7">
      <c r="B449" s="99">
        <v>375</v>
      </c>
      <c r="C449" s="49">
        <v>33</v>
      </c>
      <c r="D449" s="51">
        <v>13</v>
      </c>
      <c r="E449" s="21" t="s">
        <v>906</v>
      </c>
      <c r="F449" s="21" t="s">
        <v>652</v>
      </c>
      <c r="G449" s="108" t="s">
        <v>972</v>
      </c>
    </row>
    <row r="450" spans="2:7">
      <c r="B450" s="99">
        <v>376</v>
      </c>
      <c r="C450" s="49">
        <v>34</v>
      </c>
      <c r="D450" s="51">
        <v>14</v>
      </c>
      <c r="E450" s="21" t="s">
        <v>907</v>
      </c>
      <c r="F450" s="21" t="s">
        <v>653</v>
      </c>
      <c r="G450" s="108" t="s">
        <v>972</v>
      </c>
    </row>
    <row r="451" spans="2:7" s="14" customFormat="1">
      <c r="B451" s="99">
        <v>377</v>
      </c>
      <c r="C451" s="49">
        <v>35</v>
      </c>
      <c r="D451" s="51">
        <v>15</v>
      </c>
      <c r="E451" s="45" t="s">
        <v>969</v>
      </c>
      <c r="F451" s="45" t="s">
        <v>639</v>
      </c>
      <c r="G451" s="108" t="s">
        <v>972</v>
      </c>
    </row>
    <row r="452" spans="2:7">
      <c r="B452" s="491"/>
      <c r="C452" s="492"/>
      <c r="D452" s="492"/>
      <c r="E452" s="492"/>
      <c r="F452" s="492"/>
      <c r="G452" s="501"/>
    </row>
    <row r="453" spans="2:7">
      <c r="B453" s="502"/>
      <c r="C453" s="503"/>
      <c r="D453" s="503"/>
      <c r="E453" s="503"/>
      <c r="F453" s="503"/>
      <c r="G453" s="504"/>
    </row>
    <row r="454" spans="2:7" s="59" customFormat="1" ht="24" customHeight="1">
      <c r="B454" s="486"/>
      <c r="C454" s="487"/>
      <c r="D454" s="487"/>
      <c r="E454" s="505" t="s">
        <v>990</v>
      </c>
      <c r="F454" s="505"/>
      <c r="G454" s="506"/>
    </row>
    <row r="455" spans="2:7">
      <c r="B455" s="486"/>
      <c r="C455" s="487"/>
      <c r="D455" s="487"/>
      <c r="E455" s="499" t="s">
        <v>991</v>
      </c>
      <c r="F455" s="499"/>
      <c r="G455" s="500"/>
    </row>
    <row r="456" spans="2:7">
      <c r="B456" s="486"/>
      <c r="C456" s="487"/>
      <c r="D456" s="487"/>
      <c r="E456" s="42" t="s">
        <v>740</v>
      </c>
      <c r="F456" s="42" t="s">
        <v>741</v>
      </c>
      <c r="G456" s="363" t="s">
        <v>992</v>
      </c>
    </row>
    <row r="457" spans="2:7">
      <c r="B457" s="99">
        <v>378</v>
      </c>
      <c r="C457" s="49">
        <v>1</v>
      </c>
      <c r="D457" s="51">
        <v>1</v>
      </c>
      <c r="E457" s="48" t="s">
        <v>167</v>
      </c>
      <c r="F457" s="38" t="s">
        <v>147</v>
      </c>
      <c r="G457" s="108" t="s">
        <v>1018</v>
      </c>
    </row>
    <row r="458" spans="2:7">
      <c r="B458" s="99">
        <v>379</v>
      </c>
      <c r="C458" s="49">
        <v>2</v>
      </c>
      <c r="D458" s="51">
        <v>2</v>
      </c>
      <c r="E458" s="48" t="s">
        <v>1006</v>
      </c>
      <c r="F458" s="38" t="s">
        <v>993</v>
      </c>
      <c r="G458" s="108" t="s">
        <v>1018</v>
      </c>
    </row>
    <row r="459" spans="2:7">
      <c r="B459" s="99">
        <v>380</v>
      </c>
      <c r="C459" s="49">
        <v>3</v>
      </c>
      <c r="D459" s="51">
        <v>3</v>
      </c>
      <c r="E459" s="48" t="s">
        <v>1007</v>
      </c>
      <c r="F459" s="38" t="s">
        <v>994</v>
      </c>
      <c r="G459" s="108" t="s">
        <v>1018</v>
      </c>
    </row>
    <row r="460" spans="2:7">
      <c r="B460" s="99">
        <v>381</v>
      </c>
      <c r="C460" s="49">
        <v>4</v>
      </c>
      <c r="D460" s="51">
        <v>4</v>
      </c>
      <c r="E460" s="48" t="s">
        <v>1008</v>
      </c>
      <c r="F460" s="38" t="s">
        <v>995</v>
      </c>
      <c r="G460" s="108" t="s">
        <v>1018</v>
      </c>
    </row>
    <row r="461" spans="2:7">
      <c r="B461" s="99">
        <v>382</v>
      </c>
      <c r="C461" s="49">
        <v>5</v>
      </c>
      <c r="D461" s="51">
        <v>5</v>
      </c>
      <c r="E461" s="48" t="s">
        <v>1009</v>
      </c>
      <c r="F461" s="38" t="s">
        <v>996</v>
      </c>
      <c r="G461" s="108" t="s">
        <v>1018</v>
      </c>
    </row>
    <row r="462" spans="2:7">
      <c r="B462" s="99">
        <v>383</v>
      </c>
      <c r="C462" s="49">
        <v>6</v>
      </c>
      <c r="D462" s="51">
        <v>6</v>
      </c>
      <c r="E462" s="48" t="s">
        <v>1010</v>
      </c>
      <c r="F462" s="38" t="s">
        <v>997</v>
      </c>
      <c r="G462" s="108" t="s">
        <v>1018</v>
      </c>
    </row>
    <row r="463" spans="2:7">
      <c r="B463" s="99">
        <v>384</v>
      </c>
      <c r="C463" s="49">
        <v>7</v>
      </c>
      <c r="D463" s="51">
        <v>7</v>
      </c>
      <c r="E463" s="48" t="s">
        <v>1011</v>
      </c>
      <c r="F463" s="38" t="s">
        <v>998</v>
      </c>
      <c r="G463" s="108" t="s">
        <v>1018</v>
      </c>
    </row>
    <row r="464" spans="2:7">
      <c r="B464" s="99">
        <v>385</v>
      </c>
      <c r="C464" s="49">
        <v>8</v>
      </c>
      <c r="D464" s="51">
        <v>8</v>
      </c>
      <c r="E464" s="48" t="s">
        <v>1012</v>
      </c>
      <c r="F464" s="38" t="s">
        <v>999</v>
      </c>
      <c r="G464" s="108" t="s">
        <v>1018</v>
      </c>
    </row>
    <row r="465" spans="2:10">
      <c r="B465" s="99">
        <v>386</v>
      </c>
      <c r="C465" s="49">
        <v>9</v>
      </c>
      <c r="D465" s="51">
        <v>9</v>
      </c>
      <c r="E465" s="48" t="s">
        <v>1013</v>
      </c>
      <c r="F465" s="38" t="s">
        <v>1002</v>
      </c>
      <c r="G465" s="108" t="s">
        <v>1018</v>
      </c>
    </row>
    <row r="466" spans="2:10">
      <c r="B466" s="99">
        <v>387</v>
      </c>
      <c r="C466" s="49">
        <v>10</v>
      </c>
      <c r="D466" s="51">
        <v>10</v>
      </c>
      <c r="E466" s="48" t="s">
        <v>1014</v>
      </c>
      <c r="F466" s="38" t="s">
        <v>1000</v>
      </c>
      <c r="G466" s="108" t="s">
        <v>1018</v>
      </c>
    </row>
    <row r="467" spans="2:10">
      <c r="B467" s="99">
        <v>388</v>
      </c>
      <c r="C467" s="49">
        <v>11</v>
      </c>
      <c r="D467" s="51">
        <v>11</v>
      </c>
      <c r="E467" s="48" t="s">
        <v>1015</v>
      </c>
      <c r="F467" s="38" t="s">
        <v>1001</v>
      </c>
      <c r="G467" s="108" t="s">
        <v>1018</v>
      </c>
    </row>
    <row r="468" spans="2:10">
      <c r="B468" s="99">
        <v>389</v>
      </c>
      <c r="C468" s="49">
        <v>12</v>
      </c>
      <c r="D468" s="51">
        <v>12</v>
      </c>
      <c r="E468" s="48" t="s">
        <v>1014</v>
      </c>
      <c r="F468" s="38" t="s">
        <v>1003</v>
      </c>
      <c r="G468" s="108" t="s">
        <v>1018</v>
      </c>
    </row>
    <row r="469" spans="2:10">
      <c r="B469" s="99">
        <v>390</v>
      </c>
      <c r="C469" s="49">
        <v>13</v>
      </c>
      <c r="D469" s="51">
        <v>13</v>
      </c>
      <c r="E469" s="391" t="s">
        <v>1016</v>
      </c>
      <c r="F469" s="38" t="s">
        <v>1004</v>
      </c>
      <c r="G469" s="108" t="s">
        <v>1018</v>
      </c>
    </row>
    <row r="470" spans="2:10">
      <c r="B470" s="99">
        <v>391</v>
      </c>
      <c r="C470" s="49">
        <v>14</v>
      </c>
      <c r="D470" s="51">
        <v>14</v>
      </c>
      <c r="E470" s="48" t="s">
        <v>1017</v>
      </c>
      <c r="F470" s="38" t="s">
        <v>1005</v>
      </c>
      <c r="G470" s="108" t="s">
        <v>1018</v>
      </c>
    </row>
    <row r="471" spans="2:10">
      <c r="B471" s="99">
        <v>392</v>
      </c>
      <c r="C471" s="49">
        <v>15</v>
      </c>
      <c r="D471" s="51">
        <v>15</v>
      </c>
      <c r="E471" s="288" t="s">
        <v>1496</v>
      </c>
      <c r="F471" s="38" t="s">
        <v>168</v>
      </c>
      <c r="G471" s="108" t="s">
        <v>1504</v>
      </c>
    </row>
    <row r="472" spans="2:10">
      <c r="B472" s="99">
        <v>393</v>
      </c>
      <c r="C472" s="49">
        <v>16</v>
      </c>
      <c r="D472" s="51">
        <v>16</v>
      </c>
      <c r="E472" s="288" t="s">
        <v>1497</v>
      </c>
      <c r="F472" s="38" t="s">
        <v>169</v>
      </c>
      <c r="G472" s="108" t="s">
        <v>1504</v>
      </c>
    </row>
    <row r="473" spans="2:10">
      <c r="B473" s="99">
        <v>394</v>
      </c>
      <c r="C473" s="49">
        <v>17</v>
      </c>
      <c r="D473" s="51">
        <v>17</v>
      </c>
      <c r="E473" s="288" t="s">
        <v>1498</v>
      </c>
      <c r="F473" s="38" t="s">
        <v>170</v>
      </c>
      <c r="G473" s="108" t="s">
        <v>1504</v>
      </c>
    </row>
    <row r="474" spans="2:10">
      <c r="B474" s="99">
        <v>395</v>
      </c>
      <c r="C474" s="49">
        <v>18</v>
      </c>
      <c r="D474" s="51">
        <v>18</v>
      </c>
      <c r="E474" s="288" t="s">
        <v>1499</v>
      </c>
      <c r="F474" s="38" t="s">
        <v>1500</v>
      </c>
      <c r="G474" s="108" t="s">
        <v>1504</v>
      </c>
    </row>
    <row r="475" spans="2:10">
      <c r="B475" s="99">
        <v>396</v>
      </c>
      <c r="C475" s="49">
        <v>19</v>
      </c>
      <c r="D475" s="51">
        <v>19</v>
      </c>
      <c r="E475" s="288" t="s">
        <v>1501</v>
      </c>
      <c r="F475" s="38" t="s">
        <v>1502</v>
      </c>
      <c r="G475" s="108" t="s">
        <v>1504</v>
      </c>
    </row>
    <row r="476" spans="2:10">
      <c r="B476" s="99">
        <v>397</v>
      </c>
      <c r="C476" s="49">
        <v>20</v>
      </c>
      <c r="D476" s="51">
        <v>20</v>
      </c>
      <c r="E476" s="288" t="s">
        <v>1503</v>
      </c>
      <c r="F476" s="38" t="s">
        <v>171</v>
      </c>
      <c r="G476" s="108" t="s">
        <v>1504</v>
      </c>
    </row>
    <row r="477" spans="2:10">
      <c r="B477" s="486"/>
      <c r="C477" s="487"/>
      <c r="D477" s="487"/>
      <c r="E477" s="499" t="s">
        <v>1019</v>
      </c>
      <c r="F477" s="499"/>
      <c r="G477" s="500"/>
    </row>
    <row r="478" spans="2:10">
      <c r="B478" s="99">
        <v>398</v>
      </c>
      <c r="C478" s="49">
        <v>21</v>
      </c>
      <c r="D478" s="51">
        <v>1</v>
      </c>
      <c r="E478" s="48" t="s">
        <v>1020</v>
      </c>
      <c r="F478" s="38" t="s">
        <v>1021</v>
      </c>
      <c r="G478" s="108" t="s">
        <v>1043</v>
      </c>
    </row>
    <row r="479" spans="2:10">
      <c r="B479" s="99">
        <v>399</v>
      </c>
      <c r="C479" s="49">
        <v>22</v>
      </c>
      <c r="D479" s="51">
        <v>2</v>
      </c>
      <c r="E479" s="48" t="s">
        <v>1027</v>
      </c>
      <c r="F479" s="38" t="s">
        <v>1022</v>
      </c>
      <c r="G479" s="108" t="s">
        <v>1043</v>
      </c>
    </row>
    <row r="480" spans="2:10">
      <c r="B480" s="99">
        <v>400</v>
      </c>
      <c r="C480" s="49">
        <v>23</v>
      </c>
      <c r="D480" s="51">
        <v>3</v>
      </c>
      <c r="E480" s="48" t="s">
        <v>1032</v>
      </c>
      <c r="F480" s="38" t="s">
        <v>662</v>
      </c>
      <c r="G480" s="108" t="s">
        <v>1043</v>
      </c>
      <c r="J480" t="s">
        <v>172</v>
      </c>
    </row>
    <row r="481" spans="2:7">
      <c r="B481" s="99">
        <v>401</v>
      </c>
      <c r="C481" s="49">
        <v>24</v>
      </c>
      <c r="D481" s="51">
        <v>4</v>
      </c>
      <c r="E481" s="48" t="s">
        <v>1033</v>
      </c>
      <c r="F481" s="38" t="s">
        <v>660</v>
      </c>
      <c r="G481" s="108" t="s">
        <v>1043</v>
      </c>
    </row>
    <row r="482" spans="2:7">
      <c r="B482" s="99">
        <v>402</v>
      </c>
      <c r="C482" s="49">
        <v>25</v>
      </c>
      <c r="D482" s="51">
        <v>5</v>
      </c>
      <c r="E482" s="48" t="s">
        <v>1034</v>
      </c>
      <c r="F482" s="38" t="s">
        <v>661</v>
      </c>
      <c r="G482" s="108" t="s">
        <v>1043</v>
      </c>
    </row>
    <row r="483" spans="2:7">
      <c r="B483" s="99">
        <v>403</v>
      </c>
      <c r="C483" s="49">
        <v>26</v>
      </c>
      <c r="D483" s="51">
        <v>6</v>
      </c>
      <c r="E483" s="48" t="s">
        <v>1035</v>
      </c>
      <c r="F483" s="38" t="s">
        <v>1028</v>
      </c>
      <c r="G483" s="108" t="s">
        <v>1043</v>
      </c>
    </row>
    <row r="484" spans="2:7">
      <c r="B484" s="99">
        <v>404</v>
      </c>
      <c r="C484" s="49">
        <v>27</v>
      </c>
      <c r="D484" s="51">
        <v>7</v>
      </c>
      <c r="E484" s="48" t="s">
        <v>1036</v>
      </c>
      <c r="F484" s="38" t="s">
        <v>1029</v>
      </c>
      <c r="G484" s="108" t="s">
        <v>1043</v>
      </c>
    </row>
    <row r="485" spans="2:7">
      <c r="B485" s="99">
        <v>405</v>
      </c>
      <c r="C485" s="49">
        <v>28</v>
      </c>
      <c r="D485" s="51">
        <v>8</v>
      </c>
      <c r="E485" s="48" t="s">
        <v>1037</v>
      </c>
      <c r="F485" s="38" t="s">
        <v>1023</v>
      </c>
      <c r="G485" s="108" t="s">
        <v>1043</v>
      </c>
    </row>
    <row r="486" spans="2:7">
      <c r="B486" s="99">
        <v>406</v>
      </c>
      <c r="C486" s="49">
        <v>29</v>
      </c>
      <c r="D486" s="51">
        <v>9</v>
      </c>
      <c r="E486" s="48" t="s">
        <v>1038</v>
      </c>
      <c r="F486" s="38" t="s">
        <v>1024</v>
      </c>
      <c r="G486" s="108" t="s">
        <v>1043</v>
      </c>
    </row>
    <row r="487" spans="2:7">
      <c r="B487" s="99">
        <v>407</v>
      </c>
      <c r="C487" s="49">
        <v>30</v>
      </c>
      <c r="D487" s="51">
        <v>10</v>
      </c>
      <c r="E487" s="48" t="s">
        <v>1039</v>
      </c>
      <c r="F487" s="38" t="s">
        <v>1025</v>
      </c>
      <c r="G487" s="108" t="s">
        <v>1043</v>
      </c>
    </row>
    <row r="488" spans="2:7">
      <c r="B488" s="99">
        <v>408</v>
      </c>
      <c r="C488" s="49">
        <v>31</v>
      </c>
      <c r="D488" s="51">
        <v>11</v>
      </c>
      <c r="E488" s="48" t="s">
        <v>1040</v>
      </c>
      <c r="F488" s="38" t="s">
        <v>1030</v>
      </c>
      <c r="G488" s="108" t="s">
        <v>1043</v>
      </c>
    </row>
    <row r="489" spans="2:7">
      <c r="B489" s="99">
        <v>409</v>
      </c>
      <c r="C489" s="49">
        <v>32</v>
      </c>
      <c r="D489" s="51">
        <v>12</v>
      </c>
      <c r="E489" s="48" t="s">
        <v>1041</v>
      </c>
      <c r="F489" s="38" t="s">
        <v>1026</v>
      </c>
      <c r="G489" s="108" t="s">
        <v>1043</v>
      </c>
    </row>
    <row r="490" spans="2:7">
      <c r="B490" s="99">
        <v>410</v>
      </c>
      <c r="C490" s="49">
        <v>33</v>
      </c>
      <c r="D490" s="51">
        <v>13</v>
      </c>
      <c r="E490" s="48" t="s">
        <v>1042</v>
      </c>
      <c r="F490" s="38" t="s">
        <v>1031</v>
      </c>
      <c r="G490" s="108" t="s">
        <v>1043</v>
      </c>
    </row>
    <row r="491" spans="2:7">
      <c r="B491" s="491"/>
      <c r="C491" s="492"/>
      <c r="D491" s="492"/>
      <c r="E491" s="492"/>
      <c r="F491" s="492"/>
      <c r="G491" s="501"/>
    </row>
    <row r="492" spans="2:7">
      <c r="B492" s="502"/>
      <c r="C492" s="503"/>
      <c r="D492" s="503"/>
      <c r="E492" s="503"/>
      <c r="F492" s="503"/>
      <c r="G492" s="504"/>
    </row>
    <row r="493" spans="2:7" s="59" customFormat="1" ht="21">
      <c r="B493" s="486"/>
      <c r="C493" s="487"/>
      <c r="D493" s="487"/>
      <c r="E493" s="505" t="s">
        <v>513</v>
      </c>
      <c r="F493" s="505"/>
      <c r="G493" s="506"/>
    </row>
    <row r="494" spans="2:7">
      <c r="B494" s="486"/>
      <c r="C494" s="487"/>
      <c r="D494" s="487"/>
      <c r="E494" s="499" t="s">
        <v>1045</v>
      </c>
      <c r="F494" s="499"/>
      <c r="G494" s="500"/>
    </row>
    <row r="495" spans="2:7">
      <c r="B495" s="486"/>
      <c r="C495" s="487"/>
      <c r="D495" s="487"/>
      <c r="E495" s="42" t="s">
        <v>740</v>
      </c>
      <c r="F495" s="42" t="s">
        <v>741</v>
      </c>
      <c r="G495" s="363" t="s">
        <v>992</v>
      </c>
    </row>
    <row r="496" spans="2:7">
      <c r="B496" s="336">
        <v>411</v>
      </c>
      <c r="C496" s="50">
        <v>1</v>
      </c>
      <c r="D496" s="52">
        <v>1</v>
      </c>
      <c r="E496" s="21" t="s">
        <v>391</v>
      </c>
      <c r="F496" s="38" t="s">
        <v>500</v>
      </c>
      <c r="G496" s="108" t="s">
        <v>1046</v>
      </c>
    </row>
    <row r="497" spans="2:7">
      <c r="B497" s="336">
        <v>412</v>
      </c>
      <c r="C497" s="50">
        <v>2</v>
      </c>
      <c r="D497" s="52">
        <v>2</v>
      </c>
      <c r="E497" s="21" t="s">
        <v>501</v>
      </c>
      <c r="F497" s="38" t="s">
        <v>908</v>
      </c>
      <c r="G497" s="108" t="s">
        <v>1046</v>
      </c>
    </row>
    <row r="498" spans="2:7">
      <c r="B498" s="336">
        <v>413</v>
      </c>
      <c r="C498" s="50">
        <v>3</v>
      </c>
      <c r="D498" s="52">
        <v>3</v>
      </c>
      <c r="E498" s="21" t="s">
        <v>502</v>
      </c>
      <c r="F498" s="38" t="s">
        <v>909</v>
      </c>
      <c r="G498" s="108" t="s">
        <v>1046</v>
      </c>
    </row>
    <row r="499" spans="2:7">
      <c r="B499" s="336">
        <v>414</v>
      </c>
      <c r="C499" s="50">
        <v>4</v>
      </c>
      <c r="D499" s="52">
        <v>4</v>
      </c>
      <c r="E499" s="21" t="s">
        <v>503</v>
      </c>
      <c r="F499" s="38" t="s">
        <v>1044</v>
      </c>
      <c r="G499" s="108" t="s">
        <v>1046</v>
      </c>
    </row>
    <row r="500" spans="2:7">
      <c r="B500" s="336">
        <v>415</v>
      </c>
      <c r="C500" s="50">
        <v>5</v>
      </c>
      <c r="D500" s="52">
        <v>5</v>
      </c>
      <c r="E500" s="21" t="s">
        <v>504</v>
      </c>
      <c r="F500" s="38" t="s">
        <v>910</v>
      </c>
      <c r="G500" s="108" t="s">
        <v>1046</v>
      </c>
    </row>
    <row r="501" spans="2:7">
      <c r="B501" s="336">
        <v>416</v>
      </c>
      <c r="C501" s="50">
        <v>6</v>
      </c>
      <c r="D501" s="52">
        <v>6</v>
      </c>
      <c r="E501" s="21" t="s">
        <v>516</v>
      </c>
      <c r="F501" s="38" t="s">
        <v>911</v>
      </c>
      <c r="G501" s="108" t="s">
        <v>1046</v>
      </c>
    </row>
    <row r="502" spans="2:7">
      <c r="B502" s="336">
        <v>417</v>
      </c>
      <c r="C502" s="50">
        <v>7</v>
      </c>
      <c r="D502" s="52">
        <v>7</v>
      </c>
      <c r="E502" s="21" t="s">
        <v>519</v>
      </c>
      <c r="F502" s="38" t="s">
        <v>532</v>
      </c>
      <c r="G502" s="108" t="s">
        <v>1046</v>
      </c>
    </row>
    <row r="503" spans="2:7">
      <c r="B503" s="336">
        <v>418</v>
      </c>
      <c r="C503" s="50">
        <v>8</v>
      </c>
      <c r="D503" s="52">
        <v>8</v>
      </c>
      <c r="E503" s="21" t="s">
        <v>543</v>
      </c>
      <c r="F503" s="38" t="s">
        <v>912</v>
      </c>
      <c r="G503" s="108" t="s">
        <v>1046</v>
      </c>
    </row>
    <row r="504" spans="2:7" ht="16.2" thickBot="1">
      <c r="B504" s="369">
        <v>419</v>
      </c>
      <c r="C504" s="370">
        <v>9</v>
      </c>
      <c r="D504" s="371">
        <v>9</v>
      </c>
      <c r="E504" s="372" t="s">
        <v>542</v>
      </c>
      <c r="F504" s="373" t="s">
        <v>913</v>
      </c>
      <c r="G504" s="374" t="s">
        <v>1046</v>
      </c>
    </row>
  </sheetData>
  <sortState xmlns:xlrd2="http://schemas.microsoft.com/office/spreadsheetml/2017/richdata2" ref="E161:G170">
    <sortCondition ref="E161:E170"/>
  </sortState>
  <mergeCells count="122">
    <mergeCell ref="E171:G171"/>
    <mergeCell ref="B106:D106"/>
    <mergeCell ref="E182:G182"/>
    <mergeCell ref="E209:G209"/>
    <mergeCell ref="E186:G186"/>
    <mergeCell ref="E191:G191"/>
    <mergeCell ref="E203:G203"/>
    <mergeCell ref="B186:D186"/>
    <mergeCell ref="B203:D203"/>
    <mergeCell ref="B165:D165"/>
    <mergeCell ref="B160:D160"/>
    <mergeCell ref="E192:G192"/>
    <mergeCell ref="B197:D197"/>
    <mergeCell ref="E197:G197"/>
    <mergeCell ref="E160:G160"/>
    <mergeCell ref="E165:G165"/>
    <mergeCell ref="E121:G121"/>
    <mergeCell ref="E148:G148"/>
    <mergeCell ref="E157:G157"/>
    <mergeCell ref="E97:G97"/>
    <mergeCell ref="B104:D104"/>
    <mergeCell ref="E147:G147"/>
    <mergeCell ref="E106:G106"/>
    <mergeCell ref="B121:D121"/>
    <mergeCell ref="E104:G104"/>
    <mergeCell ref="E99:G99"/>
    <mergeCell ref="E102:G102"/>
    <mergeCell ref="E108:G108"/>
    <mergeCell ref="E222:G222"/>
    <mergeCell ref="B191:D192"/>
    <mergeCell ref="E217:G217"/>
    <mergeCell ref="E212:G212"/>
    <mergeCell ref="B212:D212"/>
    <mergeCell ref="E224:G224"/>
    <mergeCell ref="E227:G227"/>
    <mergeCell ref="E230:G230"/>
    <mergeCell ref="E210:G210"/>
    <mergeCell ref="B209:D210"/>
    <mergeCell ref="B214:D214"/>
    <mergeCell ref="E214:G214"/>
    <mergeCell ref="B452:G453"/>
    <mergeCell ref="B491:G492"/>
    <mergeCell ref="B235:D235"/>
    <mergeCell ref="B237:D237"/>
    <mergeCell ref="B360:D362"/>
    <mergeCell ref="B375:D375"/>
    <mergeCell ref="B217:D217"/>
    <mergeCell ref="B220:D220"/>
    <mergeCell ref="B386:D388"/>
    <mergeCell ref="B358:G359"/>
    <mergeCell ref="E360:G360"/>
    <mergeCell ref="E361:G361"/>
    <mergeCell ref="E375:G375"/>
    <mergeCell ref="B477:D477"/>
    <mergeCell ref="E232:G232"/>
    <mergeCell ref="E242:G242"/>
    <mergeCell ref="E240:G240"/>
    <mergeCell ref="B240:D243"/>
    <mergeCell ref="E241:G241"/>
    <mergeCell ref="B224:D224"/>
    <mergeCell ref="B227:D227"/>
    <mergeCell ref="B222:D222"/>
    <mergeCell ref="B230:D230"/>
    <mergeCell ref="E220:G220"/>
    <mergeCell ref="B493:D495"/>
    <mergeCell ref="B400:D400"/>
    <mergeCell ref="B454:D456"/>
    <mergeCell ref="B413:D415"/>
    <mergeCell ref="B436:D436"/>
    <mergeCell ref="B108:D108"/>
    <mergeCell ref="B232:D232"/>
    <mergeCell ref="B384:G385"/>
    <mergeCell ref="B411:G412"/>
    <mergeCell ref="E237:G237"/>
    <mergeCell ref="E235:G235"/>
    <mergeCell ref="E494:G494"/>
    <mergeCell ref="E414:G414"/>
    <mergeCell ref="E436:G436"/>
    <mergeCell ref="E386:G386"/>
    <mergeCell ref="E387:G387"/>
    <mergeCell ref="E400:G400"/>
    <mergeCell ref="E454:G454"/>
    <mergeCell ref="E455:G455"/>
    <mergeCell ref="E477:G477"/>
    <mergeCell ref="E493:G493"/>
    <mergeCell ref="B182:D182"/>
    <mergeCell ref="E179:G179"/>
    <mergeCell ref="E413:G413"/>
    <mergeCell ref="E8:G8"/>
    <mergeCell ref="B83:D83"/>
    <mergeCell ref="B93:D93"/>
    <mergeCell ref="B97:D97"/>
    <mergeCell ref="B99:D99"/>
    <mergeCell ref="B102:D102"/>
    <mergeCell ref="B171:D171"/>
    <mergeCell ref="B179:D179"/>
    <mergeCell ref="B8:D11"/>
    <mergeCell ref="B28:D28"/>
    <mergeCell ref="B36:D37"/>
    <mergeCell ref="B57:D57"/>
    <mergeCell ref="B70:D70"/>
    <mergeCell ref="E10:G10"/>
    <mergeCell ref="B147:D148"/>
    <mergeCell ref="E93:G93"/>
    <mergeCell ref="E9:G9"/>
    <mergeCell ref="E36:G36"/>
    <mergeCell ref="E37:G37"/>
    <mergeCell ref="E28:G28"/>
    <mergeCell ref="E57:G57"/>
    <mergeCell ref="E70:G70"/>
    <mergeCell ref="E83:G83"/>
    <mergeCell ref="B157:D157"/>
    <mergeCell ref="E2:G2"/>
    <mergeCell ref="E3:G3"/>
    <mergeCell ref="E5:G5"/>
    <mergeCell ref="B2:D2"/>
    <mergeCell ref="B6:D6"/>
    <mergeCell ref="B3:D3"/>
    <mergeCell ref="B4:D4"/>
    <mergeCell ref="E4:G4"/>
    <mergeCell ref="B5:D5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CD85-6ECD-482F-81CD-6285EA5D61DA}">
  <dimension ref="A1:CL439"/>
  <sheetViews>
    <sheetView zoomScale="80" zoomScaleNormal="80" workbookViewId="0"/>
  </sheetViews>
  <sheetFormatPr defaultRowHeight="15.6"/>
  <cols>
    <col min="1" max="1" width="3" customWidth="1"/>
    <col min="2" max="2" width="6.8984375" customWidth="1"/>
    <col min="3" max="3" width="5.69921875" customWidth="1"/>
    <col min="4" max="4" width="4.3984375" customWidth="1"/>
    <col min="5" max="5" width="40.59765625" style="6" customWidth="1"/>
    <col min="6" max="6" width="12.8984375" style="1" customWidth="1"/>
    <col min="7" max="7" width="49.09765625" style="6" customWidth="1"/>
    <col min="8" max="8" width="1.8984375" style="53" customWidth="1"/>
    <col min="9" max="13" width="8.09765625" style="54" customWidth="1"/>
    <col min="14" max="18" width="8.09765625" style="7" customWidth="1"/>
    <col min="19" max="42" width="8.09765625" customWidth="1"/>
    <col min="43" max="43" width="8.09765625" style="6" customWidth="1"/>
    <col min="44" max="46" width="8.09765625" customWidth="1"/>
    <col min="47" max="47" width="2.5" customWidth="1"/>
    <col min="48" max="48" width="15.09765625" customWidth="1"/>
    <col min="49" max="52" width="16.09765625" customWidth="1"/>
    <col min="53" max="53" width="16.09765625" style="7" customWidth="1"/>
    <col min="54" max="54" width="2.5" customWidth="1"/>
    <col min="55" max="58" width="6.69921875" customWidth="1"/>
    <col min="59" max="61" width="6.69921875" style="53" customWidth="1"/>
    <col min="62" max="66" width="6.69921875" style="15" customWidth="1"/>
    <col min="67" max="72" width="6.69921875" customWidth="1"/>
    <col min="73" max="73" width="1.69921875" customWidth="1"/>
    <col min="74" max="76" width="14.69921875" customWidth="1"/>
    <col min="77" max="77" width="17" customWidth="1"/>
    <col min="78" max="78" width="16.5" customWidth="1"/>
    <col min="79" max="79" width="14.69921875" customWidth="1"/>
    <col min="80" max="80" width="2.5" customWidth="1"/>
    <col min="81" max="87" width="9.19921875" customWidth="1"/>
    <col min="88" max="88" width="12.3984375" customWidth="1"/>
  </cols>
  <sheetData>
    <row r="1" spans="1:88" ht="16.2" thickBot="1">
      <c r="A1" s="447"/>
      <c r="AV1" s="14"/>
      <c r="AW1" s="14"/>
      <c r="AX1" s="14"/>
      <c r="AY1" s="14"/>
      <c r="AZ1" s="14"/>
      <c r="BA1" s="18"/>
      <c r="CB1" s="23"/>
    </row>
    <row r="2" spans="1:88" s="197" customFormat="1" ht="15.75" customHeight="1">
      <c r="B2" s="557"/>
      <c r="C2" s="558"/>
      <c r="D2" s="558"/>
      <c r="E2" s="561" t="s">
        <v>1344</v>
      </c>
      <c r="F2" s="561"/>
      <c r="G2" s="561"/>
      <c r="H2" s="194"/>
      <c r="I2" s="193">
        <v>1</v>
      </c>
      <c r="J2" s="193">
        <v>1</v>
      </c>
      <c r="K2" s="193">
        <v>1</v>
      </c>
      <c r="L2" s="193">
        <v>1</v>
      </c>
      <c r="M2" s="193">
        <v>1</v>
      </c>
      <c r="N2" s="193">
        <v>3</v>
      </c>
      <c r="O2" s="193">
        <v>3</v>
      </c>
      <c r="P2" s="192">
        <v>4</v>
      </c>
      <c r="Q2" s="192">
        <v>1</v>
      </c>
      <c r="R2" s="192">
        <v>1</v>
      </c>
      <c r="S2" s="192">
        <v>8</v>
      </c>
      <c r="T2" s="192">
        <v>8</v>
      </c>
      <c r="U2" s="192">
        <v>8</v>
      </c>
      <c r="V2" s="193">
        <v>9</v>
      </c>
      <c r="W2" s="193">
        <v>13</v>
      </c>
      <c r="X2" s="193">
        <v>13</v>
      </c>
      <c r="Y2" s="193">
        <v>14</v>
      </c>
      <c r="Z2" s="193">
        <v>14</v>
      </c>
      <c r="AA2" s="193">
        <v>14</v>
      </c>
      <c r="AB2" s="193">
        <v>15</v>
      </c>
      <c r="AC2" s="193">
        <v>15</v>
      </c>
      <c r="AD2" s="192">
        <v>12</v>
      </c>
      <c r="AE2" s="192">
        <v>12</v>
      </c>
      <c r="AF2" s="192">
        <v>12</v>
      </c>
      <c r="AG2" s="192">
        <v>12</v>
      </c>
      <c r="AH2" s="192">
        <v>12</v>
      </c>
      <c r="AI2" s="192">
        <v>12</v>
      </c>
      <c r="AJ2" s="192">
        <v>12</v>
      </c>
      <c r="AK2" s="192">
        <v>12</v>
      </c>
      <c r="AL2" s="192">
        <v>12</v>
      </c>
      <c r="AM2" s="192">
        <v>12</v>
      </c>
      <c r="AN2" s="192">
        <v>12</v>
      </c>
      <c r="AO2" s="192">
        <v>12</v>
      </c>
      <c r="AP2" s="192">
        <v>12</v>
      </c>
      <c r="AQ2" s="192">
        <v>12</v>
      </c>
      <c r="AR2" s="193">
        <v>18</v>
      </c>
      <c r="AS2" s="193">
        <v>18</v>
      </c>
      <c r="AT2" s="198">
        <v>18</v>
      </c>
      <c r="AU2" s="194"/>
      <c r="AV2" s="524" t="s">
        <v>1490</v>
      </c>
      <c r="AW2" s="525"/>
      <c r="AX2" s="525"/>
      <c r="AY2" s="525"/>
      <c r="AZ2" s="525"/>
      <c r="BA2" s="526"/>
      <c r="BB2" s="194"/>
      <c r="BC2" s="193">
        <v>2</v>
      </c>
      <c r="BD2" s="193">
        <v>2</v>
      </c>
      <c r="BE2" s="193">
        <v>2</v>
      </c>
      <c r="BF2" s="193">
        <v>2</v>
      </c>
      <c r="BG2" s="193">
        <v>2</v>
      </c>
      <c r="BH2" s="193">
        <v>2</v>
      </c>
      <c r="BI2" s="192">
        <v>11</v>
      </c>
      <c r="BJ2" s="192">
        <v>11</v>
      </c>
      <c r="BK2" s="192">
        <v>11</v>
      </c>
      <c r="BL2" s="192">
        <v>11</v>
      </c>
      <c r="BM2" s="192">
        <v>11</v>
      </c>
      <c r="BN2" s="192">
        <v>11</v>
      </c>
      <c r="BO2" s="193">
        <v>19</v>
      </c>
      <c r="BP2" s="193">
        <v>19</v>
      </c>
      <c r="BQ2" s="193">
        <v>17</v>
      </c>
      <c r="BR2" s="193">
        <v>17</v>
      </c>
      <c r="BS2" s="193">
        <v>17</v>
      </c>
      <c r="BT2" s="195"/>
      <c r="BU2" s="194"/>
      <c r="BV2" s="528" t="s">
        <v>1351</v>
      </c>
      <c r="BW2" s="529"/>
      <c r="BX2" s="529"/>
      <c r="BY2" s="529"/>
      <c r="BZ2" s="529"/>
      <c r="CA2" s="530"/>
      <c r="CB2" s="194"/>
      <c r="CC2" s="192">
        <v>5</v>
      </c>
      <c r="CD2" s="192">
        <v>5</v>
      </c>
      <c r="CE2" s="192">
        <v>5</v>
      </c>
      <c r="CF2" s="192">
        <v>5</v>
      </c>
      <c r="CG2" s="192">
        <v>5</v>
      </c>
      <c r="CH2" s="192">
        <v>5</v>
      </c>
      <c r="CI2" s="192">
        <v>10</v>
      </c>
      <c r="CJ2" s="196">
        <v>16</v>
      </c>
    </row>
    <row r="3" spans="1:88" s="6" customFormat="1" ht="15.75" customHeight="1">
      <c r="B3" s="559"/>
      <c r="C3" s="560"/>
      <c r="D3" s="560"/>
      <c r="E3" s="556" t="s">
        <v>1</v>
      </c>
      <c r="F3" s="556"/>
      <c r="G3" s="556"/>
      <c r="H3" s="66"/>
      <c r="I3" s="37" t="s">
        <v>85</v>
      </c>
      <c r="J3" s="37" t="s">
        <v>85</v>
      </c>
      <c r="K3" s="37" t="s">
        <v>85</v>
      </c>
      <c r="L3" s="37" t="s">
        <v>85</v>
      </c>
      <c r="M3" s="37" t="s">
        <v>85</v>
      </c>
      <c r="N3" s="37" t="s">
        <v>145</v>
      </c>
      <c r="O3" s="37" t="s">
        <v>145</v>
      </c>
      <c r="P3" s="64" t="s">
        <v>180</v>
      </c>
      <c r="Q3" s="64" t="s">
        <v>180</v>
      </c>
      <c r="R3" s="64" t="s">
        <v>180</v>
      </c>
      <c r="S3" s="37"/>
      <c r="T3" s="37"/>
      <c r="U3" s="37"/>
      <c r="V3" s="37" t="s">
        <v>145</v>
      </c>
      <c r="W3" s="37" t="s">
        <v>85</v>
      </c>
      <c r="X3" s="37" t="s">
        <v>85</v>
      </c>
      <c r="Y3" s="37" t="s">
        <v>84</v>
      </c>
      <c r="Z3" s="37" t="s">
        <v>84</v>
      </c>
      <c r="AA3" s="37" t="s">
        <v>84</v>
      </c>
      <c r="AB3" s="37" t="s">
        <v>183</v>
      </c>
      <c r="AC3" s="37" t="s">
        <v>183</v>
      </c>
      <c r="AD3" s="38" t="s">
        <v>85</v>
      </c>
      <c r="AE3" s="38" t="s">
        <v>85</v>
      </c>
      <c r="AF3" s="38" t="s">
        <v>85</v>
      </c>
      <c r="AG3" s="38" t="s">
        <v>85</v>
      </c>
      <c r="AH3" s="38" t="s">
        <v>85</v>
      </c>
      <c r="AI3" s="38" t="s">
        <v>85</v>
      </c>
      <c r="AJ3" s="38" t="s">
        <v>85</v>
      </c>
      <c r="AK3" s="38" t="s">
        <v>85</v>
      </c>
      <c r="AL3" s="38" t="s">
        <v>85</v>
      </c>
      <c r="AM3" s="38" t="s">
        <v>85</v>
      </c>
      <c r="AN3" s="38" t="s">
        <v>85</v>
      </c>
      <c r="AO3" s="38" t="s">
        <v>85</v>
      </c>
      <c r="AP3" s="38" t="s">
        <v>85</v>
      </c>
      <c r="AQ3" s="38" t="s">
        <v>85</v>
      </c>
      <c r="AR3" s="37" t="s">
        <v>145</v>
      </c>
      <c r="AS3" s="37" t="s">
        <v>145</v>
      </c>
      <c r="AT3" s="37" t="s">
        <v>145</v>
      </c>
      <c r="AU3" s="101"/>
      <c r="AV3" s="183"/>
      <c r="AW3" s="420"/>
      <c r="AX3" s="420"/>
      <c r="AY3" s="420"/>
      <c r="AZ3" s="420"/>
      <c r="BA3" s="184"/>
      <c r="BB3" s="101"/>
      <c r="BC3" s="41" t="s">
        <v>84</v>
      </c>
      <c r="BD3" s="41" t="s">
        <v>84</v>
      </c>
      <c r="BE3" s="41" t="s">
        <v>84</v>
      </c>
      <c r="BF3" s="41" t="s">
        <v>84</v>
      </c>
      <c r="BG3" s="41" t="s">
        <v>84</v>
      </c>
      <c r="BH3" s="41" t="s">
        <v>84</v>
      </c>
      <c r="BI3" s="65" t="s">
        <v>180</v>
      </c>
      <c r="BJ3" s="65" t="s">
        <v>180</v>
      </c>
      <c r="BK3" s="65" t="s">
        <v>180</v>
      </c>
      <c r="BL3" s="65" t="s">
        <v>180</v>
      </c>
      <c r="BM3" s="65" t="s">
        <v>180</v>
      </c>
      <c r="BN3" s="65" t="s">
        <v>180</v>
      </c>
      <c r="BO3" s="37" t="s">
        <v>180</v>
      </c>
      <c r="BP3" s="37" t="s">
        <v>180</v>
      </c>
      <c r="BQ3" s="37" t="s">
        <v>145</v>
      </c>
      <c r="BR3" s="37" t="s">
        <v>145</v>
      </c>
      <c r="BS3" s="37" t="s">
        <v>145</v>
      </c>
      <c r="BT3" s="28"/>
      <c r="BU3" s="101"/>
      <c r="BV3" s="131"/>
      <c r="BW3" s="131"/>
      <c r="BX3" s="131"/>
      <c r="BY3" s="131"/>
      <c r="BZ3" s="131"/>
      <c r="CA3" s="131"/>
      <c r="CB3" s="101"/>
      <c r="CC3" s="37" t="s">
        <v>183</v>
      </c>
      <c r="CD3" s="37" t="s">
        <v>183</v>
      </c>
      <c r="CE3" s="37" t="s">
        <v>183</v>
      </c>
      <c r="CF3" s="37" t="s">
        <v>183</v>
      </c>
      <c r="CG3" s="37" t="s">
        <v>183</v>
      </c>
      <c r="CH3" s="37" t="s">
        <v>183</v>
      </c>
      <c r="CI3" s="37" t="s">
        <v>145</v>
      </c>
      <c r="CJ3" s="108" t="s">
        <v>180</v>
      </c>
    </row>
    <row r="4" spans="1:88" s="6" customFormat="1" ht="15.75" customHeight="1">
      <c r="B4" s="559"/>
      <c r="C4" s="560"/>
      <c r="D4" s="560"/>
      <c r="E4" s="556" t="s">
        <v>2</v>
      </c>
      <c r="F4" s="556"/>
      <c r="G4" s="556"/>
      <c r="H4" s="66"/>
      <c r="I4" s="37" t="s">
        <v>34</v>
      </c>
      <c r="J4" s="37" t="s">
        <v>34</v>
      </c>
      <c r="K4" s="37" t="s">
        <v>34</v>
      </c>
      <c r="L4" s="37" t="s">
        <v>34</v>
      </c>
      <c r="M4" s="37" t="s">
        <v>34</v>
      </c>
      <c r="N4" s="37" t="s">
        <v>34</v>
      </c>
      <c r="O4" s="37" t="s">
        <v>34</v>
      </c>
      <c r="P4" s="64" t="s">
        <v>34</v>
      </c>
      <c r="Q4" s="64" t="s">
        <v>195</v>
      </c>
      <c r="R4" s="64" t="s">
        <v>195</v>
      </c>
      <c r="S4" s="37" t="s">
        <v>202</v>
      </c>
      <c r="T4" s="37" t="s">
        <v>202</v>
      </c>
      <c r="U4" s="37" t="s">
        <v>202</v>
      </c>
      <c r="V4" s="37"/>
      <c r="W4" s="37" t="s">
        <v>398</v>
      </c>
      <c r="X4" s="37" t="s">
        <v>398</v>
      </c>
      <c r="Y4" s="37" t="s">
        <v>195</v>
      </c>
      <c r="Z4" s="37" t="s">
        <v>195</v>
      </c>
      <c r="AA4" s="37" t="s">
        <v>195</v>
      </c>
      <c r="AB4" s="37" t="s">
        <v>419</v>
      </c>
      <c r="AC4" s="37" t="s">
        <v>419</v>
      </c>
      <c r="AD4" s="38" t="s">
        <v>272</v>
      </c>
      <c r="AE4" s="38" t="s">
        <v>272</v>
      </c>
      <c r="AF4" s="38" t="s">
        <v>272</v>
      </c>
      <c r="AG4" s="38" t="s">
        <v>272</v>
      </c>
      <c r="AH4" s="38" t="s">
        <v>272</v>
      </c>
      <c r="AI4" s="38" t="s">
        <v>272</v>
      </c>
      <c r="AJ4" s="38" t="s">
        <v>272</v>
      </c>
      <c r="AK4" s="38" t="s">
        <v>272</v>
      </c>
      <c r="AL4" s="38" t="s">
        <v>272</v>
      </c>
      <c r="AM4" s="38" t="s">
        <v>272</v>
      </c>
      <c r="AN4" s="38" t="s">
        <v>272</v>
      </c>
      <c r="AO4" s="38" t="s">
        <v>272</v>
      </c>
      <c r="AP4" s="38" t="s">
        <v>272</v>
      </c>
      <c r="AQ4" s="38" t="s">
        <v>272</v>
      </c>
      <c r="AR4" s="37"/>
      <c r="AS4" s="37"/>
      <c r="AT4" s="37"/>
      <c r="AU4" s="101"/>
      <c r="AV4" s="183"/>
      <c r="AW4" s="420"/>
      <c r="AX4" s="420"/>
      <c r="AY4" s="420"/>
      <c r="AZ4" s="420"/>
      <c r="BA4" s="184"/>
      <c r="BB4" s="101"/>
      <c r="BC4" s="41" t="s">
        <v>86</v>
      </c>
      <c r="BD4" s="41" t="s">
        <v>86</v>
      </c>
      <c r="BE4" s="41" t="s">
        <v>86</v>
      </c>
      <c r="BF4" s="41" t="s">
        <v>86</v>
      </c>
      <c r="BG4" s="41" t="s">
        <v>86</v>
      </c>
      <c r="BH4" s="41" t="s">
        <v>86</v>
      </c>
      <c r="BI4" s="65" t="s">
        <v>158</v>
      </c>
      <c r="BJ4" s="65" t="s">
        <v>158</v>
      </c>
      <c r="BK4" s="65" t="s">
        <v>158</v>
      </c>
      <c r="BL4" s="65" t="s">
        <v>158</v>
      </c>
      <c r="BM4" s="65" t="s">
        <v>158</v>
      </c>
      <c r="BN4" s="65" t="s">
        <v>158</v>
      </c>
      <c r="BO4" s="37" t="s">
        <v>670</v>
      </c>
      <c r="BP4" s="37" t="s">
        <v>670</v>
      </c>
      <c r="BQ4" s="37" t="s">
        <v>459</v>
      </c>
      <c r="BR4" s="37" t="s">
        <v>459</v>
      </c>
      <c r="BS4" s="37" t="s">
        <v>459</v>
      </c>
      <c r="BT4" s="28"/>
      <c r="BU4" s="101"/>
      <c r="BV4" s="131"/>
      <c r="BW4" s="131"/>
      <c r="BX4" s="131"/>
      <c r="BY4" s="131"/>
      <c r="BZ4" s="131"/>
      <c r="CA4" s="131"/>
      <c r="CB4" s="101"/>
      <c r="CC4" s="37" t="s">
        <v>158</v>
      </c>
      <c r="CD4" s="37" t="s">
        <v>158</v>
      </c>
      <c r="CE4" s="37" t="s">
        <v>158</v>
      </c>
      <c r="CF4" s="37" t="s">
        <v>158</v>
      </c>
      <c r="CG4" s="37" t="s">
        <v>158</v>
      </c>
      <c r="CH4" s="37" t="s">
        <v>158</v>
      </c>
      <c r="CI4" s="37" t="s">
        <v>210</v>
      </c>
      <c r="CJ4" s="108" t="s">
        <v>195</v>
      </c>
    </row>
    <row r="5" spans="1:88" s="6" customFormat="1" ht="15.75" customHeight="1">
      <c r="B5" s="559"/>
      <c r="C5" s="560"/>
      <c r="D5" s="560"/>
      <c r="E5" s="556" t="s">
        <v>36</v>
      </c>
      <c r="F5" s="556"/>
      <c r="G5" s="556"/>
      <c r="H5" s="66"/>
      <c r="I5" s="37" t="s">
        <v>35</v>
      </c>
      <c r="J5" s="37" t="s">
        <v>35</v>
      </c>
      <c r="K5" s="37" t="s">
        <v>35</v>
      </c>
      <c r="L5" s="37" t="s">
        <v>35</v>
      </c>
      <c r="M5" s="37" t="s">
        <v>35</v>
      </c>
      <c r="N5" s="37" t="s">
        <v>35</v>
      </c>
      <c r="O5" s="37" t="s">
        <v>35</v>
      </c>
      <c r="P5" s="64" t="s">
        <v>181</v>
      </c>
      <c r="Q5" s="64" t="s">
        <v>35</v>
      </c>
      <c r="R5" s="64" t="s">
        <v>35</v>
      </c>
      <c r="S5" s="37" t="s">
        <v>35</v>
      </c>
      <c r="T5" s="37" t="s">
        <v>35</v>
      </c>
      <c r="U5" s="37" t="s">
        <v>35</v>
      </c>
      <c r="V5" s="37"/>
      <c r="W5" s="37"/>
      <c r="X5" s="37"/>
      <c r="Y5" s="37" t="s">
        <v>35</v>
      </c>
      <c r="Z5" s="37" t="s">
        <v>35</v>
      </c>
      <c r="AA5" s="37" t="s">
        <v>35</v>
      </c>
      <c r="AB5" s="37" t="s">
        <v>420</v>
      </c>
      <c r="AC5" s="37" t="s">
        <v>420</v>
      </c>
      <c r="AD5" s="38" t="s">
        <v>273</v>
      </c>
      <c r="AE5" s="38" t="s">
        <v>273</v>
      </c>
      <c r="AF5" s="38" t="s">
        <v>273</v>
      </c>
      <c r="AG5" s="38" t="s">
        <v>273</v>
      </c>
      <c r="AH5" s="38" t="s">
        <v>273</v>
      </c>
      <c r="AI5" s="38" t="s">
        <v>273</v>
      </c>
      <c r="AJ5" s="38" t="s">
        <v>273</v>
      </c>
      <c r="AK5" s="38" t="s">
        <v>273</v>
      </c>
      <c r="AL5" s="38" t="s">
        <v>273</v>
      </c>
      <c r="AM5" s="38" t="s">
        <v>273</v>
      </c>
      <c r="AN5" s="38" t="s">
        <v>273</v>
      </c>
      <c r="AO5" s="38" t="s">
        <v>273</v>
      </c>
      <c r="AP5" s="38" t="s">
        <v>273</v>
      </c>
      <c r="AQ5" s="38" t="s">
        <v>273</v>
      </c>
      <c r="AR5" s="37"/>
      <c r="AS5" s="37"/>
      <c r="AT5" s="37"/>
      <c r="AU5" s="101"/>
      <c r="AV5" s="183"/>
      <c r="AW5" s="420"/>
      <c r="AX5" s="420"/>
      <c r="AY5" s="420"/>
      <c r="AZ5" s="420"/>
      <c r="BA5" s="184"/>
      <c r="BB5" s="101"/>
      <c r="BC5" s="41"/>
      <c r="BD5" s="41"/>
      <c r="BE5" s="41"/>
      <c r="BF5" s="41"/>
      <c r="BG5" s="41"/>
      <c r="BH5" s="41"/>
      <c r="BI5" s="65" t="s">
        <v>35</v>
      </c>
      <c r="BJ5" s="65" t="s">
        <v>35</v>
      </c>
      <c r="BK5" s="65" t="s">
        <v>35</v>
      </c>
      <c r="BL5" s="65" t="s">
        <v>35</v>
      </c>
      <c r="BM5" s="65" t="s">
        <v>35</v>
      </c>
      <c r="BN5" s="65" t="s">
        <v>35</v>
      </c>
      <c r="BO5" s="37"/>
      <c r="BP5" s="37"/>
      <c r="BQ5" s="37" t="s">
        <v>45</v>
      </c>
      <c r="BR5" s="37" t="s">
        <v>45</v>
      </c>
      <c r="BS5" s="37" t="s">
        <v>45</v>
      </c>
      <c r="BT5" s="28"/>
      <c r="BU5" s="101"/>
      <c r="BV5" s="131"/>
      <c r="BW5" s="131"/>
      <c r="BX5" s="131"/>
      <c r="BY5" s="131"/>
      <c r="BZ5" s="131"/>
      <c r="CA5" s="131"/>
      <c r="CB5" s="101"/>
      <c r="CC5" s="37" t="s">
        <v>35</v>
      </c>
      <c r="CD5" s="37" t="s">
        <v>35</v>
      </c>
      <c r="CE5" s="37" t="s">
        <v>35</v>
      </c>
      <c r="CF5" s="37" t="s">
        <v>35</v>
      </c>
      <c r="CG5" s="37" t="s">
        <v>35</v>
      </c>
      <c r="CH5" s="37" t="s">
        <v>35</v>
      </c>
      <c r="CI5" s="37" t="s">
        <v>210</v>
      </c>
      <c r="CJ5" s="108" t="s">
        <v>420</v>
      </c>
    </row>
    <row r="6" spans="1:88" s="6" customFormat="1" ht="15.75" customHeight="1">
      <c r="B6" s="559"/>
      <c r="C6" s="560"/>
      <c r="D6" s="560"/>
      <c r="E6" s="556" t="s">
        <v>37</v>
      </c>
      <c r="F6" s="556"/>
      <c r="G6" s="556"/>
      <c r="H6" s="66"/>
      <c r="I6" s="37" t="s">
        <v>38</v>
      </c>
      <c r="J6" s="37" t="s">
        <v>38</v>
      </c>
      <c r="K6" s="37" t="s">
        <v>38</v>
      </c>
      <c r="L6" s="37" t="s">
        <v>38</v>
      </c>
      <c r="M6" s="37" t="s">
        <v>38</v>
      </c>
      <c r="N6" s="37" t="s">
        <v>38</v>
      </c>
      <c r="O6" s="37" t="s">
        <v>38</v>
      </c>
      <c r="P6" s="37" t="s">
        <v>38</v>
      </c>
      <c r="Q6" s="37" t="s">
        <v>38</v>
      </c>
      <c r="R6" s="37" t="s">
        <v>38</v>
      </c>
      <c r="S6" s="37" t="s">
        <v>84</v>
      </c>
      <c r="T6" s="37" t="s">
        <v>84</v>
      </c>
      <c r="U6" s="37" t="s">
        <v>84</v>
      </c>
      <c r="V6" s="37"/>
      <c r="W6" s="37"/>
      <c r="X6" s="37"/>
      <c r="Y6" s="37" t="s">
        <v>415</v>
      </c>
      <c r="Z6" s="37" t="s">
        <v>415</v>
      </c>
      <c r="AA6" s="37" t="s">
        <v>415</v>
      </c>
      <c r="AB6" s="37" t="s">
        <v>38</v>
      </c>
      <c r="AC6" s="37" t="s">
        <v>38</v>
      </c>
      <c r="AD6" s="38" t="s">
        <v>38</v>
      </c>
      <c r="AE6" s="38" t="s">
        <v>38</v>
      </c>
      <c r="AF6" s="38" t="s">
        <v>38</v>
      </c>
      <c r="AG6" s="38" t="s">
        <v>38</v>
      </c>
      <c r="AH6" s="38" t="s">
        <v>38</v>
      </c>
      <c r="AI6" s="38" t="s">
        <v>38</v>
      </c>
      <c r="AJ6" s="38" t="s">
        <v>38</v>
      </c>
      <c r="AK6" s="38" t="s">
        <v>38</v>
      </c>
      <c r="AL6" s="38" t="s">
        <v>38</v>
      </c>
      <c r="AM6" s="38" t="s">
        <v>38</v>
      </c>
      <c r="AN6" s="38" t="s">
        <v>38</v>
      </c>
      <c r="AO6" s="38" t="s">
        <v>38</v>
      </c>
      <c r="AP6" s="38" t="s">
        <v>38</v>
      </c>
      <c r="AQ6" s="38" t="s">
        <v>38</v>
      </c>
      <c r="AR6" s="37" t="s">
        <v>474</v>
      </c>
      <c r="AS6" s="37" t="s">
        <v>474</v>
      </c>
      <c r="AT6" s="37" t="s">
        <v>474</v>
      </c>
      <c r="AU6" s="101"/>
      <c r="AV6" s="185"/>
      <c r="AW6" s="186"/>
      <c r="AX6" s="186"/>
      <c r="AY6" s="186"/>
      <c r="AZ6" s="186"/>
      <c r="BA6" s="187"/>
      <c r="BB6" s="101"/>
      <c r="BC6" s="41"/>
      <c r="BD6" s="41"/>
      <c r="BE6" s="41"/>
      <c r="BF6" s="41"/>
      <c r="BG6" s="41"/>
      <c r="BH6" s="41"/>
      <c r="BI6" s="65" t="s">
        <v>38</v>
      </c>
      <c r="BJ6" s="65" t="s">
        <v>38</v>
      </c>
      <c r="BK6" s="65" t="s">
        <v>38</v>
      </c>
      <c r="BL6" s="65" t="s">
        <v>38</v>
      </c>
      <c r="BM6" s="65" t="s">
        <v>38</v>
      </c>
      <c r="BN6" s="65" t="s">
        <v>38</v>
      </c>
      <c r="BO6" s="37" t="s">
        <v>38</v>
      </c>
      <c r="BP6" s="37" t="s">
        <v>38</v>
      </c>
      <c r="BQ6" s="37" t="s">
        <v>38</v>
      </c>
      <c r="BR6" s="37" t="s">
        <v>38</v>
      </c>
      <c r="BS6" s="37" t="s">
        <v>38</v>
      </c>
      <c r="BT6" s="28"/>
      <c r="BU6" s="101"/>
      <c r="BV6" s="190"/>
      <c r="BW6" s="190"/>
      <c r="BX6" s="190"/>
      <c r="BY6" s="190"/>
      <c r="BZ6" s="190"/>
      <c r="CA6" s="190"/>
      <c r="CB6" s="101"/>
      <c r="CC6" s="37" t="s">
        <v>184</v>
      </c>
      <c r="CD6" s="37" t="s">
        <v>184</v>
      </c>
      <c r="CE6" s="37" t="s">
        <v>184</v>
      </c>
      <c r="CF6" s="37" t="s">
        <v>184</v>
      </c>
      <c r="CG6" s="37" t="s">
        <v>184</v>
      </c>
      <c r="CH6" s="37" t="s">
        <v>184</v>
      </c>
      <c r="CI6" s="37" t="s">
        <v>38</v>
      </c>
      <c r="CJ6" s="108" t="s">
        <v>38</v>
      </c>
    </row>
    <row r="7" spans="1:88" s="6" customFormat="1">
      <c r="B7" s="559"/>
      <c r="C7" s="560"/>
      <c r="D7" s="560"/>
      <c r="E7" s="556" t="s">
        <v>3</v>
      </c>
      <c r="F7" s="556"/>
      <c r="G7" s="556"/>
      <c r="H7" s="66"/>
      <c r="I7" s="37" t="s">
        <v>44</v>
      </c>
      <c r="J7" s="37" t="s">
        <v>44</v>
      </c>
      <c r="K7" s="37" t="s">
        <v>44</v>
      </c>
      <c r="L7" s="37" t="s">
        <v>44</v>
      </c>
      <c r="M7" s="37" t="s">
        <v>44</v>
      </c>
      <c r="N7" s="37" t="s">
        <v>44</v>
      </c>
      <c r="O7" s="37" t="s">
        <v>44</v>
      </c>
      <c r="P7" s="64" t="s">
        <v>182</v>
      </c>
      <c r="Q7" s="64" t="s">
        <v>182</v>
      </c>
      <c r="R7" s="64" t="s">
        <v>182</v>
      </c>
      <c r="S7" s="37" t="s">
        <v>206</v>
      </c>
      <c r="T7" s="37" t="s">
        <v>207</v>
      </c>
      <c r="U7" s="37" t="s">
        <v>208</v>
      </c>
      <c r="V7" s="37" t="s">
        <v>208</v>
      </c>
      <c r="W7" s="37" t="s">
        <v>399</v>
      </c>
      <c r="X7" s="37" t="s">
        <v>44</v>
      </c>
      <c r="Y7" s="37" t="s">
        <v>303</v>
      </c>
      <c r="Z7" s="37" t="s">
        <v>303</v>
      </c>
      <c r="AA7" s="37" t="s">
        <v>303</v>
      </c>
      <c r="AB7" s="37" t="s">
        <v>44</v>
      </c>
      <c r="AC7" s="37" t="s">
        <v>44</v>
      </c>
      <c r="AD7" s="38" t="s">
        <v>44</v>
      </c>
      <c r="AE7" s="38" t="s">
        <v>44</v>
      </c>
      <c r="AF7" s="38" t="s">
        <v>44</v>
      </c>
      <c r="AG7" s="38" t="s">
        <v>44</v>
      </c>
      <c r="AH7" s="38" t="s">
        <v>44</v>
      </c>
      <c r="AI7" s="38" t="s">
        <v>44</v>
      </c>
      <c r="AJ7" s="38" t="s">
        <v>44</v>
      </c>
      <c r="AK7" s="38" t="s">
        <v>44</v>
      </c>
      <c r="AL7" s="38" t="s">
        <v>44</v>
      </c>
      <c r="AM7" s="38" t="s">
        <v>44</v>
      </c>
      <c r="AN7" s="38" t="s">
        <v>44</v>
      </c>
      <c r="AO7" s="38" t="s">
        <v>44</v>
      </c>
      <c r="AP7" s="38" t="s">
        <v>44</v>
      </c>
      <c r="AQ7" s="38" t="s">
        <v>44</v>
      </c>
      <c r="AR7" s="37" t="s">
        <v>475</v>
      </c>
      <c r="AS7" s="37" t="s">
        <v>475</v>
      </c>
      <c r="AT7" s="37" t="s">
        <v>475</v>
      </c>
      <c r="AU7" s="101"/>
      <c r="AV7" s="521" t="s">
        <v>44</v>
      </c>
      <c r="AW7" s="522"/>
      <c r="AX7" s="522"/>
      <c r="AY7" s="522"/>
      <c r="AZ7" s="522"/>
      <c r="BA7" s="523"/>
      <c r="BB7" s="101"/>
      <c r="BC7" s="41" t="s">
        <v>82</v>
      </c>
      <c r="BD7" s="41" t="s">
        <v>82</v>
      </c>
      <c r="BE7" s="41" t="s">
        <v>82</v>
      </c>
      <c r="BF7" s="41" t="s">
        <v>82</v>
      </c>
      <c r="BG7" s="41" t="s">
        <v>82</v>
      </c>
      <c r="BH7" s="41" t="s">
        <v>82</v>
      </c>
      <c r="BI7" s="65" t="s">
        <v>82</v>
      </c>
      <c r="BJ7" s="65" t="s">
        <v>82</v>
      </c>
      <c r="BK7" s="65" t="s">
        <v>82</v>
      </c>
      <c r="BL7" s="65" t="s">
        <v>82</v>
      </c>
      <c r="BM7" s="65" t="s">
        <v>82</v>
      </c>
      <c r="BN7" s="65" t="s">
        <v>82</v>
      </c>
      <c r="BO7" s="37" t="s">
        <v>82</v>
      </c>
      <c r="BP7" s="37" t="s">
        <v>82</v>
      </c>
      <c r="BQ7" s="37" t="s">
        <v>82</v>
      </c>
      <c r="BR7" s="37" t="s">
        <v>82</v>
      </c>
      <c r="BS7" s="37" t="s">
        <v>82</v>
      </c>
      <c r="BT7" s="28"/>
      <c r="BU7" s="188"/>
      <c r="BV7" s="527" t="s">
        <v>82</v>
      </c>
      <c r="BW7" s="527"/>
      <c r="BX7" s="527"/>
      <c r="BY7" s="527"/>
      <c r="BZ7" s="527"/>
      <c r="CA7" s="527"/>
      <c r="CB7" s="189"/>
      <c r="CC7" s="37" t="s">
        <v>664</v>
      </c>
      <c r="CD7" s="37" t="s">
        <v>665</v>
      </c>
      <c r="CE7" s="37" t="s">
        <v>666</v>
      </c>
      <c r="CF7" s="37" t="s">
        <v>667</v>
      </c>
      <c r="CG7" s="37" t="s">
        <v>668</v>
      </c>
      <c r="CH7" s="37" t="s">
        <v>669</v>
      </c>
      <c r="CI7" s="37" t="s">
        <v>231</v>
      </c>
      <c r="CJ7" s="108" t="s">
        <v>382</v>
      </c>
    </row>
    <row r="8" spans="1:88" s="6" customFormat="1" ht="31.2">
      <c r="B8" s="559"/>
      <c r="C8" s="560"/>
      <c r="D8" s="560"/>
      <c r="E8" s="556" t="s">
        <v>1423</v>
      </c>
      <c r="F8" s="556"/>
      <c r="G8" s="556"/>
      <c r="H8" s="101"/>
      <c r="I8" s="64" t="s">
        <v>39</v>
      </c>
      <c r="J8" s="64" t="s">
        <v>40</v>
      </c>
      <c r="K8" s="64" t="s">
        <v>41</v>
      </c>
      <c r="L8" s="64" t="s">
        <v>42</v>
      </c>
      <c r="M8" s="64" t="s">
        <v>43</v>
      </c>
      <c r="N8" s="64" t="s">
        <v>142</v>
      </c>
      <c r="O8" s="64" t="s">
        <v>144</v>
      </c>
      <c r="P8" s="64" t="s">
        <v>182</v>
      </c>
      <c r="Q8" s="64" t="s">
        <v>200</v>
      </c>
      <c r="R8" s="64" t="s">
        <v>199</v>
      </c>
      <c r="S8" s="37"/>
      <c r="T8" s="37"/>
      <c r="U8" s="37"/>
      <c r="V8" s="37" t="s">
        <v>232</v>
      </c>
      <c r="W8" s="37" t="s">
        <v>395</v>
      </c>
      <c r="X8" s="37" t="s">
        <v>397</v>
      </c>
      <c r="Y8" s="37"/>
      <c r="Z8" s="37" t="s">
        <v>412</v>
      </c>
      <c r="AA8" s="37" t="s">
        <v>413</v>
      </c>
      <c r="AB8" s="37" t="s">
        <v>416</v>
      </c>
      <c r="AC8" s="37" t="s">
        <v>417</v>
      </c>
      <c r="AD8" s="37" t="s">
        <v>275</v>
      </c>
      <c r="AE8" s="37" t="s">
        <v>275</v>
      </c>
      <c r="AF8" s="37" t="s">
        <v>275</v>
      </c>
      <c r="AG8" s="37" t="s">
        <v>275</v>
      </c>
      <c r="AH8" s="37" t="s">
        <v>275</v>
      </c>
      <c r="AI8" s="37" t="s">
        <v>275</v>
      </c>
      <c r="AJ8" s="37" t="s">
        <v>275</v>
      </c>
      <c r="AK8" s="37" t="s">
        <v>275</v>
      </c>
      <c r="AL8" s="37" t="s">
        <v>275</v>
      </c>
      <c r="AM8" s="37" t="s">
        <v>275</v>
      </c>
      <c r="AN8" s="37" t="s">
        <v>275</v>
      </c>
      <c r="AO8" s="37" t="s">
        <v>275</v>
      </c>
      <c r="AP8" s="37" t="s">
        <v>275</v>
      </c>
      <c r="AQ8" s="37" t="s">
        <v>275</v>
      </c>
      <c r="AR8" s="37" t="s">
        <v>457</v>
      </c>
      <c r="AS8" s="37" t="s">
        <v>456</v>
      </c>
      <c r="AT8" s="37" t="s">
        <v>479</v>
      </c>
      <c r="AU8" s="101"/>
      <c r="AV8" s="171" t="s">
        <v>704</v>
      </c>
      <c r="AW8" s="171" t="s">
        <v>480</v>
      </c>
      <c r="AX8" s="171" t="s">
        <v>479</v>
      </c>
      <c r="AY8" s="172" t="s">
        <v>533</v>
      </c>
      <c r="AZ8" s="171" t="s">
        <v>494</v>
      </c>
      <c r="BA8" s="323" t="s">
        <v>705</v>
      </c>
      <c r="BB8" s="101"/>
      <c r="BC8" s="37" t="s">
        <v>92</v>
      </c>
      <c r="BD8" s="37" t="s">
        <v>92</v>
      </c>
      <c r="BE8" s="37" t="s">
        <v>92</v>
      </c>
      <c r="BF8" s="37" t="s">
        <v>92</v>
      </c>
      <c r="BG8" s="37" t="s">
        <v>92</v>
      </c>
      <c r="BH8" s="37" t="s">
        <v>92</v>
      </c>
      <c r="BI8" s="65" t="s">
        <v>256</v>
      </c>
      <c r="BJ8" s="65" t="s">
        <v>256</v>
      </c>
      <c r="BK8" s="65" t="s">
        <v>256</v>
      </c>
      <c r="BL8" s="65" t="s">
        <v>256</v>
      </c>
      <c r="BM8" s="65" t="s">
        <v>257</v>
      </c>
      <c r="BN8" s="65" t="s">
        <v>256</v>
      </c>
      <c r="BO8" s="37" t="s">
        <v>484</v>
      </c>
      <c r="BP8" s="37" t="s">
        <v>483</v>
      </c>
      <c r="BQ8" s="37" t="s">
        <v>457</v>
      </c>
      <c r="BR8" s="37" t="s">
        <v>458</v>
      </c>
      <c r="BS8" s="37" t="s">
        <v>456</v>
      </c>
      <c r="BT8" s="28"/>
      <c r="BU8" s="101"/>
      <c r="BV8" s="324" t="s">
        <v>704</v>
      </c>
      <c r="BW8" s="324" t="s">
        <v>480</v>
      </c>
      <c r="BX8" s="324" t="s">
        <v>479</v>
      </c>
      <c r="BY8" s="325" t="s">
        <v>533</v>
      </c>
      <c r="BZ8" s="324" t="s">
        <v>494</v>
      </c>
      <c r="CA8" s="325" t="s">
        <v>705</v>
      </c>
      <c r="CB8" s="101"/>
      <c r="CC8" s="37" t="s">
        <v>275</v>
      </c>
      <c r="CD8" s="37" t="s">
        <v>275</v>
      </c>
      <c r="CE8" s="37" t="s">
        <v>275</v>
      </c>
      <c r="CF8" s="37" t="s">
        <v>275</v>
      </c>
      <c r="CG8" s="37" t="s">
        <v>275</v>
      </c>
      <c r="CH8" s="37" t="s">
        <v>275</v>
      </c>
      <c r="CI8" s="37" t="s">
        <v>227</v>
      </c>
      <c r="CJ8" s="108" t="s">
        <v>444</v>
      </c>
    </row>
    <row r="9" spans="1:88" s="59" customFormat="1" ht="24" customHeight="1">
      <c r="B9" s="486"/>
      <c r="C9" s="487"/>
      <c r="D9" s="487"/>
      <c r="E9" s="505" t="s">
        <v>945</v>
      </c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5"/>
      <c r="BH9" s="505"/>
      <c r="BI9" s="505"/>
      <c r="BJ9" s="505"/>
      <c r="BK9" s="505"/>
      <c r="BL9" s="505"/>
      <c r="BM9" s="505"/>
      <c r="BN9" s="505"/>
      <c r="BO9" s="505"/>
      <c r="BP9" s="505"/>
      <c r="BQ9" s="505"/>
      <c r="BR9" s="505"/>
      <c r="BS9" s="505"/>
      <c r="BT9" s="505"/>
      <c r="BU9" s="505"/>
      <c r="BV9" s="505"/>
      <c r="BW9" s="505"/>
      <c r="BX9" s="505"/>
      <c r="BY9" s="505"/>
      <c r="BZ9" s="505"/>
      <c r="CA9" s="505"/>
      <c r="CB9" s="113"/>
      <c r="CC9" s="106"/>
      <c r="CD9" s="106"/>
      <c r="CE9" s="106"/>
      <c r="CF9" s="106"/>
      <c r="CG9" s="106"/>
      <c r="CH9" s="106"/>
      <c r="CI9" s="106"/>
      <c r="CJ9" s="109"/>
    </row>
    <row r="10" spans="1:88">
      <c r="B10" s="486"/>
      <c r="C10" s="487"/>
      <c r="D10" s="487"/>
      <c r="E10" s="499" t="s">
        <v>706</v>
      </c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499"/>
      <c r="AS10" s="499"/>
      <c r="AT10" s="499"/>
      <c r="AU10" s="499"/>
      <c r="AV10" s="499"/>
      <c r="AW10" s="499"/>
      <c r="AX10" s="499"/>
      <c r="AY10" s="499"/>
      <c r="AZ10" s="499"/>
      <c r="BA10" s="499"/>
      <c r="BB10" s="499"/>
      <c r="BC10" s="499"/>
      <c r="BD10" s="499"/>
      <c r="BE10" s="499"/>
      <c r="BF10" s="499"/>
      <c r="BG10" s="499"/>
      <c r="BH10" s="499"/>
      <c r="BI10" s="499"/>
      <c r="BJ10" s="499"/>
      <c r="BK10" s="499"/>
      <c r="BL10" s="499"/>
      <c r="BM10" s="499"/>
      <c r="BN10" s="499"/>
      <c r="BO10" s="499"/>
      <c r="BP10" s="499"/>
      <c r="BQ10" s="499"/>
      <c r="BR10" s="499"/>
      <c r="BS10" s="499"/>
      <c r="BT10" s="499"/>
      <c r="BU10" s="499"/>
      <c r="BV10" s="499"/>
      <c r="BW10" s="499"/>
      <c r="BX10" s="499"/>
      <c r="BY10" s="499"/>
      <c r="BZ10" s="499"/>
      <c r="CA10" s="499"/>
      <c r="CB10" s="76"/>
      <c r="CC10" s="21"/>
      <c r="CD10" s="21"/>
      <c r="CE10" s="21"/>
      <c r="CF10" s="21"/>
      <c r="CG10" s="21"/>
      <c r="CH10" s="21"/>
      <c r="CI10" s="21"/>
      <c r="CJ10" s="32"/>
    </row>
    <row r="11" spans="1:88">
      <c r="B11" s="486"/>
      <c r="C11" s="487"/>
      <c r="D11" s="487"/>
      <c r="E11" s="497" t="s">
        <v>739</v>
      </c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497"/>
      <c r="AF11" s="497"/>
      <c r="AG11" s="497"/>
      <c r="AH11" s="497"/>
      <c r="AI11" s="497"/>
      <c r="AJ11" s="497"/>
      <c r="AK11" s="497"/>
      <c r="AL11" s="497"/>
      <c r="AM11" s="497"/>
      <c r="AN11" s="497"/>
      <c r="AO11" s="497"/>
      <c r="AP11" s="497"/>
      <c r="AQ11" s="497"/>
      <c r="AR11" s="497"/>
      <c r="AS11" s="497"/>
      <c r="AT11" s="497"/>
      <c r="AU11" s="497"/>
      <c r="AV11" s="497"/>
      <c r="AW11" s="497"/>
      <c r="AX11" s="497"/>
      <c r="AY11" s="497"/>
      <c r="AZ11" s="497"/>
      <c r="BA11" s="497"/>
      <c r="BB11" s="497"/>
      <c r="BC11" s="497"/>
      <c r="BD11" s="497"/>
      <c r="BE11" s="497"/>
      <c r="BF11" s="497"/>
      <c r="BG11" s="497"/>
      <c r="BH11" s="497"/>
      <c r="BI11" s="497"/>
      <c r="BJ11" s="497"/>
      <c r="BK11" s="497"/>
      <c r="BL11" s="497"/>
      <c r="BM11" s="497"/>
      <c r="BN11" s="497"/>
      <c r="BO11" s="497"/>
      <c r="BP11" s="497"/>
      <c r="BQ11" s="497"/>
      <c r="BR11" s="497"/>
      <c r="BS11" s="497"/>
      <c r="BT11" s="497"/>
      <c r="BU11" s="497"/>
      <c r="BV11" s="497"/>
      <c r="BW11" s="497"/>
      <c r="BX11" s="497"/>
      <c r="BY11" s="497"/>
      <c r="BZ11" s="497"/>
      <c r="CA11" s="497"/>
      <c r="CB11" s="76"/>
      <c r="CC11" s="21"/>
      <c r="CD11" s="21"/>
      <c r="CE11" s="21"/>
      <c r="CF11" s="21"/>
      <c r="CG11" s="21"/>
      <c r="CH11" s="21"/>
      <c r="CI11" s="21"/>
      <c r="CJ11" s="32"/>
    </row>
    <row r="12" spans="1:88">
      <c r="B12" s="486"/>
      <c r="C12" s="487"/>
      <c r="D12" s="487"/>
      <c r="E12" s="42" t="s">
        <v>740</v>
      </c>
      <c r="F12" s="42" t="s">
        <v>741</v>
      </c>
      <c r="G12" s="553" t="s">
        <v>742</v>
      </c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4"/>
      <c r="AA12" s="554"/>
      <c r="AB12" s="554"/>
      <c r="AC12" s="554"/>
      <c r="AD12" s="554"/>
      <c r="AE12" s="554"/>
      <c r="AF12" s="554"/>
      <c r="AG12" s="554"/>
      <c r="AH12" s="554"/>
      <c r="AI12" s="554"/>
      <c r="AJ12" s="554"/>
      <c r="AK12" s="554"/>
      <c r="AL12" s="554"/>
      <c r="AM12" s="554"/>
      <c r="AN12" s="554"/>
      <c r="AO12" s="554"/>
      <c r="AP12" s="554"/>
      <c r="AQ12" s="554"/>
      <c r="AR12" s="554"/>
      <c r="AS12" s="554"/>
      <c r="AT12" s="554"/>
      <c r="AU12" s="554"/>
      <c r="AV12" s="554"/>
      <c r="AW12" s="554"/>
      <c r="AX12" s="554"/>
      <c r="AY12" s="554"/>
      <c r="AZ12" s="554"/>
      <c r="BA12" s="554"/>
      <c r="BB12" s="554"/>
      <c r="BC12" s="554"/>
      <c r="BD12" s="554"/>
      <c r="BE12" s="554"/>
      <c r="BF12" s="554"/>
      <c r="BG12" s="554"/>
      <c r="BH12" s="554"/>
      <c r="BI12" s="554"/>
      <c r="BJ12" s="554"/>
      <c r="BK12" s="554"/>
      <c r="BL12" s="554"/>
      <c r="BM12" s="554"/>
      <c r="BN12" s="554"/>
      <c r="BO12" s="554"/>
      <c r="BP12" s="554"/>
      <c r="BQ12" s="554"/>
      <c r="BR12" s="554"/>
      <c r="BS12" s="554"/>
      <c r="BT12" s="554"/>
      <c r="BU12" s="554"/>
      <c r="BV12" s="554"/>
      <c r="BW12" s="554"/>
      <c r="BX12" s="554"/>
      <c r="BY12" s="554"/>
      <c r="BZ12" s="554"/>
      <c r="CA12" s="555"/>
      <c r="CB12" s="76"/>
      <c r="CC12" s="21"/>
      <c r="CD12" s="21"/>
      <c r="CE12" s="21"/>
      <c r="CF12" s="21"/>
      <c r="CG12" s="21"/>
      <c r="CH12" s="21"/>
      <c r="CI12" s="21"/>
      <c r="CJ12" s="32"/>
    </row>
    <row r="13" spans="1:88" ht="15.75" customHeight="1">
      <c r="B13" s="99">
        <v>1</v>
      </c>
      <c r="C13" s="49">
        <v>1</v>
      </c>
      <c r="D13" s="51">
        <v>1</v>
      </c>
      <c r="E13" s="37" t="s">
        <v>738</v>
      </c>
      <c r="F13" s="38" t="s">
        <v>4</v>
      </c>
      <c r="G13" s="37" t="s">
        <v>745</v>
      </c>
      <c r="H13" s="70"/>
      <c r="I13" s="71">
        <v>11.6</v>
      </c>
      <c r="J13" s="71">
        <v>16.7</v>
      </c>
      <c r="K13" s="71">
        <v>15.1</v>
      </c>
      <c r="L13" s="71">
        <v>6.23</v>
      </c>
      <c r="M13" s="71">
        <v>10.5</v>
      </c>
      <c r="N13" s="72" t="s">
        <v>143</v>
      </c>
      <c r="O13" s="72" t="s">
        <v>143</v>
      </c>
      <c r="P13" s="22"/>
      <c r="Q13" s="22"/>
      <c r="R13" s="22"/>
      <c r="S13" s="21"/>
      <c r="T13" s="21"/>
      <c r="U13" s="21"/>
      <c r="V13" s="21"/>
      <c r="W13" s="38">
        <v>34</v>
      </c>
      <c r="X13" s="38">
        <v>29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37"/>
      <c r="AR13" s="21"/>
      <c r="AS13" s="21"/>
      <c r="AT13" s="21"/>
      <c r="AU13" s="76"/>
      <c r="AV13" s="30">
        <f t="shared" ref="AV13:AV28" si="0">MIN(I13:AT13)</f>
        <v>6.23</v>
      </c>
      <c r="AW13" s="30">
        <f>MEDIAN(I13:AT13)</f>
        <v>15.1</v>
      </c>
      <c r="AX13" s="30">
        <f>AVERAGE(I13:AT13)</f>
        <v>17.59</v>
      </c>
      <c r="AY13" s="29">
        <f>PERCENTILE(I13:AT13,0.95)</f>
        <v>32.5</v>
      </c>
      <c r="AZ13" s="30">
        <f t="shared" ref="AZ13:AZ28" si="1">MAX(I13:AT13)</f>
        <v>34</v>
      </c>
      <c r="BA13" s="30">
        <f>STDEV(I13:AT13)</f>
        <v>10.178950502548549</v>
      </c>
      <c r="BB13" s="76"/>
      <c r="BC13" s="22">
        <v>109</v>
      </c>
      <c r="BD13" s="22" t="s">
        <v>414</v>
      </c>
      <c r="BE13" s="22" t="s">
        <v>414</v>
      </c>
      <c r="BF13" s="73" t="s">
        <v>414</v>
      </c>
      <c r="BG13" s="73" t="s">
        <v>414</v>
      </c>
      <c r="BH13" s="73" t="s">
        <v>414</v>
      </c>
      <c r="BI13" s="69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55"/>
      <c r="BU13" s="76"/>
      <c r="BV13" s="30">
        <f t="shared" ref="BV13:BV28" si="2">MIN(BC13:BS13)</f>
        <v>109</v>
      </c>
      <c r="BW13" s="30" t="s">
        <v>655</v>
      </c>
      <c r="BX13" s="30" t="s">
        <v>655</v>
      </c>
      <c r="BY13" s="30" t="s">
        <v>655</v>
      </c>
      <c r="BZ13" s="30">
        <f t="shared" ref="BZ13:BZ28" si="3">MAX(BC13:BS13)</f>
        <v>109</v>
      </c>
      <c r="CA13" s="30" t="s">
        <v>655</v>
      </c>
      <c r="CB13" s="76"/>
      <c r="CC13" s="21">
        <v>4.5999999999999996</v>
      </c>
      <c r="CD13" s="24" t="s">
        <v>228</v>
      </c>
      <c r="CE13" s="24">
        <v>4.8</v>
      </c>
      <c r="CF13" s="24" t="s">
        <v>228</v>
      </c>
      <c r="CG13" s="21">
        <v>4.8</v>
      </c>
      <c r="CH13" s="21">
        <v>4.5</v>
      </c>
      <c r="CI13" s="21"/>
      <c r="CJ13" s="32"/>
    </row>
    <row r="14" spans="1:88" ht="18.75" customHeight="1">
      <c r="B14" s="99">
        <v>2</v>
      </c>
      <c r="C14" s="49">
        <v>2</v>
      </c>
      <c r="D14" s="51">
        <v>2</v>
      </c>
      <c r="E14" s="37" t="s">
        <v>21</v>
      </c>
      <c r="F14" s="38" t="s">
        <v>7</v>
      </c>
      <c r="G14" s="37" t="s">
        <v>745</v>
      </c>
      <c r="H14" s="76"/>
      <c r="I14" s="71">
        <v>35.6</v>
      </c>
      <c r="J14" s="71">
        <v>28.7</v>
      </c>
      <c r="K14" s="71">
        <v>33.299999999999997</v>
      </c>
      <c r="L14" s="71">
        <v>28.9</v>
      </c>
      <c r="M14" s="71">
        <v>29</v>
      </c>
      <c r="N14" s="22">
        <v>471</v>
      </c>
      <c r="O14" s="22">
        <v>167</v>
      </c>
      <c r="P14" s="22">
        <v>10.199999999999999</v>
      </c>
      <c r="Q14" s="22"/>
      <c r="R14" s="22"/>
      <c r="S14" s="21">
        <v>1620</v>
      </c>
      <c r="T14" s="21">
        <v>803</v>
      </c>
      <c r="U14" s="21">
        <v>37</v>
      </c>
      <c r="V14" s="21">
        <v>8.9</v>
      </c>
      <c r="W14" s="38">
        <v>18</v>
      </c>
      <c r="X14" s="38">
        <v>24</v>
      </c>
      <c r="Y14" s="21"/>
      <c r="Z14" s="21"/>
      <c r="AA14" s="21"/>
      <c r="AB14" s="21">
        <v>250</v>
      </c>
      <c r="AC14" s="21">
        <v>194</v>
      </c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37"/>
      <c r="AR14" s="21"/>
      <c r="AS14" s="21"/>
      <c r="AT14" s="21"/>
      <c r="AU14" s="76"/>
      <c r="AV14" s="30">
        <f t="shared" si="0"/>
        <v>8.9</v>
      </c>
      <c r="AW14" s="30">
        <f>MEDIAN(I14:AT14)</f>
        <v>34.450000000000003</v>
      </c>
      <c r="AX14" s="30">
        <f>AVERAGE(I14:AT14)</f>
        <v>234.91249999999999</v>
      </c>
      <c r="AY14" s="29">
        <f>PERCENTILE(I14:AT14,0.95)</f>
        <v>1007.25</v>
      </c>
      <c r="AZ14" s="30">
        <f t="shared" si="1"/>
        <v>1620</v>
      </c>
      <c r="BA14" s="30">
        <f>STDEV(I14:AT14)</f>
        <v>427.6650774847065</v>
      </c>
      <c r="BB14" s="76"/>
      <c r="BC14" s="21"/>
      <c r="BD14" s="21"/>
      <c r="BE14" s="21"/>
      <c r="BF14" s="21"/>
      <c r="BG14" s="21"/>
      <c r="BH14" s="21"/>
      <c r="BI14" s="21">
        <v>12</v>
      </c>
      <c r="BJ14" s="21">
        <v>72</v>
      </c>
      <c r="BK14" s="21">
        <v>694</v>
      </c>
      <c r="BL14" s="21">
        <v>13</v>
      </c>
      <c r="BM14" s="21">
        <v>69</v>
      </c>
      <c r="BN14" s="21">
        <v>489</v>
      </c>
      <c r="BO14" s="21"/>
      <c r="BP14" s="21"/>
      <c r="BQ14" s="21"/>
      <c r="BR14" s="21"/>
      <c r="BS14" s="21"/>
      <c r="BT14" s="55"/>
      <c r="BU14" s="76"/>
      <c r="BV14" s="30">
        <f t="shared" si="2"/>
        <v>12</v>
      </c>
      <c r="BW14" s="30">
        <f>MEDIAN(BC14:BS14)</f>
        <v>70.5</v>
      </c>
      <c r="BX14" s="30">
        <f>AVERAGE(BC14:BS14)</f>
        <v>224.83333333333334</v>
      </c>
      <c r="BY14" s="30">
        <f>PERCENTILE(BC14:BS14,0.95)</f>
        <v>642.75</v>
      </c>
      <c r="BZ14" s="30">
        <f t="shared" si="3"/>
        <v>694</v>
      </c>
      <c r="CA14" s="30">
        <f>STDEV(BC14:BS14)</f>
        <v>292.47729256587877</v>
      </c>
      <c r="CB14" s="76"/>
      <c r="CC14" s="24" t="s">
        <v>228</v>
      </c>
      <c r="CD14" s="24" t="s">
        <v>229</v>
      </c>
      <c r="CE14" s="24" t="s">
        <v>228</v>
      </c>
      <c r="CF14" s="24" t="s">
        <v>228</v>
      </c>
      <c r="CG14" s="24" t="s">
        <v>228</v>
      </c>
      <c r="CH14" s="24" t="s">
        <v>228</v>
      </c>
      <c r="CI14" s="24" t="s">
        <v>228</v>
      </c>
      <c r="CJ14" s="32"/>
    </row>
    <row r="15" spans="1:88" s="1" customFormat="1" ht="15.75" customHeight="1">
      <c r="B15" s="99">
        <v>3</v>
      </c>
      <c r="C15" s="49">
        <v>3</v>
      </c>
      <c r="D15" s="51">
        <v>3</v>
      </c>
      <c r="E15" s="38" t="s">
        <v>387</v>
      </c>
      <c r="F15" s="38" t="s">
        <v>827</v>
      </c>
      <c r="G15" s="37" t="s">
        <v>745</v>
      </c>
      <c r="H15" s="78"/>
      <c r="I15" s="79"/>
      <c r="J15" s="79"/>
      <c r="K15" s="79"/>
      <c r="L15" s="79"/>
      <c r="M15" s="79"/>
      <c r="N15" s="77"/>
      <c r="O15" s="77"/>
      <c r="P15" s="77"/>
      <c r="Q15" s="77"/>
      <c r="R15" s="77"/>
      <c r="S15" s="38"/>
      <c r="T15" s="38"/>
      <c r="U15" s="38"/>
      <c r="V15" s="38"/>
      <c r="W15" s="38"/>
      <c r="X15" s="38"/>
      <c r="Y15" s="38"/>
      <c r="Z15" s="38"/>
      <c r="AA15" s="38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37"/>
      <c r="AR15" s="38"/>
      <c r="AS15" s="38"/>
      <c r="AT15" s="38"/>
      <c r="AU15" s="76"/>
      <c r="AV15" s="30">
        <f t="shared" si="0"/>
        <v>0</v>
      </c>
      <c r="AW15" s="30" t="s">
        <v>655</v>
      </c>
      <c r="AX15" s="30" t="s">
        <v>655</v>
      </c>
      <c r="AY15" s="30" t="s">
        <v>655</v>
      </c>
      <c r="AZ15" s="30">
        <f t="shared" si="1"/>
        <v>0</v>
      </c>
      <c r="BA15" s="30" t="s">
        <v>655</v>
      </c>
      <c r="BB15" s="76"/>
      <c r="BC15" s="21"/>
      <c r="BD15" s="21"/>
      <c r="BE15" s="21"/>
      <c r="BF15" s="21"/>
      <c r="BG15" s="38"/>
      <c r="BH15" s="38"/>
      <c r="BI15" s="38"/>
      <c r="BJ15" s="38"/>
      <c r="BK15" s="38"/>
      <c r="BL15" s="38"/>
      <c r="BM15" s="38"/>
      <c r="BN15" s="38"/>
      <c r="BO15" s="21"/>
      <c r="BP15" s="21"/>
      <c r="BQ15" s="38"/>
      <c r="BR15" s="38"/>
      <c r="BS15" s="38"/>
      <c r="BT15" s="55"/>
      <c r="BU15" s="76"/>
      <c r="BV15" s="30">
        <f t="shared" si="2"/>
        <v>0</v>
      </c>
      <c r="BW15" s="30" t="s">
        <v>655</v>
      </c>
      <c r="BX15" s="30" t="s">
        <v>655</v>
      </c>
      <c r="BY15" s="30" t="s">
        <v>655</v>
      </c>
      <c r="BZ15" s="30">
        <f t="shared" si="3"/>
        <v>0</v>
      </c>
      <c r="CA15" s="30" t="s">
        <v>655</v>
      </c>
      <c r="CB15" s="76"/>
      <c r="CC15" s="107" t="s">
        <v>229</v>
      </c>
      <c r="CD15" s="107" t="s">
        <v>229</v>
      </c>
      <c r="CE15" s="107" t="s">
        <v>229</v>
      </c>
      <c r="CF15" s="107" t="s">
        <v>229</v>
      </c>
      <c r="CG15" s="107" t="s">
        <v>229</v>
      </c>
      <c r="CH15" s="107" t="s">
        <v>229</v>
      </c>
      <c r="CI15" s="107"/>
      <c r="CJ15" s="110"/>
    </row>
    <row r="16" spans="1:88">
      <c r="B16" s="99">
        <v>4</v>
      </c>
      <c r="C16" s="49">
        <v>4</v>
      </c>
      <c r="D16" s="51">
        <v>4</v>
      </c>
      <c r="E16" s="39" t="s">
        <v>64</v>
      </c>
      <c r="F16" s="38" t="s">
        <v>677</v>
      </c>
      <c r="G16" s="37" t="s">
        <v>745</v>
      </c>
      <c r="H16" s="70"/>
      <c r="I16" s="71"/>
      <c r="J16" s="71"/>
      <c r="K16" s="71"/>
      <c r="L16" s="71"/>
      <c r="M16" s="71"/>
      <c r="N16" s="22"/>
      <c r="O16" s="22"/>
      <c r="P16" s="22"/>
      <c r="Q16" s="22"/>
      <c r="R16" s="22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37"/>
      <c r="AR16" s="21"/>
      <c r="AS16" s="21"/>
      <c r="AT16" s="21"/>
      <c r="AU16" s="76"/>
      <c r="AV16" s="30">
        <f t="shared" si="0"/>
        <v>0</v>
      </c>
      <c r="AW16" s="30" t="s">
        <v>655</v>
      </c>
      <c r="AX16" s="30" t="s">
        <v>655</v>
      </c>
      <c r="AY16" s="30" t="s">
        <v>655</v>
      </c>
      <c r="AZ16" s="30">
        <f t="shared" si="1"/>
        <v>0</v>
      </c>
      <c r="BA16" s="30" t="s">
        <v>655</v>
      </c>
      <c r="BB16" s="76"/>
      <c r="BC16" s="22">
        <v>3.24</v>
      </c>
      <c r="BD16" s="22" t="s">
        <v>414</v>
      </c>
      <c r="BE16" s="22" t="s">
        <v>414</v>
      </c>
      <c r="BF16" s="73" t="s">
        <v>414</v>
      </c>
      <c r="BG16" s="73" t="s">
        <v>414</v>
      </c>
      <c r="BH16" s="73" t="s">
        <v>414</v>
      </c>
      <c r="BI16" s="69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55"/>
      <c r="BU16" s="76"/>
      <c r="BV16" s="30">
        <f t="shared" si="2"/>
        <v>3.24</v>
      </c>
      <c r="BW16" s="30">
        <f>MEDIAN(BC16:BS16)</f>
        <v>3.24</v>
      </c>
      <c r="BX16" s="30">
        <f>AVERAGE(BC16:BS16)</f>
        <v>3.24</v>
      </c>
      <c r="BY16" s="30">
        <f>PERCENTILE(BC16:BS16,0.95)</f>
        <v>3.24</v>
      </c>
      <c r="BZ16" s="30">
        <f t="shared" si="3"/>
        <v>3.24</v>
      </c>
      <c r="CA16" s="30" t="s">
        <v>655</v>
      </c>
      <c r="CB16" s="76"/>
      <c r="CC16" s="21"/>
      <c r="CD16" s="21"/>
      <c r="CE16" s="21"/>
      <c r="CF16" s="21"/>
      <c r="CG16" s="21"/>
      <c r="CH16" s="21"/>
      <c r="CI16" s="21"/>
      <c r="CJ16" s="32"/>
    </row>
    <row r="17" spans="2:88">
      <c r="B17" s="99">
        <v>5</v>
      </c>
      <c r="C17" s="49">
        <v>5</v>
      </c>
      <c r="D17" s="51">
        <v>5</v>
      </c>
      <c r="E17" s="21" t="s">
        <v>386</v>
      </c>
      <c r="F17" s="38" t="s">
        <v>828</v>
      </c>
      <c r="G17" s="37" t="s">
        <v>745</v>
      </c>
      <c r="H17" s="81"/>
      <c r="I17" s="71"/>
      <c r="J17" s="71"/>
      <c r="K17" s="71"/>
      <c r="L17" s="71"/>
      <c r="M17" s="71"/>
      <c r="N17" s="22"/>
      <c r="O17" s="22"/>
      <c r="P17" s="22"/>
      <c r="Q17" s="22"/>
      <c r="R17" s="22"/>
      <c r="S17" s="21"/>
      <c r="T17" s="21"/>
      <c r="U17" s="21"/>
      <c r="V17" s="24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37"/>
      <c r="AR17" s="21"/>
      <c r="AS17" s="21"/>
      <c r="AT17" s="21"/>
      <c r="AU17" s="76"/>
      <c r="AV17" s="30">
        <f t="shared" si="0"/>
        <v>0</v>
      </c>
      <c r="AW17" s="30" t="s">
        <v>655</v>
      </c>
      <c r="AX17" s="30" t="s">
        <v>655</v>
      </c>
      <c r="AY17" s="30" t="s">
        <v>655</v>
      </c>
      <c r="AZ17" s="30">
        <f t="shared" si="1"/>
        <v>0</v>
      </c>
      <c r="BA17" s="30" t="s">
        <v>655</v>
      </c>
      <c r="BB17" s="76"/>
      <c r="BC17" s="21"/>
      <c r="BD17" s="21"/>
      <c r="BE17" s="21"/>
      <c r="BF17" s="21"/>
      <c r="BG17" s="80"/>
      <c r="BH17" s="80"/>
      <c r="BI17" s="80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55"/>
      <c r="BU17" s="76"/>
      <c r="BV17" s="30">
        <f t="shared" si="2"/>
        <v>0</v>
      </c>
      <c r="BW17" s="30" t="s">
        <v>655</v>
      </c>
      <c r="BX17" s="30" t="s">
        <v>655</v>
      </c>
      <c r="BY17" s="30" t="s">
        <v>655</v>
      </c>
      <c r="BZ17" s="30">
        <f t="shared" si="3"/>
        <v>0</v>
      </c>
      <c r="CA17" s="30" t="s">
        <v>655</v>
      </c>
      <c r="CB17" s="76"/>
      <c r="CC17" s="24" t="s">
        <v>228</v>
      </c>
      <c r="CD17" s="24" t="s">
        <v>228</v>
      </c>
      <c r="CE17" s="24" t="s">
        <v>228</v>
      </c>
      <c r="CF17" s="24" t="s">
        <v>228</v>
      </c>
      <c r="CG17" s="24" t="s">
        <v>229</v>
      </c>
      <c r="CH17" s="24" t="s">
        <v>229</v>
      </c>
      <c r="CI17" s="24"/>
      <c r="CJ17" s="32"/>
    </row>
    <row r="18" spans="2:88">
      <c r="B18" s="99">
        <v>6</v>
      </c>
      <c r="C18" s="49">
        <v>6</v>
      </c>
      <c r="D18" s="51">
        <v>6</v>
      </c>
      <c r="E18" s="37" t="s">
        <v>22</v>
      </c>
      <c r="F18" s="38" t="s">
        <v>421</v>
      </c>
      <c r="G18" s="37" t="s">
        <v>745</v>
      </c>
      <c r="H18" s="81"/>
      <c r="I18" s="71">
        <v>73.099999999999994</v>
      </c>
      <c r="J18" s="71">
        <v>12.9</v>
      </c>
      <c r="K18" s="71">
        <v>13</v>
      </c>
      <c r="L18" s="71">
        <v>8.16</v>
      </c>
      <c r="M18" s="71">
        <v>8.25</v>
      </c>
      <c r="N18" s="22">
        <v>37.200000000000003</v>
      </c>
      <c r="O18" s="22">
        <v>47.4</v>
      </c>
      <c r="P18" s="22">
        <v>51.7</v>
      </c>
      <c r="Q18" s="22"/>
      <c r="R18" s="22"/>
      <c r="S18" s="21"/>
      <c r="T18" s="21"/>
      <c r="U18" s="21"/>
      <c r="V18" s="24" t="s">
        <v>228</v>
      </c>
      <c r="W18" s="21"/>
      <c r="X18" s="21"/>
      <c r="Y18" s="21"/>
      <c r="Z18" s="21"/>
      <c r="AA18" s="21"/>
      <c r="AB18" s="21">
        <v>105</v>
      </c>
      <c r="AC18" s="21">
        <v>48</v>
      </c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37"/>
      <c r="AR18" s="21"/>
      <c r="AS18" s="21"/>
      <c r="AT18" s="21"/>
      <c r="AU18" s="76"/>
      <c r="AV18" s="30">
        <f t="shared" si="0"/>
        <v>8.16</v>
      </c>
      <c r="AW18" s="30">
        <f>MEDIAN(I18:AT18)</f>
        <v>42.3</v>
      </c>
      <c r="AX18" s="30">
        <f>AVERAGE(I18:AT18)</f>
        <v>40.471000000000004</v>
      </c>
      <c r="AY18" s="29">
        <f>PERCENTILE(I18:AT18,0.95)</f>
        <v>90.644999999999968</v>
      </c>
      <c r="AZ18" s="30">
        <f t="shared" si="1"/>
        <v>105</v>
      </c>
      <c r="BA18" s="30">
        <f>STDEV(I18:AT18)</f>
        <v>31.740509850277377</v>
      </c>
      <c r="BB18" s="76"/>
      <c r="BC18" s="21"/>
      <c r="BD18" s="21"/>
      <c r="BE18" s="21"/>
      <c r="BF18" s="21"/>
      <c r="BG18" s="80"/>
      <c r="BH18" s="80"/>
      <c r="BI18" s="80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55"/>
      <c r="BU18" s="76"/>
      <c r="BV18" s="30">
        <f t="shared" si="2"/>
        <v>0</v>
      </c>
      <c r="BW18" s="30" t="s">
        <v>655</v>
      </c>
      <c r="BX18" s="30" t="s">
        <v>655</v>
      </c>
      <c r="BY18" s="30" t="s">
        <v>655</v>
      </c>
      <c r="BZ18" s="30">
        <f t="shared" si="3"/>
        <v>0</v>
      </c>
      <c r="CA18" s="30" t="s">
        <v>655</v>
      </c>
      <c r="CB18" s="76"/>
      <c r="CC18" s="24" t="s">
        <v>229</v>
      </c>
      <c r="CD18" s="24" t="s">
        <v>229</v>
      </c>
      <c r="CE18" s="24" t="s">
        <v>228</v>
      </c>
      <c r="CF18" s="24" t="s">
        <v>229</v>
      </c>
      <c r="CG18" s="24" t="s">
        <v>228</v>
      </c>
      <c r="CH18" s="24" t="s">
        <v>229</v>
      </c>
      <c r="CI18" s="24" t="s">
        <v>228</v>
      </c>
      <c r="CJ18" s="32"/>
    </row>
    <row r="19" spans="2:88">
      <c r="B19" s="99">
        <v>7</v>
      </c>
      <c r="C19" s="49">
        <v>7</v>
      </c>
      <c r="D19" s="51">
        <v>7</v>
      </c>
      <c r="E19" s="40" t="s">
        <v>68</v>
      </c>
      <c r="F19" s="38" t="s">
        <v>829</v>
      </c>
      <c r="G19" s="37" t="s">
        <v>745</v>
      </c>
      <c r="H19" s="83"/>
      <c r="I19" s="71"/>
      <c r="J19" s="71"/>
      <c r="K19" s="71"/>
      <c r="L19" s="71"/>
      <c r="M19" s="71"/>
      <c r="N19" s="22"/>
      <c r="O19" s="22"/>
      <c r="P19" s="22"/>
      <c r="Q19" s="22"/>
      <c r="R19" s="22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76"/>
      <c r="AV19" s="30">
        <f t="shared" si="0"/>
        <v>0</v>
      </c>
      <c r="AW19" s="30" t="s">
        <v>655</v>
      </c>
      <c r="AX19" s="30" t="s">
        <v>655</v>
      </c>
      <c r="AY19" s="30" t="s">
        <v>655</v>
      </c>
      <c r="AZ19" s="30">
        <f t="shared" si="1"/>
        <v>0</v>
      </c>
      <c r="BA19" s="30" t="s">
        <v>655</v>
      </c>
      <c r="BB19" s="76"/>
      <c r="BC19" s="22">
        <v>44.6</v>
      </c>
      <c r="BD19" s="22" t="s">
        <v>414</v>
      </c>
      <c r="BE19" s="22" t="s">
        <v>414</v>
      </c>
      <c r="BF19" s="73" t="s">
        <v>414</v>
      </c>
      <c r="BG19" s="73" t="s">
        <v>414</v>
      </c>
      <c r="BH19" s="73" t="s">
        <v>414</v>
      </c>
      <c r="BI19" s="82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55"/>
      <c r="BU19" s="76"/>
      <c r="BV19" s="30">
        <f t="shared" si="2"/>
        <v>44.6</v>
      </c>
      <c r="BW19" s="30">
        <f>MEDIAN(BC19:BS19)</f>
        <v>44.6</v>
      </c>
      <c r="BX19" s="30">
        <f>AVERAGE(BC19:BS19)</f>
        <v>44.6</v>
      </c>
      <c r="BY19" s="30">
        <f>PERCENTILE(BC19:BS19,0.95)</f>
        <v>44.6</v>
      </c>
      <c r="BZ19" s="30">
        <f t="shared" si="3"/>
        <v>44.6</v>
      </c>
      <c r="CA19" s="30" t="s">
        <v>655</v>
      </c>
      <c r="CB19" s="76"/>
      <c r="CC19" s="21"/>
      <c r="CD19" s="21"/>
      <c r="CE19" s="21"/>
      <c r="CF19" s="21"/>
      <c r="CG19" s="21"/>
      <c r="CH19" s="21"/>
      <c r="CI19" s="21"/>
      <c r="CJ19" s="32"/>
    </row>
    <row r="20" spans="2:88" ht="17.25" customHeight="1">
      <c r="B20" s="99">
        <v>8</v>
      </c>
      <c r="C20" s="49">
        <v>8</v>
      </c>
      <c r="D20" s="51">
        <v>8</v>
      </c>
      <c r="E20" s="40" t="s">
        <v>70</v>
      </c>
      <c r="F20" s="38" t="s">
        <v>679</v>
      </c>
      <c r="G20" s="37" t="s">
        <v>745</v>
      </c>
      <c r="H20" s="83"/>
      <c r="I20" s="71"/>
      <c r="J20" s="71"/>
      <c r="K20" s="71"/>
      <c r="L20" s="71"/>
      <c r="M20" s="71"/>
      <c r="N20" s="22">
        <v>10.1</v>
      </c>
      <c r="O20" s="22">
        <v>11.6</v>
      </c>
      <c r="P20" s="22"/>
      <c r="Q20" s="22"/>
      <c r="R20" s="22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76"/>
      <c r="AV20" s="30">
        <f t="shared" si="0"/>
        <v>10.1</v>
      </c>
      <c r="AW20" s="30">
        <f>MEDIAN(I20:AT20)</f>
        <v>10.85</v>
      </c>
      <c r="AX20" s="30">
        <f>AVERAGE(I20:AT20)</f>
        <v>10.85</v>
      </c>
      <c r="AY20" s="29">
        <f>PERCENTILE(I20:AT20,0.95)</f>
        <v>11.524999999999999</v>
      </c>
      <c r="AZ20" s="30">
        <f t="shared" si="1"/>
        <v>11.6</v>
      </c>
      <c r="BA20" s="30">
        <f>STDEV(I20:AT20)</f>
        <v>1.0606601717798212</v>
      </c>
      <c r="BB20" s="76"/>
      <c r="BC20" s="22" t="s">
        <v>414</v>
      </c>
      <c r="BD20" s="22" t="s">
        <v>414</v>
      </c>
      <c r="BE20" s="22" t="s">
        <v>414</v>
      </c>
      <c r="BF20" s="73" t="s">
        <v>414</v>
      </c>
      <c r="BG20" s="73" t="s">
        <v>414</v>
      </c>
      <c r="BH20" s="73" t="s">
        <v>414</v>
      </c>
      <c r="BI20" s="84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55"/>
      <c r="BU20" s="76"/>
      <c r="BV20" s="30">
        <f t="shared" si="2"/>
        <v>0</v>
      </c>
      <c r="BW20" s="30" t="s">
        <v>655</v>
      </c>
      <c r="BX20" s="30" t="s">
        <v>655</v>
      </c>
      <c r="BY20" s="30" t="s">
        <v>655</v>
      </c>
      <c r="BZ20" s="30">
        <f t="shared" si="3"/>
        <v>0</v>
      </c>
      <c r="CA20" s="30" t="s">
        <v>655</v>
      </c>
      <c r="CB20" s="76"/>
      <c r="CC20" s="38"/>
      <c r="CD20" s="38"/>
      <c r="CE20" s="38"/>
      <c r="CF20" s="38"/>
      <c r="CG20" s="38"/>
      <c r="CH20" s="38"/>
      <c r="CI20" s="21"/>
      <c r="CJ20" s="32"/>
    </row>
    <row r="21" spans="2:88" s="1" customFormat="1" ht="14.25" customHeight="1">
      <c r="B21" s="99">
        <v>9</v>
      </c>
      <c r="C21" s="49">
        <v>9</v>
      </c>
      <c r="D21" s="51">
        <v>9</v>
      </c>
      <c r="E21" s="41" t="s">
        <v>78</v>
      </c>
      <c r="F21" s="38" t="s">
        <v>830</v>
      </c>
      <c r="G21" s="37" t="s">
        <v>745</v>
      </c>
      <c r="H21" s="85"/>
      <c r="I21" s="86"/>
      <c r="J21" s="86"/>
      <c r="K21" s="86"/>
      <c r="L21" s="86"/>
      <c r="M21" s="86"/>
      <c r="N21" s="77"/>
      <c r="O21" s="77"/>
      <c r="P21" s="77"/>
      <c r="Q21" s="77"/>
      <c r="R21" s="77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7"/>
      <c r="AR21" s="38"/>
      <c r="AS21" s="38"/>
      <c r="AT21" s="38"/>
      <c r="AU21" s="78"/>
      <c r="AV21" s="30">
        <f t="shared" si="0"/>
        <v>0</v>
      </c>
      <c r="AW21" s="30" t="s">
        <v>655</v>
      </c>
      <c r="AX21" s="30" t="s">
        <v>655</v>
      </c>
      <c r="AY21" s="30" t="s">
        <v>655</v>
      </c>
      <c r="AZ21" s="30">
        <f t="shared" si="1"/>
        <v>0</v>
      </c>
      <c r="BA21" s="30" t="s">
        <v>655</v>
      </c>
      <c r="BB21" s="78"/>
      <c r="BC21" s="22" t="s">
        <v>414</v>
      </c>
      <c r="BD21" s="22" t="s">
        <v>414</v>
      </c>
      <c r="BE21" s="22" t="s">
        <v>414</v>
      </c>
      <c r="BF21" s="73" t="s">
        <v>414</v>
      </c>
      <c r="BG21" s="73" t="s">
        <v>414</v>
      </c>
      <c r="BH21" s="73" t="s">
        <v>414</v>
      </c>
      <c r="BI21" s="87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56"/>
      <c r="BU21" s="78"/>
      <c r="BV21" s="30">
        <f t="shared" si="2"/>
        <v>0</v>
      </c>
      <c r="BW21" s="30" t="s">
        <v>655</v>
      </c>
      <c r="BX21" s="30" t="s">
        <v>655</v>
      </c>
      <c r="BY21" s="30" t="s">
        <v>655</v>
      </c>
      <c r="BZ21" s="30">
        <f t="shared" si="3"/>
        <v>0</v>
      </c>
      <c r="CA21" s="30" t="s">
        <v>655</v>
      </c>
      <c r="CB21" s="78"/>
      <c r="CC21" s="21"/>
      <c r="CD21" s="21"/>
      <c r="CE21" s="21"/>
      <c r="CF21" s="21"/>
      <c r="CG21" s="21"/>
      <c r="CH21" s="21"/>
      <c r="CI21" s="38"/>
      <c r="CJ21" s="110"/>
    </row>
    <row r="22" spans="2:88" s="1" customFormat="1" ht="17.25" customHeight="1">
      <c r="B22" s="99">
        <v>10</v>
      </c>
      <c r="C22" s="49">
        <v>10</v>
      </c>
      <c r="D22" s="51">
        <v>10</v>
      </c>
      <c r="E22" s="37" t="s">
        <v>23</v>
      </c>
      <c r="F22" s="38" t="s">
        <v>8</v>
      </c>
      <c r="G22" s="37" t="s">
        <v>745</v>
      </c>
      <c r="H22" s="85"/>
      <c r="I22" s="79">
        <v>52.8</v>
      </c>
      <c r="J22" s="79">
        <v>4.16</v>
      </c>
      <c r="K22" s="79">
        <v>4.0999999999999996</v>
      </c>
      <c r="L22" s="79">
        <v>4.53</v>
      </c>
      <c r="M22" s="79">
        <v>4.12</v>
      </c>
      <c r="N22" s="77">
        <v>7.76</v>
      </c>
      <c r="O22" s="77">
        <v>8.3000000000000007</v>
      </c>
      <c r="P22" s="77"/>
      <c r="Q22" s="77"/>
      <c r="R22" s="77"/>
      <c r="S22" s="38"/>
      <c r="T22" s="38"/>
      <c r="U22" s="38"/>
      <c r="V22" s="38"/>
      <c r="W22" s="38">
        <v>9.3000000000000007</v>
      </c>
      <c r="X22" s="38">
        <v>8.1</v>
      </c>
      <c r="Y22" s="38"/>
      <c r="Z22" s="38"/>
      <c r="AA22" s="38"/>
      <c r="AB22" s="21">
        <v>8332</v>
      </c>
      <c r="AC22" s="21">
        <v>9355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38"/>
      <c r="AR22" s="38"/>
      <c r="AS22" s="38"/>
      <c r="AT22" s="38"/>
      <c r="AU22" s="78"/>
      <c r="AV22" s="30">
        <f t="shared" si="0"/>
        <v>4.0999999999999996</v>
      </c>
      <c r="AW22" s="30">
        <f>MEDIAN(I22:AT22)</f>
        <v>8.1</v>
      </c>
      <c r="AX22" s="30">
        <f>AVERAGE(I22:AT22)</f>
        <v>1617.2881818181816</v>
      </c>
      <c r="AY22" s="29">
        <f>PERCENTILE(I22:AT22,0.95)</f>
        <v>8843.5</v>
      </c>
      <c r="AZ22" s="30">
        <f t="shared" si="1"/>
        <v>9355</v>
      </c>
      <c r="BA22" s="30">
        <f>STDEV(I22:AT22)</f>
        <v>3580.0776243674331</v>
      </c>
      <c r="BB22" s="78"/>
      <c r="BC22" s="22" t="s">
        <v>414</v>
      </c>
      <c r="BD22" s="22" t="s">
        <v>414</v>
      </c>
      <c r="BE22" s="22" t="s">
        <v>414</v>
      </c>
      <c r="BF22" s="22" t="s">
        <v>414</v>
      </c>
      <c r="BG22" s="22" t="s">
        <v>414</v>
      </c>
      <c r="BH22" s="22" t="s">
        <v>414</v>
      </c>
      <c r="BI22" s="87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56"/>
      <c r="BU22" s="78"/>
      <c r="BV22" s="30">
        <f t="shared" si="2"/>
        <v>0</v>
      </c>
      <c r="BW22" s="30" t="s">
        <v>655</v>
      </c>
      <c r="BX22" s="30" t="s">
        <v>655</v>
      </c>
      <c r="BY22" s="30" t="s">
        <v>655</v>
      </c>
      <c r="BZ22" s="30">
        <f t="shared" si="3"/>
        <v>0</v>
      </c>
      <c r="CA22" s="30" t="s">
        <v>655</v>
      </c>
      <c r="CB22" s="78"/>
      <c r="CC22" s="24" t="s">
        <v>228</v>
      </c>
      <c r="CD22" s="21">
        <v>3</v>
      </c>
      <c r="CE22" s="24" t="s">
        <v>228</v>
      </c>
      <c r="CF22" s="24" t="s">
        <v>228</v>
      </c>
      <c r="CG22" s="24" t="s">
        <v>228</v>
      </c>
      <c r="CH22" s="24" t="s">
        <v>228</v>
      </c>
      <c r="CI22" s="38"/>
      <c r="CJ22" s="110"/>
    </row>
    <row r="23" spans="2:88" s="1" customFormat="1">
      <c r="B23" s="99">
        <v>11</v>
      </c>
      <c r="C23" s="49">
        <v>11</v>
      </c>
      <c r="D23" s="51">
        <v>11</v>
      </c>
      <c r="E23" s="41" t="s">
        <v>94</v>
      </c>
      <c r="F23" s="38" t="s">
        <v>831</v>
      </c>
      <c r="G23" s="37" t="s">
        <v>745</v>
      </c>
      <c r="H23" s="85"/>
      <c r="I23" s="86"/>
      <c r="J23" s="86"/>
      <c r="K23" s="86"/>
      <c r="L23" s="86"/>
      <c r="M23" s="86"/>
      <c r="N23" s="88"/>
      <c r="O23" s="88"/>
      <c r="P23" s="77"/>
      <c r="Q23" s="77"/>
      <c r="R23" s="77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7"/>
      <c r="AR23" s="38"/>
      <c r="AS23" s="38"/>
      <c r="AT23" s="38"/>
      <c r="AU23" s="78"/>
      <c r="AV23" s="30">
        <f t="shared" si="0"/>
        <v>0</v>
      </c>
      <c r="AW23" s="30" t="s">
        <v>655</v>
      </c>
      <c r="AX23" s="30" t="s">
        <v>655</v>
      </c>
      <c r="AY23" s="30" t="s">
        <v>655</v>
      </c>
      <c r="AZ23" s="30">
        <f t="shared" si="1"/>
        <v>0</v>
      </c>
      <c r="BA23" s="30" t="s">
        <v>655</v>
      </c>
      <c r="BB23" s="78"/>
      <c r="BC23" s="22" t="s">
        <v>414</v>
      </c>
      <c r="BD23" s="22" t="s">
        <v>414</v>
      </c>
      <c r="BE23" s="22" t="s">
        <v>414</v>
      </c>
      <c r="BF23" s="73" t="s">
        <v>414</v>
      </c>
      <c r="BG23" s="73" t="s">
        <v>414</v>
      </c>
      <c r="BH23" s="73" t="s">
        <v>414</v>
      </c>
      <c r="BI23" s="87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56"/>
      <c r="BU23" s="78"/>
      <c r="BV23" s="30">
        <f t="shared" si="2"/>
        <v>0</v>
      </c>
      <c r="BW23" s="30" t="s">
        <v>655</v>
      </c>
      <c r="BX23" s="30" t="s">
        <v>655</v>
      </c>
      <c r="BY23" s="30" t="s">
        <v>655</v>
      </c>
      <c r="BZ23" s="30">
        <f t="shared" si="3"/>
        <v>0</v>
      </c>
      <c r="CA23" s="30" t="s">
        <v>655</v>
      </c>
      <c r="CB23" s="78"/>
      <c r="CC23" s="38"/>
      <c r="CD23" s="38"/>
      <c r="CE23" s="38"/>
      <c r="CF23" s="38"/>
      <c r="CG23" s="38"/>
      <c r="CH23" s="38"/>
      <c r="CI23" s="38"/>
      <c r="CJ23" s="110"/>
    </row>
    <row r="24" spans="2:88">
      <c r="B24" s="99">
        <v>12</v>
      </c>
      <c r="C24" s="49">
        <v>12</v>
      </c>
      <c r="D24" s="51">
        <v>12</v>
      </c>
      <c r="E24" s="21" t="s">
        <v>384</v>
      </c>
      <c r="F24" s="38" t="s">
        <v>832</v>
      </c>
      <c r="G24" s="37" t="s">
        <v>745</v>
      </c>
      <c r="H24" s="81"/>
      <c r="I24" s="86"/>
      <c r="J24" s="86"/>
      <c r="K24" s="86"/>
      <c r="L24" s="86"/>
      <c r="M24" s="86"/>
      <c r="N24" s="89"/>
      <c r="O24" s="89"/>
      <c r="P24" s="22"/>
      <c r="Q24" s="22"/>
      <c r="R24" s="22"/>
      <c r="S24" s="21"/>
      <c r="T24" s="21"/>
      <c r="U24" s="21"/>
      <c r="V24" s="21"/>
      <c r="W24" s="21"/>
      <c r="X24" s="21"/>
      <c r="Y24" s="21"/>
      <c r="Z24" s="21"/>
      <c r="AA24" s="21"/>
      <c r="AB24" s="21">
        <v>2695</v>
      </c>
      <c r="AC24" s="21" t="s">
        <v>418</v>
      </c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37"/>
      <c r="AR24" s="21"/>
      <c r="AS24" s="21"/>
      <c r="AT24" s="21"/>
      <c r="AU24" s="76"/>
      <c r="AV24" s="30">
        <f t="shared" si="0"/>
        <v>2695</v>
      </c>
      <c r="AW24" s="30">
        <f>MEDIAN(I24:AT24)</f>
        <v>2695</v>
      </c>
      <c r="AX24" s="30">
        <f>AVERAGE(I24:AT24)</f>
        <v>2695</v>
      </c>
      <c r="AY24" s="29">
        <f>PERCENTILE(I24:AT24,0.95)</f>
        <v>2695</v>
      </c>
      <c r="AZ24" s="30">
        <f t="shared" si="1"/>
        <v>2695</v>
      </c>
      <c r="BA24" s="30" t="s">
        <v>655</v>
      </c>
      <c r="BB24" s="76"/>
      <c r="BC24" s="21"/>
      <c r="BD24" s="21"/>
      <c r="BE24" s="21"/>
      <c r="BF24" s="21"/>
      <c r="BG24" s="80"/>
      <c r="BH24" s="80"/>
      <c r="BI24" s="80"/>
      <c r="BJ24" s="37"/>
      <c r="BK24" s="37"/>
      <c r="BL24" s="37"/>
      <c r="BM24" s="37"/>
      <c r="BN24" s="37"/>
      <c r="BO24" s="21"/>
      <c r="BP24" s="21"/>
      <c r="BQ24" s="21"/>
      <c r="BR24" s="21"/>
      <c r="BS24" s="21"/>
      <c r="BT24" s="55"/>
      <c r="BU24" s="76"/>
      <c r="BV24" s="30">
        <f t="shared" si="2"/>
        <v>0</v>
      </c>
      <c r="BW24" s="30" t="s">
        <v>655</v>
      </c>
      <c r="BX24" s="30" t="s">
        <v>655</v>
      </c>
      <c r="BY24" s="30" t="s">
        <v>655</v>
      </c>
      <c r="BZ24" s="30">
        <f t="shared" si="3"/>
        <v>0</v>
      </c>
      <c r="CA24" s="30" t="s">
        <v>655</v>
      </c>
      <c r="CB24" s="76"/>
      <c r="CC24" s="24" t="s">
        <v>389</v>
      </c>
      <c r="CD24" s="24" t="s">
        <v>389</v>
      </c>
      <c r="CE24" s="24" t="s">
        <v>389</v>
      </c>
      <c r="CF24" s="24" t="s">
        <v>389</v>
      </c>
      <c r="CG24" s="24" t="s">
        <v>389</v>
      </c>
      <c r="CH24" s="24" t="s">
        <v>389</v>
      </c>
      <c r="CI24" s="21"/>
      <c r="CJ24" s="32"/>
    </row>
    <row r="25" spans="2:88">
      <c r="B25" s="99">
        <v>13</v>
      </c>
      <c r="C25" s="49">
        <v>13</v>
      </c>
      <c r="D25" s="51">
        <v>13</v>
      </c>
      <c r="E25" s="37" t="s">
        <v>222</v>
      </c>
      <c r="F25" s="38" t="s">
        <v>914</v>
      </c>
      <c r="G25" s="37" t="s">
        <v>745</v>
      </c>
      <c r="H25" s="76"/>
      <c r="I25" s="71"/>
      <c r="J25" s="71"/>
      <c r="K25" s="71"/>
      <c r="L25" s="71"/>
      <c r="M25" s="71"/>
      <c r="N25" s="22"/>
      <c r="O25" s="22"/>
      <c r="P25" s="22"/>
      <c r="Q25" s="22"/>
      <c r="R25" s="22"/>
      <c r="S25" s="21"/>
      <c r="T25" s="21"/>
      <c r="U25" s="21"/>
      <c r="V25" s="24" t="s">
        <v>228</v>
      </c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37"/>
      <c r="AR25" s="21"/>
      <c r="AS25" s="21"/>
      <c r="AT25" s="21"/>
      <c r="AU25" s="76"/>
      <c r="AV25" s="30">
        <f t="shared" si="0"/>
        <v>0</v>
      </c>
      <c r="AW25" s="30" t="s">
        <v>655</v>
      </c>
      <c r="AX25" s="30" t="s">
        <v>655</v>
      </c>
      <c r="AY25" s="30" t="s">
        <v>655</v>
      </c>
      <c r="AZ25" s="30">
        <f t="shared" si="1"/>
        <v>0</v>
      </c>
      <c r="BA25" s="30" t="s">
        <v>655</v>
      </c>
      <c r="BB25" s="76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55"/>
      <c r="BU25" s="76"/>
      <c r="BV25" s="30">
        <f t="shared" si="2"/>
        <v>0</v>
      </c>
      <c r="BW25" s="30" t="s">
        <v>655</v>
      </c>
      <c r="BX25" s="30" t="s">
        <v>655</v>
      </c>
      <c r="BY25" s="30" t="s">
        <v>655</v>
      </c>
      <c r="BZ25" s="30">
        <f t="shared" si="3"/>
        <v>0</v>
      </c>
      <c r="CA25" s="30" t="s">
        <v>655</v>
      </c>
      <c r="CB25" s="76"/>
      <c r="CC25" s="21"/>
      <c r="CD25" s="21"/>
      <c r="CE25" s="21"/>
      <c r="CF25" s="21"/>
      <c r="CG25" s="21"/>
      <c r="CH25" s="21"/>
      <c r="CI25" s="24" t="s">
        <v>228</v>
      </c>
      <c r="CJ25" s="32"/>
    </row>
    <row r="26" spans="2:88">
      <c r="B26" s="99">
        <v>14</v>
      </c>
      <c r="C26" s="49">
        <v>14</v>
      </c>
      <c r="D26" s="51">
        <v>14</v>
      </c>
      <c r="E26" s="37" t="s">
        <v>226</v>
      </c>
      <c r="F26" s="38" t="s">
        <v>915</v>
      </c>
      <c r="G26" s="37" t="s">
        <v>745</v>
      </c>
      <c r="H26" s="81"/>
      <c r="I26" s="71"/>
      <c r="J26" s="71"/>
      <c r="K26" s="71"/>
      <c r="L26" s="71"/>
      <c r="M26" s="71"/>
      <c r="N26" s="22"/>
      <c r="O26" s="22"/>
      <c r="P26" s="22"/>
      <c r="Q26" s="22"/>
      <c r="R26" s="22"/>
      <c r="S26" s="21"/>
      <c r="T26" s="21"/>
      <c r="U26" s="21"/>
      <c r="V26" s="24" t="s">
        <v>228</v>
      </c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37"/>
      <c r="AR26" s="21"/>
      <c r="AS26" s="21"/>
      <c r="AT26" s="21"/>
      <c r="AU26" s="76"/>
      <c r="AV26" s="30">
        <f t="shared" si="0"/>
        <v>0</v>
      </c>
      <c r="AW26" s="30" t="s">
        <v>655</v>
      </c>
      <c r="AX26" s="30" t="s">
        <v>655</v>
      </c>
      <c r="AY26" s="30" t="s">
        <v>655</v>
      </c>
      <c r="AZ26" s="30">
        <f t="shared" si="1"/>
        <v>0</v>
      </c>
      <c r="BA26" s="30" t="s">
        <v>655</v>
      </c>
      <c r="BB26" s="76"/>
      <c r="BC26" s="21"/>
      <c r="BD26" s="21"/>
      <c r="BE26" s="21"/>
      <c r="BF26" s="21"/>
      <c r="BG26" s="80"/>
      <c r="BH26" s="80"/>
      <c r="BI26" s="80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55"/>
      <c r="BU26" s="76"/>
      <c r="BV26" s="30">
        <f t="shared" si="2"/>
        <v>0</v>
      </c>
      <c r="BW26" s="30" t="s">
        <v>655</v>
      </c>
      <c r="BX26" s="30" t="s">
        <v>655</v>
      </c>
      <c r="BY26" s="30" t="s">
        <v>655</v>
      </c>
      <c r="BZ26" s="30">
        <f t="shared" si="3"/>
        <v>0</v>
      </c>
      <c r="CA26" s="30" t="s">
        <v>655</v>
      </c>
      <c r="CB26" s="76"/>
      <c r="CC26" s="21"/>
      <c r="CD26" s="21"/>
      <c r="CE26" s="21"/>
      <c r="CF26" s="21"/>
      <c r="CG26" s="21"/>
      <c r="CH26" s="21"/>
      <c r="CI26" s="24" t="s">
        <v>228</v>
      </c>
      <c r="CJ26" s="32"/>
    </row>
    <row r="27" spans="2:88">
      <c r="B27" s="99">
        <v>15</v>
      </c>
      <c r="C27" s="49">
        <v>15</v>
      </c>
      <c r="D27" s="51">
        <v>15</v>
      </c>
      <c r="E27" s="37" t="s">
        <v>223</v>
      </c>
      <c r="F27" s="38" t="s">
        <v>916</v>
      </c>
      <c r="G27" s="37" t="s">
        <v>745</v>
      </c>
      <c r="H27" s="81"/>
      <c r="I27" s="71"/>
      <c r="J27" s="71"/>
      <c r="K27" s="71"/>
      <c r="L27" s="71"/>
      <c r="M27" s="71"/>
      <c r="N27" s="22"/>
      <c r="O27" s="22"/>
      <c r="P27" s="22"/>
      <c r="Q27" s="22"/>
      <c r="R27" s="22"/>
      <c r="S27" s="21"/>
      <c r="T27" s="21"/>
      <c r="U27" s="21"/>
      <c r="V27" s="24" t="s">
        <v>228</v>
      </c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37"/>
      <c r="AR27" s="21"/>
      <c r="AS27" s="21"/>
      <c r="AT27" s="21"/>
      <c r="AU27" s="76"/>
      <c r="AV27" s="30">
        <f t="shared" si="0"/>
        <v>0</v>
      </c>
      <c r="AW27" s="30" t="s">
        <v>655</v>
      </c>
      <c r="AX27" s="30" t="s">
        <v>655</v>
      </c>
      <c r="AY27" s="30" t="s">
        <v>655</v>
      </c>
      <c r="AZ27" s="30">
        <f t="shared" si="1"/>
        <v>0</v>
      </c>
      <c r="BA27" s="30" t="s">
        <v>655</v>
      </c>
      <c r="BB27" s="76"/>
      <c r="BC27" s="123">
        <v>2767.5899999999997</v>
      </c>
      <c r="BD27" s="123">
        <v>2909.05</v>
      </c>
      <c r="BE27" s="123">
        <v>4989.0216818181816</v>
      </c>
      <c r="BF27" s="123">
        <v>13974.27</v>
      </c>
      <c r="BG27" s="124">
        <v>15473.6</v>
      </c>
      <c r="BH27" s="124">
        <v>4580.9190318681658</v>
      </c>
      <c r="BI27" s="80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55"/>
      <c r="BU27" s="76"/>
      <c r="BV27" s="30">
        <f t="shared" si="2"/>
        <v>2767.5899999999997</v>
      </c>
      <c r="BW27" s="30" t="s">
        <v>655</v>
      </c>
      <c r="BX27" s="30" t="s">
        <v>655</v>
      </c>
      <c r="BY27" s="30" t="s">
        <v>655</v>
      </c>
      <c r="BZ27" s="30">
        <f t="shared" si="3"/>
        <v>15473.6</v>
      </c>
      <c r="CA27" s="30" t="s">
        <v>655</v>
      </c>
      <c r="CB27" s="76"/>
      <c r="CC27" s="21"/>
      <c r="CD27" s="21"/>
      <c r="CE27" s="21"/>
      <c r="CF27" s="21"/>
      <c r="CG27" s="21"/>
      <c r="CH27" s="21"/>
      <c r="CI27" s="24" t="s">
        <v>229</v>
      </c>
      <c r="CJ27" s="32"/>
    </row>
    <row r="28" spans="2:88">
      <c r="B28" s="199">
        <v>16</v>
      </c>
      <c r="C28" s="200">
        <v>16</v>
      </c>
      <c r="D28" s="201">
        <v>16</v>
      </c>
      <c r="E28" s="202" t="s">
        <v>225</v>
      </c>
      <c r="F28" s="203" t="s">
        <v>917</v>
      </c>
      <c r="G28" s="202" t="s">
        <v>745</v>
      </c>
      <c r="H28" s="207"/>
      <c r="I28" s="208"/>
      <c r="J28" s="208"/>
      <c r="K28" s="208"/>
      <c r="L28" s="208"/>
      <c r="M28" s="208"/>
      <c r="N28" s="206"/>
      <c r="O28" s="206"/>
      <c r="P28" s="206"/>
      <c r="Q28" s="206"/>
      <c r="R28" s="206"/>
      <c r="S28" s="204"/>
      <c r="T28" s="204"/>
      <c r="U28" s="204"/>
      <c r="V28" s="209" t="s">
        <v>228</v>
      </c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2"/>
      <c r="AR28" s="204"/>
      <c r="AS28" s="204"/>
      <c r="AT28" s="204"/>
      <c r="AU28" s="210"/>
      <c r="AV28" s="211">
        <f t="shared" si="0"/>
        <v>0</v>
      </c>
      <c r="AW28" s="211" t="s">
        <v>655</v>
      </c>
      <c r="AX28" s="211" t="s">
        <v>655</v>
      </c>
      <c r="AY28" s="211" t="s">
        <v>655</v>
      </c>
      <c r="AZ28" s="211">
        <f t="shared" si="1"/>
        <v>0</v>
      </c>
      <c r="BA28" s="211" t="s">
        <v>655</v>
      </c>
      <c r="BB28" s="210"/>
      <c r="BC28" s="204"/>
      <c r="BD28" s="204"/>
      <c r="BE28" s="204"/>
      <c r="BF28" s="204"/>
      <c r="BG28" s="205"/>
      <c r="BH28" s="205"/>
      <c r="BI28" s="205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12"/>
      <c r="BU28" s="210"/>
      <c r="BV28" s="211">
        <f t="shared" si="2"/>
        <v>0</v>
      </c>
      <c r="BW28" s="211" t="s">
        <v>655</v>
      </c>
      <c r="BX28" s="211" t="s">
        <v>655</v>
      </c>
      <c r="BY28" s="211" t="s">
        <v>655</v>
      </c>
      <c r="BZ28" s="211">
        <f t="shared" si="3"/>
        <v>0</v>
      </c>
      <c r="CA28" s="211" t="s">
        <v>655</v>
      </c>
      <c r="CB28" s="210"/>
      <c r="CC28" s="204"/>
      <c r="CD28" s="204"/>
      <c r="CE28" s="204"/>
      <c r="CF28" s="204"/>
      <c r="CG28" s="204"/>
      <c r="CH28" s="204"/>
      <c r="CI28" s="209" t="s">
        <v>228</v>
      </c>
      <c r="CJ28" s="213"/>
    </row>
    <row r="29" spans="2:88">
      <c r="B29" s="481"/>
      <c r="C29" s="482"/>
      <c r="D29" s="483"/>
      <c r="E29" s="227" t="s">
        <v>743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7"/>
      <c r="BY29" s="227"/>
      <c r="BZ29" s="227"/>
      <c r="CA29" s="227"/>
      <c r="CB29" s="228"/>
      <c r="CC29" s="229"/>
      <c r="CD29" s="229"/>
      <c r="CE29" s="229"/>
      <c r="CF29" s="229"/>
      <c r="CG29" s="229"/>
      <c r="CH29" s="229"/>
      <c r="CI29" s="229"/>
      <c r="CJ29" s="247"/>
    </row>
    <row r="30" spans="2:88" s="1" customFormat="1">
      <c r="B30" s="214">
        <v>17</v>
      </c>
      <c r="C30" s="215">
        <v>17</v>
      </c>
      <c r="D30" s="216">
        <v>1</v>
      </c>
      <c r="E30" s="217" t="s">
        <v>220</v>
      </c>
      <c r="F30" s="218" t="s">
        <v>16</v>
      </c>
      <c r="G30" s="217" t="s">
        <v>749</v>
      </c>
      <c r="H30" s="220"/>
      <c r="I30" s="221">
        <v>598</v>
      </c>
      <c r="J30" s="221">
        <v>87.7</v>
      </c>
      <c r="K30" s="221">
        <v>76.8</v>
      </c>
      <c r="L30" s="221">
        <v>62.8</v>
      </c>
      <c r="M30" s="221">
        <v>64.7</v>
      </c>
      <c r="N30" s="219"/>
      <c r="O30" s="219"/>
      <c r="P30" s="219">
        <v>3.1</v>
      </c>
      <c r="Q30" s="219"/>
      <c r="R30" s="219"/>
      <c r="S30" s="218"/>
      <c r="T30" s="218"/>
      <c r="U30" s="218"/>
      <c r="V30" s="218">
        <v>45</v>
      </c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>
        <v>24</v>
      </c>
      <c r="AS30" s="218">
        <v>1620</v>
      </c>
      <c r="AT30" s="218">
        <f>AVERAGE(AR30:AS30)</f>
        <v>822</v>
      </c>
      <c r="AU30" s="220"/>
      <c r="AV30" s="222">
        <f t="shared" ref="AV30:AV36" si="4">MIN(I30:AT30)</f>
        <v>3.1</v>
      </c>
      <c r="AW30" s="222">
        <f>MEDIAN(I30:AT30)</f>
        <v>70.75</v>
      </c>
      <c r="AX30" s="222">
        <f>AVERAGE(I30:AT30)</f>
        <v>340.40999999999997</v>
      </c>
      <c r="AY30" s="223">
        <f>PERCENTILE(I30:AT30,0.95)</f>
        <v>1260.8999999999992</v>
      </c>
      <c r="AZ30" s="222">
        <f t="shared" ref="AZ30:AZ36" si="5">MAX(I30:AT30)</f>
        <v>1620</v>
      </c>
      <c r="BA30" s="222">
        <f>STDEV(I30:AT30)</f>
        <v>529.48910271023408</v>
      </c>
      <c r="BB30" s="220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24"/>
      <c r="BU30" s="220"/>
      <c r="BV30" s="222">
        <f t="shared" ref="BV30:BV36" si="6">MIN(BC30:BS30)</f>
        <v>0</v>
      </c>
      <c r="BW30" s="222" t="s">
        <v>655</v>
      </c>
      <c r="BX30" s="222" t="s">
        <v>655</v>
      </c>
      <c r="BY30" s="222" t="s">
        <v>655</v>
      </c>
      <c r="BZ30" s="222">
        <f t="shared" ref="BZ30:BZ36" si="7">MAX(BC30:BS30)</f>
        <v>0</v>
      </c>
      <c r="CA30" s="222" t="s">
        <v>655</v>
      </c>
      <c r="CB30" s="220"/>
      <c r="CC30" s="218"/>
      <c r="CD30" s="218"/>
      <c r="CE30" s="218"/>
      <c r="CF30" s="218"/>
      <c r="CG30" s="218"/>
      <c r="CH30" s="218"/>
      <c r="CI30" s="225" t="s">
        <v>229</v>
      </c>
      <c r="CJ30" s="226"/>
    </row>
    <row r="31" spans="2:88">
      <c r="B31" s="99">
        <v>18</v>
      </c>
      <c r="C31" s="49">
        <v>18</v>
      </c>
      <c r="D31" s="51">
        <v>2</v>
      </c>
      <c r="E31" s="21" t="s">
        <v>405</v>
      </c>
      <c r="F31" s="38" t="s">
        <v>678</v>
      </c>
      <c r="G31" s="37" t="s">
        <v>747</v>
      </c>
      <c r="H31" s="81"/>
      <c r="I31" s="86"/>
      <c r="J31" s="86"/>
      <c r="K31" s="86"/>
      <c r="L31" s="86"/>
      <c r="M31" s="86"/>
      <c r="N31" s="89"/>
      <c r="O31" s="89"/>
      <c r="P31" s="22"/>
      <c r="Q31" s="22"/>
      <c r="R31" s="22"/>
      <c r="S31" s="21"/>
      <c r="T31" s="21"/>
      <c r="U31" s="21"/>
      <c r="V31" s="21"/>
      <c r="W31" s="21"/>
      <c r="X31" s="21"/>
      <c r="Y31" s="21"/>
      <c r="Z31" s="21" t="s">
        <v>414</v>
      </c>
      <c r="AA31" s="21" t="s">
        <v>406</v>
      </c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76"/>
      <c r="AV31" s="30">
        <f t="shared" si="4"/>
        <v>0</v>
      </c>
      <c r="AW31" s="30" t="s">
        <v>655</v>
      </c>
      <c r="AX31" s="30" t="s">
        <v>655</v>
      </c>
      <c r="AY31" s="30" t="s">
        <v>655</v>
      </c>
      <c r="AZ31" s="30">
        <f t="shared" si="5"/>
        <v>0</v>
      </c>
      <c r="BA31" s="30" t="s">
        <v>655</v>
      </c>
      <c r="BB31" s="76"/>
      <c r="BC31" s="21"/>
      <c r="BD31" s="21"/>
      <c r="BE31" s="21"/>
      <c r="BF31" s="21"/>
      <c r="BG31" s="80"/>
      <c r="BH31" s="80"/>
      <c r="BI31" s="80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55"/>
      <c r="BU31" s="76"/>
      <c r="BV31" s="30">
        <f t="shared" si="6"/>
        <v>0</v>
      </c>
      <c r="BW31" s="30" t="s">
        <v>655</v>
      </c>
      <c r="BX31" s="30" t="s">
        <v>655</v>
      </c>
      <c r="BY31" s="30" t="s">
        <v>655</v>
      </c>
      <c r="BZ31" s="30">
        <f t="shared" si="7"/>
        <v>0</v>
      </c>
      <c r="CA31" s="30" t="s">
        <v>655</v>
      </c>
      <c r="CB31" s="76"/>
      <c r="CC31" s="21"/>
      <c r="CD31" s="21"/>
      <c r="CE31" s="21"/>
      <c r="CF31" s="21"/>
      <c r="CG31" s="21"/>
      <c r="CH31" s="21"/>
      <c r="CI31" s="21"/>
      <c r="CJ31" s="110"/>
    </row>
    <row r="32" spans="2:88">
      <c r="B32" s="99">
        <v>19</v>
      </c>
      <c r="C32" s="49">
        <v>19</v>
      </c>
      <c r="D32" s="51">
        <v>3</v>
      </c>
      <c r="E32" s="39" t="s">
        <v>79</v>
      </c>
      <c r="F32" s="38" t="s">
        <v>833</v>
      </c>
      <c r="G32" s="21" t="s">
        <v>746</v>
      </c>
      <c r="H32" s="70"/>
      <c r="I32" s="86"/>
      <c r="J32" s="86"/>
      <c r="K32" s="86"/>
      <c r="L32" s="86"/>
      <c r="M32" s="86"/>
      <c r="N32" s="89"/>
      <c r="O32" s="89"/>
      <c r="P32" s="22"/>
      <c r="Q32" s="22"/>
      <c r="R32" s="22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76"/>
      <c r="AV32" s="30">
        <f t="shared" si="4"/>
        <v>0</v>
      </c>
      <c r="AW32" s="30" t="s">
        <v>655</v>
      </c>
      <c r="AX32" s="30" t="s">
        <v>655</v>
      </c>
      <c r="AY32" s="30" t="s">
        <v>655</v>
      </c>
      <c r="AZ32" s="30">
        <f t="shared" si="5"/>
        <v>0</v>
      </c>
      <c r="BA32" s="30" t="s">
        <v>655</v>
      </c>
      <c r="BB32" s="76"/>
      <c r="BC32" s="22" t="s">
        <v>414</v>
      </c>
      <c r="BD32" s="22" t="s">
        <v>414</v>
      </c>
      <c r="BE32" s="22" t="s">
        <v>414</v>
      </c>
      <c r="BF32" s="73" t="s">
        <v>414</v>
      </c>
      <c r="BG32" s="73" t="s">
        <v>414</v>
      </c>
      <c r="BH32" s="73" t="s">
        <v>414</v>
      </c>
      <c r="BI32" s="90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55"/>
      <c r="BU32" s="76"/>
      <c r="BV32" s="30">
        <f t="shared" si="6"/>
        <v>0</v>
      </c>
      <c r="BW32" s="30" t="s">
        <v>655</v>
      </c>
      <c r="BX32" s="30" t="s">
        <v>655</v>
      </c>
      <c r="BY32" s="30" t="s">
        <v>655</v>
      </c>
      <c r="BZ32" s="30">
        <f t="shared" si="7"/>
        <v>0</v>
      </c>
      <c r="CA32" s="30" t="s">
        <v>655</v>
      </c>
      <c r="CB32" s="76"/>
      <c r="CC32" s="21"/>
      <c r="CD32" s="21"/>
      <c r="CE32" s="21"/>
      <c r="CF32" s="21"/>
      <c r="CG32" s="21"/>
      <c r="CH32" s="21"/>
      <c r="CI32" s="21"/>
      <c r="CJ32" s="32"/>
    </row>
    <row r="33" spans="2:90">
      <c r="B33" s="99">
        <v>20</v>
      </c>
      <c r="C33" s="49">
        <v>20</v>
      </c>
      <c r="D33" s="51">
        <v>4</v>
      </c>
      <c r="E33" s="39" t="s">
        <v>108</v>
      </c>
      <c r="F33" s="38" t="s">
        <v>834</v>
      </c>
      <c r="G33" s="37" t="s">
        <v>747</v>
      </c>
      <c r="H33" s="70"/>
      <c r="I33" s="86"/>
      <c r="J33" s="86"/>
      <c r="K33" s="86"/>
      <c r="L33" s="86"/>
      <c r="M33" s="86"/>
      <c r="N33" s="89"/>
      <c r="O33" s="89"/>
      <c r="P33" s="22"/>
      <c r="Q33" s="22"/>
      <c r="R33" s="22"/>
      <c r="S33" s="21"/>
      <c r="T33" s="21"/>
      <c r="U33" s="21"/>
      <c r="V33" s="21"/>
      <c r="W33" s="38">
        <v>10</v>
      </c>
      <c r="X33" s="38">
        <v>11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37"/>
      <c r="AR33" s="21"/>
      <c r="AS33" s="21"/>
      <c r="AT33" s="21"/>
      <c r="AU33" s="76"/>
      <c r="AV33" s="30">
        <f t="shared" si="4"/>
        <v>10</v>
      </c>
      <c r="AW33" s="30">
        <f>MEDIAN(I33:AT33)</f>
        <v>10.5</v>
      </c>
      <c r="AX33" s="30">
        <f>AVERAGE(I33:AT33)</f>
        <v>10.5</v>
      </c>
      <c r="AY33" s="29">
        <f>PERCENTILE(I33:AT33,0.95)</f>
        <v>10.95</v>
      </c>
      <c r="AZ33" s="30">
        <f t="shared" si="5"/>
        <v>11</v>
      </c>
      <c r="BA33" s="30">
        <f>STDEV(I33:AT33)</f>
        <v>0.70710678118654757</v>
      </c>
      <c r="BB33" s="76"/>
      <c r="BC33" s="22">
        <v>81</v>
      </c>
      <c r="BD33" s="22">
        <v>15.7</v>
      </c>
      <c r="BE33" s="22">
        <v>1.85</v>
      </c>
      <c r="BF33" s="73" t="s">
        <v>414</v>
      </c>
      <c r="BG33" s="73" t="s">
        <v>414</v>
      </c>
      <c r="BH33" s="73" t="s">
        <v>414</v>
      </c>
      <c r="BI33" s="69"/>
      <c r="BJ33" s="65"/>
      <c r="BK33" s="65"/>
      <c r="BL33" s="65"/>
      <c r="BM33" s="65"/>
      <c r="BN33" s="65"/>
      <c r="BO33" s="21"/>
      <c r="BP33" s="21"/>
      <c r="BQ33" s="21"/>
      <c r="BR33" s="21"/>
      <c r="BS33" s="21"/>
      <c r="BT33" s="55"/>
      <c r="BU33" s="76"/>
      <c r="BV33" s="30">
        <f t="shared" si="6"/>
        <v>1.85</v>
      </c>
      <c r="BW33" s="30">
        <f>MEDIAN(BC33:BS33)</f>
        <v>15.7</v>
      </c>
      <c r="BX33" s="30">
        <f>AVERAGE(BC33:BS33)</f>
        <v>32.85</v>
      </c>
      <c r="BY33" s="30">
        <f>PERCENTILE(BC33:BS33,0.95)</f>
        <v>74.469999999999985</v>
      </c>
      <c r="BZ33" s="30">
        <f t="shared" si="7"/>
        <v>81</v>
      </c>
      <c r="CA33" s="30">
        <f>STDEV(BC33:BS33)</f>
        <v>42.27023184227879</v>
      </c>
      <c r="CB33" s="76"/>
      <c r="CC33" s="21"/>
      <c r="CD33" s="21"/>
      <c r="CE33" s="21"/>
      <c r="CF33" s="21"/>
      <c r="CG33" s="21"/>
      <c r="CH33" s="21"/>
      <c r="CI33" s="21"/>
      <c r="CJ33" s="32"/>
    </row>
    <row r="34" spans="2:90">
      <c r="B34" s="99">
        <v>21</v>
      </c>
      <c r="C34" s="49">
        <v>21</v>
      </c>
      <c r="D34" s="51">
        <v>5</v>
      </c>
      <c r="E34" s="39" t="s">
        <v>110</v>
      </c>
      <c r="F34" s="38" t="s">
        <v>835</v>
      </c>
      <c r="G34" s="21" t="s">
        <v>750</v>
      </c>
      <c r="H34" s="70"/>
      <c r="I34" s="86"/>
      <c r="J34" s="86"/>
      <c r="K34" s="86"/>
      <c r="L34" s="86"/>
      <c r="M34" s="86"/>
      <c r="N34" s="89"/>
      <c r="O34" s="89"/>
      <c r="P34" s="22"/>
      <c r="Q34" s="22"/>
      <c r="R34" s="22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37"/>
      <c r="AR34" s="21"/>
      <c r="AS34" s="21"/>
      <c r="AT34" s="21"/>
      <c r="AU34" s="76"/>
      <c r="AV34" s="30">
        <f t="shared" si="4"/>
        <v>0</v>
      </c>
      <c r="AW34" s="30" t="s">
        <v>655</v>
      </c>
      <c r="AX34" s="30" t="s">
        <v>655</v>
      </c>
      <c r="AY34" s="30" t="s">
        <v>655</v>
      </c>
      <c r="AZ34" s="30">
        <f t="shared" si="5"/>
        <v>0</v>
      </c>
      <c r="BA34" s="30" t="s">
        <v>655</v>
      </c>
      <c r="BB34" s="76"/>
      <c r="BC34" s="22" t="s">
        <v>414</v>
      </c>
      <c r="BD34" s="22" t="s">
        <v>414</v>
      </c>
      <c r="BE34" s="22" t="s">
        <v>414</v>
      </c>
      <c r="BF34" s="73" t="s">
        <v>414</v>
      </c>
      <c r="BG34" s="73" t="s">
        <v>414</v>
      </c>
      <c r="BH34" s="73" t="s">
        <v>414</v>
      </c>
      <c r="BI34" s="90"/>
      <c r="BJ34" s="65"/>
      <c r="BK34" s="65"/>
      <c r="BL34" s="65"/>
      <c r="BM34" s="65"/>
      <c r="BN34" s="65"/>
      <c r="BO34" s="21"/>
      <c r="BP34" s="21"/>
      <c r="BQ34" s="21"/>
      <c r="BR34" s="21"/>
      <c r="BS34" s="21"/>
      <c r="BT34" s="55"/>
      <c r="BU34" s="76"/>
      <c r="BV34" s="30">
        <f t="shared" si="6"/>
        <v>0</v>
      </c>
      <c r="BW34" s="30" t="s">
        <v>655</v>
      </c>
      <c r="BX34" s="30" t="s">
        <v>655</v>
      </c>
      <c r="BY34" s="30" t="s">
        <v>655</v>
      </c>
      <c r="BZ34" s="30">
        <f t="shared" si="7"/>
        <v>0</v>
      </c>
      <c r="CA34" s="30" t="s">
        <v>655</v>
      </c>
      <c r="CB34" s="76"/>
      <c r="CC34" s="21"/>
      <c r="CD34" s="21"/>
      <c r="CE34" s="21"/>
      <c r="CF34" s="21"/>
      <c r="CG34" s="21"/>
      <c r="CH34" s="21"/>
      <c r="CI34" s="21"/>
      <c r="CJ34" s="32"/>
    </row>
    <row r="35" spans="2:90">
      <c r="B35" s="99">
        <v>22</v>
      </c>
      <c r="C35" s="49">
        <v>22</v>
      </c>
      <c r="D35" s="51">
        <v>6</v>
      </c>
      <c r="E35" s="39" t="s">
        <v>80</v>
      </c>
      <c r="F35" s="38" t="s">
        <v>918</v>
      </c>
      <c r="G35" s="37" t="s">
        <v>747</v>
      </c>
      <c r="H35" s="70"/>
      <c r="I35" s="86"/>
      <c r="J35" s="86"/>
      <c r="K35" s="86"/>
      <c r="L35" s="86"/>
      <c r="M35" s="86"/>
      <c r="N35" s="89"/>
      <c r="O35" s="89"/>
      <c r="P35" s="22"/>
      <c r="Q35" s="22"/>
      <c r="R35" s="22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37"/>
      <c r="AR35" s="21"/>
      <c r="AS35" s="21"/>
      <c r="AT35" s="21"/>
      <c r="AU35" s="76"/>
      <c r="AV35" s="30">
        <f t="shared" si="4"/>
        <v>0</v>
      </c>
      <c r="AW35" s="30" t="s">
        <v>655</v>
      </c>
      <c r="AX35" s="30" t="s">
        <v>655</v>
      </c>
      <c r="AY35" s="30" t="s">
        <v>655</v>
      </c>
      <c r="AZ35" s="30">
        <f t="shared" si="5"/>
        <v>0</v>
      </c>
      <c r="BA35" s="30" t="s">
        <v>655</v>
      </c>
      <c r="BB35" s="76"/>
      <c r="BC35" s="22">
        <v>21.36</v>
      </c>
      <c r="BD35" s="22">
        <v>4.91</v>
      </c>
      <c r="BE35" s="22" t="s">
        <v>414</v>
      </c>
      <c r="BF35" s="73" t="s">
        <v>414</v>
      </c>
      <c r="BG35" s="73" t="s">
        <v>414</v>
      </c>
      <c r="BH35" s="73" t="s">
        <v>414</v>
      </c>
      <c r="BI35" s="69"/>
      <c r="BJ35" s="65"/>
      <c r="BK35" s="65"/>
      <c r="BL35" s="65"/>
      <c r="BM35" s="65"/>
      <c r="BN35" s="65"/>
      <c r="BO35" s="21"/>
      <c r="BP35" s="21"/>
      <c r="BQ35" s="21"/>
      <c r="BR35" s="21"/>
      <c r="BS35" s="21"/>
      <c r="BT35" s="55"/>
      <c r="BU35" s="76"/>
      <c r="BV35" s="30">
        <f t="shared" si="6"/>
        <v>4.91</v>
      </c>
      <c r="BW35" s="30">
        <f>MEDIAN(BC35:BS35)</f>
        <v>13.135</v>
      </c>
      <c r="BX35" s="30">
        <f>AVERAGE(BC35:BS35)</f>
        <v>13.135</v>
      </c>
      <c r="BY35" s="30">
        <f>PERCENTILE(BC35:BS35,0.95)</f>
        <v>20.537499999999998</v>
      </c>
      <c r="BZ35" s="30">
        <f t="shared" si="7"/>
        <v>21.36</v>
      </c>
      <c r="CA35" s="30">
        <f>STDEV(BC35:BS35)</f>
        <v>11.631906550518705</v>
      </c>
      <c r="CB35" s="76"/>
      <c r="CC35" s="21"/>
      <c r="CD35" s="21"/>
      <c r="CE35" s="21"/>
      <c r="CF35" s="21"/>
      <c r="CG35" s="21"/>
      <c r="CH35" s="21"/>
      <c r="CI35" s="21"/>
      <c r="CJ35" s="32"/>
    </row>
    <row r="36" spans="2:90">
      <c r="B36" s="99">
        <v>23</v>
      </c>
      <c r="C36" s="49">
        <v>23</v>
      </c>
      <c r="D36" s="51">
        <v>7</v>
      </c>
      <c r="E36" s="37" t="s">
        <v>744</v>
      </c>
      <c r="F36" s="38" t="s">
        <v>836</v>
      </c>
      <c r="G36" s="37" t="s">
        <v>748</v>
      </c>
      <c r="H36" s="76"/>
      <c r="I36" s="71"/>
      <c r="J36" s="71"/>
      <c r="K36" s="71"/>
      <c r="L36" s="71"/>
      <c r="M36" s="71"/>
      <c r="N36" s="89"/>
      <c r="O36" s="89"/>
      <c r="P36" s="22"/>
      <c r="Q36" s="22"/>
      <c r="R36" s="22"/>
      <c r="S36" s="21"/>
      <c r="T36" s="21"/>
      <c r="U36" s="21"/>
      <c r="V36" s="21">
        <v>22</v>
      </c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76"/>
      <c r="AV36" s="30">
        <f t="shared" si="4"/>
        <v>22</v>
      </c>
      <c r="AW36" s="30">
        <f>MEDIAN(I36:AT36)</f>
        <v>22</v>
      </c>
      <c r="AX36" s="30">
        <f>AVERAGE(I36:AT36)</f>
        <v>22</v>
      </c>
      <c r="AY36" s="29">
        <f>PERCENTILE(I36:AT36,0.95)</f>
        <v>22</v>
      </c>
      <c r="AZ36" s="30">
        <f t="shared" si="5"/>
        <v>22</v>
      </c>
      <c r="BA36" s="30" t="s">
        <v>655</v>
      </c>
      <c r="BB36" s="76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55"/>
      <c r="BU36" s="76"/>
      <c r="BV36" s="30">
        <f t="shared" si="6"/>
        <v>0</v>
      </c>
      <c r="BW36" s="30" t="s">
        <v>655</v>
      </c>
      <c r="BX36" s="30" t="s">
        <v>655</v>
      </c>
      <c r="BY36" s="30" t="s">
        <v>655</v>
      </c>
      <c r="BZ36" s="30">
        <f t="shared" si="7"/>
        <v>0</v>
      </c>
      <c r="CA36" s="30" t="s">
        <v>655</v>
      </c>
      <c r="CB36" s="76"/>
      <c r="CC36" s="21"/>
      <c r="CD36" s="21"/>
      <c r="CE36" s="21"/>
      <c r="CF36" s="21"/>
      <c r="CG36" s="21"/>
      <c r="CH36" s="21"/>
      <c r="CI36" s="24" t="s">
        <v>228</v>
      </c>
      <c r="CJ36" s="110"/>
    </row>
    <row r="37" spans="2:90" s="244" customFormat="1">
      <c r="B37" s="519"/>
      <c r="C37" s="520"/>
      <c r="D37" s="520"/>
      <c r="E37" s="360" t="s">
        <v>1528</v>
      </c>
      <c r="F37" s="104"/>
      <c r="G37" s="104"/>
      <c r="H37" s="118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18"/>
      <c r="AV37" s="230">
        <f t="shared" ref="AV37:BA37" si="8">SUM(AV13:AV36)</f>
        <v>2767.5899999999997</v>
      </c>
      <c r="AW37" s="230">
        <f t="shared" si="8"/>
        <v>2909.05</v>
      </c>
      <c r="AX37" s="230">
        <f t="shared" si="8"/>
        <v>4989.0216818181816</v>
      </c>
      <c r="AY37" s="230">
        <f t="shared" si="8"/>
        <v>13974.27</v>
      </c>
      <c r="AZ37" s="230">
        <f t="shared" si="8"/>
        <v>15473.6</v>
      </c>
      <c r="BA37" s="230">
        <f t="shared" si="8"/>
        <v>4580.9190318681658</v>
      </c>
      <c r="BB37" s="118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18"/>
      <c r="BV37" s="230">
        <f t="shared" ref="BV37:CA37" si="9">SUM(BV13:BV36)</f>
        <v>2943.1899999999996</v>
      </c>
      <c r="BW37" s="230">
        <f t="shared" si="9"/>
        <v>147.17499999999998</v>
      </c>
      <c r="BX37" s="230">
        <f t="shared" si="9"/>
        <v>318.65833333333336</v>
      </c>
      <c r="BY37" s="230">
        <f t="shared" si="9"/>
        <v>785.59750000000008</v>
      </c>
      <c r="BZ37" s="230">
        <f t="shared" si="9"/>
        <v>16426.800000000003</v>
      </c>
      <c r="CA37" s="230">
        <f t="shared" si="9"/>
        <v>346.37943095867627</v>
      </c>
      <c r="CB37" s="118"/>
      <c r="CC37" s="119"/>
      <c r="CD37" s="119"/>
      <c r="CE37" s="119"/>
      <c r="CF37" s="119"/>
      <c r="CG37" s="119"/>
      <c r="CH37" s="119"/>
      <c r="CI37" s="119"/>
      <c r="CJ37" s="120"/>
      <c r="CK37" s="250"/>
      <c r="CL37" s="250"/>
    </row>
    <row r="38" spans="2:90" s="13" customFormat="1">
      <c r="B38" s="540"/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1"/>
      <c r="AD38" s="541"/>
      <c r="AE38" s="541"/>
      <c r="AF38" s="541"/>
      <c r="AG38" s="541"/>
      <c r="AH38" s="541"/>
      <c r="AI38" s="541"/>
      <c r="AJ38" s="541"/>
      <c r="AK38" s="541"/>
      <c r="AL38" s="541"/>
      <c r="AM38" s="541"/>
      <c r="AN38" s="541"/>
      <c r="AO38" s="541"/>
      <c r="AP38" s="541"/>
      <c r="AQ38" s="541"/>
      <c r="AR38" s="541"/>
      <c r="AS38" s="541"/>
      <c r="AT38" s="541"/>
      <c r="AU38" s="541"/>
      <c r="AV38" s="541"/>
      <c r="AW38" s="541"/>
      <c r="AX38" s="541"/>
      <c r="AY38" s="541"/>
      <c r="AZ38" s="541"/>
      <c r="BA38" s="541"/>
      <c r="BB38" s="541"/>
      <c r="BC38" s="541"/>
      <c r="BD38" s="541"/>
      <c r="BE38" s="541"/>
      <c r="BF38" s="541"/>
      <c r="BG38" s="541"/>
      <c r="BH38" s="541"/>
      <c r="BI38" s="541"/>
      <c r="BJ38" s="541"/>
      <c r="BK38" s="541"/>
      <c r="BL38" s="541"/>
      <c r="BM38" s="541"/>
      <c r="BN38" s="541"/>
      <c r="BO38" s="541"/>
      <c r="BP38" s="541"/>
      <c r="BQ38" s="541"/>
      <c r="BR38" s="541"/>
      <c r="BS38" s="541"/>
      <c r="BT38" s="541"/>
      <c r="BU38" s="541"/>
      <c r="BV38" s="541"/>
      <c r="BW38" s="541"/>
      <c r="BX38" s="541"/>
      <c r="BY38" s="541"/>
      <c r="BZ38" s="541"/>
      <c r="CA38" s="541"/>
      <c r="CB38" s="541"/>
      <c r="CC38" s="541"/>
      <c r="CD38" s="541"/>
      <c r="CE38" s="541"/>
      <c r="CF38" s="541"/>
      <c r="CG38" s="541"/>
      <c r="CH38" s="541"/>
      <c r="CI38" s="541"/>
      <c r="CJ38" s="542"/>
    </row>
    <row r="39" spans="2:90">
      <c r="B39" s="486"/>
      <c r="C39" s="487"/>
      <c r="D39" s="487"/>
      <c r="E39" s="499" t="s">
        <v>751</v>
      </c>
      <c r="F39" s="499" t="s">
        <v>91</v>
      </c>
      <c r="G39" s="499"/>
      <c r="H39" s="499"/>
      <c r="I39" s="499"/>
      <c r="J39" s="499"/>
      <c r="K39" s="499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  <c r="X39" s="499"/>
      <c r="Y39" s="499"/>
      <c r="Z39" s="499"/>
      <c r="AA39" s="499"/>
      <c r="AB39" s="499"/>
      <c r="AC39" s="499"/>
      <c r="AD39" s="499"/>
      <c r="AE39" s="499"/>
      <c r="AF39" s="499"/>
      <c r="AG39" s="499"/>
      <c r="AH39" s="499"/>
      <c r="AI39" s="499"/>
      <c r="AJ39" s="499"/>
      <c r="AK39" s="499"/>
      <c r="AL39" s="499"/>
      <c r="AM39" s="499"/>
      <c r="AN39" s="499"/>
      <c r="AO39" s="499"/>
      <c r="AP39" s="499"/>
      <c r="AQ39" s="499"/>
      <c r="AR39" s="499"/>
      <c r="AS39" s="499"/>
      <c r="AT39" s="499"/>
      <c r="AU39" s="499"/>
      <c r="AV39" s="499"/>
      <c r="AW39" s="499"/>
      <c r="AX39" s="499"/>
      <c r="AY39" s="499"/>
      <c r="AZ39" s="499"/>
      <c r="BA39" s="499"/>
      <c r="BB39" s="499"/>
      <c r="BC39" s="499"/>
      <c r="BD39" s="499"/>
      <c r="BE39" s="499"/>
      <c r="BF39" s="499"/>
      <c r="BG39" s="499"/>
      <c r="BH39" s="499"/>
      <c r="BI39" s="499"/>
      <c r="BJ39" s="499"/>
      <c r="BK39" s="499"/>
      <c r="BL39" s="499"/>
      <c r="BM39" s="499"/>
      <c r="BN39" s="499"/>
      <c r="BO39" s="499"/>
      <c r="BP39" s="499"/>
      <c r="BQ39" s="499"/>
      <c r="BR39" s="499"/>
      <c r="BS39" s="499"/>
      <c r="BT39" s="499"/>
      <c r="BU39" s="499"/>
      <c r="BV39" s="499"/>
      <c r="BW39" s="499"/>
      <c r="BX39" s="499"/>
      <c r="BY39" s="499"/>
      <c r="BZ39" s="499"/>
      <c r="CA39" s="499"/>
      <c r="CB39" s="76"/>
      <c r="CC39" s="21"/>
      <c r="CD39" s="21"/>
      <c r="CE39" s="21"/>
      <c r="CF39" s="21"/>
      <c r="CG39" s="21"/>
      <c r="CH39" s="21"/>
      <c r="CI39" s="21"/>
      <c r="CJ39" s="32"/>
    </row>
    <row r="40" spans="2:90">
      <c r="B40" s="486"/>
      <c r="C40" s="487"/>
      <c r="D40" s="487"/>
      <c r="E40" s="497" t="s">
        <v>448</v>
      </c>
      <c r="F40" s="497"/>
      <c r="G40" s="497"/>
      <c r="H40" s="497"/>
      <c r="I40" s="497"/>
      <c r="J40" s="497"/>
      <c r="K40" s="497"/>
      <c r="L40" s="497"/>
      <c r="M40" s="497"/>
      <c r="N40" s="497"/>
      <c r="O40" s="497"/>
      <c r="P40" s="497"/>
      <c r="Q40" s="497"/>
      <c r="R40" s="497"/>
      <c r="S40" s="497"/>
      <c r="T40" s="497"/>
      <c r="U40" s="497"/>
      <c r="V40" s="497"/>
      <c r="W40" s="497"/>
      <c r="X40" s="497"/>
      <c r="Y40" s="497"/>
      <c r="Z40" s="497"/>
      <c r="AA40" s="497"/>
      <c r="AB40" s="497"/>
      <c r="AC40" s="497"/>
      <c r="AD40" s="497"/>
      <c r="AE40" s="497"/>
      <c r="AF40" s="497"/>
      <c r="AG40" s="497"/>
      <c r="AH40" s="497"/>
      <c r="AI40" s="497"/>
      <c r="AJ40" s="497"/>
      <c r="AK40" s="497"/>
      <c r="AL40" s="497"/>
      <c r="AM40" s="497"/>
      <c r="AN40" s="497"/>
      <c r="AO40" s="497"/>
      <c r="AP40" s="497"/>
      <c r="AQ40" s="497"/>
      <c r="AR40" s="497"/>
      <c r="AS40" s="497"/>
      <c r="AT40" s="497"/>
      <c r="AU40" s="497"/>
      <c r="AV40" s="497"/>
      <c r="AW40" s="497"/>
      <c r="AX40" s="497"/>
      <c r="AY40" s="497"/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  <c r="BO40" s="497"/>
      <c r="BP40" s="497"/>
      <c r="BQ40" s="497"/>
      <c r="BR40" s="497"/>
      <c r="BS40" s="497"/>
      <c r="BT40" s="497"/>
      <c r="BU40" s="497"/>
      <c r="BV40" s="497"/>
      <c r="BW40" s="497"/>
      <c r="BX40" s="497"/>
      <c r="BY40" s="497"/>
      <c r="BZ40" s="497"/>
      <c r="CA40" s="497"/>
      <c r="CB40" s="76"/>
      <c r="CC40" s="21"/>
      <c r="CD40" s="21"/>
      <c r="CE40" s="21"/>
      <c r="CF40" s="21"/>
      <c r="CG40" s="21"/>
      <c r="CH40" s="21"/>
      <c r="CI40" s="21"/>
      <c r="CJ40" s="32"/>
    </row>
    <row r="41" spans="2:90">
      <c r="B41" s="99">
        <v>24</v>
      </c>
      <c r="C41" s="49">
        <v>1</v>
      </c>
      <c r="D41" s="51">
        <v>1</v>
      </c>
      <c r="E41" s="21" t="s">
        <v>434</v>
      </c>
      <c r="F41" s="38" t="s">
        <v>680</v>
      </c>
      <c r="G41" s="37" t="s">
        <v>754</v>
      </c>
      <c r="H41" s="70"/>
      <c r="I41" s="71"/>
      <c r="J41" s="71"/>
      <c r="K41" s="71"/>
      <c r="L41" s="71"/>
      <c r="M41" s="71"/>
      <c r="N41" s="22"/>
      <c r="O41" s="22"/>
      <c r="P41" s="22"/>
      <c r="Q41" s="22"/>
      <c r="R41" s="22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37"/>
      <c r="AR41" s="21"/>
      <c r="AS41" s="21"/>
      <c r="AT41" s="21"/>
      <c r="AU41" s="76"/>
      <c r="AV41" s="30">
        <f t="shared" ref="AV41:AV59" si="10">MIN(I41:AT41)</f>
        <v>0</v>
      </c>
      <c r="AW41" s="30" t="s">
        <v>655</v>
      </c>
      <c r="AX41" s="30" t="s">
        <v>655</v>
      </c>
      <c r="AY41" s="30" t="s">
        <v>655</v>
      </c>
      <c r="AZ41" s="30">
        <f t="shared" ref="AZ41:AZ59" si="11">MAX(I41:AT41)</f>
        <v>0</v>
      </c>
      <c r="BA41" s="30" t="s">
        <v>655</v>
      </c>
      <c r="BB41" s="76"/>
      <c r="BC41" s="21"/>
      <c r="BD41" s="21"/>
      <c r="BE41" s="21"/>
      <c r="BF41" s="21"/>
      <c r="BG41" s="69"/>
      <c r="BH41" s="69"/>
      <c r="BI41" s="69"/>
      <c r="BJ41" s="65"/>
      <c r="BK41" s="65"/>
      <c r="BL41" s="65"/>
      <c r="BM41" s="65"/>
      <c r="BN41" s="65"/>
      <c r="BO41" s="21"/>
      <c r="BP41" s="21"/>
      <c r="BQ41" s="21"/>
      <c r="BR41" s="21"/>
      <c r="BS41" s="21"/>
      <c r="BT41" s="55"/>
      <c r="BU41" s="76"/>
      <c r="BV41" s="30">
        <f t="shared" ref="BV41:BV59" si="12">MIN(BC41:BS41)</f>
        <v>0</v>
      </c>
      <c r="BW41" s="30" t="s">
        <v>655</v>
      </c>
      <c r="BX41" s="30" t="s">
        <v>655</v>
      </c>
      <c r="BY41" s="30" t="s">
        <v>655</v>
      </c>
      <c r="BZ41" s="30">
        <f t="shared" ref="BZ41:BZ59" si="13">MAX(BC41:BS41)</f>
        <v>0</v>
      </c>
      <c r="CA41" s="30" t="s">
        <v>655</v>
      </c>
      <c r="CB41" s="76"/>
      <c r="CC41" s="21"/>
      <c r="CD41" s="21"/>
      <c r="CE41" s="21"/>
      <c r="CF41" s="21"/>
      <c r="CG41" s="21"/>
      <c r="CH41" s="21"/>
      <c r="CI41" s="21"/>
      <c r="CJ41" s="32" t="s">
        <v>45</v>
      </c>
    </row>
    <row r="42" spans="2:90">
      <c r="B42" s="99">
        <v>25</v>
      </c>
      <c r="C42" s="49">
        <v>2</v>
      </c>
      <c r="D42" s="51">
        <v>2</v>
      </c>
      <c r="E42" s="21" t="s">
        <v>435</v>
      </c>
      <c r="F42" s="38" t="s">
        <v>837</v>
      </c>
      <c r="G42" s="37" t="s">
        <v>754</v>
      </c>
      <c r="H42" s="70"/>
      <c r="I42" s="71"/>
      <c r="J42" s="71"/>
      <c r="K42" s="71"/>
      <c r="L42" s="71"/>
      <c r="M42" s="71"/>
      <c r="N42" s="22"/>
      <c r="O42" s="22"/>
      <c r="P42" s="22"/>
      <c r="Q42" s="22"/>
      <c r="R42" s="22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37"/>
      <c r="AR42" s="21"/>
      <c r="AS42" s="21"/>
      <c r="AT42" s="21"/>
      <c r="AU42" s="76"/>
      <c r="AV42" s="30">
        <f t="shared" si="10"/>
        <v>0</v>
      </c>
      <c r="AW42" s="30" t="s">
        <v>655</v>
      </c>
      <c r="AX42" s="30" t="s">
        <v>655</v>
      </c>
      <c r="AY42" s="30" t="s">
        <v>655</v>
      </c>
      <c r="AZ42" s="30">
        <f t="shared" si="11"/>
        <v>0</v>
      </c>
      <c r="BA42" s="30" t="s">
        <v>655</v>
      </c>
      <c r="BB42" s="76"/>
      <c r="BC42" s="21"/>
      <c r="BD42" s="21"/>
      <c r="BE42" s="21"/>
      <c r="BF42" s="21"/>
      <c r="BG42" s="69"/>
      <c r="BH42" s="69"/>
      <c r="BI42" s="69"/>
      <c r="BJ42" s="65" t="s">
        <v>710</v>
      </c>
      <c r="BK42" s="65"/>
      <c r="BL42" s="65"/>
      <c r="BM42" s="65"/>
      <c r="BN42" s="65"/>
      <c r="BO42" s="21"/>
      <c r="BP42" s="21"/>
      <c r="BQ42" s="21"/>
      <c r="BR42" s="21"/>
      <c r="BS42" s="21"/>
      <c r="BT42" s="55"/>
      <c r="BU42" s="76"/>
      <c r="BV42" s="30">
        <f t="shared" si="12"/>
        <v>0</v>
      </c>
      <c r="BW42" s="30" t="s">
        <v>655</v>
      </c>
      <c r="BX42" s="30" t="s">
        <v>655</v>
      </c>
      <c r="BY42" s="30" t="s">
        <v>655</v>
      </c>
      <c r="BZ42" s="30">
        <f t="shared" si="13"/>
        <v>0</v>
      </c>
      <c r="CA42" s="30" t="s">
        <v>655</v>
      </c>
      <c r="CB42" s="76"/>
      <c r="CC42" s="21"/>
      <c r="CD42" s="21"/>
      <c r="CE42" s="21"/>
      <c r="CF42" s="21"/>
      <c r="CG42" s="21"/>
      <c r="CH42" s="21"/>
      <c r="CI42" s="21"/>
      <c r="CJ42" s="32" t="s">
        <v>45</v>
      </c>
    </row>
    <row r="43" spans="2:90">
      <c r="B43" s="99">
        <v>26</v>
      </c>
      <c r="C43" s="49">
        <v>3</v>
      </c>
      <c r="D43" s="51">
        <v>3</v>
      </c>
      <c r="E43" s="21" t="s">
        <v>18</v>
      </c>
      <c r="F43" s="38" t="s">
        <v>5</v>
      </c>
      <c r="G43" s="37" t="s">
        <v>754</v>
      </c>
      <c r="H43" s="70"/>
      <c r="I43" s="71"/>
      <c r="J43" s="71"/>
      <c r="K43" s="71"/>
      <c r="L43" s="71" t="s">
        <v>45</v>
      </c>
      <c r="M43" s="71" t="s">
        <v>45</v>
      </c>
      <c r="N43" s="22"/>
      <c r="O43" s="22"/>
      <c r="P43" s="22"/>
      <c r="Q43" s="22"/>
      <c r="R43" s="22"/>
      <c r="S43" s="75" t="s">
        <v>209</v>
      </c>
      <c r="T43" s="75" t="s">
        <v>209</v>
      </c>
      <c r="U43" s="75" t="s">
        <v>209</v>
      </c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76"/>
      <c r="AV43" s="30">
        <f t="shared" si="10"/>
        <v>0</v>
      </c>
      <c r="AW43" s="30" t="s">
        <v>655</v>
      </c>
      <c r="AX43" s="30" t="s">
        <v>655</v>
      </c>
      <c r="AY43" s="30" t="s">
        <v>655</v>
      </c>
      <c r="AZ43" s="30">
        <f t="shared" si="11"/>
        <v>0</v>
      </c>
      <c r="BA43" s="30" t="s">
        <v>655</v>
      </c>
      <c r="BB43" s="76"/>
      <c r="BC43" s="21"/>
      <c r="BD43" s="21"/>
      <c r="BE43" s="21"/>
      <c r="BF43" s="21"/>
      <c r="BG43" s="69"/>
      <c r="BH43" s="69"/>
      <c r="BI43" s="69" t="s">
        <v>172</v>
      </c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55"/>
      <c r="BU43" s="76"/>
      <c r="BV43" s="30">
        <f t="shared" si="12"/>
        <v>0</v>
      </c>
      <c r="BW43" s="30" t="s">
        <v>655</v>
      </c>
      <c r="BX43" s="30" t="s">
        <v>655</v>
      </c>
      <c r="BY43" s="30" t="s">
        <v>655</v>
      </c>
      <c r="BZ43" s="30">
        <f t="shared" si="13"/>
        <v>0</v>
      </c>
      <c r="CA43" s="30" t="s">
        <v>655</v>
      </c>
      <c r="CB43" s="76"/>
      <c r="CC43" s="21"/>
      <c r="CD43" s="21"/>
      <c r="CE43" s="21"/>
      <c r="CF43" s="21"/>
      <c r="CG43" s="21"/>
      <c r="CH43" s="21"/>
      <c r="CI43" s="21"/>
      <c r="CJ43" s="32" t="s">
        <v>45</v>
      </c>
    </row>
    <row r="44" spans="2:90">
      <c r="B44" s="99">
        <v>27</v>
      </c>
      <c r="C44" s="49">
        <v>4</v>
      </c>
      <c r="D44" s="51">
        <v>4</v>
      </c>
      <c r="E44" s="21" t="s">
        <v>436</v>
      </c>
      <c r="F44" s="38" t="s">
        <v>467</v>
      </c>
      <c r="G44" s="37" t="s">
        <v>754</v>
      </c>
      <c r="H44" s="70"/>
      <c r="I44" s="71"/>
      <c r="J44" s="71"/>
      <c r="K44" s="71"/>
      <c r="L44" s="71"/>
      <c r="M44" s="71"/>
      <c r="N44" s="22"/>
      <c r="O44" s="22"/>
      <c r="P44" s="22"/>
      <c r="Q44" s="22"/>
      <c r="R44" s="22"/>
      <c r="S44" s="75"/>
      <c r="T44" s="75"/>
      <c r="U44" s="75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76"/>
      <c r="AV44" s="30">
        <f t="shared" si="10"/>
        <v>0</v>
      </c>
      <c r="AW44" s="30" t="s">
        <v>655</v>
      </c>
      <c r="AX44" s="30" t="s">
        <v>655</v>
      </c>
      <c r="AY44" s="30" t="s">
        <v>655</v>
      </c>
      <c r="AZ44" s="30">
        <f t="shared" si="11"/>
        <v>0</v>
      </c>
      <c r="BA44" s="30" t="s">
        <v>655</v>
      </c>
      <c r="BB44" s="76"/>
      <c r="BC44" s="21"/>
      <c r="BD44" s="21"/>
      <c r="BE44" s="21"/>
      <c r="BF44" s="21"/>
      <c r="BG44" s="69"/>
      <c r="BH44" s="69"/>
      <c r="BI44" s="69"/>
      <c r="BJ44" s="21"/>
      <c r="BK44" s="21"/>
      <c r="BL44" s="21"/>
      <c r="BM44" s="21"/>
      <c r="BN44" s="21"/>
      <c r="BO44" s="21"/>
      <c r="BP44" s="21"/>
      <c r="BQ44" s="24" t="s">
        <v>228</v>
      </c>
      <c r="BR44" s="24" t="s">
        <v>228</v>
      </c>
      <c r="BS44" s="24" t="s">
        <v>228</v>
      </c>
      <c r="BT44" s="55"/>
      <c r="BU44" s="76"/>
      <c r="BV44" s="30">
        <f t="shared" si="12"/>
        <v>0</v>
      </c>
      <c r="BW44" s="30" t="s">
        <v>655</v>
      </c>
      <c r="BX44" s="30" t="s">
        <v>655</v>
      </c>
      <c r="BY44" s="30" t="s">
        <v>655</v>
      </c>
      <c r="BZ44" s="30">
        <f t="shared" si="13"/>
        <v>0</v>
      </c>
      <c r="CA44" s="30" t="s">
        <v>655</v>
      </c>
      <c r="CB44" s="76"/>
      <c r="CC44" s="21"/>
      <c r="CD44" s="21"/>
      <c r="CE44" s="21"/>
      <c r="CF44" s="21"/>
      <c r="CG44" s="21"/>
      <c r="CH44" s="21"/>
      <c r="CI44" s="21"/>
      <c r="CJ44" s="32" t="s">
        <v>45</v>
      </c>
    </row>
    <row r="45" spans="2:90">
      <c r="B45" s="99">
        <v>28</v>
      </c>
      <c r="C45" s="49">
        <v>5</v>
      </c>
      <c r="D45" s="51">
        <v>5</v>
      </c>
      <c r="E45" s="38" t="s">
        <v>465</v>
      </c>
      <c r="F45" s="38" t="s">
        <v>919</v>
      </c>
      <c r="G45" s="37" t="s">
        <v>754</v>
      </c>
      <c r="H45" s="70"/>
      <c r="I45" s="71"/>
      <c r="J45" s="71"/>
      <c r="K45" s="71"/>
      <c r="L45" s="71"/>
      <c r="M45" s="71"/>
      <c r="N45" s="22"/>
      <c r="O45" s="22"/>
      <c r="P45" s="22"/>
      <c r="Q45" s="22"/>
      <c r="R45" s="22"/>
      <c r="S45" s="75"/>
      <c r="T45" s="75"/>
      <c r="U45" s="75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76"/>
      <c r="AV45" s="30">
        <f t="shared" si="10"/>
        <v>0</v>
      </c>
      <c r="AW45" s="30" t="s">
        <v>655</v>
      </c>
      <c r="AX45" s="30" t="s">
        <v>655</v>
      </c>
      <c r="AY45" s="30" t="s">
        <v>655</v>
      </c>
      <c r="AZ45" s="30">
        <f t="shared" si="11"/>
        <v>0</v>
      </c>
      <c r="BA45" s="30" t="s">
        <v>655</v>
      </c>
      <c r="BB45" s="76"/>
      <c r="BC45" s="21"/>
      <c r="BD45" s="21"/>
      <c r="BE45" s="21"/>
      <c r="BF45" s="21"/>
      <c r="BG45" s="69"/>
      <c r="BH45" s="69"/>
      <c r="BI45" s="69"/>
      <c r="BJ45" s="21"/>
      <c r="BK45" s="21"/>
      <c r="BL45" s="21"/>
      <c r="BM45" s="21"/>
      <c r="BN45" s="21"/>
      <c r="BO45" s="21"/>
      <c r="BP45" s="21"/>
      <c r="BQ45" s="24" t="s">
        <v>228</v>
      </c>
      <c r="BR45" s="24" t="s">
        <v>228</v>
      </c>
      <c r="BS45" s="24" t="s">
        <v>228</v>
      </c>
      <c r="BT45" s="55"/>
      <c r="BU45" s="76"/>
      <c r="BV45" s="30">
        <f t="shared" si="12"/>
        <v>0</v>
      </c>
      <c r="BW45" s="30" t="s">
        <v>655</v>
      </c>
      <c r="BX45" s="30" t="s">
        <v>655</v>
      </c>
      <c r="BY45" s="30" t="s">
        <v>655</v>
      </c>
      <c r="BZ45" s="30">
        <f t="shared" si="13"/>
        <v>0</v>
      </c>
      <c r="CA45" s="30" t="s">
        <v>655</v>
      </c>
      <c r="CB45" s="76"/>
      <c r="CC45" s="21"/>
      <c r="CD45" s="21"/>
      <c r="CE45" s="21"/>
      <c r="CF45" s="21"/>
      <c r="CG45" s="21"/>
      <c r="CH45" s="21"/>
      <c r="CI45" s="21"/>
      <c r="CJ45" s="32"/>
    </row>
    <row r="46" spans="2:90">
      <c r="B46" s="99">
        <v>29</v>
      </c>
      <c r="C46" s="49">
        <v>6</v>
      </c>
      <c r="D46" s="51">
        <v>6</v>
      </c>
      <c r="E46" s="39" t="s">
        <v>105</v>
      </c>
      <c r="F46" s="38" t="s">
        <v>470</v>
      </c>
      <c r="G46" s="37" t="s">
        <v>754</v>
      </c>
      <c r="H46" s="70"/>
      <c r="I46" s="86"/>
      <c r="J46" s="86"/>
      <c r="K46" s="86"/>
      <c r="L46" s="86"/>
      <c r="M46" s="86"/>
      <c r="N46" s="22"/>
      <c r="O46" s="22"/>
      <c r="P46" s="22"/>
      <c r="Q46" s="22"/>
      <c r="R46" s="22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37"/>
      <c r="AR46" s="21"/>
      <c r="AS46" s="21"/>
      <c r="AT46" s="21"/>
      <c r="AU46" s="76"/>
      <c r="AV46" s="30">
        <f t="shared" si="10"/>
        <v>0</v>
      </c>
      <c r="AW46" s="30" t="s">
        <v>655</v>
      </c>
      <c r="AX46" s="30" t="s">
        <v>655</v>
      </c>
      <c r="AY46" s="30" t="s">
        <v>655</v>
      </c>
      <c r="AZ46" s="30">
        <f t="shared" si="11"/>
        <v>0</v>
      </c>
      <c r="BA46" s="30" t="s">
        <v>655</v>
      </c>
      <c r="BB46" s="76"/>
      <c r="BC46" s="21" t="s">
        <v>414</v>
      </c>
      <c r="BD46" s="21" t="s">
        <v>414</v>
      </c>
      <c r="BE46" s="21" t="s">
        <v>414</v>
      </c>
      <c r="BF46" s="21" t="s">
        <v>414</v>
      </c>
      <c r="BG46" s="21" t="s">
        <v>414</v>
      </c>
      <c r="BH46" s="21" t="s">
        <v>414</v>
      </c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55"/>
      <c r="BU46" s="76"/>
      <c r="BV46" s="30">
        <f t="shared" si="12"/>
        <v>0</v>
      </c>
      <c r="BW46" s="30" t="s">
        <v>655</v>
      </c>
      <c r="BX46" s="30" t="s">
        <v>655</v>
      </c>
      <c r="BY46" s="30" t="s">
        <v>655</v>
      </c>
      <c r="BZ46" s="30">
        <f t="shared" si="13"/>
        <v>0</v>
      </c>
      <c r="CA46" s="30" t="s">
        <v>655</v>
      </c>
      <c r="CB46" s="76"/>
      <c r="CC46" s="21"/>
      <c r="CD46" s="21"/>
      <c r="CE46" s="21"/>
      <c r="CF46" s="21"/>
      <c r="CG46" s="21"/>
      <c r="CH46" s="21"/>
      <c r="CI46" s="21"/>
      <c r="CJ46" s="32"/>
    </row>
    <row r="47" spans="2:90">
      <c r="B47" s="99">
        <v>30</v>
      </c>
      <c r="C47" s="49">
        <v>7</v>
      </c>
      <c r="D47" s="51">
        <v>7</v>
      </c>
      <c r="E47" s="21" t="s">
        <v>443</v>
      </c>
      <c r="F47" s="38" t="s">
        <v>472</v>
      </c>
      <c r="G47" s="37" t="s">
        <v>754</v>
      </c>
      <c r="H47" s="70"/>
      <c r="I47" s="86"/>
      <c r="J47" s="86"/>
      <c r="K47" s="86"/>
      <c r="L47" s="86"/>
      <c r="M47" s="86"/>
      <c r="N47" s="22"/>
      <c r="O47" s="22"/>
      <c r="P47" s="22"/>
      <c r="Q47" s="22"/>
      <c r="R47" s="22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37"/>
      <c r="AR47" s="21"/>
      <c r="AS47" s="21"/>
      <c r="AT47" s="21"/>
      <c r="AU47" s="76"/>
      <c r="AV47" s="30">
        <f t="shared" si="10"/>
        <v>0</v>
      </c>
      <c r="AW47" s="30" t="s">
        <v>655</v>
      </c>
      <c r="AX47" s="30" t="s">
        <v>655</v>
      </c>
      <c r="AY47" s="30" t="s">
        <v>655</v>
      </c>
      <c r="AZ47" s="30">
        <f t="shared" si="11"/>
        <v>0</v>
      </c>
      <c r="BA47" s="30" t="s">
        <v>655</v>
      </c>
      <c r="BB47" s="76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55"/>
      <c r="BU47" s="76"/>
      <c r="BV47" s="30">
        <f t="shared" si="12"/>
        <v>0</v>
      </c>
      <c r="BW47" s="30" t="s">
        <v>655</v>
      </c>
      <c r="BX47" s="30" t="s">
        <v>655</v>
      </c>
      <c r="BY47" s="30" t="s">
        <v>655</v>
      </c>
      <c r="BZ47" s="30">
        <f t="shared" si="13"/>
        <v>0</v>
      </c>
      <c r="CA47" s="30" t="s">
        <v>655</v>
      </c>
      <c r="CB47" s="76"/>
      <c r="CC47" s="21"/>
      <c r="CD47" s="21"/>
      <c r="CE47" s="21"/>
      <c r="CF47" s="21"/>
      <c r="CG47" s="21"/>
      <c r="CH47" s="21"/>
      <c r="CI47" s="21"/>
      <c r="CJ47" s="32" t="s">
        <v>45</v>
      </c>
    </row>
    <row r="48" spans="2:90">
      <c r="B48" s="99">
        <v>31</v>
      </c>
      <c r="C48" s="49">
        <v>8</v>
      </c>
      <c r="D48" s="51">
        <v>8</v>
      </c>
      <c r="E48" s="21" t="s">
        <v>437</v>
      </c>
      <c r="F48" s="38" t="s">
        <v>468</v>
      </c>
      <c r="G48" s="37" t="s">
        <v>754</v>
      </c>
      <c r="H48" s="70"/>
      <c r="I48" s="71"/>
      <c r="J48" s="71"/>
      <c r="K48" s="71"/>
      <c r="L48" s="71"/>
      <c r="M48" s="71"/>
      <c r="N48" s="22"/>
      <c r="O48" s="22"/>
      <c r="P48" s="22"/>
      <c r="Q48" s="22"/>
      <c r="R48" s="22"/>
      <c r="S48" s="75"/>
      <c r="T48" s="75"/>
      <c r="U48" s="75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76"/>
      <c r="AV48" s="30">
        <f t="shared" si="10"/>
        <v>0</v>
      </c>
      <c r="AW48" s="30" t="s">
        <v>655</v>
      </c>
      <c r="AX48" s="30" t="s">
        <v>655</v>
      </c>
      <c r="AY48" s="30" t="s">
        <v>655</v>
      </c>
      <c r="AZ48" s="30">
        <f t="shared" si="11"/>
        <v>0</v>
      </c>
      <c r="BA48" s="30" t="s">
        <v>655</v>
      </c>
      <c r="BB48" s="76"/>
      <c r="BC48" s="21"/>
      <c r="BD48" s="21"/>
      <c r="BE48" s="21"/>
      <c r="BF48" s="21"/>
      <c r="BG48" s="69"/>
      <c r="BH48" s="69"/>
      <c r="BI48" s="69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55"/>
      <c r="BU48" s="76"/>
      <c r="BV48" s="30">
        <f t="shared" si="12"/>
        <v>0</v>
      </c>
      <c r="BW48" s="30" t="s">
        <v>655</v>
      </c>
      <c r="BX48" s="30" t="s">
        <v>655</v>
      </c>
      <c r="BY48" s="30" t="s">
        <v>655</v>
      </c>
      <c r="BZ48" s="30">
        <f t="shared" si="13"/>
        <v>0</v>
      </c>
      <c r="CA48" s="30" t="s">
        <v>655</v>
      </c>
      <c r="CB48" s="76"/>
      <c r="CC48" s="21"/>
      <c r="CD48" s="21"/>
      <c r="CE48" s="21"/>
      <c r="CF48" s="21"/>
      <c r="CG48" s="21"/>
      <c r="CH48" s="21"/>
      <c r="CI48" s="21"/>
      <c r="CJ48" s="32" t="s">
        <v>45</v>
      </c>
    </row>
    <row r="49" spans="2:88">
      <c r="B49" s="99">
        <v>32</v>
      </c>
      <c r="C49" s="49">
        <v>9</v>
      </c>
      <c r="D49" s="51">
        <v>9</v>
      </c>
      <c r="E49" s="21" t="s">
        <v>438</v>
      </c>
      <c r="F49" s="38" t="s">
        <v>469</v>
      </c>
      <c r="G49" s="37" t="s">
        <v>754</v>
      </c>
      <c r="H49" s="70"/>
      <c r="I49" s="71"/>
      <c r="J49" s="71"/>
      <c r="K49" s="71"/>
      <c r="L49" s="71"/>
      <c r="M49" s="71"/>
      <c r="N49" s="22"/>
      <c r="O49" s="22"/>
      <c r="P49" s="22"/>
      <c r="Q49" s="22"/>
      <c r="R49" s="22"/>
      <c r="S49" s="75"/>
      <c r="T49" s="75"/>
      <c r="U49" s="75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76"/>
      <c r="AV49" s="30">
        <f t="shared" si="10"/>
        <v>0</v>
      </c>
      <c r="AW49" s="30" t="s">
        <v>655</v>
      </c>
      <c r="AX49" s="30" t="s">
        <v>655</v>
      </c>
      <c r="AY49" s="30" t="s">
        <v>655</v>
      </c>
      <c r="AZ49" s="30">
        <f t="shared" si="11"/>
        <v>0</v>
      </c>
      <c r="BA49" s="30" t="s">
        <v>655</v>
      </c>
      <c r="BB49" s="76"/>
      <c r="BC49" s="21"/>
      <c r="BD49" s="21"/>
      <c r="BE49" s="21"/>
      <c r="BF49" s="21"/>
      <c r="BG49" s="69"/>
      <c r="BH49" s="69"/>
      <c r="BI49" s="69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55"/>
      <c r="BU49" s="76"/>
      <c r="BV49" s="30">
        <f t="shared" si="12"/>
        <v>0</v>
      </c>
      <c r="BW49" s="30" t="s">
        <v>655</v>
      </c>
      <c r="BX49" s="30" t="s">
        <v>655</v>
      </c>
      <c r="BY49" s="30" t="s">
        <v>655</v>
      </c>
      <c r="BZ49" s="30">
        <f t="shared" si="13"/>
        <v>0</v>
      </c>
      <c r="CA49" s="30" t="s">
        <v>655</v>
      </c>
      <c r="CB49" s="76"/>
      <c r="CC49" s="21"/>
      <c r="CD49" s="21"/>
      <c r="CE49" s="21"/>
      <c r="CF49" s="21"/>
      <c r="CG49" s="21"/>
      <c r="CH49" s="21"/>
      <c r="CI49" s="21"/>
      <c r="CJ49" s="32">
        <v>52</v>
      </c>
    </row>
    <row r="50" spans="2:88">
      <c r="B50" s="99">
        <v>33</v>
      </c>
      <c r="C50" s="49">
        <v>10</v>
      </c>
      <c r="D50" s="51">
        <v>10</v>
      </c>
      <c r="E50" s="21" t="s">
        <v>439</v>
      </c>
      <c r="F50" s="38" t="s">
        <v>838</v>
      </c>
      <c r="G50" s="37" t="s">
        <v>754</v>
      </c>
      <c r="H50" s="70"/>
      <c r="I50" s="71"/>
      <c r="J50" s="71"/>
      <c r="K50" s="71"/>
      <c r="L50" s="71"/>
      <c r="M50" s="71"/>
      <c r="N50" s="22"/>
      <c r="O50" s="22"/>
      <c r="P50" s="22"/>
      <c r="Q50" s="22"/>
      <c r="R50" s="22"/>
      <c r="S50" s="75"/>
      <c r="T50" s="75"/>
      <c r="U50" s="75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76"/>
      <c r="AV50" s="30">
        <f t="shared" si="10"/>
        <v>0</v>
      </c>
      <c r="AW50" s="30" t="s">
        <v>655</v>
      </c>
      <c r="AX50" s="30" t="s">
        <v>655</v>
      </c>
      <c r="AY50" s="30" t="s">
        <v>655</v>
      </c>
      <c r="AZ50" s="30">
        <f t="shared" si="11"/>
        <v>0</v>
      </c>
      <c r="BA50" s="30" t="s">
        <v>655</v>
      </c>
      <c r="BB50" s="76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55"/>
      <c r="BU50" s="76"/>
      <c r="BV50" s="30">
        <f t="shared" si="12"/>
        <v>0</v>
      </c>
      <c r="BW50" s="30" t="s">
        <v>655</v>
      </c>
      <c r="BX50" s="30" t="s">
        <v>655</v>
      </c>
      <c r="BY50" s="30" t="s">
        <v>655</v>
      </c>
      <c r="BZ50" s="30">
        <f t="shared" si="13"/>
        <v>0</v>
      </c>
      <c r="CA50" s="30" t="s">
        <v>655</v>
      </c>
      <c r="CB50" s="76"/>
      <c r="CC50" s="21"/>
      <c r="CD50" s="21"/>
      <c r="CE50" s="21"/>
      <c r="CF50" s="21"/>
      <c r="CG50" s="21"/>
      <c r="CH50" s="21"/>
      <c r="CI50" s="21"/>
      <c r="CJ50" s="32">
        <v>12</v>
      </c>
    </row>
    <row r="51" spans="2:88">
      <c r="B51" s="99">
        <v>34</v>
      </c>
      <c r="C51" s="49">
        <v>11</v>
      </c>
      <c r="D51" s="51">
        <v>11</v>
      </c>
      <c r="E51" s="37" t="s">
        <v>19</v>
      </c>
      <c r="F51" s="38" t="s">
        <v>6</v>
      </c>
      <c r="G51" s="37" t="s">
        <v>754</v>
      </c>
      <c r="H51" s="70"/>
      <c r="I51" s="71">
        <v>5.59</v>
      </c>
      <c r="J51" s="71">
        <v>10.9</v>
      </c>
      <c r="K51" s="71">
        <v>9.51</v>
      </c>
      <c r="L51" s="71">
        <v>3.9</v>
      </c>
      <c r="M51" s="71">
        <v>8.9700000000000006</v>
      </c>
      <c r="N51" s="22">
        <v>13.4</v>
      </c>
      <c r="O51" s="22">
        <v>7.1</v>
      </c>
      <c r="P51" s="22"/>
      <c r="Q51" s="22"/>
      <c r="R51" s="22"/>
      <c r="S51" s="75" t="s">
        <v>209</v>
      </c>
      <c r="T51" s="75" t="s">
        <v>209</v>
      </c>
      <c r="U51" s="75" t="s">
        <v>209</v>
      </c>
      <c r="V51" s="24" t="s">
        <v>228</v>
      </c>
      <c r="W51" s="38" t="s">
        <v>396</v>
      </c>
      <c r="X51" s="38" t="s">
        <v>396</v>
      </c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37"/>
      <c r="AR51" s="21"/>
      <c r="AS51" s="21"/>
      <c r="AT51" s="21"/>
      <c r="AU51" s="76"/>
      <c r="AV51" s="30">
        <f t="shared" si="10"/>
        <v>3.9</v>
      </c>
      <c r="AW51" s="30">
        <f>MEDIAN(I51:AT51)</f>
        <v>8.9700000000000006</v>
      </c>
      <c r="AX51" s="30">
        <f>AVERAGE(I51:AT51)</f>
        <v>8.4814285714285713</v>
      </c>
      <c r="AY51" s="29">
        <f>PERCENTILE(I51:AT51,0.95)</f>
        <v>12.649999999999999</v>
      </c>
      <c r="AZ51" s="30">
        <f t="shared" si="11"/>
        <v>13.4</v>
      </c>
      <c r="BA51" s="30">
        <f>STDEV(I51:AT51)</f>
        <v>3.2299815715234286</v>
      </c>
      <c r="BB51" s="76"/>
      <c r="BC51" s="21" t="s">
        <v>414</v>
      </c>
      <c r="BD51" s="21" t="s">
        <v>414</v>
      </c>
      <c r="BE51" s="21" t="s">
        <v>414</v>
      </c>
      <c r="BF51" s="21" t="s">
        <v>414</v>
      </c>
      <c r="BG51" s="21" t="s">
        <v>414</v>
      </c>
      <c r="BH51" s="21" t="s">
        <v>414</v>
      </c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55"/>
      <c r="BU51" s="76"/>
      <c r="BV51" s="30">
        <f t="shared" si="12"/>
        <v>0</v>
      </c>
      <c r="BW51" s="30" t="s">
        <v>655</v>
      </c>
      <c r="BX51" s="30" t="s">
        <v>655</v>
      </c>
      <c r="BY51" s="30" t="s">
        <v>655</v>
      </c>
      <c r="BZ51" s="30">
        <f t="shared" si="13"/>
        <v>0</v>
      </c>
      <c r="CA51" s="30" t="s">
        <v>655</v>
      </c>
      <c r="CB51" s="76"/>
      <c r="CC51" s="21"/>
      <c r="CD51" s="21"/>
      <c r="CE51" s="21"/>
      <c r="CF51" s="21"/>
      <c r="CG51" s="21"/>
      <c r="CH51" s="21"/>
      <c r="CI51" s="24" t="s">
        <v>228</v>
      </c>
      <c r="CJ51" s="32" t="s">
        <v>45</v>
      </c>
    </row>
    <row r="52" spans="2:88">
      <c r="B52" s="99">
        <v>35</v>
      </c>
      <c r="C52" s="49">
        <v>12</v>
      </c>
      <c r="D52" s="51">
        <v>12</v>
      </c>
      <c r="E52" s="21" t="s">
        <v>203</v>
      </c>
      <c r="F52" s="38" t="s">
        <v>681</v>
      </c>
      <c r="G52" s="37" t="s">
        <v>754</v>
      </c>
      <c r="H52" s="70"/>
      <c r="I52" s="71"/>
      <c r="J52" s="71"/>
      <c r="K52" s="71"/>
      <c r="L52" s="71"/>
      <c r="M52" s="71"/>
      <c r="N52" s="22"/>
      <c r="O52" s="22"/>
      <c r="P52" s="22"/>
      <c r="Q52" s="22"/>
      <c r="R52" s="22"/>
      <c r="S52" s="75" t="s">
        <v>209</v>
      </c>
      <c r="T52" s="75" t="s">
        <v>209</v>
      </c>
      <c r="U52" s="75" t="s">
        <v>209</v>
      </c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76"/>
      <c r="AV52" s="30">
        <f t="shared" si="10"/>
        <v>0</v>
      </c>
      <c r="AW52" s="30" t="s">
        <v>655</v>
      </c>
      <c r="AX52" s="30" t="s">
        <v>655</v>
      </c>
      <c r="AY52" s="30" t="s">
        <v>655</v>
      </c>
      <c r="AZ52" s="30">
        <f t="shared" si="11"/>
        <v>0</v>
      </c>
      <c r="BA52" s="30" t="s">
        <v>655</v>
      </c>
      <c r="BB52" s="76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55"/>
      <c r="BU52" s="76"/>
      <c r="BV52" s="30">
        <f t="shared" si="12"/>
        <v>0</v>
      </c>
      <c r="BW52" s="30" t="s">
        <v>655</v>
      </c>
      <c r="BX52" s="30" t="s">
        <v>655</v>
      </c>
      <c r="BY52" s="30" t="s">
        <v>655</v>
      </c>
      <c r="BZ52" s="30">
        <f t="shared" si="13"/>
        <v>0</v>
      </c>
      <c r="CA52" s="30" t="s">
        <v>655</v>
      </c>
      <c r="CB52" s="76"/>
      <c r="CC52" s="21"/>
      <c r="CD52" s="21"/>
      <c r="CE52" s="21"/>
      <c r="CF52" s="21"/>
      <c r="CG52" s="21"/>
      <c r="CH52" s="21"/>
      <c r="CI52" s="21"/>
      <c r="CJ52" s="32" t="s">
        <v>45</v>
      </c>
    </row>
    <row r="53" spans="2:88">
      <c r="B53" s="99">
        <v>36</v>
      </c>
      <c r="C53" s="49">
        <v>13</v>
      </c>
      <c r="D53" s="51">
        <v>13</v>
      </c>
      <c r="E53" s="21" t="s">
        <v>440</v>
      </c>
      <c r="F53" s="38" t="s">
        <v>839</v>
      </c>
      <c r="G53" s="37" t="s">
        <v>754</v>
      </c>
      <c r="H53" s="70"/>
      <c r="I53" s="71"/>
      <c r="J53" s="71"/>
      <c r="K53" s="71"/>
      <c r="L53" s="71"/>
      <c r="M53" s="71"/>
      <c r="N53" s="22"/>
      <c r="O53" s="22"/>
      <c r="P53" s="22"/>
      <c r="Q53" s="22"/>
      <c r="R53" s="22"/>
      <c r="S53" s="75"/>
      <c r="T53" s="75"/>
      <c r="U53" s="75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76"/>
      <c r="AV53" s="30">
        <f t="shared" si="10"/>
        <v>0</v>
      </c>
      <c r="AW53" s="30" t="s">
        <v>655</v>
      </c>
      <c r="AX53" s="30" t="s">
        <v>655</v>
      </c>
      <c r="AY53" s="30" t="s">
        <v>655</v>
      </c>
      <c r="AZ53" s="30">
        <f t="shared" si="11"/>
        <v>0</v>
      </c>
      <c r="BA53" s="30" t="s">
        <v>655</v>
      </c>
      <c r="BB53" s="76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55"/>
      <c r="BU53" s="76"/>
      <c r="BV53" s="30">
        <f t="shared" si="12"/>
        <v>0</v>
      </c>
      <c r="BW53" s="30" t="s">
        <v>655</v>
      </c>
      <c r="BX53" s="30" t="s">
        <v>655</v>
      </c>
      <c r="BY53" s="30" t="s">
        <v>655</v>
      </c>
      <c r="BZ53" s="30">
        <f t="shared" si="13"/>
        <v>0</v>
      </c>
      <c r="CA53" s="30" t="s">
        <v>655</v>
      </c>
      <c r="CB53" s="76"/>
      <c r="CC53" s="21"/>
      <c r="CD53" s="21"/>
      <c r="CE53" s="21"/>
      <c r="CF53" s="21"/>
      <c r="CG53" s="21"/>
      <c r="CH53" s="21"/>
      <c r="CI53" s="21"/>
      <c r="CJ53" s="32" t="s">
        <v>45</v>
      </c>
    </row>
    <row r="54" spans="2:88">
      <c r="B54" s="99">
        <v>37</v>
      </c>
      <c r="C54" s="49">
        <v>14</v>
      </c>
      <c r="D54" s="51">
        <v>14</v>
      </c>
      <c r="E54" s="37" t="s">
        <v>20</v>
      </c>
      <c r="F54" s="38" t="s">
        <v>840</v>
      </c>
      <c r="G54" s="37" t="s">
        <v>755</v>
      </c>
      <c r="H54" s="70"/>
      <c r="I54" s="71">
        <v>8.4</v>
      </c>
      <c r="J54" s="71">
        <v>18.5</v>
      </c>
      <c r="K54" s="71">
        <v>19.3</v>
      </c>
      <c r="L54" s="71">
        <v>4.59</v>
      </c>
      <c r="M54" s="71">
        <v>7.01</v>
      </c>
      <c r="N54" s="22"/>
      <c r="O54" s="22"/>
      <c r="P54" s="22"/>
      <c r="Q54" s="22"/>
      <c r="R54" s="22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76"/>
      <c r="AV54" s="30">
        <f t="shared" si="10"/>
        <v>4.59</v>
      </c>
      <c r="AW54" s="30">
        <f>MEDIAN(I54:AT54)</f>
        <v>8.4</v>
      </c>
      <c r="AX54" s="30">
        <f>AVERAGE(I54:AT54)</f>
        <v>11.56</v>
      </c>
      <c r="AY54" s="29">
        <f>PERCENTILE(I54:AT54,0.95)</f>
        <v>19.14</v>
      </c>
      <c r="AZ54" s="30">
        <f t="shared" si="11"/>
        <v>19.3</v>
      </c>
      <c r="BA54" s="30">
        <f>STDEV(I54:AT54)</f>
        <v>6.8436138114303278</v>
      </c>
      <c r="BB54" s="76"/>
      <c r="BC54" s="21">
        <v>112</v>
      </c>
      <c r="BD54" s="21">
        <v>85.8</v>
      </c>
      <c r="BE54" s="21" t="s">
        <v>414</v>
      </c>
      <c r="BF54" s="21" t="s">
        <v>414</v>
      </c>
      <c r="BG54" s="21" t="s">
        <v>414</v>
      </c>
      <c r="BH54" s="21" t="s">
        <v>414</v>
      </c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55"/>
      <c r="BU54" s="76"/>
      <c r="BV54" s="30">
        <f t="shared" si="12"/>
        <v>85.8</v>
      </c>
      <c r="BW54" s="30">
        <f>MEDIAN(BC54:BS54)</f>
        <v>98.9</v>
      </c>
      <c r="BX54" s="30">
        <f>AVERAGE(BC54:BS54)</f>
        <v>98.9</v>
      </c>
      <c r="BY54" s="30">
        <f>PERCENTILE(BC54:BS54,0.95)</f>
        <v>110.69</v>
      </c>
      <c r="BZ54" s="30">
        <f t="shared" si="13"/>
        <v>112</v>
      </c>
      <c r="CA54" s="30">
        <f>STDEV(BC54:BS54)</f>
        <v>18.526197667087477</v>
      </c>
      <c r="CB54" s="76"/>
      <c r="CC54" s="21"/>
      <c r="CD54" s="21"/>
      <c r="CE54" s="21"/>
      <c r="CF54" s="21"/>
      <c r="CG54" s="21"/>
      <c r="CH54" s="21"/>
      <c r="CI54" s="21"/>
      <c r="CJ54" s="32" t="s">
        <v>45</v>
      </c>
    </row>
    <row r="55" spans="2:88">
      <c r="B55" s="99">
        <v>38</v>
      </c>
      <c r="C55" s="49">
        <v>15</v>
      </c>
      <c r="D55" s="51">
        <v>15</v>
      </c>
      <c r="E55" s="21" t="s">
        <v>442</v>
      </c>
      <c r="F55" s="38" t="s">
        <v>473</v>
      </c>
      <c r="G55" s="37" t="s">
        <v>755</v>
      </c>
      <c r="H55" s="70"/>
      <c r="I55" s="86"/>
      <c r="J55" s="86"/>
      <c r="K55" s="86"/>
      <c r="L55" s="86"/>
      <c r="M55" s="86"/>
      <c r="N55" s="22"/>
      <c r="O55" s="22"/>
      <c r="P55" s="22"/>
      <c r="Q55" s="22"/>
      <c r="R55" s="22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37"/>
      <c r="AR55" s="21"/>
      <c r="AS55" s="21"/>
      <c r="AT55" s="21"/>
      <c r="AU55" s="76"/>
      <c r="AV55" s="30">
        <f t="shared" si="10"/>
        <v>0</v>
      </c>
      <c r="AW55" s="30" t="s">
        <v>655</v>
      </c>
      <c r="AX55" s="30" t="s">
        <v>655</v>
      </c>
      <c r="AY55" s="30" t="s">
        <v>655</v>
      </c>
      <c r="AZ55" s="30">
        <f t="shared" si="11"/>
        <v>0</v>
      </c>
      <c r="BA55" s="30" t="s">
        <v>655</v>
      </c>
      <c r="BB55" s="76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55"/>
      <c r="BU55" s="76"/>
      <c r="BV55" s="30">
        <f t="shared" si="12"/>
        <v>0</v>
      </c>
      <c r="BW55" s="30" t="s">
        <v>655</v>
      </c>
      <c r="BX55" s="30" t="s">
        <v>655</v>
      </c>
      <c r="BY55" s="30" t="s">
        <v>655</v>
      </c>
      <c r="BZ55" s="30">
        <f t="shared" si="13"/>
        <v>0</v>
      </c>
      <c r="CA55" s="30" t="s">
        <v>655</v>
      </c>
      <c r="CB55" s="76"/>
      <c r="CC55" s="21"/>
      <c r="CD55" s="21"/>
      <c r="CE55" s="21"/>
      <c r="CF55" s="21"/>
      <c r="CG55" s="21"/>
      <c r="CH55" s="21"/>
      <c r="CI55" s="21"/>
      <c r="CJ55" s="32" t="s">
        <v>45</v>
      </c>
    </row>
    <row r="56" spans="2:88">
      <c r="B56" s="99">
        <v>39</v>
      </c>
      <c r="C56" s="49">
        <v>16</v>
      </c>
      <c r="D56" s="51">
        <v>16</v>
      </c>
      <c r="E56" s="21" t="s">
        <v>441</v>
      </c>
      <c r="F56" s="38" t="s">
        <v>841</v>
      </c>
      <c r="G56" s="37" t="s">
        <v>754</v>
      </c>
      <c r="H56" s="70"/>
      <c r="I56" s="71"/>
      <c r="J56" s="71"/>
      <c r="K56" s="71"/>
      <c r="L56" s="71"/>
      <c r="M56" s="71"/>
      <c r="N56" s="22"/>
      <c r="O56" s="22"/>
      <c r="P56" s="22"/>
      <c r="Q56" s="22"/>
      <c r="R56" s="22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76"/>
      <c r="AV56" s="30">
        <f t="shared" si="10"/>
        <v>0</v>
      </c>
      <c r="AW56" s="30" t="s">
        <v>655</v>
      </c>
      <c r="AX56" s="30" t="s">
        <v>655</v>
      </c>
      <c r="AY56" s="30" t="s">
        <v>655</v>
      </c>
      <c r="AZ56" s="30">
        <f t="shared" si="11"/>
        <v>0</v>
      </c>
      <c r="BA56" s="30" t="s">
        <v>655</v>
      </c>
      <c r="BB56" s="76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55"/>
      <c r="BU56" s="76"/>
      <c r="BV56" s="30">
        <f t="shared" si="12"/>
        <v>0</v>
      </c>
      <c r="BW56" s="30" t="s">
        <v>655</v>
      </c>
      <c r="BX56" s="30" t="s">
        <v>655</v>
      </c>
      <c r="BY56" s="30" t="s">
        <v>655</v>
      </c>
      <c r="BZ56" s="30">
        <f t="shared" si="13"/>
        <v>0</v>
      </c>
      <c r="CA56" s="30" t="s">
        <v>655</v>
      </c>
      <c r="CB56" s="76"/>
      <c r="CC56" s="21"/>
      <c r="CD56" s="21"/>
      <c r="CE56" s="21"/>
      <c r="CF56" s="21"/>
      <c r="CG56" s="21"/>
      <c r="CH56" s="21"/>
      <c r="CI56" s="21"/>
      <c r="CJ56" s="32" t="s">
        <v>45</v>
      </c>
    </row>
    <row r="57" spans="2:88">
      <c r="B57" s="99">
        <v>40</v>
      </c>
      <c r="C57" s="49">
        <v>17</v>
      </c>
      <c r="D57" s="51">
        <v>17</v>
      </c>
      <c r="E57" s="37" t="s">
        <v>224</v>
      </c>
      <c r="F57" s="38" t="s">
        <v>1101</v>
      </c>
      <c r="G57" s="37" t="s">
        <v>753</v>
      </c>
      <c r="H57" s="70"/>
      <c r="I57" s="71"/>
      <c r="J57" s="71"/>
      <c r="K57" s="71"/>
      <c r="L57" s="71"/>
      <c r="M57" s="71"/>
      <c r="N57" s="22"/>
      <c r="O57" s="22"/>
      <c r="P57" s="22"/>
      <c r="Q57" s="22"/>
      <c r="R57" s="22"/>
      <c r="S57" s="75"/>
      <c r="T57" s="75"/>
      <c r="U57" s="75"/>
      <c r="V57" s="24" t="s">
        <v>229</v>
      </c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37"/>
      <c r="AR57" s="21"/>
      <c r="AS57" s="21"/>
      <c r="AT57" s="21"/>
      <c r="AU57" s="76"/>
      <c r="AV57" s="30">
        <f t="shared" si="10"/>
        <v>0</v>
      </c>
      <c r="AW57" s="30" t="s">
        <v>655</v>
      </c>
      <c r="AX57" s="30" t="s">
        <v>655</v>
      </c>
      <c r="AY57" s="30" t="s">
        <v>655</v>
      </c>
      <c r="AZ57" s="30">
        <f t="shared" si="11"/>
        <v>0</v>
      </c>
      <c r="BA57" s="30" t="s">
        <v>655</v>
      </c>
      <c r="BB57" s="76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55"/>
      <c r="BU57" s="76"/>
      <c r="BV57" s="30">
        <f t="shared" si="12"/>
        <v>0</v>
      </c>
      <c r="BW57" s="30" t="s">
        <v>655</v>
      </c>
      <c r="BX57" s="30" t="s">
        <v>655</v>
      </c>
      <c r="BY57" s="30" t="s">
        <v>655</v>
      </c>
      <c r="BZ57" s="30">
        <f t="shared" si="13"/>
        <v>0</v>
      </c>
      <c r="CA57" s="30" t="s">
        <v>655</v>
      </c>
      <c r="CB57" s="76"/>
      <c r="CC57" s="21"/>
      <c r="CD57" s="21"/>
      <c r="CE57" s="21"/>
      <c r="CF57" s="21"/>
      <c r="CG57" s="21"/>
      <c r="CH57" s="21"/>
      <c r="CI57" s="24" t="s">
        <v>228</v>
      </c>
      <c r="CJ57" s="32"/>
    </row>
    <row r="58" spans="2:88">
      <c r="B58" s="99">
        <v>41</v>
      </c>
      <c r="C58" s="49">
        <v>18</v>
      </c>
      <c r="D58" s="51">
        <v>18</v>
      </c>
      <c r="E58" s="21" t="s">
        <v>432</v>
      </c>
      <c r="F58" s="38" t="s">
        <v>471</v>
      </c>
      <c r="G58" s="37" t="s">
        <v>752</v>
      </c>
      <c r="H58" s="70"/>
      <c r="I58" s="71"/>
      <c r="J58" s="71"/>
      <c r="K58" s="71"/>
      <c r="L58" s="71"/>
      <c r="M58" s="71"/>
      <c r="N58" s="22"/>
      <c r="O58" s="22"/>
      <c r="P58" s="22"/>
      <c r="Q58" s="22"/>
      <c r="R58" s="22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37"/>
      <c r="AR58" s="21"/>
      <c r="AS58" s="21"/>
      <c r="AT58" s="21"/>
      <c r="AU58" s="76"/>
      <c r="AV58" s="30">
        <f t="shared" si="10"/>
        <v>0</v>
      </c>
      <c r="AW58" s="30" t="s">
        <v>655</v>
      </c>
      <c r="AX58" s="30" t="s">
        <v>655</v>
      </c>
      <c r="AY58" s="30" t="s">
        <v>655</v>
      </c>
      <c r="AZ58" s="30">
        <f t="shared" si="11"/>
        <v>0</v>
      </c>
      <c r="BA58" s="30" t="s">
        <v>655</v>
      </c>
      <c r="BB58" s="76"/>
      <c r="BC58" s="65"/>
      <c r="BD58" s="65"/>
      <c r="BE58" s="65"/>
      <c r="BF58" s="21"/>
      <c r="BG58" s="65"/>
      <c r="BH58" s="65"/>
      <c r="BI58" s="65"/>
      <c r="BJ58" s="21"/>
      <c r="BK58" s="65"/>
      <c r="BL58" s="65"/>
      <c r="BM58" s="65"/>
      <c r="BN58" s="65"/>
      <c r="BO58" s="21"/>
      <c r="BP58" s="21"/>
      <c r="BQ58" s="21"/>
      <c r="BR58" s="21"/>
      <c r="BS58" s="21"/>
      <c r="BT58" s="55"/>
      <c r="BU58" s="76"/>
      <c r="BV58" s="30">
        <f t="shared" si="12"/>
        <v>0</v>
      </c>
      <c r="BW58" s="30" t="s">
        <v>655</v>
      </c>
      <c r="BX58" s="30" t="s">
        <v>655</v>
      </c>
      <c r="BY58" s="30" t="s">
        <v>655</v>
      </c>
      <c r="BZ58" s="30">
        <f t="shared" si="13"/>
        <v>0</v>
      </c>
      <c r="CA58" s="30" t="s">
        <v>655</v>
      </c>
      <c r="CB58" s="76"/>
      <c r="CC58" s="21"/>
      <c r="CD58" s="21"/>
      <c r="CE58" s="21"/>
      <c r="CF58" s="21"/>
      <c r="CG58" s="21"/>
      <c r="CH58" s="21"/>
      <c r="CI58" s="21"/>
      <c r="CJ58" s="32" t="s">
        <v>45</v>
      </c>
    </row>
    <row r="59" spans="2:88">
      <c r="B59" s="199">
        <v>42</v>
      </c>
      <c r="C59" s="200">
        <v>19</v>
      </c>
      <c r="D59" s="201">
        <v>19</v>
      </c>
      <c r="E59" s="204" t="s">
        <v>393</v>
      </c>
      <c r="F59" s="203" t="s">
        <v>404</v>
      </c>
      <c r="G59" s="202" t="s">
        <v>752</v>
      </c>
      <c r="H59" s="233"/>
      <c r="I59" s="234"/>
      <c r="J59" s="234"/>
      <c r="K59" s="234"/>
      <c r="L59" s="234"/>
      <c r="M59" s="234"/>
      <c r="N59" s="206"/>
      <c r="O59" s="206"/>
      <c r="P59" s="206"/>
      <c r="Q59" s="206"/>
      <c r="R59" s="206"/>
      <c r="S59" s="204">
        <v>477</v>
      </c>
      <c r="T59" s="204">
        <v>84</v>
      </c>
      <c r="U59" s="232" t="s">
        <v>209</v>
      </c>
      <c r="V59" s="204"/>
      <c r="W59" s="203">
        <v>0.2</v>
      </c>
      <c r="X59" s="203">
        <v>1.2</v>
      </c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2"/>
      <c r="AR59" s="204"/>
      <c r="AS59" s="204"/>
      <c r="AT59" s="204"/>
      <c r="AU59" s="210"/>
      <c r="AV59" s="211">
        <f t="shared" si="10"/>
        <v>0.2</v>
      </c>
      <c r="AW59" s="211">
        <f>MEDIAN(I59:AT59)</f>
        <v>42.6</v>
      </c>
      <c r="AX59" s="211">
        <f>AVERAGE(I59:AT59)</f>
        <v>140.60000000000002</v>
      </c>
      <c r="AY59" s="235">
        <f>PERCENTILE(I59:AT59,0.95)</f>
        <v>418.04999999999984</v>
      </c>
      <c r="AZ59" s="211">
        <f t="shared" si="11"/>
        <v>477</v>
      </c>
      <c r="BA59" s="211">
        <f>STDEV(I59:AT59)</f>
        <v>227.67889669444551</v>
      </c>
      <c r="BB59" s="210"/>
      <c r="BC59" s="231">
        <v>3.15</v>
      </c>
      <c r="BD59" s="231" t="s">
        <v>414</v>
      </c>
      <c r="BE59" s="231" t="s">
        <v>414</v>
      </c>
      <c r="BF59" s="204" t="s">
        <v>414</v>
      </c>
      <c r="BG59" s="231" t="s">
        <v>414</v>
      </c>
      <c r="BH59" s="231" t="s">
        <v>414</v>
      </c>
      <c r="BI59" s="231"/>
      <c r="BJ59" s="204"/>
      <c r="BK59" s="231"/>
      <c r="BL59" s="231"/>
      <c r="BM59" s="231"/>
      <c r="BN59" s="231"/>
      <c r="BO59" s="204"/>
      <c r="BP59" s="204"/>
      <c r="BQ59" s="204"/>
      <c r="BR59" s="204"/>
      <c r="BS59" s="204"/>
      <c r="BT59" s="212"/>
      <c r="BU59" s="210"/>
      <c r="BV59" s="211">
        <f t="shared" si="12"/>
        <v>3.15</v>
      </c>
      <c r="BW59" s="211">
        <f>MEDIAN(BC59:BS59)</f>
        <v>3.15</v>
      </c>
      <c r="BX59" s="211">
        <f>AVERAGE(BC59:BS59)</f>
        <v>3.15</v>
      </c>
      <c r="BY59" s="211">
        <f>PERCENTILE(BC59:BS59,0.95)</f>
        <v>3.15</v>
      </c>
      <c r="BZ59" s="211">
        <f t="shared" si="13"/>
        <v>3.15</v>
      </c>
      <c r="CA59" s="211" t="s">
        <v>655</v>
      </c>
      <c r="CB59" s="210"/>
      <c r="CC59" s="204"/>
      <c r="CD59" s="204"/>
      <c r="CE59" s="204"/>
      <c r="CF59" s="204"/>
      <c r="CG59" s="204"/>
      <c r="CH59" s="204"/>
      <c r="CI59" s="204"/>
      <c r="CJ59" s="213">
        <v>12</v>
      </c>
    </row>
    <row r="60" spans="2:88" s="133" customFormat="1">
      <c r="B60" s="481"/>
      <c r="C60" s="482"/>
      <c r="D60" s="483"/>
      <c r="E60" s="227" t="s">
        <v>270</v>
      </c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227"/>
      <c r="BT60" s="227"/>
      <c r="BU60" s="227"/>
      <c r="BV60" s="227"/>
      <c r="BW60" s="227"/>
      <c r="BX60" s="227"/>
      <c r="BY60" s="227"/>
      <c r="BZ60" s="227"/>
      <c r="CA60" s="227"/>
      <c r="CB60" s="227"/>
      <c r="CC60" s="227"/>
      <c r="CD60" s="227"/>
      <c r="CE60" s="227"/>
      <c r="CF60" s="227"/>
      <c r="CG60" s="227"/>
      <c r="CH60" s="227"/>
      <c r="CI60" s="227"/>
      <c r="CJ60" s="248"/>
    </row>
    <row r="61" spans="2:88">
      <c r="B61" s="214">
        <v>43</v>
      </c>
      <c r="C61" s="215">
        <v>20</v>
      </c>
      <c r="D61" s="216">
        <v>1</v>
      </c>
      <c r="E61" s="236" t="s">
        <v>135</v>
      </c>
      <c r="F61" s="218" t="s">
        <v>842</v>
      </c>
      <c r="G61" s="217" t="s">
        <v>757</v>
      </c>
      <c r="H61" s="238"/>
      <c r="I61" s="221"/>
      <c r="J61" s="221"/>
      <c r="K61" s="221"/>
      <c r="L61" s="221"/>
      <c r="M61" s="221"/>
      <c r="N61" s="237">
        <v>3753</v>
      </c>
      <c r="O61" s="237">
        <v>4889</v>
      </c>
      <c r="P61" s="237"/>
      <c r="Q61" s="237"/>
      <c r="R61" s="237"/>
      <c r="S61" s="236">
        <v>1970</v>
      </c>
      <c r="T61" s="236">
        <v>722</v>
      </c>
      <c r="U61" s="236">
        <v>65</v>
      </c>
      <c r="V61" s="236"/>
      <c r="W61" s="218">
        <v>60</v>
      </c>
      <c r="X61" s="218">
        <v>303</v>
      </c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17"/>
      <c r="AR61" s="236"/>
      <c r="AS61" s="236"/>
      <c r="AT61" s="236"/>
      <c r="AU61" s="220"/>
      <c r="AV61" s="222">
        <f t="shared" ref="AV61:AV72" si="14">MIN(I61:AT61)</f>
        <v>60</v>
      </c>
      <c r="AW61" s="222">
        <f>MEDIAN(I61:AT61)</f>
        <v>722</v>
      </c>
      <c r="AX61" s="222">
        <f>AVERAGE(I61:AT61)</f>
        <v>1680.2857142857142</v>
      </c>
      <c r="AY61" s="223">
        <f>PERCENTILE(I61:AT61,0.95)</f>
        <v>4548.1999999999989</v>
      </c>
      <c r="AZ61" s="222">
        <f t="shared" ref="AZ61:AZ72" si="15">MAX(I61:AT61)</f>
        <v>4889</v>
      </c>
      <c r="BA61" s="222">
        <f>STDEV(I61:AT61)</f>
        <v>1946.1769116471842</v>
      </c>
      <c r="BB61" s="220"/>
      <c r="BC61" s="236"/>
      <c r="BD61" s="236"/>
      <c r="BE61" s="236"/>
      <c r="BF61" s="236"/>
      <c r="BG61" s="236"/>
      <c r="BH61" s="236"/>
      <c r="BI61" s="236"/>
      <c r="BJ61" s="236"/>
      <c r="BK61" s="236"/>
      <c r="BL61" s="236"/>
      <c r="BM61" s="236"/>
      <c r="BN61" s="236"/>
      <c r="BO61" s="218">
        <v>1835</v>
      </c>
      <c r="BP61" s="218">
        <v>1155</v>
      </c>
      <c r="BQ61" s="236"/>
      <c r="BR61" s="236"/>
      <c r="BS61" s="236"/>
      <c r="BT61" s="224"/>
      <c r="BU61" s="220"/>
      <c r="BV61" s="222">
        <f t="shared" ref="BV61:BV72" si="16">MIN(BC61:BS61)</f>
        <v>1155</v>
      </c>
      <c r="BW61" s="222">
        <f>MEDIAN(BC61:BS61)</f>
        <v>1495</v>
      </c>
      <c r="BX61" s="222">
        <f>AVERAGE(BC61:BS61)</f>
        <v>1495</v>
      </c>
      <c r="BY61" s="222">
        <f>PERCENTILE(BC61:BS61,0.95)</f>
        <v>1801</v>
      </c>
      <c r="BZ61" s="222">
        <f t="shared" ref="BZ61:BZ72" si="17">MAX(BC61:BS61)</f>
        <v>1835</v>
      </c>
      <c r="CA61" s="222">
        <f>STDEV(BC61:BS61)</f>
        <v>480.83261120685233</v>
      </c>
      <c r="CB61" s="220"/>
      <c r="CC61" s="236"/>
      <c r="CD61" s="236"/>
      <c r="CE61" s="236"/>
      <c r="CF61" s="236"/>
      <c r="CG61" s="236"/>
      <c r="CH61" s="236"/>
      <c r="CI61" s="236"/>
      <c r="CJ61" s="239">
        <v>57</v>
      </c>
    </row>
    <row r="62" spans="2:88">
      <c r="B62" s="99">
        <v>44</v>
      </c>
      <c r="C62" s="49">
        <v>21</v>
      </c>
      <c r="D62" s="51">
        <v>2</v>
      </c>
      <c r="E62" s="21" t="s">
        <v>427</v>
      </c>
      <c r="F62" s="38" t="s">
        <v>920</v>
      </c>
      <c r="G62" s="37" t="s">
        <v>756</v>
      </c>
      <c r="H62" s="70"/>
      <c r="I62" s="86"/>
      <c r="J62" s="86"/>
      <c r="K62" s="86"/>
      <c r="L62" s="86"/>
      <c r="M62" s="86"/>
      <c r="N62" s="22"/>
      <c r="O62" s="22"/>
      <c r="P62" s="22"/>
      <c r="Q62" s="22"/>
      <c r="R62" s="22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37"/>
      <c r="AR62" s="21"/>
      <c r="AS62" s="21"/>
      <c r="AT62" s="21"/>
      <c r="AU62" s="76"/>
      <c r="AV62" s="30">
        <f t="shared" si="14"/>
        <v>0</v>
      </c>
      <c r="AW62" s="30" t="s">
        <v>655</v>
      </c>
      <c r="AX62" s="30" t="s">
        <v>655</v>
      </c>
      <c r="AY62" s="30" t="s">
        <v>655</v>
      </c>
      <c r="AZ62" s="30">
        <f t="shared" si="15"/>
        <v>0</v>
      </c>
      <c r="BA62" s="30" t="s">
        <v>655</v>
      </c>
      <c r="BB62" s="76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55"/>
      <c r="BU62" s="76"/>
      <c r="BV62" s="30">
        <f t="shared" si="16"/>
        <v>0</v>
      </c>
      <c r="BW62" s="30" t="s">
        <v>655</v>
      </c>
      <c r="BX62" s="30" t="s">
        <v>655</v>
      </c>
      <c r="BY62" s="30" t="s">
        <v>655</v>
      </c>
      <c r="BZ62" s="30">
        <f t="shared" si="17"/>
        <v>0</v>
      </c>
      <c r="CA62" s="30" t="s">
        <v>655</v>
      </c>
      <c r="CB62" s="76"/>
      <c r="CC62" s="21"/>
      <c r="CD62" s="21"/>
      <c r="CE62" s="21"/>
      <c r="CF62" s="21"/>
      <c r="CG62" s="21"/>
      <c r="CH62" s="21"/>
      <c r="CI62" s="21"/>
      <c r="CJ62" s="32">
        <v>34</v>
      </c>
    </row>
    <row r="63" spans="2:88">
      <c r="B63" s="99">
        <v>45</v>
      </c>
      <c r="C63" s="49">
        <v>22</v>
      </c>
      <c r="D63" s="51">
        <v>3</v>
      </c>
      <c r="E63" s="21" t="s">
        <v>238</v>
      </c>
      <c r="F63" s="38" t="s">
        <v>843</v>
      </c>
      <c r="G63" s="37" t="s">
        <v>758</v>
      </c>
      <c r="H63" s="70"/>
      <c r="I63" s="86"/>
      <c r="J63" s="86"/>
      <c r="K63" s="86"/>
      <c r="L63" s="86"/>
      <c r="M63" s="86"/>
      <c r="N63" s="22"/>
      <c r="O63" s="22"/>
      <c r="P63" s="22"/>
      <c r="Q63" s="22"/>
      <c r="R63" s="22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37"/>
      <c r="AR63" s="21"/>
      <c r="AS63" s="21"/>
      <c r="AT63" s="21" t="s">
        <v>1105</v>
      </c>
      <c r="AU63" s="76"/>
      <c r="AV63" s="30">
        <f t="shared" si="14"/>
        <v>0</v>
      </c>
      <c r="AW63" s="30" t="s">
        <v>655</v>
      </c>
      <c r="AX63" s="30" t="s">
        <v>655</v>
      </c>
      <c r="AY63" s="30" t="s">
        <v>655</v>
      </c>
      <c r="AZ63" s="30">
        <f t="shared" si="15"/>
        <v>0</v>
      </c>
      <c r="BA63" s="30" t="s">
        <v>655</v>
      </c>
      <c r="BB63" s="76"/>
      <c r="BC63" s="92"/>
      <c r="BD63" s="21"/>
      <c r="BE63" s="21"/>
      <c r="BF63" s="21"/>
      <c r="BG63" s="92"/>
      <c r="BH63" s="21"/>
      <c r="BI63" s="21">
        <v>7.7999999999999996E-3</v>
      </c>
      <c r="BJ63" s="21">
        <v>0.22</v>
      </c>
      <c r="BK63" s="92">
        <v>3.2</v>
      </c>
      <c r="BL63" s="92">
        <v>0.25</v>
      </c>
      <c r="BM63" s="21">
        <v>0.7</v>
      </c>
      <c r="BN63" s="21">
        <v>2.1</v>
      </c>
      <c r="BO63" s="21"/>
      <c r="BP63" s="21"/>
      <c r="BQ63" s="21"/>
      <c r="BR63" s="21"/>
      <c r="BS63" s="21"/>
      <c r="BT63" s="55"/>
      <c r="BU63" s="76"/>
      <c r="BV63" s="30">
        <f t="shared" si="16"/>
        <v>7.7999999999999996E-3</v>
      </c>
      <c r="BW63" s="30">
        <f>MEDIAN(BC63:BS63)</f>
        <v>0.47499999999999998</v>
      </c>
      <c r="BX63" s="30">
        <f>AVERAGE(BC63:BS63)</f>
        <v>1.0796333333333334</v>
      </c>
      <c r="BY63" s="30">
        <f>PERCENTILE(BC63:BS63,0.95)</f>
        <v>2.9250000000000003</v>
      </c>
      <c r="BZ63" s="30">
        <f t="shared" si="17"/>
        <v>3.2</v>
      </c>
      <c r="CA63" s="30">
        <f>STDEV(BC63:BS63)</f>
        <v>1.2850923728147587</v>
      </c>
      <c r="CB63" s="76"/>
      <c r="CC63" s="21"/>
      <c r="CD63" s="21"/>
      <c r="CE63" s="21"/>
      <c r="CF63" s="21"/>
      <c r="CG63" s="21"/>
      <c r="CH63" s="21"/>
      <c r="CI63" s="21"/>
      <c r="CJ63" s="32"/>
    </row>
    <row r="64" spans="2:88">
      <c r="B64" s="99">
        <v>46</v>
      </c>
      <c r="C64" s="49">
        <v>23</v>
      </c>
      <c r="D64" s="51">
        <v>4</v>
      </c>
      <c r="E64" s="21" t="s">
        <v>426</v>
      </c>
      <c r="F64" s="38" t="s">
        <v>844</v>
      </c>
      <c r="G64" s="37" t="s">
        <v>756</v>
      </c>
      <c r="H64" s="70"/>
      <c r="I64" s="86"/>
      <c r="J64" s="86"/>
      <c r="K64" s="86"/>
      <c r="L64" s="86"/>
      <c r="M64" s="86"/>
      <c r="N64" s="22"/>
      <c r="O64" s="22"/>
      <c r="P64" s="22"/>
      <c r="Q64" s="22"/>
      <c r="R64" s="22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37"/>
      <c r="AR64" s="21"/>
      <c r="AS64" s="21"/>
      <c r="AT64" s="21"/>
      <c r="AU64" s="76"/>
      <c r="AV64" s="30">
        <f t="shared" si="14"/>
        <v>0</v>
      </c>
      <c r="AW64" s="30" t="s">
        <v>655</v>
      </c>
      <c r="AX64" s="30" t="s">
        <v>655</v>
      </c>
      <c r="AY64" s="30" t="s">
        <v>655</v>
      </c>
      <c r="AZ64" s="30">
        <f t="shared" si="15"/>
        <v>0</v>
      </c>
      <c r="BA64" s="30" t="s">
        <v>655</v>
      </c>
      <c r="BB64" s="76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55"/>
      <c r="BU64" s="76"/>
      <c r="BV64" s="30">
        <f t="shared" si="16"/>
        <v>0</v>
      </c>
      <c r="BW64" s="30" t="s">
        <v>655</v>
      </c>
      <c r="BX64" s="30" t="s">
        <v>655</v>
      </c>
      <c r="BY64" s="30" t="s">
        <v>655</v>
      </c>
      <c r="BZ64" s="30">
        <f t="shared" si="17"/>
        <v>0</v>
      </c>
      <c r="CA64" s="30" t="s">
        <v>655</v>
      </c>
      <c r="CB64" s="76"/>
      <c r="CC64" s="21"/>
      <c r="CD64" s="21"/>
      <c r="CE64" s="21"/>
      <c r="CF64" s="21"/>
      <c r="CG64" s="21"/>
      <c r="CH64" s="21"/>
      <c r="CI64" s="21"/>
      <c r="CJ64" s="32">
        <v>33</v>
      </c>
    </row>
    <row r="65" spans="2:88">
      <c r="B65" s="99">
        <v>47</v>
      </c>
      <c r="C65" s="49">
        <v>24</v>
      </c>
      <c r="D65" s="51">
        <v>5</v>
      </c>
      <c r="E65" s="21" t="s">
        <v>424</v>
      </c>
      <c r="F65" s="38" t="s">
        <v>845</v>
      </c>
      <c r="G65" s="37" t="s">
        <v>757</v>
      </c>
      <c r="H65" s="70"/>
      <c r="I65" s="86"/>
      <c r="J65" s="86"/>
      <c r="K65" s="86"/>
      <c r="L65" s="86"/>
      <c r="M65" s="86"/>
      <c r="N65" s="22"/>
      <c r="O65" s="22"/>
      <c r="P65" s="22"/>
      <c r="Q65" s="22"/>
      <c r="R65" s="22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37"/>
      <c r="AR65" s="21"/>
      <c r="AS65" s="21"/>
      <c r="AT65" s="21"/>
      <c r="AU65" s="76"/>
      <c r="AV65" s="30">
        <f t="shared" si="14"/>
        <v>0</v>
      </c>
      <c r="AW65" s="30" t="s">
        <v>655</v>
      </c>
      <c r="AX65" s="30" t="s">
        <v>655</v>
      </c>
      <c r="AY65" s="30" t="s">
        <v>655</v>
      </c>
      <c r="AZ65" s="30">
        <f t="shared" si="15"/>
        <v>0</v>
      </c>
      <c r="BA65" s="30" t="s">
        <v>655</v>
      </c>
      <c r="BB65" s="76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55"/>
      <c r="BU65" s="76"/>
      <c r="BV65" s="30">
        <f t="shared" si="16"/>
        <v>0</v>
      </c>
      <c r="BW65" s="30" t="s">
        <v>655</v>
      </c>
      <c r="BX65" s="30" t="s">
        <v>655</v>
      </c>
      <c r="BY65" s="30" t="s">
        <v>655</v>
      </c>
      <c r="BZ65" s="30">
        <f t="shared" si="17"/>
        <v>0</v>
      </c>
      <c r="CA65" s="30" t="s">
        <v>655</v>
      </c>
      <c r="CB65" s="76"/>
      <c r="CC65" s="21"/>
      <c r="CD65" s="21"/>
      <c r="CE65" s="21"/>
      <c r="CF65" s="21"/>
      <c r="CG65" s="21"/>
      <c r="CH65" s="21"/>
      <c r="CI65" s="21"/>
      <c r="CJ65" s="32" t="s">
        <v>45</v>
      </c>
    </row>
    <row r="66" spans="2:88">
      <c r="B66" s="99">
        <v>48</v>
      </c>
      <c r="C66" s="49">
        <v>25</v>
      </c>
      <c r="D66" s="51">
        <v>6</v>
      </c>
      <c r="E66" s="21" t="s">
        <v>425</v>
      </c>
      <c r="F66" s="38" t="s">
        <v>921</v>
      </c>
      <c r="G66" s="37" t="s">
        <v>757</v>
      </c>
      <c r="H66" s="70"/>
      <c r="I66" s="71"/>
      <c r="J66" s="71"/>
      <c r="K66" s="71"/>
      <c r="L66" s="71"/>
      <c r="M66" s="71"/>
      <c r="N66" s="22"/>
      <c r="O66" s="22"/>
      <c r="P66" s="22"/>
      <c r="Q66" s="22"/>
      <c r="R66" s="22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37"/>
      <c r="AR66" s="21"/>
      <c r="AS66" s="21"/>
      <c r="AT66" s="21"/>
      <c r="AU66" s="76"/>
      <c r="AV66" s="30">
        <f t="shared" si="14"/>
        <v>0</v>
      </c>
      <c r="AW66" s="30" t="s">
        <v>655</v>
      </c>
      <c r="AX66" s="30" t="s">
        <v>655</v>
      </c>
      <c r="AY66" s="30" t="s">
        <v>655</v>
      </c>
      <c r="AZ66" s="30">
        <f t="shared" si="15"/>
        <v>0</v>
      </c>
      <c r="BA66" s="30" t="s">
        <v>655</v>
      </c>
      <c r="BB66" s="76"/>
      <c r="BC66" s="65"/>
      <c r="BD66" s="65"/>
      <c r="BE66" s="65"/>
      <c r="BF66" s="21"/>
      <c r="BG66" s="65"/>
      <c r="BH66" s="65"/>
      <c r="BI66" s="65"/>
      <c r="BJ66" s="21"/>
      <c r="BK66" s="65"/>
      <c r="BL66" s="65"/>
      <c r="BM66" s="65"/>
      <c r="BN66" s="65"/>
      <c r="BO66" s="21"/>
      <c r="BP66" s="21"/>
      <c r="BQ66" s="21"/>
      <c r="BR66" s="21"/>
      <c r="BS66" s="21"/>
      <c r="BT66" s="55"/>
      <c r="BU66" s="76"/>
      <c r="BV66" s="30">
        <f t="shared" si="16"/>
        <v>0</v>
      </c>
      <c r="BW66" s="30" t="s">
        <v>655</v>
      </c>
      <c r="BX66" s="30" t="s">
        <v>655</v>
      </c>
      <c r="BY66" s="30" t="s">
        <v>655</v>
      </c>
      <c r="BZ66" s="30">
        <f t="shared" si="17"/>
        <v>0</v>
      </c>
      <c r="CA66" s="30" t="s">
        <v>655</v>
      </c>
      <c r="CB66" s="76"/>
      <c r="CC66" s="21"/>
      <c r="CD66" s="21"/>
      <c r="CE66" s="21"/>
      <c r="CF66" s="21"/>
      <c r="CG66" s="21"/>
      <c r="CH66" s="21"/>
      <c r="CI66" s="21"/>
      <c r="CJ66" s="32">
        <v>45</v>
      </c>
    </row>
    <row r="67" spans="2:88">
      <c r="B67" s="99">
        <v>49</v>
      </c>
      <c r="C67" s="49">
        <v>26</v>
      </c>
      <c r="D67" s="51">
        <v>7</v>
      </c>
      <c r="E67" s="21" t="s">
        <v>428</v>
      </c>
      <c r="F67" s="38" t="s">
        <v>846</v>
      </c>
      <c r="G67" s="37" t="s">
        <v>757</v>
      </c>
      <c r="H67" s="70"/>
      <c r="I67" s="71"/>
      <c r="J67" s="71"/>
      <c r="K67" s="71"/>
      <c r="L67" s="71"/>
      <c r="M67" s="71"/>
      <c r="N67" s="22"/>
      <c r="O67" s="22"/>
      <c r="P67" s="22"/>
      <c r="Q67" s="22"/>
      <c r="R67" s="22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37"/>
      <c r="AR67" s="21"/>
      <c r="AS67" s="21"/>
      <c r="AT67" s="21"/>
      <c r="AU67" s="76"/>
      <c r="AV67" s="30">
        <f t="shared" si="14"/>
        <v>0</v>
      </c>
      <c r="AW67" s="30" t="s">
        <v>655</v>
      </c>
      <c r="AX67" s="30" t="s">
        <v>655</v>
      </c>
      <c r="AY67" s="30" t="s">
        <v>655</v>
      </c>
      <c r="AZ67" s="30">
        <f t="shared" si="15"/>
        <v>0</v>
      </c>
      <c r="BA67" s="30" t="s">
        <v>655</v>
      </c>
      <c r="BB67" s="76"/>
      <c r="BC67" s="65"/>
      <c r="BD67" s="65"/>
      <c r="BE67" s="65"/>
      <c r="BF67" s="21"/>
      <c r="BG67" s="65"/>
      <c r="BH67" s="65"/>
      <c r="BI67" s="65"/>
      <c r="BJ67" s="21"/>
      <c r="BK67" s="65"/>
      <c r="BL67" s="65"/>
      <c r="BM67" s="65"/>
      <c r="BN67" s="65"/>
      <c r="BO67" s="21"/>
      <c r="BP67" s="21"/>
      <c r="BQ67" s="21"/>
      <c r="BR67" s="21"/>
      <c r="BS67" s="21"/>
      <c r="BT67" s="55"/>
      <c r="BU67" s="76"/>
      <c r="BV67" s="30">
        <f t="shared" si="16"/>
        <v>0</v>
      </c>
      <c r="BW67" s="30" t="s">
        <v>655</v>
      </c>
      <c r="BX67" s="30" t="s">
        <v>655</v>
      </c>
      <c r="BY67" s="30" t="s">
        <v>655</v>
      </c>
      <c r="BZ67" s="30">
        <f t="shared" si="17"/>
        <v>0</v>
      </c>
      <c r="CA67" s="30" t="s">
        <v>655</v>
      </c>
      <c r="CB67" s="76"/>
      <c r="CC67" s="21"/>
      <c r="CD67" s="21"/>
      <c r="CE67" s="21"/>
      <c r="CF67" s="21"/>
      <c r="CG67" s="21"/>
      <c r="CH67" s="21"/>
      <c r="CI67" s="21"/>
      <c r="CJ67" s="32">
        <v>36</v>
      </c>
    </row>
    <row r="68" spans="2:88">
      <c r="B68" s="99">
        <v>50</v>
      </c>
      <c r="C68" s="49">
        <v>27</v>
      </c>
      <c r="D68" s="51">
        <v>8</v>
      </c>
      <c r="E68" s="21" t="s">
        <v>454</v>
      </c>
      <c r="F68" s="38" t="s">
        <v>696</v>
      </c>
      <c r="G68" s="37" t="s">
        <v>757</v>
      </c>
      <c r="H68" s="70"/>
      <c r="I68" s="71"/>
      <c r="J68" s="71"/>
      <c r="K68" s="71"/>
      <c r="L68" s="71"/>
      <c r="M68" s="71"/>
      <c r="N68" s="22"/>
      <c r="O68" s="22"/>
      <c r="P68" s="22"/>
      <c r="Q68" s="22"/>
      <c r="R68" s="22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37"/>
      <c r="AR68" s="21"/>
      <c r="AS68" s="21"/>
      <c r="AT68" s="21"/>
      <c r="AU68" s="76"/>
      <c r="AV68" s="30">
        <f t="shared" si="14"/>
        <v>0</v>
      </c>
      <c r="AW68" s="30" t="s">
        <v>655</v>
      </c>
      <c r="AX68" s="30" t="s">
        <v>655</v>
      </c>
      <c r="AY68" s="30" t="s">
        <v>655</v>
      </c>
      <c r="AZ68" s="30">
        <f t="shared" si="15"/>
        <v>0</v>
      </c>
      <c r="BA68" s="30" t="s">
        <v>655</v>
      </c>
      <c r="BB68" s="76"/>
      <c r="BC68" s="65"/>
      <c r="BD68" s="65"/>
      <c r="BE68" s="65"/>
      <c r="BF68" s="21"/>
      <c r="BG68" s="65"/>
      <c r="BH68" s="65"/>
      <c r="BI68" s="65"/>
      <c r="BJ68" s="21"/>
      <c r="BK68" s="65"/>
      <c r="BL68" s="65"/>
      <c r="BM68" s="65"/>
      <c r="BN68" s="65"/>
      <c r="BO68" s="21"/>
      <c r="BP68" s="21"/>
      <c r="BQ68" s="21">
        <v>9.4</v>
      </c>
      <c r="BR68" s="21">
        <v>19.100000000000001</v>
      </c>
      <c r="BS68" s="21">
        <v>33.200000000000003</v>
      </c>
      <c r="BT68" s="55"/>
      <c r="BU68" s="76"/>
      <c r="BV68" s="30">
        <f t="shared" si="16"/>
        <v>9.4</v>
      </c>
      <c r="BW68" s="30">
        <f>MEDIAN(BC68:BS68)</f>
        <v>19.100000000000001</v>
      </c>
      <c r="BX68" s="30">
        <f>AVERAGE(BC68:BS68)</f>
        <v>20.566666666666666</v>
      </c>
      <c r="BY68" s="30">
        <f>PERCENTILE(BC68:BS68,0.95)</f>
        <v>31.79</v>
      </c>
      <c r="BZ68" s="30">
        <f t="shared" si="17"/>
        <v>33.200000000000003</v>
      </c>
      <c r="CA68" s="30">
        <f>STDEV(BC68:BS68)</f>
        <v>11.967595135754445</v>
      </c>
      <c r="CB68" s="76"/>
      <c r="CC68" s="21"/>
      <c r="CD68" s="21"/>
      <c r="CE68" s="21"/>
      <c r="CF68" s="21"/>
      <c r="CG68" s="21"/>
      <c r="CH68" s="21"/>
      <c r="CI68" s="21"/>
      <c r="CJ68" s="32"/>
    </row>
    <row r="69" spans="2:88">
      <c r="B69" s="99">
        <v>51</v>
      </c>
      <c r="C69" s="49">
        <v>28</v>
      </c>
      <c r="D69" s="51">
        <v>9</v>
      </c>
      <c r="E69" s="37" t="s">
        <v>204</v>
      </c>
      <c r="F69" s="38" t="s">
        <v>922</v>
      </c>
      <c r="G69" s="37" t="s">
        <v>757</v>
      </c>
      <c r="H69" s="70"/>
      <c r="I69" s="86"/>
      <c r="J69" s="86"/>
      <c r="K69" s="86"/>
      <c r="L69" s="86"/>
      <c r="M69" s="86"/>
      <c r="N69" s="22"/>
      <c r="O69" s="22"/>
      <c r="P69" s="22"/>
      <c r="Q69" s="22"/>
      <c r="R69" s="22"/>
      <c r="S69" s="21">
        <v>3359</v>
      </c>
      <c r="T69" s="21">
        <v>456</v>
      </c>
      <c r="U69" s="21">
        <v>55</v>
      </c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37"/>
      <c r="AR69" s="21"/>
      <c r="AS69" s="21"/>
      <c r="AT69" s="21"/>
      <c r="AU69" s="76"/>
      <c r="AV69" s="30">
        <f t="shared" si="14"/>
        <v>55</v>
      </c>
      <c r="AW69" s="30">
        <f>MEDIAN(I69:AT69)</f>
        <v>456</v>
      </c>
      <c r="AX69" s="30">
        <f>AVERAGE(I69:AT69)</f>
        <v>1290</v>
      </c>
      <c r="AY69" s="29">
        <f>PERCENTILE(I69:AT69,0.95)</f>
        <v>3068.7</v>
      </c>
      <c r="AZ69" s="30">
        <f t="shared" si="15"/>
        <v>3359</v>
      </c>
      <c r="BA69" s="30">
        <f>STDEV(I69:AT69)</f>
        <v>1802.9894619769689</v>
      </c>
      <c r="BB69" s="76"/>
      <c r="BC69" s="38"/>
      <c r="BD69" s="38"/>
      <c r="BE69" s="38"/>
      <c r="BF69" s="21"/>
      <c r="BG69" s="38"/>
      <c r="BH69" s="38"/>
      <c r="BI69" s="38"/>
      <c r="BJ69" s="21"/>
      <c r="BK69" s="38"/>
      <c r="BL69" s="38"/>
      <c r="BM69" s="38"/>
      <c r="BN69" s="38"/>
      <c r="BO69" s="21"/>
      <c r="BP69" s="21"/>
      <c r="BQ69" s="21"/>
      <c r="BR69" s="21"/>
      <c r="BS69" s="21"/>
      <c r="BT69" s="55"/>
      <c r="BU69" s="76"/>
      <c r="BV69" s="30">
        <f t="shared" si="16"/>
        <v>0</v>
      </c>
      <c r="BW69" s="30" t="s">
        <v>655</v>
      </c>
      <c r="BX69" s="30" t="s">
        <v>655</v>
      </c>
      <c r="BY69" s="30" t="s">
        <v>655</v>
      </c>
      <c r="BZ69" s="30">
        <f t="shared" si="17"/>
        <v>0</v>
      </c>
      <c r="CA69" s="30" t="s">
        <v>655</v>
      </c>
      <c r="CB69" s="76"/>
      <c r="CC69" s="21"/>
      <c r="CD69" s="21"/>
      <c r="CE69" s="21"/>
      <c r="CF69" s="21"/>
      <c r="CG69" s="21"/>
      <c r="CH69" s="21"/>
      <c r="CI69" s="21"/>
      <c r="CJ69" s="32">
        <v>83</v>
      </c>
    </row>
    <row r="70" spans="2:88">
      <c r="B70" s="99">
        <v>52</v>
      </c>
      <c r="C70" s="49">
        <v>29</v>
      </c>
      <c r="D70" s="51">
        <v>10</v>
      </c>
      <c r="E70" s="21" t="s">
        <v>136</v>
      </c>
      <c r="F70" s="38" t="s">
        <v>923</v>
      </c>
      <c r="G70" s="37" t="s">
        <v>757</v>
      </c>
      <c r="H70" s="70"/>
      <c r="I70" s="86"/>
      <c r="J70" s="86"/>
      <c r="K70" s="86"/>
      <c r="L70" s="86"/>
      <c r="M70" s="86"/>
      <c r="N70" s="22">
        <v>4673</v>
      </c>
      <c r="O70" s="22">
        <v>4126</v>
      </c>
      <c r="P70" s="22"/>
      <c r="Q70" s="22"/>
      <c r="R70" s="22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37"/>
      <c r="AR70" s="21"/>
      <c r="AS70" s="21"/>
      <c r="AT70" s="21"/>
      <c r="AU70" s="76"/>
      <c r="AV70" s="30">
        <f t="shared" si="14"/>
        <v>4126</v>
      </c>
      <c r="AW70" s="30">
        <f>MEDIAN(I70:AT70)</f>
        <v>4399.5</v>
      </c>
      <c r="AX70" s="30">
        <f>AVERAGE(I70:AT70)</f>
        <v>4399.5</v>
      </c>
      <c r="AY70" s="29">
        <f>PERCENTILE(I70:AT70,0.95)</f>
        <v>4645.6499999999996</v>
      </c>
      <c r="AZ70" s="30">
        <f t="shared" si="15"/>
        <v>4673</v>
      </c>
      <c r="BA70" s="30">
        <f>STDEV(I70:AT70)</f>
        <v>386.78740930904149</v>
      </c>
      <c r="BB70" s="76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>
        <v>148</v>
      </c>
      <c r="BP70" s="21">
        <v>93</v>
      </c>
      <c r="BQ70" s="21"/>
      <c r="BR70" s="21"/>
      <c r="BS70" s="21"/>
      <c r="BT70" s="55"/>
      <c r="BU70" s="76"/>
      <c r="BV70" s="30">
        <f t="shared" si="16"/>
        <v>93</v>
      </c>
      <c r="BW70" s="30">
        <f>MEDIAN(BC70:BS70)</f>
        <v>120.5</v>
      </c>
      <c r="BX70" s="30">
        <f>AVERAGE(BC70:BS70)</f>
        <v>120.5</v>
      </c>
      <c r="BY70" s="30">
        <f>PERCENTILE(BC70:BS70,0.95)</f>
        <v>145.25</v>
      </c>
      <c r="BZ70" s="30">
        <f t="shared" si="17"/>
        <v>148</v>
      </c>
      <c r="CA70" s="30">
        <f>STDEV(BC70:BS70)</f>
        <v>38.890872965260115</v>
      </c>
      <c r="CB70" s="76"/>
      <c r="CC70" s="21"/>
      <c r="CD70" s="21"/>
      <c r="CE70" s="21"/>
      <c r="CF70" s="21"/>
      <c r="CG70" s="21"/>
      <c r="CH70" s="21"/>
      <c r="CI70" s="21"/>
      <c r="CJ70" s="32">
        <v>32</v>
      </c>
    </row>
    <row r="71" spans="2:88">
      <c r="B71" s="99">
        <v>53</v>
      </c>
      <c r="C71" s="49">
        <v>30</v>
      </c>
      <c r="D71" s="51">
        <v>11</v>
      </c>
      <c r="E71" s="21" t="s">
        <v>433</v>
      </c>
      <c r="F71" s="38" t="s">
        <v>697</v>
      </c>
      <c r="G71" s="37" t="s">
        <v>759</v>
      </c>
      <c r="H71" s="70"/>
      <c r="I71" s="86"/>
      <c r="J71" s="86"/>
      <c r="K71" s="86"/>
      <c r="L71" s="86"/>
      <c r="M71" s="86"/>
      <c r="N71" s="22"/>
      <c r="O71" s="22"/>
      <c r="P71" s="22"/>
      <c r="Q71" s="22"/>
      <c r="R71" s="22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37"/>
      <c r="AR71" s="21"/>
      <c r="AS71" s="21"/>
      <c r="AT71" s="21"/>
      <c r="AU71" s="76"/>
      <c r="AV71" s="30">
        <f t="shared" si="14"/>
        <v>0</v>
      </c>
      <c r="AW71" s="30" t="s">
        <v>655</v>
      </c>
      <c r="AX71" s="30" t="s">
        <v>655</v>
      </c>
      <c r="AY71" s="30" t="s">
        <v>655</v>
      </c>
      <c r="AZ71" s="30">
        <f t="shared" si="15"/>
        <v>0</v>
      </c>
      <c r="BA71" s="30" t="s">
        <v>655</v>
      </c>
      <c r="BB71" s="76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>
        <v>0.1</v>
      </c>
      <c r="BR71" s="21">
        <v>2.7</v>
      </c>
      <c r="BS71" s="21">
        <v>5.2</v>
      </c>
      <c r="BT71" s="55"/>
      <c r="BU71" s="76"/>
      <c r="BV71" s="30">
        <f t="shared" si="16"/>
        <v>0.1</v>
      </c>
      <c r="BW71" s="30">
        <f>MEDIAN(BC71:BS71)</f>
        <v>2.7</v>
      </c>
      <c r="BX71" s="30">
        <f>AVERAGE(BC71:BS71)</f>
        <v>2.6666666666666665</v>
      </c>
      <c r="BY71" s="30">
        <f>PERCENTILE(BC71:BS71,0.95)</f>
        <v>4.95</v>
      </c>
      <c r="BZ71" s="30">
        <f t="shared" si="17"/>
        <v>5.2</v>
      </c>
      <c r="CA71" s="30">
        <f>STDEV(BC71:BS71)</f>
        <v>2.5501633934580221</v>
      </c>
      <c r="CB71" s="76"/>
      <c r="CC71" s="21"/>
      <c r="CD71" s="21"/>
      <c r="CE71" s="21"/>
      <c r="CF71" s="21"/>
      <c r="CG71" s="21"/>
      <c r="CH71" s="21"/>
      <c r="CI71" s="21"/>
      <c r="CJ71" s="32">
        <v>69</v>
      </c>
    </row>
    <row r="72" spans="2:88">
      <c r="B72" s="99">
        <v>54</v>
      </c>
      <c r="C72" s="49">
        <v>31</v>
      </c>
      <c r="D72" s="51">
        <v>12</v>
      </c>
      <c r="E72" s="21" t="s">
        <v>429</v>
      </c>
      <c r="F72" s="38" t="s">
        <v>847</v>
      </c>
      <c r="G72" s="37" t="s">
        <v>757</v>
      </c>
      <c r="H72" s="70"/>
      <c r="I72" s="86"/>
      <c r="J72" s="86"/>
      <c r="K72" s="86"/>
      <c r="L72" s="86"/>
      <c r="M72" s="86"/>
      <c r="N72" s="22"/>
      <c r="O72" s="22"/>
      <c r="P72" s="22"/>
      <c r="Q72" s="22"/>
      <c r="R72" s="22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37"/>
      <c r="AR72" s="21"/>
      <c r="AS72" s="21"/>
      <c r="AT72" s="21"/>
      <c r="AU72" s="76"/>
      <c r="AV72" s="30">
        <f t="shared" si="14"/>
        <v>0</v>
      </c>
      <c r="AW72" s="30" t="s">
        <v>655</v>
      </c>
      <c r="AX72" s="30" t="s">
        <v>655</v>
      </c>
      <c r="AY72" s="30" t="s">
        <v>655</v>
      </c>
      <c r="AZ72" s="30">
        <f t="shared" si="15"/>
        <v>0</v>
      </c>
      <c r="BA72" s="30" t="s">
        <v>655</v>
      </c>
      <c r="BB72" s="76"/>
      <c r="BC72" s="38"/>
      <c r="BD72" s="38"/>
      <c r="BE72" s="38"/>
      <c r="BF72" s="21"/>
      <c r="BG72" s="38"/>
      <c r="BH72" s="38"/>
      <c r="BI72" s="38"/>
      <c r="BJ72" s="21"/>
      <c r="BK72" s="38"/>
      <c r="BL72" s="38"/>
      <c r="BM72" s="38"/>
      <c r="BN72" s="38"/>
      <c r="BO72" s="21"/>
      <c r="BP72" s="21"/>
      <c r="BQ72" s="21"/>
      <c r="BR72" s="21"/>
      <c r="BS72" s="21"/>
      <c r="BT72" s="55"/>
      <c r="BU72" s="76"/>
      <c r="BV72" s="30">
        <f t="shared" si="16"/>
        <v>0</v>
      </c>
      <c r="BW72" s="30" t="s">
        <v>655</v>
      </c>
      <c r="BX72" s="30" t="s">
        <v>655</v>
      </c>
      <c r="BY72" s="30" t="s">
        <v>655</v>
      </c>
      <c r="BZ72" s="30">
        <f t="shared" si="17"/>
        <v>0</v>
      </c>
      <c r="CA72" s="30" t="s">
        <v>655</v>
      </c>
      <c r="CB72" s="76"/>
      <c r="CC72" s="21"/>
      <c r="CD72" s="21"/>
      <c r="CE72" s="21"/>
      <c r="CF72" s="21"/>
      <c r="CG72" s="21"/>
      <c r="CH72" s="21"/>
      <c r="CI72" s="21"/>
      <c r="CJ72" s="32">
        <v>35</v>
      </c>
    </row>
    <row r="73" spans="2:88" s="133" customFormat="1">
      <c r="B73" s="481"/>
      <c r="C73" s="482"/>
      <c r="D73" s="483"/>
      <c r="E73" s="421" t="s">
        <v>764</v>
      </c>
      <c r="F73" s="421"/>
      <c r="G73" s="421"/>
      <c r="H73" s="421"/>
      <c r="I73" s="421"/>
      <c r="J73" s="421"/>
      <c r="K73" s="421"/>
      <c r="L73" s="421"/>
      <c r="M73" s="421"/>
      <c r="N73" s="421"/>
      <c r="O73" s="421"/>
      <c r="P73" s="421"/>
      <c r="Q73" s="421"/>
      <c r="R73" s="421"/>
      <c r="S73" s="421"/>
      <c r="T73" s="421"/>
      <c r="U73" s="421"/>
      <c r="V73" s="421"/>
      <c r="W73" s="421"/>
      <c r="X73" s="421"/>
      <c r="Y73" s="421"/>
      <c r="Z73" s="421"/>
      <c r="AA73" s="421"/>
      <c r="AB73" s="421"/>
      <c r="AC73" s="421"/>
      <c r="AD73" s="421"/>
      <c r="AE73" s="421"/>
      <c r="AF73" s="421"/>
      <c r="AG73" s="421"/>
      <c r="AH73" s="421"/>
      <c r="AI73" s="421"/>
      <c r="AJ73" s="421"/>
      <c r="AK73" s="421"/>
      <c r="AL73" s="421"/>
      <c r="AM73" s="421"/>
      <c r="AN73" s="421"/>
      <c r="AO73" s="421"/>
      <c r="AP73" s="421"/>
      <c r="AQ73" s="421"/>
      <c r="AR73" s="421"/>
      <c r="AS73" s="421"/>
      <c r="AT73" s="421"/>
      <c r="AU73" s="421"/>
      <c r="AV73" s="421"/>
      <c r="AW73" s="421"/>
      <c r="AX73" s="421"/>
      <c r="AY73" s="421"/>
      <c r="AZ73" s="421"/>
      <c r="BA73" s="421"/>
      <c r="BB73" s="421"/>
      <c r="BC73" s="421"/>
      <c r="BD73" s="421"/>
      <c r="BE73" s="421"/>
      <c r="BF73" s="421"/>
      <c r="BG73" s="421"/>
      <c r="BH73" s="421"/>
      <c r="BI73" s="421"/>
      <c r="BJ73" s="421"/>
      <c r="BK73" s="421"/>
      <c r="BL73" s="421"/>
      <c r="BM73" s="421"/>
      <c r="BN73" s="421"/>
      <c r="BO73" s="421"/>
      <c r="BP73" s="421"/>
      <c r="BQ73" s="421"/>
      <c r="BR73" s="421"/>
      <c r="BS73" s="421"/>
      <c r="BT73" s="421"/>
      <c r="BU73" s="421"/>
      <c r="BV73" s="421"/>
      <c r="BW73" s="421"/>
      <c r="BX73" s="421"/>
      <c r="BY73" s="421"/>
      <c r="BZ73" s="421"/>
      <c r="CA73" s="421"/>
      <c r="CB73" s="421"/>
      <c r="CC73" s="421"/>
      <c r="CD73" s="421"/>
      <c r="CE73" s="421"/>
      <c r="CF73" s="421"/>
      <c r="CG73" s="421"/>
      <c r="CH73" s="421"/>
      <c r="CI73" s="421"/>
      <c r="CJ73" s="249"/>
    </row>
    <row r="74" spans="2:88">
      <c r="B74" s="99">
        <v>55</v>
      </c>
      <c r="C74" s="49">
        <v>32</v>
      </c>
      <c r="D74" s="51">
        <v>1</v>
      </c>
      <c r="E74" s="37" t="s">
        <v>187</v>
      </c>
      <c r="F74" s="38" t="s">
        <v>193</v>
      </c>
      <c r="G74" s="37" t="s">
        <v>761</v>
      </c>
      <c r="H74" s="70"/>
      <c r="I74" s="86"/>
      <c r="J74" s="86"/>
      <c r="K74" s="86"/>
      <c r="L74" s="86"/>
      <c r="M74" s="86"/>
      <c r="N74" s="22"/>
      <c r="O74" s="22"/>
      <c r="P74" s="22"/>
      <c r="Q74" s="22"/>
      <c r="R74" s="22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37"/>
      <c r="AR74" s="21"/>
      <c r="AS74" s="21"/>
      <c r="AT74" s="21"/>
      <c r="AU74" s="76"/>
      <c r="AV74" s="30">
        <f t="shared" ref="AV74:AV85" si="18">MIN(I74:AT74)</f>
        <v>0</v>
      </c>
      <c r="AW74" s="30" t="s">
        <v>655</v>
      </c>
      <c r="AX74" s="30" t="s">
        <v>655</v>
      </c>
      <c r="AY74" s="30" t="s">
        <v>655</v>
      </c>
      <c r="AZ74" s="30">
        <f t="shared" ref="AZ74:AZ85" si="19">MAX(I74:AT74)</f>
        <v>0</v>
      </c>
      <c r="BA74" s="30" t="s">
        <v>655</v>
      </c>
      <c r="BB74" s="76"/>
      <c r="BC74" s="65"/>
      <c r="BD74" s="65"/>
      <c r="BE74" s="65"/>
      <c r="BF74" s="21"/>
      <c r="BG74" s="65"/>
      <c r="BH74" s="65"/>
      <c r="BI74" s="65"/>
      <c r="BJ74" s="21"/>
      <c r="BK74" s="65"/>
      <c r="BL74" s="65"/>
      <c r="BM74" s="65"/>
      <c r="BN74" s="65"/>
      <c r="BO74" s="21"/>
      <c r="BP74" s="21"/>
      <c r="BQ74" s="21">
        <v>0.4</v>
      </c>
      <c r="BR74" s="21">
        <v>1</v>
      </c>
      <c r="BS74" s="21">
        <v>1.8</v>
      </c>
      <c r="BT74" s="55"/>
      <c r="BU74" s="76"/>
      <c r="BV74" s="30">
        <f t="shared" ref="BV74:BV85" si="20">MIN(BC74:BS74)</f>
        <v>0.4</v>
      </c>
      <c r="BW74" s="30">
        <f>MEDIAN(BC74:BS74)</f>
        <v>1</v>
      </c>
      <c r="BX74" s="30">
        <f>AVERAGE(BC74:BS74)</f>
        <v>1.0666666666666667</v>
      </c>
      <c r="BY74" s="30">
        <f>PERCENTILE(BC74:BS74,0.95)</f>
        <v>1.72</v>
      </c>
      <c r="BZ74" s="30">
        <f t="shared" ref="BZ74:BZ85" si="21">MAX(BC74:BS74)</f>
        <v>1.8</v>
      </c>
      <c r="CA74" s="30">
        <f>STDEV(BC74:BS74)</f>
        <v>0.70237691685684911</v>
      </c>
      <c r="CB74" s="76"/>
      <c r="CC74" s="21"/>
      <c r="CD74" s="21"/>
      <c r="CE74" s="21"/>
      <c r="CF74" s="21"/>
      <c r="CG74" s="21"/>
      <c r="CH74" s="21"/>
      <c r="CI74" s="21"/>
      <c r="CJ74" s="32">
        <v>13</v>
      </c>
    </row>
    <row r="75" spans="2:88">
      <c r="B75" s="99">
        <v>56</v>
      </c>
      <c r="C75" s="49">
        <v>33</v>
      </c>
      <c r="D75" s="51">
        <v>2</v>
      </c>
      <c r="E75" s="37" t="s">
        <v>185</v>
      </c>
      <c r="F75" s="38" t="s">
        <v>192</v>
      </c>
      <c r="G75" s="37" t="s">
        <v>761</v>
      </c>
      <c r="H75" s="70"/>
      <c r="I75" s="86"/>
      <c r="J75" s="86"/>
      <c r="K75" s="86"/>
      <c r="L75" s="86"/>
      <c r="M75" s="86"/>
      <c r="N75" s="22"/>
      <c r="O75" s="22"/>
      <c r="P75" s="22"/>
      <c r="Q75" s="22"/>
      <c r="R75" s="22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37"/>
      <c r="AR75" s="21"/>
      <c r="AS75" s="21"/>
      <c r="AT75" s="21"/>
      <c r="AU75" s="76"/>
      <c r="AV75" s="30">
        <f t="shared" si="18"/>
        <v>0</v>
      </c>
      <c r="AW75" s="30" t="s">
        <v>655</v>
      </c>
      <c r="AX75" s="30" t="s">
        <v>655</v>
      </c>
      <c r="AY75" s="30" t="s">
        <v>655</v>
      </c>
      <c r="AZ75" s="30">
        <f t="shared" si="19"/>
        <v>0</v>
      </c>
      <c r="BA75" s="30" t="s">
        <v>655</v>
      </c>
      <c r="BB75" s="76"/>
      <c r="BC75" s="65"/>
      <c r="BD75" s="65"/>
      <c r="BE75" s="65"/>
      <c r="BF75" s="21"/>
      <c r="BG75" s="65"/>
      <c r="BH75" s="65"/>
      <c r="BI75" s="65"/>
      <c r="BJ75" s="21"/>
      <c r="BK75" s="65"/>
      <c r="BL75" s="65"/>
      <c r="BM75" s="65"/>
      <c r="BN75" s="65"/>
      <c r="BO75" s="21"/>
      <c r="BP75" s="21"/>
      <c r="BQ75" s="21"/>
      <c r="BR75" s="21">
        <v>14.8</v>
      </c>
      <c r="BS75" s="21"/>
      <c r="BT75" s="55"/>
      <c r="BU75" s="76"/>
      <c r="BV75" s="30">
        <f t="shared" si="20"/>
        <v>14.8</v>
      </c>
      <c r="BW75" s="30">
        <f>MEDIAN(BC75:BS75)</f>
        <v>14.8</v>
      </c>
      <c r="BX75" s="30">
        <f>AVERAGE(BC75:BS75)</f>
        <v>14.8</v>
      </c>
      <c r="BY75" s="30">
        <f>PERCENTILE(BC75:BS75,0.95)</f>
        <v>14.8</v>
      </c>
      <c r="BZ75" s="30">
        <f t="shared" si="21"/>
        <v>14.8</v>
      </c>
      <c r="CA75" s="30" t="s">
        <v>655</v>
      </c>
      <c r="CB75" s="76"/>
      <c r="CC75" s="21"/>
      <c r="CD75" s="21"/>
      <c r="CE75" s="21"/>
      <c r="CF75" s="21"/>
      <c r="CG75" s="21"/>
      <c r="CH75" s="21"/>
      <c r="CI75" s="21"/>
      <c r="CJ75" s="32"/>
    </row>
    <row r="76" spans="2:88">
      <c r="B76" s="99">
        <v>57</v>
      </c>
      <c r="C76" s="49">
        <v>34</v>
      </c>
      <c r="D76" s="51">
        <v>3</v>
      </c>
      <c r="E76" s="37" t="s">
        <v>188</v>
      </c>
      <c r="F76" s="38" t="s">
        <v>191</v>
      </c>
      <c r="G76" s="37" t="s">
        <v>760</v>
      </c>
      <c r="H76" s="70"/>
      <c r="I76" s="86"/>
      <c r="J76" s="86"/>
      <c r="K76" s="86"/>
      <c r="L76" s="86"/>
      <c r="M76" s="86"/>
      <c r="N76" s="22"/>
      <c r="O76" s="22"/>
      <c r="P76" s="22"/>
      <c r="Q76" s="22"/>
      <c r="R76" s="22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37"/>
      <c r="AR76" s="21"/>
      <c r="AS76" s="21"/>
      <c r="AT76" s="21"/>
      <c r="AU76" s="76"/>
      <c r="AV76" s="30">
        <f t="shared" si="18"/>
        <v>0</v>
      </c>
      <c r="AW76" s="30" t="s">
        <v>655</v>
      </c>
      <c r="AX76" s="30" t="s">
        <v>655</v>
      </c>
      <c r="AY76" s="30" t="s">
        <v>655</v>
      </c>
      <c r="AZ76" s="30">
        <f t="shared" si="19"/>
        <v>0</v>
      </c>
      <c r="BA76" s="30" t="s">
        <v>655</v>
      </c>
      <c r="BB76" s="76"/>
      <c r="BC76" s="65"/>
      <c r="BD76" s="65"/>
      <c r="BE76" s="65"/>
      <c r="BF76" s="21"/>
      <c r="BG76" s="65"/>
      <c r="BH76" s="65"/>
      <c r="BI76" s="65"/>
      <c r="BJ76" s="21"/>
      <c r="BK76" s="65"/>
      <c r="BL76" s="65"/>
      <c r="BM76" s="65"/>
      <c r="BN76" s="65"/>
      <c r="BO76" s="21"/>
      <c r="BP76" s="21"/>
      <c r="BQ76" s="21"/>
      <c r="BR76" s="21"/>
      <c r="BS76" s="21"/>
      <c r="BT76" s="55"/>
      <c r="BU76" s="76"/>
      <c r="BV76" s="30">
        <f t="shared" si="20"/>
        <v>0</v>
      </c>
      <c r="BW76" s="30" t="s">
        <v>655</v>
      </c>
      <c r="BX76" s="30" t="s">
        <v>655</v>
      </c>
      <c r="BY76" s="30" t="s">
        <v>655</v>
      </c>
      <c r="BZ76" s="30">
        <f t="shared" si="21"/>
        <v>0</v>
      </c>
      <c r="CA76" s="30" t="s">
        <v>655</v>
      </c>
      <c r="CB76" s="76"/>
      <c r="CC76" s="21"/>
      <c r="CD76" s="21"/>
      <c r="CE76" s="21"/>
      <c r="CF76" s="21"/>
      <c r="CG76" s="21"/>
      <c r="CH76" s="21"/>
      <c r="CI76" s="21"/>
      <c r="CJ76" s="32"/>
    </row>
    <row r="77" spans="2:88">
      <c r="B77" s="99">
        <v>58</v>
      </c>
      <c r="C77" s="49">
        <v>35</v>
      </c>
      <c r="D77" s="51">
        <v>4</v>
      </c>
      <c r="E77" s="21" t="s">
        <v>119</v>
      </c>
      <c r="F77" s="38" t="s">
        <v>848</v>
      </c>
      <c r="G77" s="37" t="s">
        <v>760</v>
      </c>
      <c r="H77" s="81"/>
      <c r="I77" s="86"/>
      <c r="J77" s="86"/>
      <c r="K77" s="86"/>
      <c r="L77" s="86"/>
      <c r="M77" s="86"/>
      <c r="N77" s="72" t="s">
        <v>143</v>
      </c>
      <c r="O77" s="72" t="s">
        <v>143</v>
      </c>
      <c r="P77" s="22"/>
      <c r="Q77" s="22"/>
      <c r="R77" s="22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37"/>
      <c r="AR77" s="21"/>
      <c r="AS77" s="21"/>
      <c r="AT77" s="21" t="s">
        <v>172</v>
      </c>
      <c r="AU77" s="76"/>
      <c r="AV77" s="30">
        <f t="shared" si="18"/>
        <v>0</v>
      </c>
      <c r="AW77" s="30" t="s">
        <v>655</v>
      </c>
      <c r="AX77" s="30" t="s">
        <v>655</v>
      </c>
      <c r="AY77" s="30" t="s">
        <v>655</v>
      </c>
      <c r="AZ77" s="30">
        <f t="shared" si="19"/>
        <v>0</v>
      </c>
      <c r="BA77" s="30" t="s">
        <v>655</v>
      </c>
      <c r="BB77" s="76"/>
      <c r="BC77" s="65"/>
      <c r="BD77" s="65"/>
      <c r="BE77" s="65"/>
      <c r="BF77" s="21"/>
      <c r="BG77" s="65"/>
      <c r="BH77" s="65"/>
      <c r="BI77" s="65"/>
      <c r="BJ77" s="21"/>
      <c r="BK77" s="65"/>
      <c r="BL77" s="65"/>
      <c r="BM77" s="65"/>
      <c r="BN77" s="65"/>
      <c r="BO77" s="21"/>
      <c r="BP77" s="21"/>
      <c r="BQ77" s="21"/>
      <c r="BR77" s="21"/>
      <c r="BS77" s="21"/>
      <c r="BT77" s="55"/>
      <c r="BU77" s="76"/>
      <c r="BV77" s="30">
        <f t="shared" si="20"/>
        <v>0</v>
      </c>
      <c r="BW77" s="30" t="s">
        <v>655</v>
      </c>
      <c r="BX77" s="30" t="s">
        <v>655</v>
      </c>
      <c r="BY77" s="30" t="s">
        <v>655</v>
      </c>
      <c r="BZ77" s="30">
        <f t="shared" si="21"/>
        <v>0</v>
      </c>
      <c r="CA77" s="30" t="s">
        <v>655</v>
      </c>
      <c r="CB77" s="76"/>
      <c r="CC77" s="21"/>
      <c r="CD77" s="21"/>
      <c r="CE77" s="21"/>
      <c r="CF77" s="21"/>
      <c r="CG77" s="21"/>
      <c r="CH77" s="21"/>
      <c r="CI77" s="21"/>
      <c r="CJ77" s="32"/>
    </row>
    <row r="78" spans="2:88">
      <c r="B78" s="99">
        <v>59</v>
      </c>
      <c r="C78" s="49">
        <v>36</v>
      </c>
      <c r="D78" s="51">
        <v>5</v>
      </c>
      <c r="E78" s="21" t="s">
        <v>422</v>
      </c>
      <c r="F78" s="38" t="s">
        <v>924</v>
      </c>
      <c r="G78" s="37" t="s">
        <v>760</v>
      </c>
      <c r="H78" s="70"/>
      <c r="I78" s="86"/>
      <c r="J78" s="86"/>
      <c r="K78" s="86"/>
      <c r="L78" s="86"/>
      <c r="M78" s="86"/>
      <c r="N78" s="22"/>
      <c r="O78" s="22"/>
      <c r="P78" s="22"/>
      <c r="Q78" s="22"/>
      <c r="R78" s="22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37"/>
      <c r="AR78" s="21"/>
      <c r="AS78" s="21"/>
      <c r="AT78" s="21"/>
      <c r="AU78" s="76"/>
      <c r="AV78" s="30">
        <f t="shared" si="18"/>
        <v>0</v>
      </c>
      <c r="AW78" s="30" t="s">
        <v>655</v>
      </c>
      <c r="AX78" s="30" t="s">
        <v>655</v>
      </c>
      <c r="AY78" s="30" t="s">
        <v>655</v>
      </c>
      <c r="AZ78" s="30">
        <f t="shared" si="19"/>
        <v>0</v>
      </c>
      <c r="BA78" s="30" t="s">
        <v>655</v>
      </c>
      <c r="BB78" s="76"/>
      <c r="BC78" s="65"/>
      <c r="BD78" s="65"/>
      <c r="BE78" s="65"/>
      <c r="BF78" s="21"/>
      <c r="BG78" s="65"/>
      <c r="BH78" s="65"/>
      <c r="BI78" s="65"/>
      <c r="BJ78" s="21"/>
      <c r="BK78" s="65"/>
      <c r="BL78" s="65"/>
      <c r="BM78" s="65"/>
      <c r="BN78" s="65"/>
      <c r="BO78" s="21"/>
      <c r="BP78" s="21"/>
      <c r="BQ78" s="21"/>
      <c r="BR78" s="21"/>
      <c r="BS78" s="21"/>
      <c r="BT78" s="55"/>
      <c r="BU78" s="76"/>
      <c r="BV78" s="30">
        <f t="shared" si="20"/>
        <v>0</v>
      </c>
      <c r="BW78" s="30" t="s">
        <v>655</v>
      </c>
      <c r="BX78" s="30" t="s">
        <v>655</v>
      </c>
      <c r="BY78" s="30" t="s">
        <v>655</v>
      </c>
      <c r="BZ78" s="30">
        <f t="shared" si="21"/>
        <v>0</v>
      </c>
      <c r="CA78" s="30" t="s">
        <v>655</v>
      </c>
      <c r="CB78" s="76"/>
      <c r="CC78" s="21"/>
      <c r="CD78" s="21"/>
      <c r="CE78" s="21"/>
      <c r="CF78" s="21"/>
      <c r="CG78" s="21"/>
      <c r="CH78" s="21"/>
      <c r="CI78" s="21"/>
      <c r="CJ78" s="32" t="s">
        <v>45</v>
      </c>
    </row>
    <row r="79" spans="2:88">
      <c r="B79" s="99">
        <v>60</v>
      </c>
      <c r="C79" s="49">
        <v>37</v>
      </c>
      <c r="D79" s="51">
        <v>6</v>
      </c>
      <c r="E79" s="21" t="s">
        <v>423</v>
      </c>
      <c r="F79" s="38" t="s">
        <v>925</v>
      </c>
      <c r="G79" s="37" t="s">
        <v>760</v>
      </c>
      <c r="H79" s="70"/>
      <c r="I79" s="86"/>
      <c r="J79" s="86"/>
      <c r="K79" s="86"/>
      <c r="L79" s="86"/>
      <c r="M79" s="86"/>
      <c r="N79" s="22"/>
      <c r="O79" s="22"/>
      <c r="P79" s="22"/>
      <c r="Q79" s="22"/>
      <c r="R79" s="22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37"/>
      <c r="AR79" s="21"/>
      <c r="AS79" s="21"/>
      <c r="AT79" s="21"/>
      <c r="AU79" s="76"/>
      <c r="AV79" s="30">
        <f t="shared" si="18"/>
        <v>0</v>
      </c>
      <c r="AW79" s="30" t="s">
        <v>655</v>
      </c>
      <c r="AX79" s="30" t="s">
        <v>655</v>
      </c>
      <c r="AY79" s="30" t="s">
        <v>655</v>
      </c>
      <c r="AZ79" s="30">
        <f t="shared" si="19"/>
        <v>0</v>
      </c>
      <c r="BA79" s="30" t="s">
        <v>655</v>
      </c>
      <c r="BB79" s="76"/>
      <c r="BC79" s="65"/>
      <c r="BD79" s="65"/>
      <c r="BE79" s="65"/>
      <c r="BF79" s="21"/>
      <c r="BG79" s="65"/>
      <c r="BH79" s="65"/>
      <c r="BI79" s="65"/>
      <c r="BJ79" s="21"/>
      <c r="BK79" s="65"/>
      <c r="BL79" s="65"/>
      <c r="BM79" s="65"/>
      <c r="BN79" s="65"/>
      <c r="BO79" s="21"/>
      <c r="BP79" s="21"/>
      <c r="BQ79" s="21"/>
      <c r="BR79" s="21"/>
      <c r="BS79" s="21"/>
      <c r="BT79" s="55"/>
      <c r="BU79" s="76"/>
      <c r="BV79" s="30">
        <f t="shared" si="20"/>
        <v>0</v>
      </c>
      <c r="BW79" s="30" t="s">
        <v>655</v>
      </c>
      <c r="BX79" s="30" t="s">
        <v>655</v>
      </c>
      <c r="BY79" s="30" t="s">
        <v>655</v>
      </c>
      <c r="BZ79" s="30">
        <f t="shared" si="21"/>
        <v>0</v>
      </c>
      <c r="CA79" s="30" t="s">
        <v>655</v>
      </c>
      <c r="CB79" s="76"/>
      <c r="CC79" s="21"/>
      <c r="CD79" s="21"/>
      <c r="CE79" s="21"/>
      <c r="CF79" s="21"/>
      <c r="CG79" s="21"/>
      <c r="CH79" s="21"/>
      <c r="CI79" s="21"/>
      <c r="CJ79" s="32" t="s">
        <v>45</v>
      </c>
    </row>
    <row r="80" spans="2:88">
      <c r="B80" s="99">
        <v>61</v>
      </c>
      <c r="C80" s="49">
        <v>38</v>
      </c>
      <c r="D80" s="51">
        <v>7</v>
      </c>
      <c r="E80" s="21" t="s">
        <v>235</v>
      </c>
      <c r="F80" s="38" t="s">
        <v>849</v>
      </c>
      <c r="G80" s="37" t="s">
        <v>760</v>
      </c>
      <c r="H80" s="70"/>
      <c r="I80" s="86"/>
      <c r="J80" s="86"/>
      <c r="K80" s="86" t="s">
        <v>172</v>
      </c>
      <c r="L80" s="86"/>
      <c r="M80" s="86"/>
      <c r="N80" s="22"/>
      <c r="O80" s="22"/>
      <c r="P80" s="22"/>
      <c r="Q80" s="22"/>
      <c r="R80" s="22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37"/>
      <c r="AR80" s="21"/>
      <c r="AS80" s="21"/>
      <c r="AT80" s="21"/>
      <c r="AU80" s="76"/>
      <c r="AV80" s="30">
        <f t="shared" si="18"/>
        <v>0</v>
      </c>
      <c r="AW80" s="30" t="s">
        <v>655</v>
      </c>
      <c r="AX80" s="30" t="s">
        <v>655</v>
      </c>
      <c r="AY80" s="30" t="s">
        <v>655</v>
      </c>
      <c r="AZ80" s="30">
        <f t="shared" si="19"/>
        <v>0</v>
      </c>
      <c r="BA80" s="30" t="s">
        <v>655</v>
      </c>
      <c r="BB80" s="76"/>
      <c r="BC80" s="69"/>
      <c r="BD80" s="21"/>
      <c r="BE80" s="21"/>
      <c r="BF80" s="21"/>
      <c r="BG80" s="69"/>
      <c r="BH80" s="21"/>
      <c r="BI80" s="21">
        <v>1.8</v>
      </c>
      <c r="BJ80" s="21">
        <v>3.3</v>
      </c>
      <c r="BK80" s="69">
        <v>9.6999999999999993</v>
      </c>
      <c r="BL80" s="69">
        <v>16</v>
      </c>
      <c r="BM80" s="21">
        <v>28</v>
      </c>
      <c r="BN80" s="21">
        <v>93</v>
      </c>
      <c r="BO80" s="21"/>
      <c r="BP80" s="21"/>
      <c r="BQ80" s="21"/>
      <c r="BR80" s="21"/>
      <c r="BS80" s="21"/>
      <c r="BT80" s="55"/>
      <c r="BU80" s="76"/>
      <c r="BV80" s="30">
        <f t="shared" si="20"/>
        <v>1.8</v>
      </c>
      <c r="BW80" s="30">
        <f>MEDIAN(BC80:BS80)</f>
        <v>12.85</v>
      </c>
      <c r="BX80" s="30">
        <f>AVERAGE(BC80:BS80)</f>
        <v>25.3</v>
      </c>
      <c r="BY80" s="30">
        <f>PERCENTILE(BC80:BS80,0.95)</f>
        <v>76.75</v>
      </c>
      <c r="BZ80" s="30">
        <f t="shared" si="21"/>
        <v>93</v>
      </c>
      <c r="CA80" s="30">
        <f>STDEV(BC80:BS80)</f>
        <v>34.515735541923483</v>
      </c>
      <c r="CB80" s="76"/>
      <c r="CC80" s="21"/>
      <c r="CD80" s="21"/>
      <c r="CE80" s="21"/>
      <c r="CF80" s="21"/>
      <c r="CG80" s="21"/>
      <c r="CH80" s="21"/>
      <c r="CI80" s="21"/>
      <c r="CJ80" s="32"/>
    </row>
    <row r="81" spans="2:88">
      <c r="B81" s="99">
        <v>62</v>
      </c>
      <c r="C81" s="49">
        <v>39</v>
      </c>
      <c r="D81" s="51">
        <v>8</v>
      </c>
      <c r="E81" s="37" t="s">
        <v>196</v>
      </c>
      <c r="F81" s="38" t="s">
        <v>850</v>
      </c>
      <c r="G81" s="37" t="s">
        <v>760</v>
      </c>
      <c r="H81" s="70"/>
      <c r="I81" s="86"/>
      <c r="J81" s="86"/>
      <c r="K81" s="86"/>
      <c r="L81" s="86"/>
      <c r="M81" s="86"/>
      <c r="N81" s="22"/>
      <c r="O81" s="22"/>
      <c r="P81" s="22"/>
      <c r="Q81" s="22">
        <v>23.45</v>
      </c>
      <c r="R81" s="22">
        <v>15.15</v>
      </c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37"/>
      <c r="AR81" s="21"/>
      <c r="AS81" s="21"/>
      <c r="AT81" s="21"/>
      <c r="AU81" s="76"/>
      <c r="AV81" s="30">
        <f t="shared" si="18"/>
        <v>15.15</v>
      </c>
      <c r="AW81" s="30">
        <f>MEDIAN(I81:AT81)</f>
        <v>19.3</v>
      </c>
      <c r="AX81" s="30">
        <f>AVERAGE(I81:AT81)</f>
        <v>19.3</v>
      </c>
      <c r="AY81" s="29">
        <f>PERCENTILE(I81:AT81,0.95)</f>
        <v>23.035</v>
      </c>
      <c r="AZ81" s="30">
        <f t="shared" si="19"/>
        <v>23.45</v>
      </c>
      <c r="BA81" s="30">
        <f>STDEV(I81:AT81)</f>
        <v>5.8689862838483391</v>
      </c>
      <c r="BB81" s="76"/>
      <c r="BC81" s="65"/>
      <c r="BD81" s="65"/>
      <c r="BE81" s="65"/>
      <c r="BF81" s="21"/>
      <c r="BG81" s="65"/>
      <c r="BH81" s="65"/>
      <c r="BI81" s="65"/>
      <c r="BJ81" s="21"/>
      <c r="BK81" s="65"/>
      <c r="BL81" s="65"/>
      <c r="BM81" s="65"/>
      <c r="BN81" s="65"/>
      <c r="BO81" s="21"/>
      <c r="BP81" s="21"/>
      <c r="BQ81" s="21"/>
      <c r="BR81" s="21"/>
      <c r="BS81" s="21"/>
      <c r="BT81" s="55"/>
      <c r="BU81" s="76"/>
      <c r="BV81" s="30">
        <f t="shared" si="20"/>
        <v>0</v>
      </c>
      <c r="BW81" s="30" t="s">
        <v>655</v>
      </c>
      <c r="BX81" s="30" t="s">
        <v>655</v>
      </c>
      <c r="BY81" s="30" t="s">
        <v>655</v>
      </c>
      <c r="BZ81" s="30">
        <f t="shared" si="21"/>
        <v>0</v>
      </c>
      <c r="CA81" s="30" t="s">
        <v>655</v>
      </c>
      <c r="CB81" s="76"/>
      <c r="CC81" s="21"/>
      <c r="CD81" s="21"/>
      <c r="CE81" s="21"/>
      <c r="CF81" s="21"/>
      <c r="CG81" s="21"/>
      <c r="CH81" s="21"/>
      <c r="CI81" s="21"/>
      <c r="CJ81" s="32"/>
    </row>
    <row r="82" spans="2:88">
      <c r="B82" s="99">
        <v>63</v>
      </c>
      <c r="C82" s="49">
        <v>40</v>
      </c>
      <c r="D82" s="51">
        <v>9</v>
      </c>
      <c r="E82" s="37" t="s">
        <v>186</v>
      </c>
      <c r="F82" s="38" t="s">
        <v>926</v>
      </c>
      <c r="G82" s="37" t="s">
        <v>765</v>
      </c>
      <c r="H82" s="70"/>
      <c r="I82" s="86"/>
      <c r="J82" s="86"/>
      <c r="K82" s="86"/>
      <c r="L82" s="86"/>
      <c r="M82" s="86"/>
      <c r="N82" s="22"/>
      <c r="O82" s="22"/>
      <c r="P82" s="22"/>
      <c r="Q82" s="22"/>
      <c r="R82" s="22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37"/>
      <c r="AR82" s="21"/>
      <c r="AS82" s="21"/>
      <c r="AT82" s="21"/>
      <c r="AU82" s="76"/>
      <c r="AV82" s="30">
        <f t="shared" si="18"/>
        <v>0</v>
      </c>
      <c r="AW82" s="30" t="s">
        <v>655</v>
      </c>
      <c r="AX82" s="30" t="s">
        <v>655</v>
      </c>
      <c r="AY82" s="30" t="s">
        <v>655</v>
      </c>
      <c r="AZ82" s="30">
        <f t="shared" si="19"/>
        <v>0</v>
      </c>
      <c r="BA82" s="30" t="s">
        <v>655</v>
      </c>
      <c r="BB82" s="76"/>
      <c r="BC82" s="65"/>
      <c r="BD82" s="65"/>
      <c r="BE82" s="65"/>
      <c r="BF82" s="21"/>
      <c r="BG82" s="65"/>
      <c r="BH82" s="65"/>
      <c r="BI82" s="65"/>
      <c r="BJ82" s="21"/>
      <c r="BK82" s="65"/>
      <c r="BL82" s="65"/>
      <c r="BM82" s="65"/>
      <c r="BN82" s="65"/>
      <c r="BO82" s="21"/>
      <c r="BP82" s="21"/>
      <c r="BQ82" s="21"/>
      <c r="BR82" s="21"/>
      <c r="BS82" s="21"/>
      <c r="BT82" s="55"/>
      <c r="BU82" s="76"/>
      <c r="BV82" s="30">
        <f t="shared" si="20"/>
        <v>0</v>
      </c>
      <c r="BW82" s="30" t="s">
        <v>655</v>
      </c>
      <c r="BX82" s="30" t="s">
        <v>655</v>
      </c>
      <c r="BY82" s="30" t="s">
        <v>655</v>
      </c>
      <c r="BZ82" s="30">
        <f t="shared" si="21"/>
        <v>0</v>
      </c>
      <c r="CA82" s="30" t="s">
        <v>655</v>
      </c>
      <c r="CB82" s="76"/>
      <c r="CC82" s="21"/>
      <c r="CD82" s="21"/>
      <c r="CE82" s="21"/>
      <c r="CF82" s="21"/>
      <c r="CG82" s="21"/>
      <c r="CH82" s="21"/>
      <c r="CI82" s="21"/>
      <c r="CJ82" s="32"/>
    </row>
    <row r="83" spans="2:88">
      <c r="B83" s="99">
        <v>64</v>
      </c>
      <c r="C83" s="49">
        <v>41</v>
      </c>
      <c r="D83" s="51">
        <v>10</v>
      </c>
      <c r="E83" s="21" t="s">
        <v>762</v>
      </c>
      <c r="F83" s="38" t="s">
        <v>695</v>
      </c>
      <c r="G83" s="37" t="s">
        <v>760</v>
      </c>
      <c r="H83" s="81"/>
      <c r="I83" s="86"/>
      <c r="J83" s="86"/>
      <c r="K83" s="86"/>
      <c r="L83" s="86"/>
      <c r="M83" s="86"/>
      <c r="N83" s="72"/>
      <c r="O83" s="72"/>
      <c r="P83" s="22"/>
      <c r="Q83" s="22"/>
      <c r="R83" s="22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37"/>
      <c r="AR83" s="21"/>
      <c r="AS83" s="21"/>
      <c r="AT83" s="21"/>
      <c r="AU83" s="76"/>
      <c r="AV83" s="30">
        <f t="shared" si="18"/>
        <v>0</v>
      </c>
      <c r="AW83" s="30" t="s">
        <v>655</v>
      </c>
      <c r="AX83" s="30" t="s">
        <v>655</v>
      </c>
      <c r="AY83" s="30" t="s">
        <v>655</v>
      </c>
      <c r="AZ83" s="30">
        <f t="shared" si="19"/>
        <v>0</v>
      </c>
      <c r="BA83" s="30" t="s">
        <v>655</v>
      </c>
      <c r="BB83" s="76"/>
      <c r="BC83" s="65"/>
      <c r="BD83" s="65"/>
      <c r="BE83" s="65"/>
      <c r="BF83" s="21"/>
      <c r="BG83" s="65"/>
      <c r="BH83" s="65"/>
      <c r="BI83" s="65"/>
      <c r="BJ83" s="21"/>
      <c r="BK83" s="65"/>
      <c r="BL83" s="65"/>
      <c r="BM83" s="65"/>
      <c r="BN83" s="65"/>
      <c r="BO83" s="21"/>
      <c r="BP83" s="21"/>
      <c r="BQ83" s="21"/>
      <c r="BR83" s="21"/>
      <c r="BS83" s="21"/>
      <c r="BT83" s="55"/>
      <c r="BU83" s="76"/>
      <c r="BV83" s="30">
        <f t="shared" si="20"/>
        <v>0</v>
      </c>
      <c r="BW83" s="30" t="s">
        <v>655</v>
      </c>
      <c r="BX83" s="30" t="s">
        <v>655</v>
      </c>
      <c r="BY83" s="30" t="s">
        <v>655</v>
      </c>
      <c r="BZ83" s="30">
        <f t="shared" si="21"/>
        <v>0</v>
      </c>
      <c r="CA83" s="30" t="s">
        <v>655</v>
      </c>
      <c r="CB83" s="76"/>
      <c r="CC83" s="21"/>
      <c r="CD83" s="21"/>
      <c r="CE83" s="21"/>
      <c r="CF83" s="21"/>
      <c r="CG83" s="21"/>
      <c r="CH83" s="21"/>
      <c r="CI83" s="21"/>
      <c r="CJ83" s="32" t="s">
        <v>45</v>
      </c>
    </row>
    <row r="84" spans="2:88">
      <c r="B84" s="99">
        <v>65</v>
      </c>
      <c r="C84" s="49">
        <v>42</v>
      </c>
      <c r="D84" s="51">
        <v>11</v>
      </c>
      <c r="E84" s="37" t="s">
        <v>189</v>
      </c>
      <c r="F84" s="38" t="s">
        <v>190</v>
      </c>
      <c r="G84" s="37" t="s">
        <v>761</v>
      </c>
      <c r="H84" s="70"/>
      <c r="I84" s="86"/>
      <c r="J84" s="86"/>
      <c r="K84" s="86"/>
      <c r="L84" s="86"/>
      <c r="M84" s="86"/>
      <c r="N84" s="22"/>
      <c r="O84" s="22"/>
      <c r="P84" s="22"/>
      <c r="Q84" s="22"/>
      <c r="R84" s="22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37"/>
      <c r="AR84" s="21"/>
      <c r="AS84" s="21"/>
      <c r="AT84" s="21"/>
      <c r="AU84" s="76"/>
      <c r="AV84" s="30">
        <f t="shared" si="18"/>
        <v>0</v>
      </c>
      <c r="AW84" s="30" t="s">
        <v>655</v>
      </c>
      <c r="AX84" s="30" t="s">
        <v>655</v>
      </c>
      <c r="AY84" s="30" t="s">
        <v>655</v>
      </c>
      <c r="AZ84" s="30">
        <f t="shared" si="19"/>
        <v>0</v>
      </c>
      <c r="BA84" s="30" t="s">
        <v>655</v>
      </c>
      <c r="BB84" s="76"/>
      <c r="BC84" s="65"/>
      <c r="BD84" s="65"/>
      <c r="BE84" s="65"/>
      <c r="BF84" s="21"/>
      <c r="BG84" s="65"/>
      <c r="BH84" s="65"/>
      <c r="BI84" s="65"/>
      <c r="BJ84" s="21"/>
      <c r="BK84" s="65"/>
      <c r="BL84" s="65"/>
      <c r="BM84" s="65"/>
      <c r="BN84" s="65"/>
      <c r="BO84" s="21"/>
      <c r="BP84" s="21"/>
      <c r="BQ84" s="21"/>
      <c r="BR84" s="21"/>
      <c r="BS84" s="21"/>
      <c r="BT84" s="55"/>
      <c r="BU84" s="76"/>
      <c r="BV84" s="30">
        <f t="shared" si="20"/>
        <v>0</v>
      </c>
      <c r="BW84" s="30" t="s">
        <v>655</v>
      </c>
      <c r="BX84" s="30" t="s">
        <v>655</v>
      </c>
      <c r="BY84" s="30" t="s">
        <v>655</v>
      </c>
      <c r="BZ84" s="30">
        <f t="shared" si="21"/>
        <v>0</v>
      </c>
      <c r="CA84" s="30" t="s">
        <v>655</v>
      </c>
      <c r="CB84" s="76"/>
      <c r="CC84" s="21"/>
      <c r="CD84" s="21"/>
      <c r="CE84" s="21"/>
      <c r="CF84" s="21"/>
      <c r="CG84" s="21"/>
      <c r="CH84" s="21"/>
      <c r="CI84" s="21"/>
      <c r="CJ84" s="32"/>
    </row>
    <row r="85" spans="2:88">
      <c r="B85" s="99">
        <v>66</v>
      </c>
      <c r="C85" s="49">
        <v>43</v>
      </c>
      <c r="D85" s="51">
        <v>12</v>
      </c>
      <c r="E85" s="37" t="s">
        <v>197</v>
      </c>
      <c r="F85" s="38" t="s">
        <v>198</v>
      </c>
      <c r="G85" s="37" t="s">
        <v>763</v>
      </c>
      <c r="H85" s="70"/>
      <c r="I85" s="86"/>
      <c r="J85" s="86"/>
      <c r="K85" s="86"/>
      <c r="L85" s="86"/>
      <c r="M85" s="86"/>
      <c r="N85" s="22"/>
      <c r="O85" s="22"/>
      <c r="P85" s="22"/>
      <c r="Q85" s="22">
        <v>5.25</v>
      </c>
      <c r="R85" s="22">
        <v>4.25</v>
      </c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37"/>
      <c r="AR85" s="21"/>
      <c r="AS85" s="21"/>
      <c r="AT85" s="21"/>
      <c r="AU85" s="76"/>
      <c r="AV85" s="30">
        <f t="shared" si="18"/>
        <v>4.25</v>
      </c>
      <c r="AW85" s="30">
        <f>MEDIAN(I85:AT85)</f>
        <v>4.75</v>
      </c>
      <c r="AX85" s="30">
        <f>AVERAGE(I85:AT85)</f>
        <v>4.75</v>
      </c>
      <c r="AY85" s="29">
        <f>PERCENTILE(I85:AT85,0.95)</f>
        <v>5.2</v>
      </c>
      <c r="AZ85" s="30">
        <f t="shared" si="19"/>
        <v>5.25</v>
      </c>
      <c r="BA85" s="30">
        <f>STDEV(I85:AT85)</f>
        <v>0.70710678118654757</v>
      </c>
      <c r="BB85" s="76"/>
      <c r="BC85" s="65"/>
      <c r="BD85" s="65"/>
      <c r="BE85" s="65"/>
      <c r="BF85" s="21"/>
      <c r="BG85" s="65"/>
      <c r="BH85" s="65"/>
      <c r="BI85" s="65"/>
      <c r="BJ85" s="21"/>
      <c r="BK85" s="65"/>
      <c r="BL85" s="65"/>
      <c r="BM85" s="65"/>
      <c r="BN85" s="65"/>
      <c r="BO85" s="21"/>
      <c r="BP85" s="21"/>
      <c r="BQ85" s="21"/>
      <c r="BR85" s="21"/>
      <c r="BS85" s="21"/>
      <c r="BT85" s="55"/>
      <c r="BU85" s="76"/>
      <c r="BV85" s="30">
        <f t="shared" si="20"/>
        <v>0</v>
      </c>
      <c r="BW85" s="30" t="s">
        <v>655</v>
      </c>
      <c r="BX85" s="30" t="s">
        <v>655</v>
      </c>
      <c r="BY85" s="30" t="s">
        <v>655</v>
      </c>
      <c r="BZ85" s="30">
        <f t="shared" si="21"/>
        <v>0</v>
      </c>
      <c r="CA85" s="30" t="s">
        <v>655</v>
      </c>
      <c r="CB85" s="76"/>
      <c r="CC85" s="21"/>
      <c r="CD85" s="21"/>
      <c r="CE85" s="21"/>
      <c r="CF85" s="21"/>
      <c r="CG85" s="21"/>
      <c r="CH85" s="21"/>
      <c r="CI85" s="21"/>
      <c r="CJ85" s="32"/>
    </row>
    <row r="86" spans="2:88" s="133" customFormat="1">
      <c r="B86" s="481"/>
      <c r="C86" s="482"/>
      <c r="D86" s="483"/>
      <c r="E86" s="421" t="s">
        <v>175</v>
      </c>
      <c r="F86" s="421"/>
      <c r="G86" s="421"/>
      <c r="H86" s="421"/>
      <c r="I86" s="421"/>
      <c r="J86" s="421"/>
      <c r="K86" s="421"/>
      <c r="L86" s="421"/>
      <c r="M86" s="421"/>
      <c r="N86" s="421"/>
      <c r="O86" s="421"/>
      <c r="P86" s="421"/>
      <c r="Q86" s="421"/>
      <c r="R86" s="421"/>
      <c r="S86" s="421"/>
      <c r="T86" s="421"/>
      <c r="U86" s="421"/>
      <c r="V86" s="421"/>
      <c r="W86" s="421"/>
      <c r="X86" s="421"/>
      <c r="Y86" s="421"/>
      <c r="Z86" s="421"/>
      <c r="AA86" s="421"/>
      <c r="AB86" s="421"/>
      <c r="AC86" s="421"/>
      <c r="AD86" s="421"/>
      <c r="AE86" s="421"/>
      <c r="AF86" s="421"/>
      <c r="AG86" s="421"/>
      <c r="AH86" s="421"/>
      <c r="AI86" s="421"/>
      <c r="AJ86" s="421"/>
      <c r="AK86" s="421"/>
      <c r="AL86" s="421"/>
      <c r="AM86" s="421"/>
      <c r="AN86" s="421"/>
      <c r="AO86" s="421"/>
      <c r="AP86" s="421"/>
      <c r="AQ86" s="421"/>
      <c r="AR86" s="421"/>
      <c r="AS86" s="421"/>
      <c r="AT86" s="421"/>
      <c r="AU86" s="421"/>
      <c r="AV86" s="421"/>
      <c r="AW86" s="421"/>
      <c r="AX86" s="421"/>
      <c r="AY86" s="421"/>
      <c r="AZ86" s="421"/>
      <c r="BA86" s="421"/>
      <c r="BB86" s="421"/>
      <c r="BC86" s="421"/>
      <c r="BD86" s="421"/>
      <c r="BE86" s="421"/>
      <c r="BF86" s="421"/>
      <c r="BG86" s="421"/>
      <c r="BH86" s="421"/>
      <c r="BI86" s="421"/>
      <c r="BJ86" s="421"/>
      <c r="BK86" s="421"/>
      <c r="BL86" s="421"/>
      <c r="BM86" s="421"/>
      <c r="BN86" s="421"/>
      <c r="BO86" s="421"/>
      <c r="BP86" s="421"/>
      <c r="BQ86" s="421"/>
      <c r="BR86" s="421"/>
      <c r="BS86" s="421"/>
      <c r="BT86" s="421"/>
      <c r="BU86" s="421"/>
      <c r="BV86" s="421"/>
      <c r="BW86" s="421"/>
      <c r="BX86" s="421"/>
      <c r="BY86" s="421"/>
      <c r="BZ86" s="421"/>
      <c r="CA86" s="421"/>
      <c r="CB86" s="421"/>
      <c r="CC86" s="421"/>
      <c r="CD86" s="421"/>
      <c r="CE86" s="421"/>
      <c r="CF86" s="421"/>
      <c r="CG86" s="421"/>
      <c r="CH86" s="421"/>
      <c r="CI86" s="421"/>
      <c r="CJ86" s="249"/>
    </row>
    <row r="87" spans="2:88">
      <c r="B87" s="99">
        <v>67</v>
      </c>
      <c r="C87" s="49">
        <v>44</v>
      </c>
      <c r="D87" s="51">
        <v>1</v>
      </c>
      <c r="E87" s="21" t="s">
        <v>408</v>
      </c>
      <c r="F87" s="38" t="s">
        <v>460</v>
      </c>
      <c r="G87" s="37" t="s">
        <v>768</v>
      </c>
      <c r="H87" s="70"/>
      <c r="I87" s="86"/>
      <c r="J87" s="86"/>
      <c r="K87" s="86"/>
      <c r="L87" s="86"/>
      <c r="M87" s="86"/>
      <c r="N87" s="22"/>
      <c r="O87" s="22"/>
      <c r="P87" s="22"/>
      <c r="Q87" s="22"/>
      <c r="R87" s="22"/>
      <c r="S87" s="21"/>
      <c r="T87" s="21"/>
      <c r="U87" s="21"/>
      <c r="V87" s="21"/>
      <c r="W87" s="21"/>
      <c r="X87" s="21"/>
      <c r="Y87" s="21"/>
      <c r="Z87" s="21" t="s">
        <v>414</v>
      </c>
      <c r="AA87" s="21" t="s">
        <v>414</v>
      </c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37"/>
      <c r="AR87" s="21"/>
      <c r="AS87" s="21"/>
      <c r="AT87" s="21"/>
      <c r="AU87" s="76"/>
      <c r="AV87" s="30">
        <f t="shared" ref="AV87:AV95" si="22">MIN(I87:AT87)</f>
        <v>0</v>
      </c>
      <c r="AW87" s="30" t="s">
        <v>655</v>
      </c>
      <c r="AX87" s="30" t="s">
        <v>655</v>
      </c>
      <c r="AY87" s="30" t="s">
        <v>655</v>
      </c>
      <c r="AZ87" s="30">
        <f t="shared" ref="AZ87:AZ95" si="23">MAX(I87:AT87)</f>
        <v>0</v>
      </c>
      <c r="BA87" s="30" t="s">
        <v>655</v>
      </c>
      <c r="BB87" s="76"/>
      <c r="BC87" s="65"/>
      <c r="BD87" s="65"/>
      <c r="BE87" s="65"/>
      <c r="BF87" s="21"/>
      <c r="BG87" s="65"/>
      <c r="BH87" s="65"/>
      <c r="BI87" s="65"/>
      <c r="BJ87" s="21"/>
      <c r="BK87" s="65"/>
      <c r="BL87" s="65"/>
      <c r="BM87" s="65"/>
      <c r="BN87" s="65"/>
      <c r="BO87" s="21"/>
      <c r="BP87" s="21"/>
      <c r="BQ87" s="21"/>
      <c r="BR87" s="21"/>
      <c r="BS87" s="21"/>
      <c r="BT87" s="55"/>
      <c r="BU87" s="76"/>
      <c r="BV87" s="30">
        <f t="shared" ref="BV87:BV95" si="24">MIN(BC87:BS87)</f>
        <v>0</v>
      </c>
      <c r="BW87" s="30" t="s">
        <v>655</v>
      </c>
      <c r="BX87" s="30" t="s">
        <v>655</v>
      </c>
      <c r="BY87" s="30" t="s">
        <v>655</v>
      </c>
      <c r="BZ87" s="30">
        <f t="shared" ref="BZ87:BZ95" si="25">MAX(BC87:BS87)</f>
        <v>0</v>
      </c>
      <c r="CA87" s="30" t="s">
        <v>655</v>
      </c>
      <c r="CB87" s="76"/>
      <c r="CC87" s="21"/>
      <c r="CD87" s="21"/>
      <c r="CE87" s="21"/>
      <c r="CF87" s="21"/>
      <c r="CG87" s="21"/>
      <c r="CH87" s="21"/>
      <c r="CI87" s="21"/>
      <c r="CJ87" s="32" t="s">
        <v>45</v>
      </c>
    </row>
    <row r="88" spans="2:88">
      <c r="B88" s="99">
        <v>68</v>
      </c>
      <c r="C88" s="49">
        <v>45</v>
      </c>
      <c r="D88" s="51">
        <v>2</v>
      </c>
      <c r="E88" s="21" t="s">
        <v>120</v>
      </c>
      <c r="F88" s="38" t="s">
        <v>851</v>
      </c>
      <c r="G88" s="37" t="s">
        <v>768</v>
      </c>
      <c r="H88" s="70"/>
      <c r="I88" s="86"/>
      <c r="J88" s="86"/>
      <c r="K88" s="86"/>
      <c r="L88" s="86"/>
      <c r="M88" s="86"/>
      <c r="N88" s="22">
        <v>35.9</v>
      </c>
      <c r="O88" s="22">
        <v>6.8</v>
      </c>
      <c r="P88" s="22"/>
      <c r="Q88" s="22"/>
      <c r="R88" s="22"/>
      <c r="S88" s="21"/>
      <c r="T88" s="21"/>
      <c r="U88" s="21"/>
      <c r="V88" s="21"/>
      <c r="W88" s="38">
        <v>1.4</v>
      </c>
      <c r="X88" s="38">
        <v>8.5</v>
      </c>
      <c r="Y88" s="21"/>
      <c r="Z88" s="21" t="s">
        <v>414</v>
      </c>
      <c r="AA88" s="21" t="s">
        <v>414</v>
      </c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37"/>
      <c r="AR88" s="21"/>
      <c r="AS88" s="21"/>
      <c r="AT88" s="21"/>
      <c r="AU88" s="76"/>
      <c r="AV88" s="30">
        <f t="shared" si="22"/>
        <v>1.4</v>
      </c>
      <c r="AW88" s="30">
        <f>MEDIAN(I88:AT88)</f>
        <v>7.65</v>
      </c>
      <c r="AX88" s="30">
        <f>AVERAGE(I88:AT88)</f>
        <v>13.149999999999999</v>
      </c>
      <c r="AY88" s="29">
        <f>PERCENTILE(I88:AT88,0.95)</f>
        <v>31.789999999999988</v>
      </c>
      <c r="AZ88" s="30">
        <f t="shared" si="23"/>
        <v>35.9</v>
      </c>
      <c r="BA88" s="30">
        <f>STDEV(I88:AT88)</f>
        <v>15.465768652090981</v>
      </c>
      <c r="BB88" s="76"/>
      <c r="BC88" s="65"/>
      <c r="BD88" s="65"/>
      <c r="BE88" s="65"/>
      <c r="BF88" s="21"/>
      <c r="BG88" s="65"/>
      <c r="BH88" s="65"/>
      <c r="BI88" s="65"/>
      <c r="BJ88" s="21"/>
      <c r="BK88" s="65"/>
      <c r="BL88" s="65"/>
      <c r="BM88" s="65"/>
      <c r="BN88" s="65"/>
      <c r="BO88" s="21"/>
      <c r="BP88" s="21"/>
      <c r="BQ88" s="21"/>
      <c r="BR88" s="21"/>
      <c r="BS88" s="21"/>
      <c r="BT88" s="55"/>
      <c r="BU88" s="76"/>
      <c r="BV88" s="30">
        <f t="shared" si="24"/>
        <v>0</v>
      </c>
      <c r="BW88" s="30" t="s">
        <v>655</v>
      </c>
      <c r="BX88" s="30" t="s">
        <v>655</v>
      </c>
      <c r="BY88" s="30" t="s">
        <v>655</v>
      </c>
      <c r="BZ88" s="30">
        <f t="shared" si="25"/>
        <v>0</v>
      </c>
      <c r="CA88" s="30" t="s">
        <v>655</v>
      </c>
      <c r="CB88" s="76"/>
      <c r="CC88" s="21"/>
      <c r="CD88" s="21"/>
      <c r="CE88" s="21"/>
      <c r="CF88" s="21"/>
      <c r="CG88" s="21"/>
      <c r="CH88" s="21"/>
      <c r="CI88" s="21"/>
      <c r="CJ88" s="32" t="s">
        <v>45</v>
      </c>
    </row>
    <row r="89" spans="2:88">
      <c r="B89" s="99">
        <v>69</v>
      </c>
      <c r="C89" s="49">
        <v>46</v>
      </c>
      <c r="D89" s="51">
        <v>3</v>
      </c>
      <c r="E89" s="37" t="s">
        <v>17</v>
      </c>
      <c r="F89" s="38" t="s">
        <v>451</v>
      </c>
      <c r="G89" s="37" t="s">
        <v>768</v>
      </c>
      <c r="H89" s="70"/>
      <c r="I89" s="71">
        <v>28.3</v>
      </c>
      <c r="J89" s="71">
        <v>4.1900000000000004</v>
      </c>
      <c r="K89" s="71">
        <v>6.87</v>
      </c>
      <c r="L89" s="71">
        <v>7.61</v>
      </c>
      <c r="M89" s="71">
        <v>5.16</v>
      </c>
      <c r="N89" s="22"/>
      <c r="O89" s="22"/>
      <c r="P89" s="22"/>
      <c r="Q89" s="22"/>
      <c r="R89" s="22"/>
      <c r="S89" s="21"/>
      <c r="T89" s="21"/>
      <c r="U89" s="21"/>
      <c r="V89" s="21"/>
      <c r="W89" s="38">
        <v>4.8</v>
      </c>
      <c r="X89" s="38">
        <v>5.7</v>
      </c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37"/>
      <c r="AR89" s="21"/>
      <c r="AS89" s="21"/>
      <c r="AT89" s="21"/>
      <c r="AU89" s="76"/>
      <c r="AV89" s="30">
        <f t="shared" si="22"/>
        <v>4.1900000000000004</v>
      </c>
      <c r="AW89" s="30">
        <f>MEDIAN(I89:AT89)</f>
        <v>5.7</v>
      </c>
      <c r="AX89" s="30">
        <f>AVERAGE(I89:AT89)</f>
        <v>8.9471428571428557</v>
      </c>
      <c r="AY89" s="29">
        <f>PERCENTILE(I89:AT89,0.95)</f>
        <v>22.092999999999986</v>
      </c>
      <c r="AZ89" s="30">
        <f t="shared" si="23"/>
        <v>28.3</v>
      </c>
      <c r="BA89" s="30">
        <f>STDEV(I89:AT89)</f>
        <v>8.6154042549488352</v>
      </c>
      <c r="BB89" s="76"/>
      <c r="BC89" s="65"/>
      <c r="BD89" s="65"/>
      <c r="BE89" s="65"/>
      <c r="BF89" s="21"/>
      <c r="BG89" s="65"/>
      <c r="BH89" s="65"/>
      <c r="BI89" s="65"/>
      <c r="BJ89" s="21"/>
      <c r="BK89" s="65"/>
      <c r="BL89" s="65"/>
      <c r="BM89" s="65"/>
      <c r="BN89" s="65"/>
      <c r="BO89" s="21"/>
      <c r="BP89" s="21"/>
      <c r="BQ89" s="21">
        <v>0.4</v>
      </c>
      <c r="BR89" s="21">
        <v>0.6</v>
      </c>
      <c r="BS89" s="21">
        <v>1</v>
      </c>
      <c r="BT89" s="55"/>
      <c r="BU89" s="76"/>
      <c r="BV89" s="30">
        <f t="shared" si="24"/>
        <v>0.4</v>
      </c>
      <c r="BW89" s="30">
        <f>MEDIAN(BC89:BS89)</f>
        <v>0.6</v>
      </c>
      <c r="BX89" s="30">
        <f>AVERAGE(BC89:BS89)</f>
        <v>0.66666666666666663</v>
      </c>
      <c r="BY89" s="30">
        <f>PERCENTILE(BC89:BS89,0.95)</f>
        <v>0.96</v>
      </c>
      <c r="BZ89" s="30">
        <f t="shared" si="25"/>
        <v>1</v>
      </c>
      <c r="CA89" s="30">
        <f>STDEV(BC89:BS89)</f>
        <v>0.30550504633038938</v>
      </c>
      <c r="CB89" s="76"/>
      <c r="CC89" s="21"/>
      <c r="CD89" s="21"/>
      <c r="CE89" s="21"/>
      <c r="CF89" s="21"/>
      <c r="CG89" s="21"/>
      <c r="CH89" s="21"/>
      <c r="CI89" s="21"/>
      <c r="CJ89" s="32" t="s">
        <v>45</v>
      </c>
    </row>
    <row r="90" spans="2:88">
      <c r="B90" s="99">
        <v>70</v>
      </c>
      <c r="C90" s="49">
        <v>47</v>
      </c>
      <c r="D90" s="51">
        <v>4</v>
      </c>
      <c r="E90" s="21" t="s">
        <v>430</v>
      </c>
      <c r="F90" s="38" t="s">
        <v>463</v>
      </c>
      <c r="G90" s="37" t="s">
        <v>768</v>
      </c>
      <c r="H90" s="70"/>
      <c r="I90" s="86"/>
      <c r="J90" s="86"/>
      <c r="K90" s="86"/>
      <c r="L90" s="86"/>
      <c r="M90" s="86"/>
      <c r="N90" s="22"/>
      <c r="O90" s="22"/>
      <c r="P90" s="22"/>
      <c r="Q90" s="22"/>
      <c r="R90" s="22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37"/>
      <c r="AR90" s="21"/>
      <c r="AS90" s="21"/>
      <c r="AT90" s="21"/>
      <c r="AU90" s="76"/>
      <c r="AV90" s="30">
        <f t="shared" si="22"/>
        <v>0</v>
      </c>
      <c r="AW90" s="30" t="s">
        <v>655</v>
      </c>
      <c r="AX90" s="30" t="s">
        <v>655</v>
      </c>
      <c r="AY90" s="30" t="s">
        <v>655</v>
      </c>
      <c r="AZ90" s="30">
        <f t="shared" si="23"/>
        <v>0</v>
      </c>
      <c r="BA90" s="30" t="s">
        <v>655</v>
      </c>
      <c r="BB90" s="76"/>
      <c r="BC90" s="65"/>
      <c r="BD90" s="65"/>
      <c r="BE90" s="65"/>
      <c r="BF90" s="21"/>
      <c r="BG90" s="65"/>
      <c r="BH90" s="65"/>
      <c r="BI90" s="65"/>
      <c r="BJ90" s="21"/>
      <c r="BK90" s="65"/>
      <c r="BL90" s="65"/>
      <c r="BM90" s="65"/>
      <c r="BN90" s="65"/>
      <c r="BO90" s="21"/>
      <c r="BP90" s="21"/>
      <c r="BQ90" s="21"/>
      <c r="BR90" s="21"/>
      <c r="BS90" s="21"/>
      <c r="BT90" s="55"/>
      <c r="BU90" s="76"/>
      <c r="BV90" s="30">
        <f t="shared" si="24"/>
        <v>0</v>
      </c>
      <c r="BW90" s="30" t="s">
        <v>655</v>
      </c>
      <c r="BX90" s="30" t="s">
        <v>655</v>
      </c>
      <c r="BY90" s="30" t="s">
        <v>655</v>
      </c>
      <c r="BZ90" s="30">
        <f t="shared" si="25"/>
        <v>0</v>
      </c>
      <c r="CA90" s="30" t="s">
        <v>655</v>
      </c>
      <c r="CB90" s="76"/>
      <c r="CC90" s="21"/>
      <c r="CD90" s="21"/>
      <c r="CE90" s="21"/>
      <c r="CF90" s="21"/>
      <c r="CG90" s="21"/>
      <c r="CH90" s="21"/>
      <c r="CI90" s="21"/>
      <c r="CJ90" s="32" t="s">
        <v>45</v>
      </c>
    </row>
    <row r="91" spans="2:88">
      <c r="B91" s="99">
        <v>71</v>
      </c>
      <c r="C91" s="49">
        <v>48</v>
      </c>
      <c r="D91" s="51">
        <v>5</v>
      </c>
      <c r="E91" s="21" t="s">
        <v>452</v>
      </c>
      <c r="F91" s="38" t="s">
        <v>852</v>
      </c>
      <c r="G91" s="37" t="s">
        <v>768</v>
      </c>
      <c r="H91" s="70"/>
      <c r="I91" s="71"/>
      <c r="J91" s="71"/>
      <c r="K91" s="71"/>
      <c r="L91" s="71"/>
      <c r="M91" s="71"/>
      <c r="N91" s="22"/>
      <c r="O91" s="22"/>
      <c r="P91" s="22"/>
      <c r="Q91" s="22"/>
      <c r="R91" s="22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37"/>
      <c r="AR91" s="21"/>
      <c r="AS91" s="21"/>
      <c r="AT91" s="21"/>
      <c r="AU91" s="76"/>
      <c r="AV91" s="30">
        <f t="shared" si="22"/>
        <v>0</v>
      </c>
      <c r="AW91" s="30" t="s">
        <v>655</v>
      </c>
      <c r="AX91" s="30" t="s">
        <v>655</v>
      </c>
      <c r="AY91" s="30" t="s">
        <v>655</v>
      </c>
      <c r="AZ91" s="30">
        <f t="shared" si="23"/>
        <v>0</v>
      </c>
      <c r="BA91" s="30" t="s">
        <v>655</v>
      </c>
      <c r="BB91" s="76"/>
      <c r="BC91" s="65"/>
      <c r="BD91" s="65"/>
      <c r="BE91" s="65"/>
      <c r="BF91" s="24"/>
      <c r="BG91" s="65"/>
      <c r="BH91" s="65"/>
      <c r="BI91" s="65"/>
      <c r="BJ91" s="24"/>
      <c r="BK91" s="65"/>
      <c r="BL91" s="65"/>
      <c r="BM91" s="65"/>
      <c r="BN91" s="65"/>
      <c r="BO91" s="21"/>
      <c r="BP91" s="21"/>
      <c r="BQ91" s="24" t="s">
        <v>228</v>
      </c>
      <c r="BR91" s="24" t="s">
        <v>228</v>
      </c>
      <c r="BS91" s="24" t="s">
        <v>228</v>
      </c>
      <c r="BT91" s="55"/>
      <c r="BU91" s="76"/>
      <c r="BV91" s="30">
        <f t="shared" si="24"/>
        <v>0</v>
      </c>
      <c r="BW91" s="30" t="s">
        <v>655</v>
      </c>
      <c r="BX91" s="30" t="s">
        <v>655</v>
      </c>
      <c r="BY91" s="30" t="s">
        <v>655</v>
      </c>
      <c r="BZ91" s="30">
        <f t="shared" si="25"/>
        <v>0</v>
      </c>
      <c r="CA91" s="30" t="s">
        <v>655</v>
      </c>
      <c r="CB91" s="76"/>
      <c r="CC91" s="21"/>
      <c r="CD91" s="21"/>
      <c r="CE91" s="21"/>
      <c r="CF91" s="21"/>
      <c r="CG91" s="21"/>
      <c r="CH91" s="21"/>
      <c r="CI91" s="21"/>
      <c r="CJ91" s="32"/>
    </row>
    <row r="92" spans="2:88">
      <c r="B92" s="99">
        <v>72</v>
      </c>
      <c r="C92" s="49">
        <v>49</v>
      </c>
      <c r="D92" s="51">
        <v>6</v>
      </c>
      <c r="E92" s="21" t="s">
        <v>251</v>
      </c>
      <c r="F92" s="38" t="s">
        <v>820</v>
      </c>
      <c r="G92" s="37" t="s">
        <v>768</v>
      </c>
      <c r="H92" s="70"/>
      <c r="I92" s="86"/>
      <c r="J92" s="86"/>
      <c r="K92" s="86"/>
      <c r="L92" s="86"/>
      <c r="M92" s="86"/>
      <c r="N92" s="22"/>
      <c r="O92" s="22"/>
      <c r="P92" s="22"/>
      <c r="Q92" s="22"/>
      <c r="R92" s="22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37"/>
      <c r="AR92" s="21"/>
      <c r="AS92" s="21"/>
      <c r="AT92" s="21"/>
      <c r="AU92" s="76"/>
      <c r="AV92" s="30">
        <f t="shared" si="22"/>
        <v>0</v>
      </c>
      <c r="AW92" s="30" t="s">
        <v>655</v>
      </c>
      <c r="AX92" s="30" t="s">
        <v>655</v>
      </c>
      <c r="AY92" s="30" t="s">
        <v>655</v>
      </c>
      <c r="AZ92" s="30">
        <f t="shared" si="23"/>
        <v>0</v>
      </c>
      <c r="BA92" s="30" t="s">
        <v>655</v>
      </c>
      <c r="BB92" s="76"/>
      <c r="BC92" s="69"/>
      <c r="BD92" s="21"/>
      <c r="BE92" s="21"/>
      <c r="BF92" s="21"/>
      <c r="BG92" s="69"/>
      <c r="BH92" s="21"/>
      <c r="BI92" s="21">
        <v>3</v>
      </c>
      <c r="BJ92" s="21">
        <v>3.8</v>
      </c>
      <c r="BK92" s="69">
        <v>7.2</v>
      </c>
      <c r="BL92" s="69">
        <v>3.2</v>
      </c>
      <c r="BM92" s="21">
        <v>3.9</v>
      </c>
      <c r="BN92" s="21">
        <v>6.4</v>
      </c>
      <c r="BO92" s="21"/>
      <c r="BP92" s="21"/>
      <c r="BQ92" s="21"/>
      <c r="BR92" s="21"/>
      <c r="BS92" s="21"/>
      <c r="BT92" s="55"/>
      <c r="BU92" s="76"/>
      <c r="BV92" s="30">
        <f t="shared" si="24"/>
        <v>3</v>
      </c>
      <c r="BW92" s="30">
        <f>MEDIAN(BC92:BS92)</f>
        <v>3.8499999999999996</v>
      </c>
      <c r="BX92" s="30">
        <f>AVERAGE(BC92:BS92)</f>
        <v>4.583333333333333</v>
      </c>
      <c r="BY92" s="30">
        <f>PERCENTILE(BC92:BS92,0.95)</f>
        <v>7</v>
      </c>
      <c r="BZ92" s="30">
        <f t="shared" si="25"/>
        <v>7.2</v>
      </c>
      <c r="CA92" s="30">
        <f>STDEV(BC92:BS92)</f>
        <v>1.7690863932173198</v>
      </c>
      <c r="CB92" s="76"/>
      <c r="CC92" s="21"/>
      <c r="CD92" s="21"/>
      <c r="CE92" s="21"/>
      <c r="CF92" s="21"/>
      <c r="CG92" s="21"/>
      <c r="CH92" s="21"/>
      <c r="CI92" s="21"/>
      <c r="CJ92" s="32"/>
    </row>
    <row r="93" spans="2:88">
      <c r="B93" s="99">
        <v>73</v>
      </c>
      <c r="C93" s="49">
        <v>50</v>
      </c>
      <c r="D93" s="51">
        <v>7</v>
      </c>
      <c r="E93" s="21" t="s">
        <v>205</v>
      </c>
      <c r="F93" s="38" t="s">
        <v>464</v>
      </c>
      <c r="G93" s="37" t="s">
        <v>768</v>
      </c>
      <c r="H93" s="70"/>
      <c r="I93" s="86"/>
      <c r="J93" s="86"/>
      <c r="K93" s="86"/>
      <c r="L93" s="86"/>
      <c r="M93" s="86"/>
      <c r="N93" s="22"/>
      <c r="O93" s="22"/>
      <c r="P93" s="22"/>
      <c r="Q93" s="22"/>
      <c r="R93" s="22"/>
      <c r="S93" s="75" t="s">
        <v>209</v>
      </c>
      <c r="T93" s="75" t="s">
        <v>209</v>
      </c>
      <c r="U93" s="75" t="s">
        <v>209</v>
      </c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37"/>
      <c r="AR93" s="21"/>
      <c r="AS93" s="21"/>
      <c r="AT93" s="21"/>
      <c r="AU93" s="76"/>
      <c r="AV93" s="30">
        <f t="shared" si="22"/>
        <v>0</v>
      </c>
      <c r="AW93" s="30" t="s">
        <v>655</v>
      </c>
      <c r="AX93" s="30" t="s">
        <v>655</v>
      </c>
      <c r="AY93" s="30" t="s">
        <v>655</v>
      </c>
      <c r="AZ93" s="30">
        <f t="shared" si="23"/>
        <v>0</v>
      </c>
      <c r="BA93" s="30" t="s">
        <v>655</v>
      </c>
      <c r="BB93" s="76"/>
      <c r="BC93" s="65"/>
      <c r="BD93" s="65"/>
      <c r="BE93" s="65"/>
      <c r="BF93" s="21"/>
      <c r="BG93" s="65"/>
      <c r="BH93" s="65"/>
      <c r="BI93" s="65"/>
      <c r="BJ93" s="21"/>
      <c r="BK93" s="65"/>
      <c r="BL93" s="65"/>
      <c r="BM93" s="65"/>
      <c r="BN93" s="65"/>
      <c r="BO93" s="21"/>
      <c r="BP93" s="21"/>
      <c r="BQ93" s="21"/>
      <c r="BR93" s="21"/>
      <c r="BS93" s="21"/>
      <c r="BT93" s="55"/>
      <c r="BU93" s="76"/>
      <c r="BV93" s="30">
        <f t="shared" si="24"/>
        <v>0</v>
      </c>
      <c r="BW93" s="30" t="s">
        <v>655</v>
      </c>
      <c r="BX93" s="30" t="s">
        <v>655</v>
      </c>
      <c r="BY93" s="30" t="s">
        <v>655</v>
      </c>
      <c r="BZ93" s="30">
        <f t="shared" si="25"/>
        <v>0</v>
      </c>
      <c r="CA93" s="30" t="s">
        <v>655</v>
      </c>
      <c r="CB93" s="76"/>
      <c r="CC93" s="21"/>
      <c r="CD93" s="21"/>
      <c r="CE93" s="21"/>
      <c r="CF93" s="21"/>
      <c r="CG93" s="21"/>
      <c r="CH93" s="21"/>
      <c r="CI93" s="21"/>
      <c r="CJ93" s="32" t="s">
        <v>45</v>
      </c>
    </row>
    <row r="94" spans="2:88">
      <c r="B94" s="99">
        <v>74</v>
      </c>
      <c r="C94" s="49">
        <v>51</v>
      </c>
      <c r="D94" s="51">
        <v>8</v>
      </c>
      <c r="E94" s="21" t="s">
        <v>123</v>
      </c>
      <c r="F94" s="38" t="s">
        <v>853</v>
      </c>
      <c r="G94" s="37" t="s">
        <v>768</v>
      </c>
      <c r="H94" s="70"/>
      <c r="I94" s="86"/>
      <c r="J94" s="86"/>
      <c r="K94" s="86"/>
      <c r="L94" s="86"/>
      <c r="M94" s="86"/>
      <c r="N94" s="22">
        <v>83.3</v>
      </c>
      <c r="O94" s="22">
        <v>136.30000000000001</v>
      </c>
      <c r="P94" s="22"/>
      <c r="Q94" s="22"/>
      <c r="R94" s="22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37"/>
      <c r="AR94" s="21"/>
      <c r="AS94" s="21"/>
      <c r="AT94" s="21"/>
      <c r="AU94" s="76"/>
      <c r="AV94" s="30">
        <f t="shared" si="22"/>
        <v>83.3</v>
      </c>
      <c r="AW94" s="30">
        <f>MEDIAN(I94:AT94)</f>
        <v>109.80000000000001</v>
      </c>
      <c r="AX94" s="30">
        <f>AVERAGE(I94:AT94)</f>
        <v>109.80000000000001</v>
      </c>
      <c r="AY94" s="29">
        <f>PERCENTILE(I94:AT94,0.95)</f>
        <v>133.65</v>
      </c>
      <c r="AZ94" s="30">
        <f t="shared" si="23"/>
        <v>136.30000000000001</v>
      </c>
      <c r="BA94" s="30">
        <f>STDEV(I94:AT94)</f>
        <v>37.476659402886973</v>
      </c>
      <c r="BB94" s="76"/>
      <c r="BC94" s="65"/>
      <c r="BD94" s="65"/>
      <c r="BE94" s="65"/>
      <c r="BF94" s="21"/>
      <c r="BG94" s="65"/>
      <c r="BH94" s="65"/>
      <c r="BI94" s="65"/>
      <c r="BJ94" s="21"/>
      <c r="BK94" s="65"/>
      <c r="BL94" s="65"/>
      <c r="BM94" s="65"/>
      <c r="BN94" s="65"/>
      <c r="BO94" s="21"/>
      <c r="BP94" s="21"/>
      <c r="BQ94" s="21"/>
      <c r="BR94" s="21"/>
      <c r="BS94" s="21"/>
      <c r="BT94" s="55"/>
      <c r="BU94" s="76"/>
      <c r="BV94" s="30">
        <f t="shared" si="24"/>
        <v>0</v>
      </c>
      <c r="BW94" s="30" t="s">
        <v>655</v>
      </c>
      <c r="BX94" s="30" t="s">
        <v>655</v>
      </c>
      <c r="BY94" s="30" t="s">
        <v>655</v>
      </c>
      <c r="BZ94" s="30">
        <f t="shared" si="25"/>
        <v>0</v>
      </c>
      <c r="CA94" s="30" t="s">
        <v>655</v>
      </c>
      <c r="CB94" s="76"/>
      <c r="CC94" s="21"/>
      <c r="CD94" s="21"/>
      <c r="CE94" s="21"/>
      <c r="CF94" s="21"/>
      <c r="CG94" s="21"/>
      <c r="CH94" s="21"/>
      <c r="CI94" s="21"/>
      <c r="CJ94" s="32"/>
    </row>
    <row r="95" spans="2:88">
      <c r="B95" s="99">
        <v>75</v>
      </c>
      <c r="C95" s="49">
        <v>52</v>
      </c>
      <c r="D95" s="51">
        <v>9</v>
      </c>
      <c r="E95" s="21" t="s">
        <v>121</v>
      </c>
      <c r="F95" s="38" t="s">
        <v>698</v>
      </c>
      <c r="G95" s="37" t="s">
        <v>767</v>
      </c>
      <c r="H95" s="70"/>
      <c r="I95" s="86"/>
      <c r="J95" s="86"/>
      <c r="K95" s="86"/>
      <c r="L95" s="86"/>
      <c r="M95" s="86"/>
      <c r="N95" s="22">
        <v>1.1000000000000001</v>
      </c>
      <c r="O95" s="72" t="s">
        <v>143</v>
      </c>
      <c r="P95" s="22"/>
      <c r="Q95" s="22"/>
      <c r="R95" s="22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37"/>
      <c r="AR95" s="21"/>
      <c r="AS95" s="21"/>
      <c r="AT95" s="21"/>
      <c r="AU95" s="76"/>
      <c r="AV95" s="30">
        <f t="shared" si="22"/>
        <v>1.1000000000000001</v>
      </c>
      <c r="AW95" s="30">
        <f>MEDIAN(I95:AT95)</f>
        <v>1.1000000000000001</v>
      </c>
      <c r="AX95" s="30">
        <f>AVERAGE(I95:AT95)</f>
        <v>1.1000000000000001</v>
      </c>
      <c r="AY95" s="29">
        <f>PERCENTILE(I95:AT95,0.95)</f>
        <v>1.1000000000000001</v>
      </c>
      <c r="AZ95" s="30">
        <f t="shared" si="23"/>
        <v>1.1000000000000001</v>
      </c>
      <c r="BA95" s="30" t="s">
        <v>655</v>
      </c>
      <c r="BB95" s="76"/>
      <c r="BC95" s="65"/>
      <c r="BD95" s="65"/>
      <c r="BE95" s="65"/>
      <c r="BF95" s="21"/>
      <c r="BG95" s="65"/>
      <c r="BH95" s="65"/>
      <c r="BI95" s="65"/>
      <c r="BJ95" s="21"/>
      <c r="BK95" s="65"/>
      <c r="BL95" s="65"/>
      <c r="BM95" s="65"/>
      <c r="BN95" s="65"/>
      <c r="BO95" s="21"/>
      <c r="BP95" s="21"/>
      <c r="BQ95" s="21"/>
      <c r="BR95" s="21"/>
      <c r="BS95" s="21"/>
      <c r="BT95" s="55"/>
      <c r="BU95" s="76"/>
      <c r="BV95" s="30">
        <f t="shared" si="24"/>
        <v>0</v>
      </c>
      <c r="BW95" s="30" t="s">
        <v>655</v>
      </c>
      <c r="BX95" s="30" t="s">
        <v>655</v>
      </c>
      <c r="BY95" s="30" t="s">
        <v>655</v>
      </c>
      <c r="BZ95" s="30">
        <f t="shared" si="25"/>
        <v>0</v>
      </c>
      <c r="CA95" s="30" t="s">
        <v>655</v>
      </c>
      <c r="CB95" s="76"/>
      <c r="CC95" s="21"/>
      <c r="CD95" s="21"/>
      <c r="CE95" s="21"/>
      <c r="CF95" s="21"/>
      <c r="CG95" s="21"/>
      <c r="CH95" s="21"/>
      <c r="CI95" s="21"/>
      <c r="CJ95" s="32"/>
    </row>
    <row r="96" spans="2:88" s="133" customFormat="1">
      <c r="B96" s="481"/>
      <c r="C96" s="482"/>
      <c r="D96" s="483"/>
      <c r="E96" s="240" t="s">
        <v>447</v>
      </c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7"/>
      <c r="BM96" s="227"/>
      <c r="BN96" s="227"/>
      <c r="BO96" s="227"/>
      <c r="BP96" s="227"/>
      <c r="BQ96" s="227"/>
      <c r="BR96" s="227"/>
      <c r="BS96" s="227"/>
      <c r="BT96" s="227"/>
      <c r="BU96" s="227"/>
      <c r="BV96" s="227"/>
      <c r="BW96" s="227"/>
      <c r="BX96" s="227"/>
      <c r="BY96" s="227"/>
      <c r="BZ96" s="227"/>
      <c r="CA96" s="227"/>
      <c r="CB96" s="227"/>
      <c r="CC96" s="227"/>
      <c r="CD96" s="227"/>
      <c r="CE96" s="227"/>
      <c r="CF96" s="227"/>
      <c r="CG96" s="227"/>
      <c r="CH96" s="227"/>
      <c r="CI96" s="227"/>
      <c r="CJ96" s="248"/>
    </row>
    <row r="97" spans="2:90">
      <c r="B97" s="99">
        <v>76</v>
      </c>
      <c r="C97" s="49">
        <v>53</v>
      </c>
      <c r="D97" s="51">
        <v>1</v>
      </c>
      <c r="E97" s="21" t="s">
        <v>771</v>
      </c>
      <c r="F97" s="38" t="s">
        <v>770</v>
      </c>
      <c r="G97" s="21" t="s">
        <v>775</v>
      </c>
      <c r="H97" s="70"/>
      <c r="I97" s="86"/>
      <c r="J97" s="86"/>
      <c r="K97" s="86"/>
      <c r="L97" s="86"/>
      <c r="M97" s="86"/>
      <c r="N97" s="22"/>
      <c r="O97" s="22"/>
      <c r="P97" s="22"/>
      <c r="Q97" s="22"/>
      <c r="R97" s="22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37"/>
      <c r="AR97" s="21"/>
      <c r="AS97" s="21"/>
      <c r="AT97" s="21"/>
      <c r="AU97" s="76"/>
      <c r="AV97" s="30">
        <f>MIN(I97:AT97)</f>
        <v>0</v>
      </c>
      <c r="AW97" s="30" t="s">
        <v>655</v>
      </c>
      <c r="AX97" s="30" t="s">
        <v>655</v>
      </c>
      <c r="AY97" s="30" t="s">
        <v>655</v>
      </c>
      <c r="AZ97" s="30">
        <f>MAX(I97:AT97)</f>
        <v>0</v>
      </c>
      <c r="BA97" s="30" t="s">
        <v>655</v>
      </c>
      <c r="BB97" s="76"/>
      <c r="BC97" s="65"/>
      <c r="BD97" s="65"/>
      <c r="BE97" s="65"/>
      <c r="BF97" s="21"/>
      <c r="BG97" s="65"/>
      <c r="BH97" s="65"/>
      <c r="BI97" s="65"/>
      <c r="BJ97" s="21"/>
      <c r="BK97" s="65"/>
      <c r="BL97" s="65"/>
      <c r="BM97" s="65"/>
      <c r="BN97" s="65"/>
      <c r="BO97" s="21"/>
      <c r="BP97" s="21"/>
      <c r="BQ97" s="21"/>
      <c r="BR97" s="21"/>
      <c r="BS97" s="21"/>
      <c r="BT97" s="55"/>
      <c r="BU97" s="76"/>
      <c r="BV97" s="30">
        <f>MIN(BC97:BS97)</f>
        <v>0</v>
      </c>
      <c r="BW97" s="30" t="s">
        <v>655</v>
      </c>
      <c r="BX97" s="30" t="s">
        <v>655</v>
      </c>
      <c r="BY97" s="30" t="s">
        <v>655</v>
      </c>
      <c r="BZ97" s="30">
        <f>MAX(BC97:BS97)</f>
        <v>0</v>
      </c>
      <c r="CA97" s="30" t="s">
        <v>655</v>
      </c>
      <c r="CB97" s="76"/>
      <c r="CC97" s="21"/>
      <c r="CD97" s="21"/>
      <c r="CE97" s="21"/>
      <c r="CF97" s="21"/>
      <c r="CG97" s="21"/>
      <c r="CH97" s="21"/>
      <c r="CI97" s="21"/>
      <c r="CJ97" s="32">
        <v>44</v>
      </c>
    </row>
    <row r="98" spans="2:90">
      <c r="B98" s="99">
        <v>77</v>
      </c>
      <c r="C98" s="49">
        <v>54</v>
      </c>
      <c r="D98" s="51">
        <v>2</v>
      </c>
      <c r="E98" s="21" t="s">
        <v>772</v>
      </c>
      <c r="F98" s="38" t="s">
        <v>769</v>
      </c>
      <c r="G98" s="21" t="s">
        <v>775</v>
      </c>
      <c r="H98" s="70"/>
      <c r="I98" s="86"/>
      <c r="J98" s="86"/>
      <c r="K98" s="86"/>
      <c r="L98" s="86"/>
      <c r="M98" s="86"/>
      <c r="N98" s="22"/>
      <c r="O98" s="22"/>
      <c r="P98" s="22"/>
      <c r="Q98" s="22"/>
      <c r="R98" s="22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37"/>
      <c r="AR98" s="21"/>
      <c r="AS98" s="21"/>
      <c r="AT98" s="21"/>
      <c r="AU98" s="76"/>
      <c r="AV98" s="30">
        <f>MIN(I98:AT98)</f>
        <v>0</v>
      </c>
      <c r="AW98" s="30" t="s">
        <v>655</v>
      </c>
      <c r="AX98" s="30" t="s">
        <v>655</v>
      </c>
      <c r="AY98" s="30" t="s">
        <v>655</v>
      </c>
      <c r="AZ98" s="30">
        <f>MAX(I98:AT98)</f>
        <v>0</v>
      </c>
      <c r="BA98" s="30" t="s">
        <v>655</v>
      </c>
      <c r="BB98" s="76"/>
      <c r="BC98" s="65"/>
      <c r="BD98" s="65"/>
      <c r="BE98" s="65"/>
      <c r="BF98" s="21"/>
      <c r="BG98" s="65"/>
      <c r="BH98" s="65"/>
      <c r="BI98" s="65"/>
      <c r="BJ98" s="21"/>
      <c r="BK98" s="65"/>
      <c r="BL98" s="65"/>
      <c r="BM98" s="65"/>
      <c r="BN98" s="65"/>
      <c r="BO98" s="21"/>
      <c r="BP98" s="21"/>
      <c r="BQ98" s="21">
        <v>1</v>
      </c>
      <c r="BR98" s="21">
        <v>4.5</v>
      </c>
      <c r="BS98" s="21">
        <v>9.6999999999999993</v>
      </c>
      <c r="BT98" s="55"/>
      <c r="BU98" s="76"/>
      <c r="BV98" s="30">
        <f>MIN(BC98:BS98)</f>
        <v>1</v>
      </c>
      <c r="BW98" s="30">
        <f>MEDIAN(BC98:BS98)</f>
        <v>4.5</v>
      </c>
      <c r="BX98" s="30">
        <f>AVERAGE(BC98:BS98)</f>
        <v>5.0666666666666664</v>
      </c>
      <c r="BY98" s="30">
        <f>PERCENTILE(BC98:BS98,0.95)</f>
        <v>9.18</v>
      </c>
      <c r="BZ98" s="30">
        <f>MAX(BC98:BS98)</f>
        <v>9.6999999999999993</v>
      </c>
      <c r="CA98" s="30">
        <f>STDEV(BC98:BS98)</f>
        <v>4.3775944688074206</v>
      </c>
      <c r="CB98" s="76"/>
      <c r="CC98" s="21"/>
      <c r="CD98" s="21"/>
      <c r="CE98" s="21"/>
      <c r="CF98" s="21"/>
      <c r="CG98" s="21"/>
      <c r="CH98" s="21"/>
      <c r="CI98" s="21"/>
      <c r="CJ98" s="32">
        <v>46</v>
      </c>
    </row>
    <row r="99" spans="2:90">
      <c r="B99" s="99">
        <v>78</v>
      </c>
      <c r="C99" s="49">
        <v>55</v>
      </c>
      <c r="D99" s="51">
        <v>3</v>
      </c>
      <c r="E99" s="21" t="s">
        <v>773</v>
      </c>
      <c r="F99" s="38" t="s">
        <v>774</v>
      </c>
      <c r="G99" s="21" t="s">
        <v>775</v>
      </c>
      <c r="H99" s="70"/>
      <c r="I99" s="86"/>
      <c r="J99" s="86"/>
      <c r="K99" s="86"/>
      <c r="L99" s="86"/>
      <c r="M99" s="86"/>
      <c r="N99" s="22"/>
      <c r="O99" s="22"/>
      <c r="P99" s="22"/>
      <c r="Q99" s="22"/>
      <c r="R99" s="22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37"/>
      <c r="AR99" s="21"/>
      <c r="AS99" s="21"/>
      <c r="AT99" s="21"/>
      <c r="AU99" s="76"/>
      <c r="AV99" s="30">
        <f>MIN(I99:AT99)</f>
        <v>0</v>
      </c>
      <c r="AW99" s="30" t="s">
        <v>655</v>
      </c>
      <c r="AX99" s="30" t="s">
        <v>655</v>
      </c>
      <c r="AY99" s="30" t="s">
        <v>655</v>
      </c>
      <c r="AZ99" s="30">
        <f>MAX(I99:AT99)</f>
        <v>0</v>
      </c>
      <c r="BA99" s="30" t="s">
        <v>655</v>
      </c>
      <c r="BB99" s="76"/>
      <c r="BC99" s="65"/>
      <c r="BD99" s="65"/>
      <c r="BE99" s="65"/>
      <c r="BF99" s="21"/>
      <c r="BG99" s="65"/>
      <c r="BH99" s="65"/>
      <c r="BI99" s="65"/>
      <c r="BJ99" s="21"/>
      <c r="BK99" s="65"/>
      <c r="BL99" s="65"/>
      <c r="BM99" s="65"/>
      <c r="BN99" s="65"/>
      <c r="BO99" s="21"/>
      <c r="BP99" s="21"/>
      <c r="BQ99" s="21"/>
      <c r="BR99" s="21"/>
      <c r="BS99" s="21"/>
      <c r="BT99" s="55"/>
      <c r="BU99" s="76"/>
      <c r="BV99" s="30">
        <f>MIN(BC99:BS99)</f>
        <v>0</v>
      </c>
      <c r="BW99" s="30" t="s">
        <v>655</v>
      </c>
      <c r="BX99" s="30" t="s">
        <v>655</v>
      </c>
      <c r="BY99" s="30" t="s">
        <v>655</v>
      </c>
      <c r="BZ99" s="30">
        <f>MAX(BC99:BS99)</f>
        <v>0</v>
      </c>
      <c r="CA99" s="30" t="s">
        <v>655</v>
      </c>
      <c r="CB99" s="76"/>
      <c r="CC99" s="21"/>
      <c r="CD99" s="21"/>
      <c r="CE99" s="21"/>
      <c r="CF99" s="21"/>
      <c r="CG99" s="21"/>
      <c r="CH99" s="21"/>
      <c r="CI99" s="21"/>
      <c r="CJ99" s="32">
        <v>45</v>
      </c>
    </row>
    <row r="100" spans="2:90" s="133" customFormat="1">
      <c r="B100" s="481"/>
      <c r="C100" s="482"/>
      <c r="D100" s="483"/>
      <c r="E100" s="240" t="s">
        <v>446</v>
      </c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227"/>
      <c r="BS100" s="227"/>
      <c r="BT100" s="227"/>
      <c r="BU100" s="227"/>
      <c r="BV100" s="227"/>
      <c r="BW100" s="227"/>
      <c r="BX100" s="227"/>
      <c r="BY100" s="227"/>
      <c r="BZ100" s="227"/>
      <c r="CA100" s="227"/>
      <c r="CB100" s="227"/>
      <c r="CC100" s="227"/>
      <c r="CD100" s="227"/>
      <c r="CE100" s="227"/>
      <c r="CF100" s="227"/>
      <c r="CG100" s="227"/>
      <c r="CH100" s="227"/>
      <c r="CI100" s="227"/>
      <c r="CJ100" s="248"/>
    </row>
    <row r="101" spans="2:90">
      <c r="B101" s="99">
        <v>79</v>
      </c>
      <c r="C101" s="49">
        <v>56</v>
      </c>
      <c r="D101" s="51">
        <v>1</v>
      </c>
      <c r="E101" s="21" t="s">
        <v>431</v>
      </c>
      <c r="F101" s="38" t="s">
        <v>674</v>
      </c>
      <c r="G101" s="21" t="s">
        <v>446</v>
      </c>
      <c r="H101" s="70"/>
      <c r="I101" s="86"/>
      <c r="J101" s="86"/>
      <c r="K101" s="86"/>
      <c r="L101" s="86"/>
      <c r="M101" s="86"/>
      <c r="N101" s="22"/>
      <c r="O101" s="22"/>
      <c r="P101" s="22"/>
      <c r="Q101" s="22"/>
      <c r="R101" s="22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37"/>
      <c r="AR101" s="21"/>
      <c r="AS101" s="21"/>
      <c r="AT101" s="21"/>
      <c r="AU101" s="76"/>
      <c r="AV101" s="30">
        <f>MIN(I101:AT101)</f>
        <v>0</v>
      </c>
      <c r="AW101" s="30" t="s">
        <v>655</v>
      </c>
      <c r="AX101" s="30" t="s">
        <v>655</v>
      </c>
      <c r="AY101" s="30" t="s">
        <v>655</v>
      </c>
      <c r="AZ101" s="30">
        <f>MAX(I101:AT101)</f>
        <v>0</v>
      </c>
      <c r="BA101" s="30" t="s">
        <v>655</v>
      </c>
      <c r="BB101" s="76"/>
      <c r="BC101" s="65"/>
      <c r="BD101" s="65"/>
      <c r="BE101" s="65"/>
      <c r="BF101" s="21"/>
      <c r="BG101" s="65"/>
      <c r="BH101" s="65"/>
      <c r="BI101" s="65"/>
      <c r="BJ101" s="21"/>
      <c r="BK101" s="65"/>
      <c r="BL101" s="65"/>
      <c r="BM101" s="65"/>
      <c r="BN101" s="65"/>
      <c r="BO101" s="21"/>
      <c r="BP101" s="21"/>
      <c r="BQ101" s="21"/>
      <c r="BR101" s="21"/>
      <c r="BS101" s="21"/>
      <c r="BT101" s="55"/>
      <c r="BU101" s="76"/>
      <c r="BV101" s="30">
        <f>MIN(BC101:BS101)</f>
        <v>0</v>
      </c>
      <c r="BW101" s="30" t="s">
        <v>655</v>
      </c>
      <c r="BX101" s="30" t="s">
        <v>655</v>
      </c>
      <c r="BY101" s="30" t="s">
        <v>655</v>
      </c>
      <c r="BZ101" s="30">
        <f>MAX(BC101:BS101)</f>
        <v>0</v>
      </c>
      <c r="CA101" s="30" t="s">
        <v>655</v>
      </c>
      <c r="CB101" s="76"/>
      <c r="CC101" s="21"/>
      <c r="CD101" s="21"/>
      <c r="CE101" s="21"/>
      <c r="CF101" s="21"/>
      <c r="CG101" s="21"/>
      <c r="CH101" s="21"/>
      <c r="CI101" s="21"/>
      <c r="CJ101" s="32" t="s">
        <v>45</v>
      </c>
    </row>
    <row r="102" spans="2:90" s="133" customFormat="1">
      <c r="B102" s="481"/>
      <c r="C102" s="482"/>
      <c r="D102" s="483"/>
      <c r="E102" s="240" t="s">
        <v>445</v>
      </c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227"/>
      <c r="BS102" s="227"/>
      <c r="BT102" s="227"/>
      <c r="BU102" s="227"/>
      <c r="BV102" s="227"/>
      <c r="BW102" s="227"/>
      <c r="BX102" s="227"/>
      <c r="BY102" s="227"/>
      <c r="BZ102" s="227"/>
      <c r="CA102" s="227"/>
      <c r="CB102" s="227"/>
      <c r="CC102" s="227"/>
      <c r="CD102" s="227"/>
      <c r="CE102" s="227"/>
      <c r="CF102" s="227"/>
      <c r="CG102" s="227"/>
      <c r="CH102" s="227"/>
      <c r="CI102" s="227"/>
      <c r="CJ102" s="248"/>
    </row>
    <row r="103" spans="2:90">
      <c r="B103" s="99">
        <v>80</v>
      </c>
      <c r="C103" s="49">
        <v>57</v>
      </c>
      <c r="D103" s="51">
        <v>1</v>
      </c>
      <c r="E103" s="39" t="s">
        <v>58</v>
      </c>
      <c r="F103" s="38" t="s">
        <v>461</v>
      </c>
      <c r="G103" s="37" t="s">
        <v>766</v>
      </c>
      <c r="H103" s="70"/>
      <c r="I103" s="86"/>
      <c r="J103" s="86"/>
      <c r="K103" s="86"/>
      <c r="L103" s="86"/>
      <c r="M103" s="86"/>
      <c r="N103" s="22"/>
      <c r="O103" s="22"/>
      <c r="P103" s="22"/>
      <c r="Q103" s="22"/>
      <c r="R103" s="22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37"/>
      <c r="AR103" s="21"/>
      <c r="AS103" s="21"/>
      <c r="AT103" s="21"/>
      <c r="AU103" s="76"/>
      <c r="AV103" s="30">
        <f>MIN(I103:AT103)</f>
        <v>0</v>
      </c>
      <c r="AW103" s="30" t="s">
        <v>655</v>
      </c>
      <c r="AX103" s="30" t="s">
        <v>655</v>
      </c>
      <c r="AY103" s="30" t="s">
        <v>655</v>
      </c>
      <c r="AZ103" s="30">
        <f>MAX(I103:AT103)</f>
        <v>0</v>
      </c>
      <c r="BA103" s="30" t="s">
        <v>655</v>
      </c>
      <c r="BB103" s="76"/>
      <c r="BC103" s="21">
        <v>28.9</v>
      </c>
      <c r="BD103" s="21" t="s">
        <v>414</v>
      </c>
      <c r="BE103" s="21" t="s">
        <v>414</v>
      </c>
      <c r="BF103" s="21" t="s">
        <v>414</v>
      </c>
      <c r="BG103" s="21" t="s">
        <v>414</v>
      </c>
      <c r="BH103" s="21" t="s">
        <v>414</v>
      </c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55"/>
      <c r="BU103" s="76"/>
      <c r="BV103" s="30">
        <f>MIN(BC103:BS103)</f>
        <v>28.9</v>
      </c>
      <c r="BW103" s="30">
        <f>MEDIAN(BC103:BS103)</f>
        <v>28.9</v>
      </c>
      <c r="BX103" s="30">
        <f>AVERAGE(BC103:BS103)</f>
        <v>28.9</v>
      </c>
      <c r="BY103" s="30">
        <f>PERCENTILE(BC103:BS103,0.95)</f>
        <v>28.9</v>
      </c>
      <c r="BZ103" s="30">
        <f>MAX(BC103:BS103)</f>
        <v>28.9</v>
      </c>
      <c r="CA103" s="30" t="s">
        <v>655</v>
      </c>
      <c r="CB103" s="76"/>
      <c r="CC103" s="21"/>
      <c r="CD103" s="21"/>
      <c r="CE103" s="21"/>
      <c r="CF103" s="21"/>
      <c r="CG103" s="21"/>
      <c r="CH103" s="21"/>
      <c r="CI103" s="21"/>
      <c r="CJ103" s="32"/>
    </row>
    <row r="104" spans="2:90">
      <c r="B104" s="99">
        <v>81</v>
      </c>
      <c r="C104" s="49">
        <v>58</v>
      </c>
      <c r="D104" s="51">
        <v>2</v>
      </c>
      <c r="E104" s="21" t="s">
        <v>122</v>
      </c>
      <c r="F104" s="38" t="s">
        <v>462</v>
      </c>
      <c r="G104" s="21" t="s">
        <v>766</v>
      </c>
      <c r="H104" s="70"/>
      <c r="I104" s="71"/>
      <c r="J104" s="71"/>
      <c r="K104" s="71"/>
      <c r="L104" s="71"/>
      <c r="M104" s="71"/>
      <c r="N104" s="22">
        <v>1.9</v>
      </c>
      <c r="O104" s="22">
        <v>1.2</v>
      </c>
      <c r="P104" s="22"/>
      <c r="Q104" s="22"/>
      <c r="R104" s="22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37"/>
      <c r="AR104" s="21"/>
      <c r="AS104" s="21"/>
      <c r="AT104" s="21"/>
      <c r="AU104" s="76"/>
      <c r="AV104" s="30">
        <f>MIN(I104:AT104)</f>
        <v>1.2</v>
      </c>
      <c r="AW104" s="30">
        <f>MEDIAN(I104:AT104)</f>
        <v>1.5499999999999998</v>
      </c>
      <c r="AX104" s="30">
        <f>AVERAGE(I104:AT104)</f>
        <v>1.5499999999999998</v>
      </c>
      <c r="AY104" s="29">
        <f>PERCENTILE(I104:AT104,0.95)</f>
        <v>1.8649999999999998</v>
      </c>
      <c r="AZ104" s="30">
        <f>MAX(I104:AT104)</f>
        <v>1.9</v>
      </c>
      <c r="BA104" s="30">
        <f>STDEV(I104:AT104)</f>
        <v>0.49497474683058429</v>
      </c>
      <c r="BB104" s="76"/>
      <c r="BC104" s="65"/>
      <c r="BD104" s="65"/>
      <c r="BE104" s="65"/>
      <c r="BF104" s="21"/>
      <c r="BG104" s="65"/>
      <c r="BH104" s="65"/>
      <c r="BI104" s="65"/>
      <c r="BJ104" s="21"/>
      <c r="BK104" s="65"/>
      <c r="BL104" s="65"/>
      <c r="BM104" s="65"/>
      <c r="BN104" s="65"/>
      <c r="BO104" s="21"/>
      <c r="BP104" s="21"/>
      <c r="BQ104" s="21"/>
      <c r="BR104" s="21"/>
      <c r="BS104" s="21"/>
      <c r="BT104" s="55"/>
      <c r="BU104" s="76"/>
      <c r="BV104" s="30">
        <f>MIN(BC104:BS104)</f>
        <v>0</v>
      </c>
      <c r="BW104" s="30" t="s">
        <v>655</v>
      </c>
      <c r="BX104" s="30" t="s">
        <v>655</v>
      </c>
      <c r="BY104" s="30" t="s">
        <v>655</v>
      </c>
      <c r="BZ104" s="30">
        <f>MAX(BC104:BS104)</f>
        <v>0</v>
      </c>
      <c r="CA104" s="30" t="s">
        <v>655</v>
      </c>
      <c r="CB104" s="76"/>
      <c r="CC104" s="21"/>
      <c r="CD104" s="21"/>
      <c r="CE104" s="21"/>
      <c r="CF104" s="21"/>
      <c r="CG104" s="21"/>
      <c r="CH104" s="21"/>
      <c r="CI104" s="21"/>
      <c r="CJ104" s="32" t="s">
        <v>45</v>
      </c>
    </row>
    <row r="105" spans="2:90" s="133" customFormat="1">
      <c r="B105" s="481"/>
      <c r="C105" s="482"/>
      <c r="D105" s="483"/>
      <c r="E105" s="240" t="s">
        <v>466</v>
      </c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7"/>
      <c r="BM105" s="227"/>
      <c r="BN105" s="227"/>
      <c r="BO105" s="227"/>
      <c r="BP105" s="227"/>
      <c r="BQ105" s="227"/>
      <c r="BR105" s="227"/>
      <c r="BS105" s="227"/>
      <c r="BT105" s="227"/>
      <c r="BU105" s="227"/>
      <c r="BV105" s="227"/>
      <c r="BW105" s="227"/>
      <c r="BX105" s="227"/>
      <c r="BY105" s="227"/>
      <c r="BZ105" s="227"/>
      <c r="CA105" s="227"/>
      <c r="CB105" s="227"/>
      <c r="CC105" s="227"/>
      <c r="CD105" s="227"/>
      <c r="CE105" s="227"/>
      <c r="CF105" s="227"/>
      <c r="CG105" s="227"/>
      <c r="CH105" s="227"/>
      <c r="CI105" s="227"/>
      <c r="CJ105" s="248"/>
    </row>
    <row r="106" spans="2:90" s="1" customFormat="1">
      <c r="B106" s="99">
        <v>82</v>
      </c>
      <c r="C106" s="49">
        <v>59</v>
      </c>
      <c r="D106" s="51">
        <v>1</v>
      </c>
      <c r="E106" s="43" t="s">
        <v>66</v>
      </c>
      <c r="F106" s="38" t="s">
        <v>854</v>
      </c>
      <c r="G106" s="44" t="s">
        <v>778</v>
      </c>
      <c r="H106" s="93"/>
      <c r="I106" s="86"/>
      <c r="J106" s="86"/>
      <c r="K106" s="86"/>
      <c r="L106" s="86"/>
      <c r="M106" s="86"/>
      <c r="N106" s="88"/>
      <c r="O106" s="88"/>
      <c r="P106" s="77"/>
      <c r="Q106" s="77"/>
      <c r="R106" s="77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7"/>
      <c r="AR106" s="38"/>
      <c r="AS106" s="38"/>
      <c r="AT106" s="38"/>
      <c r="AU106" s="78"/>
      <c r="AV106" s="30">
        <f>MIN(I106:AT106)</f>
        <v>0</v>
      </c>
      <c r="AW106" s="30" t="s">
        <v>655</v>
      </c>
      <c r="AX106" s="30" t="s">
        <v>655</v>
      </c>
      <c r="AY106" s="30" t="s">
        <v>655</v>
      </c>
      <c r="AZ106" s="30">
        <f>MAX(I106:AT106)</f>
        <v>0</v>
      </c>
      <c r="BA106" s="30" t="s">
        <v>655</v>
      </c>
      <c r="BB106" s="78"/>
      <c r="BC106" s="65" t="s">
        <v>414</v>
      </c>
      <c r="BD106" s="65" t="s">
        <v>414</v>
      </c>
      <c r="BE106" s="65" t="s">
        <v>414</v>
      </c>
      <c r="BF106" s="38" t="s">
        <v>414</v>
      </c>
      <c r="BG106" s="65" t="s">
        <v>414</v>
      </c>
      <c r="BH106" s="65" t="s">
        <v>414</v>
      </c>
      <c r="BI106" s="65"/>
      <c r="BJ106" s="38"/>
      <c r="BK106" s="65"/>
      <c r="BL106" s="65"/>
      <c r="BM106" s="65"/>
      <c r="BN106" s="65"/>
      <c r="BO106" s="38"/>
      <c r="BP106" s="38"/>
      <c r="BQ106" s="38"/>
      <c r="BR106" s="38"/>
      <c r="BS106" s="38"/>
      <c r="BT106" s="56"/>
      <c r="BU106" s="78"/>
      <c r="BV106" s="30">
        <f>MIN(BC106:BS106)</f>
        <v>0</v>
      </c>
      <c r="BW106" s="30" t="s">
        <v>655</v>
      </c>
      <c r="BX106" s="30" t="s">
        <v>655</v>
      </c>
      <c r="BY106" s="30" t="s">
        <v>655</v>
      </c>
      <c r="BZ106" s="30">
        <f>MAX(BC106:BS106)</f>
        <v>0</v>
      </c>
      <c r="CA106" s="30" t="s">
        <v>655</v>
      </c>
      <c r="CB106" s="78"/>
      <c r="CC106" s="38"/>
      <c r="CD106" s="38"/>
      <c r="CE106" s="38"/>
      <c r="CF106" s="38"/>
      <c r="CG106" s="38"/>
      <c r="CH106" s="38"/>
      <c r="CI106" s="38"/>
      <c r="CJ106" s="110"/>
    </row>
    <row r="107" spans="2:90" s="133" customFormat="1">
      <c r="B107" s="481"/>
      <c r="C107" s="482"/>
      <c r="D107" s="483"/>
      <c r="E107" s="240" t="s">
        <v>779</v>
      </c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7"/>
      <c r="BM107" s="227"/>
      <c r="BN107" s="227"/>
      <c r="BO107" s="227"/>
      <c r="BP107" s="227"/>
      <c r="BQ107" s="227"/>
      <c r="BR107" s="227"/>
      <c r="BS107" s="227"/>
      <c r="BT107" s="227"/>
      <c r="BU107" s="227"/>
      <c r="BV107" s="227"/>
      <c r="BW107" s="227"/>
      <c r="BX107" s="227"/>
      <c r="BY107" s="227"/>
      <c r="BZ107" s="227"/>
      <c r="CA107" s="227"/>
      <c r="CB107" s="227"/>
      <c r="CC107" s="227"/>
      <c r="CD107" s="227"/>
      <c r="CE107" s="227"/>
      <c r="CF107" s="227"/>
      <c r="CG107" s="227"/>
      <c r="CH107" s="227"/>
      <c r="CI107" s="227"/>
      <c r="CJ107" s="248"/>
    </row>
    <row r="108" spans="2:90">
      <c r="B108" s="99">
        <v>83</v>
      </c>
      <c r="C108" s="49">
        <v>60</v>
      </c>
      <c r="D108" s="51">
        <v>1</v>
      </c>
      <c r="E108" s="37" t="s">
        <v>453</v>
      </c>
      <c r="F108" s="38" t="s">
        <v>927</v>
      </c>
      <c r="G108" s="44" t="s">
        <v>780</v>
      </c>
      <c r="H108" s="70"/>
      <c r="I108" s="71"/>
      <c r="J108" s="71"/>
      <c r="K108" s="71"/>
      <c r="L108" s="71"/>
      <c r="M108" s="71"/>
      <c r="N108" s="22"/>
      <c r="O108" s="22"/>
      <c r="P108" s="22"/>
      <c r="Q108" s="22"/>
      <c r="R108" s="22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37"/>
      <c r="AR108" s="21"/>
      <c r="AS108" s="21"/>
      <c r="AT108" s="21"/>
      <c r="AU108" s="76"/>
      <c r="AV108" s="30">
        <f>MIN(I108:AT108)</f>
        <v>0</v>
      </c>
      <c r="AW108" s="30" t="s">
        <v>655</v>
      </c>
      <c r="AX108" s="30" t="s">
        <v>655</v>
      </c>
      <c r="AY108" s="30" t="s">
        <v>655</v>
      </c>
      <c r="AZ108" s="30">
        <f>MAX(I108:AT108)</f>
        <v>0</v>
      </c>
      <c r="BA108" s="30" t="s">
        <v>655</v>
      </c>
      <c r="BB108" s="76"/>
      <c r="BC108" s="65"/>
      <c r="BD108" s="65"/>
      <c r="BE108" s="65"/>
      <c r="BF108" s="24"/>
      <c r="BG108" s="65"/>
      <c r="BH108" s="65"/>
      <c r="BI108" s="65"/>
      <c r="BJ108" s="24"/>
      <c r="BK108" s="65"/>
      <c r="BL108" s="65"/>
      <c r="BM108" s="65"/>
      <c r="BN108" s="65"/>
      <c r="BO108" s="21"/>
      <c r="BP108" s="21"/>
      <c r="BQ108" s="24" t="s">
        <v>228</v>
      </c>
      <c r="BR108" s="24" t="s">
        <v>228</v>
      </c>
      <c r="BS108" s="24" t="s">
        <v>228</v>
      </c>
      <c r="BT108" s="55"/>
      <c r="BU108" s="76"/>
      <c r="BV108" s="30">
        <f>MIN(BC108:BS108)</f>
        <v>0</v>
      </c>
      <c r="BW108" s="30" t="s">
        <v>655</v>
      </c>
      <c r="BX108" s="30" t="s">
        <v>655</v>
      </c>
      <c r="BY108" s="30" t="s">
        <v>655</v>
      </c>
      <c r="BZ108" s="30">
        <f>MAX(BC108:BS108)</f>
        <v>0</v>
      </c>
      <c r="CA108" s="30" t="s">
        <v>655</v>
      </c>
      <c r="CB108" s="76"/>
      <c r="CC108" s="21"/>
      <c r="CD108" s="21"/>
      <c r="CE108" s="21"/>
      <c r="CF108" s="21"/>
      <c r="CG108" s="21"/>
      <c r="CH108" s="21"/>
      <c r="CI108" s="21"/>
      <c r="CJ108" s="32"/>
    </row>
    <row r="109" spans="2:90" s="133" customFormat="1">
      <c r="B109" s="481"/>
      <c r="C109" s="482"/>
      <c r="D109" s="483"/>
      <c r="E109" s="240" t="s">
        <v>776</v>
      </c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7"/>
      <c r="BM109" s="227"/>
      <c r="BN109" s="227"/>
      <c r="BO109" s="227"/>
      <c r="BP109" s="227"/>
      <c r="BQ109" s="227"/>
      <c r="BR109" s="227"/>
      <c r="BS109" s="227"/>
      <c r="BT109" s="227"/>
      <c r="BU109" s="227"/>
      <c r="BV109" s="227"/>
      <c r="BW109" s="227"/>
      <c r="BX109" s="227"/>
      <c r="BY109" s="227"/>
      <c r="BZ109" s="227"/>
      <c r="CA109" s="227"/>
      <c r="CB109" s="227"/>
      <c r="CC109" s="227"/>
      <c r="CD109" s="227"/>
      <c r="CE109" s="227"/>
      <c r="CF109" s="227"/>
      <c r="CG109" s="227"/>
      <c r="CH109" s="227"/>
      <c r="CI109" s="227"/>
      <c r="CJ109" s="248"/>
    </row>
    <row r="110" spans="2:90">
      <c r="B110" s="99">
        <v>84</v>
      </c>
      <c r="C110" s="49">
        <v>61</v>
      </c>
      <c r="D110" s="51">
        <v>1</v>
      </c>
      <c r="E110" s="21" t="s">
        <v>243</v>
      </c>
      <c r="F110" s="38" t="s">
        <v>928</v>
      </c>
      <c r="G110" s="37" t="s">
        <v>777</v>
      </c>
      <c r="H110" s="70"/>
      <c r="I110" s="86"/>
      <c r="J110" s="86"/>
      <c r="K110" s="86"/>
      <c r="L110" s="86"/>
      <c r="M110" s="86"/>
      <c r="N110" s="89"/>
      <c r="O110" s="89"/>
      <c r="P110" s="22"/>
      <c r="Q110" s="22"/>
      <c r="R110" s="22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37"/>
      <c r="AR110" s="21"/>
      <c r="AS110" s="21"/>
      <c r="AT110" s="21"/>
      <c r="AU110" s="76"/>
      <c r="AV110" s="30">
        <f>MIN(I110:AT110)</f>
        <v>0</v>
      </c>
      <c r="AW110" s="30" t="s">
        <v>655</v>
      </c>
      <c r="AX110" s="30" t="s">
        <v>655</v>
      </c>
      <c r="AY110" s="30" t="s">
        <v>655</v>
      </c>
      <c r="AZ110" s="30">
        <f>MAX(I110:AT110)</f>
        <v>0</v>
      </c>
      <c r="BA110" s="30" t="s">
        <v>655</v>
      </c>
      <c r="BB110" s="76"/>
      <c r="BC110" s="69"/>
      <c r="BD110" s="21"/>
      <c r="BE110" s="21"/>
      <c r="BF110" s="21"/>
      <c r="BG110" s="69"/>
      <c r="BH110" s="21"/>
      <c r="BI110" s="21">
        <v>0.74</v>
      </c>
      <c r="BJ110" s="21">
        <v>0.93</v>
      </c>
      <c r="BK110" s="69">
        <v>1.8</v>
      </c>
      <c r="BL110" s="69">
        <v>0.8</v>
      </c>
      <c r="BM110" s="21">
        <v>0.96</v>
      </c>
      <c r="BN110" s="21">
        <v>2.6</v>
      </c>
      <c r="BO110" s="21"/>
      <c r="BP110" s="21"/>
      <c r="BQ110" s="21"/>
      <c r="BR110" s="21"/>
      <c r="BS110" s="21"/>
      <c r="BT110" s="55"/>
      <c r="BU110" s="76"/>
      <c r="BV110" s="30">
        <f>MIN(BC110:BS110)</f>
        <v>0.74</v>
      </c>
      <c r="BW110" s="30">
        <f>MEDIAN(BC110:BS110)</f>
        <v>0.94500000000000006</v>
      </c>
      <c r="BX110" s="30">
        <f>AVERAGE(BC110:BS110)</f>
        <v>1.3049999999999999</v>
      </c>
      <c r="BY110" s="30">
        <f>PERCENTILE(BC110:BS110,0.95)</f>
        <v>2.4000000000000004</v>
      </c>
      <c r="BZ110" s="30">
        <f>MAX(BC110:BS110)</f>
        <v>2.6</v>
      </c>
      <c r="CA110" s="30">
        <f>STDEV(BC110:BS110)</f>
        <v>0.74242171304454729</v>
      </c>
      <c r="CB110" s="76"/>
      <c r="CC110" s="21"/>
      <c r="CD110" s="21"/>
      <c r="CE110" s="21"/>
      <c r="CF110" s="21"/>
      <c r="CG110" s="21"/>
      <c r="CH110" s="21"/>
      <c r="CI110" s="21"/>
      <c r="CJ110" s="32"/>
    </row>
    <row r="111" spans="2:90" s="244" customFormat="1" ht="18" customHeight="1">
      <c r="B111" s="519"/>
      <c r="C111" s="520"/>
      <c r="D111" s="520"/>
      <c r="E111" s="121" t="s">
        <v>1527</v>
      </c>
      <c r="F111" s="104"/>
      <c r="G111" s="104"/>
      <c r="H111" s="118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18"/>
      <c r="AV111" s="230">
        <f t="shared" ref="AV111:BA111" si="26">SUM(AV41:AV110)</f>
        <v>4360.2799999999988</v>
      </c>
      <c r="AW111" s="230">
        <f t="shared" si="26"/>
        <v>5787.3200000000006</v>
      </c>
      <c r="AX111" s="230">
        <f t="shared" si="26"/>
        <v>7689.0242857142866</v>
      </c>
      <c r="AY111" s="230">
        <f t="shared" si="26"/>
        <v>12931.123000000001</v>
      </c>
      <c r="AZ111" s="230">
        <f t="shared" si="26"/>
        <v>13662.9</v>
      </c>
      <c r="BA111" s="230">
        <f t="shared" si="26"/>
        <v>4442.3351751323871</v>
      </c>
      <c r="BB111" s="118"/>
      <c r="BC111" s="104"/>
      <c r="BD111" s="104"/>
      <c r="BE111" s="104"/>
      <c r="BF111" s="104"/>
      <c r="BG111" s="104"/>
      <c r="BH111" s="104"/>
      <c r="BI111" s="104"/>
      <c r="BJ111" s="104"/>
      <c r="BK111" s="104"/>
      <c r="BL111" s="104"/>
      <c r="BM111" s="104"/>
      <c r="BN111" s="104"/>
      <c r="BO111" s="104"/>
      <c r="BP111" s="104"/>
      <c r="BQ111" s="104"/>
      <c r="BR111" s="104"/>
      <c r="BS111" s="104"/>
      <c r="BT111" s="104"/>
      <c r="BU111" s="118"/>
      <c r="BV111" s="230">
        <f t="shared" ref="BV111:CA111" si="27">SUM(BV41:BV110)</f>
        <v>1397.4978000000003</v>
      </c>
      <c r="BW111" s="230">
        <f t="shared" si="27"/>
        <v>1807.2699999999995</v>
      </c>
      <c r="BX111" s="230">
        <f t="shared" si="27"/>
        <v>1823.5512999999999</v>
      </c>
      <c r="BY111" s="230">
        <f t="shared" si="27"/>
        <v>2241.4649999999997</v>
      </c>
      <c r="BZ111" s="230">
        <f t="shared" si="27"/>
        <v>2298.75</v>
      </c>
      <c r="CA111" s="230">
        <f t="shared" si="27"/>
        <v>596.46525282140703</v>
      </c>
      <c r="CB111" s="118"/>
      <c r="CC111" s="119"/>
      <c r="CD111" s="119"/>
      <c r="CE111" s="119"/>
      <c r="CF111" s="119"/>
      <c r="CG111" s="119"/>
      <c r="CH111" s="119"/>
      <c r="CI111" s="119"/>
      <c r="CJ111" s="120"/>
      <c r="CK111" s="250"/>
      <c r="CL111" s="250"/>
    </row>
    <row r="112" spans="2:90" s="13" customFormat="1">
      <c r="B112" s="540"/>
      <c r="C112" s="541"/>
      <c r="D112" s="541"/>
      <c r="E112" s="541"/>
      <c r="F112" s="541"/>
      <c r="G112" s="541"/>
      <c r="H112" s="541"/>
      <c r="I112" s="541"/>
      <c r="J112" s="541"/>
      <c r="K112" s="541"/>
      <c r="L112" s="541"/>
      <c r="M112" s="541"/>
      <c r="N112" s="541"/>
      <c r="O112" s="541"/>
      <c r="P112" s="541"/>
      <c r="Q112" s="541"/>
      <c r="R112" s="541"/>
      <c r="S112" s="541"/>
      <c r="T112" s="541"/>
      <c r="U112" s="541"/>
      <c r="V112" s="541"/>
      <c r="W112" s="541"/>
      <c r="X112" s="541"/>
      <c r="Y112" s="541"/>
      <c r="Z112" s="541"/>
      <c r="AA112" s="541"/>
      <c r="AB112" s="541"/>
      <c r="AC112" s="541"/>
      <c r="AD112" s="541"/>
      <c r="AE112" s="541"/>
      <c r="AF112" s="541"/>
      <c r="AG112" s="541"/>
      <c r="AH112" s="541"/>
      <c r="AI112" s="541"/>
      <c r="AJ112" s="541"/>
      <c r="AK112" s="541"/>
      <c r="AL112" s="541"/>
      <c r="AM112" s="541"/>
      <c r="AN112" s="541"/>
      <c r="AO112" s="541"/>
      <c r="AP112" s="541"/>
      <c r="AQ112" s="541"/>
      <c r="AR112" s="541"/>
      <c r="AS112" s="541"/>
      <c r="AT112" s="541"/>
      <c r="AU112" s="541"/>
      <c r="AV112" s="541"/>
      <c r="AW112" s="541"/>
      <c r="AX112" s="541"/>
      <c r="AY112" s="541"/>
      <c r="AZ112" s="541"/>
      <c r="BA112" s="541"/>
      <c r="BB112" s="541"/>
      <c r="BC112" s="541"/>
      <c r="BD112" s="541"/>
      <c r="BE112" s="541"/>
      <c r="BF112" s="541"/>
      <c r="BG112" s="541"/>
      <c r="BH112" s="541"/>
      <c r="BI112" s="541"/>
      <c r="BJ112" s="541"/>
      <c r="BK112" s="541"/>
      <c r="BL112" s="541"/>
      <c r="BM112" s="541"/>
      <c r="BN112" s="541"/>
      <c r="BO112" s="541"/>
      <c r="BP112" s="541"/>
      <c r="BQ112" s="541"/>
      <c r="BR112" s="541"/>
      <c r="BS112" s="541"/>
      <c r="BT112" s="541"/>
      <c r="BU112" s="541"/>
      <c r="BV112" s="541"/>
      <c r="BW112" s="541"/>
      <c r="BX112" s="541"/>
      <c r="BY112" s="541"/>
      <c r="BZ112" s="541"/>
      <c r="CA112" s="541"/>
      <c r="CB112" s="541"/>
      <c r="CC112" s="541"/>
      <c r="CD112" s="541"/>
      <c r="CE112" s="541"/>
      <c r="CF112" s="541"/>
      <c r="CG112" s="541"/>
      <c r="CH112" s="541"/>
      <c r="CI112" s="541"/>
      <c r="CJ112" s="542"/>
    </row>
    <row r="113" spans="2:90">
      <c r="B113" s="537"/>
      <c r="C113" s="538"/>
      <c r="D113" s="538"/>
      <c r="E113" s="550" t="s">
        <v>782</v>
      </c>
      <c r="F113" s="551"/>
      <c r="G113" s="551"/>
      <c r="H113" s="551"/>
      <c r="I113" s="551"/>
      <c r="J113" s="551"/>
      <c r="K113" s="551"/>
      <c r="L113" s="551"/>
      <c r="M113" s="551"/>
      <c r="N113" s="551"/>
      <c r="O113" s="551"/>
      <c r="P113" s="551"/>
      <c r="Q113" s="551"/>
      <c r="R113" s="551"/>
      <c r="S113" s="551"/>
      <c r="T113" s="551"/>
      <c r="U113" s="551"/>
      <c r="V113" s="551"/>
      <c r="W113" s="551"/>
      <c r="X113" s="551"/>
      <c r="Y113" s="551"/>
      <c r="Z113" s="551"/>
      <c r="AA113" s="551"/>
      <c r="AB113" s="551"/>
      <c r="AC113" s="551"/>
      <c r="AD113" s="551"/>
      <c r="AE113" s="551"/>
      <c r="AF113" s="551"/>
      <c r="AG113" s="551"/>
      <c r="AH113" s="551"/>
      <c r="AI113" s="551"/>
      <c r="AJ113" s="551"/>
      <c r="AK113" s="551"/>
      <c r="AL113" s="551"/>
      <c r="AM113" s="551"/>
      <c r="AN113" s="551"/>
      <c r="AO113" s="551"/>
      <c r="AP113" s="551"/>
      <c r="AQ113" s="551"/>
      <c r="AR113" s="551"/>
      <c r="AS113" s="551"/>
      <c r="AT113" s="551"/>
      <c r="AU113" s="551"/>
      <c r="AV113" s="551"/>
      <c r="AW113" s="551"/>
      <c r="AX113" s="551"/>
      <c r="AY113" s="551"/>
      <c r="AZ113" s="551"/>
      <c r="BA113" s="551"/>
      <c r="BB113" s="551"/>
      <c r="BC113" s="551"/>
      <c r="BD113" s="551"/>
      <c r="BE113" s="551"/>
      <c r="BF113" s="551"/>
      <c r="BG113" s="551"/>
      <c r="BH113" s="551"/>
      <c r="BI113" s="551"/>
      <c r="BJ113" s="551"/>
      <c r="BK113" s="551"/>
      <c r="BL113" s="551"/>
      <c r="BM113" s="551"/>
      <c r="BN113" s="551"/>
      <c r="BO113" s="551"/>
      <c r="BP113" s="551"/>
      <c r="BQ113" s="551"/>
      <c r="BR113" s="551"/>
      <c r="BS113" s="551"/>
      <c r="BT113" s="551"/>
      <c r="BU113" s="551"/>
      <c r="BV113" s="551"/>
      <c r="BW113" s="551"/>
      <c r="BX113" s="551"/>
      <c r="BY113" s="551"/>
      <c r="BZ113" s="551"/>
      <c r="CA113" s="552"/>
      <c r="CB113" s="76"/>
      <c r="CC113" s="21"/>
      <c r="CD113" s="21"/>
      <c r="CE113" s="21"/>
      <c r="CF113" s="21"/>
      <c r="CG113" s="21"/>
      <c r="CH113" s="21"/>
      <c r="CI113" s="21"/>
      <c r="CJ113" s="32"/>
    </row>
    <row r="114" spans="2:90">
      <c r="B114" s="99">
        <v>85</v>
      </c>
      <c r="C114" s="49">
        <v>1</v>
      </c>
      <c r="D114" s="51">
        <v>1</v>
      </c>
      <c r="E114" s="37" t="s">
        <v>33</v>
      </c>
      <c r="F114" s="38" t="s">
        <v>15</v>
      </c>
      <c r="G114" s="21" t="s">
        <v>781</v>
      </c>
      <c r="H114" s="70"/>
      <c r="I114" s="71">
        <v>21.4</v>
      </c>
      <c r="J114" s="71">
        <v>25.9</v>
      </c>
      <c r="K114" s="71">
        <v>26.6</v>
      </c>
      <c r="L114" s="71">
        <v>21.8</v>
      </c>
      <c r="M114" s="71">
        <v>25.5</v>
      </c>
      <c r="N114" s="22">
        <v>23.7</v>
      </c>
      <c r="O114" s="22">
        <v>19.7</v>
      </c>
      <c r="P114" s="22">
        <v>15.4</v>
      </c>
      <c r="Q114" s="22"/>
      <c r="R114" s="22"/>
      <c r="S114" s="21">
        <v>193</v>
      </c>
      <c r="T114" s="21">
        <v>224</v>
      </c>
      <c r="U114" s="21">
        <v>112</v>
      </c>
      <c r="V114" s="21">
        <v>2.6</v>
      </c>
      <c r="W114" s="38">
        <v>43</v>
      </c>
      <c r="X114" s="38">
        <v>52</v>
      </c>
      <c r="Y114" s="21"/>
      <c r="Z114" s="21">
        <v>60</v>
      </c>
      <c r="AA114" s="21">
        <v>270</v>
      </c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37"/>
      <c r="AR114" s="21"/>
      <c r="AS114" s="21"/>
      <c r="AT114" s="21"/>
      <c r="AU114" s="76"/>
      <c r="AV114" s="30">
        <f t="shared" ref="AV114:AV125" si="28">MIN(I114:AT114)</f>
        <v>2.6</v>
      </c>
      <c r="AW114" s="30">
        <f>MEDIAN(I114:AT114)</f>
        <v>26.25</v>
      </c>
      <c r="AX114" s="30">
        <f>AVERAGE(I114:AT114)</f>
        <v>71.037499999999994</v>
      </c>
      <c r="AY114" s="29">
        <f>PERCENTILE(I114:AT114,0.95)</f>
        <v>235.5</v>
      </c>
      <c r="AZ114" s="30">
        <f t="shared" ref="AZ114:AZ125" si="29">MAX(I114:AT114)</f>
        <v>270</v>
      </c>
      <c r="BA114" s="30">
        <f>STDEV(I114:AT114)</f>
        <v>83.441115964093711</v>
      </c>
      <c r="BB114" s="76"/>
      <c r="BC114" s="65">
        <v>56.9</v>
      </c>
      <c r="BD114" s="65">
        <v>13.44</v>
      </c>
      <c r="BE114" s="65" t="s">
        <v>414</v>
      </c>
      <c r="BF114" s="21" t="s">
        <v>414</v>
      </c>
      <c r="BG114" s="65" t="s">
        <v>414</v>
      </c>
      <c r="BH114" s="65" t="s">
        <v>414</v>
      </c>
      <c r="BI114" s="65"/>
      <c r="BJ114" s="21"/>
      <c r="BK114" s="65"/>
      <c r="BL114" s="65"/>
      <c r="BM114" s="65"/>
      <c r="BN114" s="65"/>
      <c r="BO114" s="21"/>
      <c r="BP114" s="21"/>
      <c r="BQ114" s="21"/>
      <c r="BR114" s="21"/>
      <c r="BS114" s="21"/>
      <c r="BT114" s="55"/>
      <c r="BU114" s="76"/>
      <c r="BV114" s="30">
        <f t="shared" ref="BV114:BV125" si="30">MIN(BC114:BS114)</f>
        <v>13.44</v>
      </c>
      <c r="BW114" s="30">
        <f>MEDIAN(BC114:BS114)</f>
        <v>35.17</v>
      </c>
      <c r="BX114" s="30">
        <f>AVERAGE(BC114:BS114)</f>
        <v>35.17</v>
      </c>
      <c r="BY114" s="30">
        <f>PERCENTILE(BC114:BS114,0.95)</f>
        <v>54.726999999999997</v>
      </c>
      <c r="BZ114" s="30">
        <f>MAX(BC114:BS114)</f>
        <v>56.9</v>
      </c>
      <c r="CA114" s="30">
        <f>STDEV(BC114:BS114)</f>
        <v>30.730860710367349</v>
      </c>
      <c r="CB114" s="76"/>
      <c r="CC114" s="21"/>
      <c r="CD114" s="21"/>
      <c r="CE114" s="21"/>
      <c r="CF114" s="21"/>
      <c r="CG114" s="21"/>
      <c r="CH114" s="21"/>
      <c r="CI114" s="24" t="s">
        <v>228</v>
      </c>
      <c r="CJ114" s="32"/>
    </row>
    <row r="115" spans="2:90">
      <c r="B115" s="99">
        <v>86</v>
      </c>
      <c r="C115" s="49">
        <v>2</v>
      </c>
      <c r="D115" s="51">
        <v>2</v>
      </c>
      <c r="E115" s="40" t="s">
        <v>67</v>
      </c>
      <c r="F115" s="38" t="s">
        <v>682</v>
      </c>
      <c r="G115" s="21" t="s">
        <v>781</v>
      </c>
      <c r="H115" s="83"/>
      <c r="I115" s="86"/>
      <c r="J115" s="86"/>
      <c r="K115" s="86"/>
      <c r="L115" s="86"/>
      <c r="M115" s="86"/>
      <c r="N115" s="89"/>
      <c r="O115" s="89"/>
      <c r="P115" s="22"/>
      <c r="Q115" s="22"/>
      <c r="R115" s="22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37"/>
      <c r="AR115" s="21"/>
      <c r="AS115" s="21"/>
      <c r="AT115" s="21"/>
      <c r="AU115" s="76"/>
      <c r="AV115" s="30">
        <f t="shared" si="28"/>
        <v>0</v>
      </c>
      <c r="AW115" s="30" t="s">
        <v>655</v>
      </c>
      <c r="AX115" s="30" t="s">
        <v>655</v>
      </c>
      <c r="AY115" s="30" t="s">
        <v>655</v>
      </c>
      <c r="AZ115" s="30">
        <f t="shared" si="29"/>
        <v>0</v>
      </c>
      <c r="BA115" s="30" t="s">
        <v>655</v>
      </c>
      <c r="BB115" s="76"/>
      <c r="BC115" s="38">
        <v>5.01</v>
      </c>
      <c r="BD115" s="38" t="s">
        <v>414</v>
      </c>
      <c r="BE115" s="38" t="s">
        <v>414</v>
      </c>
      <c r="BF115" s="21" t="s">
        <v>414</v>
      </c>
      <c r="BG115" s="38" t="s">
        <v>414</v>
      </c>
      <c r="BH115" s="38" t="s">
        <v>414</v>
      </c>
      <c r="BI115" s="38">
        <v>5</v>
      </c>
      <c r="BJ115" s="21">
        <v>56</v>
      </c>
      <c r="BK115" s="38">
        <v>121</v>
      </c>
      <c r="BL115" s="38">
        <v>5.4</v>
      </c>
      <c r="BM115" s="38">
        <v>58</v>
      </c>
      <c r="BN115" s="38">
        <v>106</v>
      </c>
      <c r="BO115" s="21"/>
      <c r="BP115" s="21"/>
      <c r="BQ115" s="21"/>
      <c r="BR115" s="21"/>
      <c r="BS115" s="21"/>
      <c r="BT115" s="55"/>
      <c r="BU115" s="76"/>
      <c r="BV115" s="30">
        <f t="shared" si="30"/>
        <v>5</v>
      </c>
      <c r="BW115" s="30">
        <f>MEDIAN(BC115:BS115)</f>
        <v>56</v>
      </c>
      <c r="BX115" s="30">
        <f>AVERAGE(BC115:BS115)</f>
        <v>50.91571428571428</v>
      </c>
      <c r="BY115" s="30">
        <f>PERCENTILE(BC115:BS115,0.95)</f>
        <v>116.49999999999999</v>
      </c>
      <c r="BZ115" s="30">
        <f>MAX(BC115:BS115)</f>
        <v>121</v>
      </c>
      <c r="CA115" s="30">
        <f>STDEV(BC115:BS115)</f>
        <v>48.835421522068337</v>
      </c>
      <c r="CB115" s="76"/>
      <c r="CC115" s="21"/>
      <c r="CD115" s="21"/>
      <c r="CE115" s="21"/>
      <c r="CF115" s="21"/>
      <c r="CG115" s="21"/>
      <c r="CH115" s="21"/>
      <c r="CI115" s="21"/>
      <c r="CJ115" s="32"/>
    </row>
    <row r="116" spans="2:90">
      <c r="B116" s="99">
        <v>87</v>
      </c>
      <c r="C116" s="49">
        <v>3</v>
      </c>
      <c r="D116" s="51">
        <v>3</v>
      </c>
      <c r="E116" s="21" t="s">
        <v>242</v>
      </c>
      <c r="F116" s="38" t="s">
        <v>683</v>
      </c>
      <c r="G116" s="21" t="s">
        <v>781</v>
      </c>
      <c r="H116" s="83"/>
      <c r="I116" s="86"/>
      <c r="J116" s="86"/>
      <c r="K116" s="86"/>
      <c r="L116" s="86"/>
      <c r="M116" s="86"/>
      <c r="N116" s="89"/>
      <c r="O116" s="89"/>
      <c r="P116" s="22"/>
      <c r="Q116" s="22"/>
      <c r="R116" s="22"/>
      <c r="S116" s="21"/>
      <c r="T116" s="21"/>
      <c r="U116" s="21"/>
      <c r="V116" s="21"/>
      <c r="W116" s="21"/>
      <c r="X116" s="21"/>
      <c r="Y116" s="21"/>
      <c r="Z116" s="21" t="s">
        <v>406</v>
      </c>
      <c r="AA116" s="21">
        <v>75</v>
      </c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37"/>
      <c r="AR116" s="21"/>
      <c r="AS116" s="21"/>
      <c r="AT116" s="21"/>
      <c r="AU116" s="76"/>
      <c r="AV116" s="30">
        <f t="shared" si="28"/>
        <v>75</v>
      </c>
      <c r="AW116" s="30">
        <f>MEDIAN(I116:AT116)</f>
        <v>75</v>
      </c>
      <c r="AX116" s="30">
        <f>AVERAGE(I116:AT116)</f>
        <v>75</v>
      </c>
      <c r="AY116" s="30">
        <f>PERCENTILE(I116:AT116,0.95)</f>
        <v>75</v>
      </c>
      <c r="AZ116" s="30">
        <f t="shared" si="29"/>
        <v>75</v>
      </c>
      <c r="BA116" s="30" t="s">
        <v>655</v>
      </c>
      <c r="BB116" s="76"/>
      <c r="BC116" s="82"/>
      <c r="BD116" s="21"/>
      <c r="BE116" s="21"/>
      <c r="BF116" s="21"/>
      <c r="BG116" s="82"/>
      <c r="BH116" s="21"/>
      <c r="BI116" s="21">
        <v>13</v>
      </c>
      <c r="BJ116" s="21">
        <v>27</v>
      </c>
      <c r="BK116" s="82">
        <v>97</v>
      </c>
      <c r="BL116" s="82">
        <v>14</v>
      </c>
      <c r="BM116" s="21">
        <v>26</v>
      </c>
      <c r="BN116" s="21">
        <v>83</v>
      </c>
      <c r="BO116" s="21"/>
      <c r="BP116" s="21"/>
      <c r="BQ116" s="21"/>
      <c r="BR116" s="21"/>
      <c r="BS116" s="21"/>
      <c r="BT116" s="55"/>
      <c r="BU116" s="76"/>
      <c r="BV116" s="30">
        <f t="shared" si="30"/>
        <v>13</v>
      </c>
      <c r="BW116" s="30">
        <f>MEDIAN(BC116:BS116)</f>
        <v>26.5</v>
      </c>
      <c r="BX116" s="30">
        <f>AVERAGE(BC116:BS116)</f>
        <v>43.333333333333336</v>
      </c>
      <c r="BY116" s="30">
        <f>PERCENTILE(BC116:BS116,0.95)</f>
        <v>93.5</v>
      </c>
      <c r="BZ116" s="30">
        <f>MAX(BC116:BS116)</f>
        <v>97</v>
      </c>
      <c r="CA116" s="30">
        <f>STDEV(BC116:BS116)</f>
        <v>36.881793159588469</v>
      </c>
      <c r="CB116" s="76"/>
      <c r="CC116" s="21"/>
      <c r="CD116" s="21"/>
      <c r="CE116" s="21"/>
      <c r="CF116" s="21"/>
      <c r="CG116" s="21"/>
      <c r="CH116" s="21"/>
      <c r="CI116" s="21"/>
      <c r="CJ116" s="32"/>
    </row>
    <row r="117" spans="2:90">
      <c r="B117" s="99">
        <v>88</v>
      </c>
      <c r="C117" s="49">
        <v>4</v>
      </c>
      <c r="D117" s="51">
        <v>4</v>
      </c>
      <c r="E117" s="40" t="s">
        <v>71</v>
      </c>
      <c r="F117" s="38" t="s">
        <v>685</v>
      </c>
      <c r="G117" s="21" t="s">
        <v>781</v>
      </c>
      <c r="H117" s="83"/>
      <c r="I117" s="86"/>
      <c r="J117" s="86"/>
      <c r="K117" s="86"/>
      <c r="L117" s="86"/>
      <c r="M117" s="86"/>
      <c r="N117" s="89"/>
      <c r="O117" s="89"/>
      <c r="P117" s="22"/>
      <c r="Q117" s="22"/>
      <c r="R117" s="22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37"/>
      <c r="AR117" s="21"/>
      <c r="AS117" s="21"/>
      <c r="AT117" s="21"/>
      <c r="AU117" s="76"/>
      <c r="AV117" s="30">
        <f t="shared" si="28"/>
        <v>0</v>
      </c>
      <c r="AW117" s="30" t="s">
        <v>655</v>
      </c>
      <c r="AX117" s="30" t="s">
        <v>655</v>
      </c>
      <c r="AY117" s="30" t="s">
        <v>655</v>
      </c>
      <c r="AZ117" s="30">
        <f t="shared" si="29"/>
        <v>0</v>
      </c>
      <c r="BA117" s="30" t="s">
        <v>655</v>
      </c>
      <c r="BB117" s="76"/>
      <c r="BC117" s="65" t="s">
        <v>414</v>
      </c>
      <c r="BD117" s="65" t="s">
        <v>414</v>
      </c>
      <c r="BE117" s="65" t="s">
        <v>414</v>
      </c>
      <c r="BF117" s="21" t="s">
        <v>414</v>
      </c>
      <c r="BG117" s="65" t="s">
        <v>414</v>
      </c>
      <c r="BH117" s="65" t="s">
        <v>414</v>
      </c>
      <c r="BI117" s="65"/>
      <c r="BJ117" s="21"/>
      <c r="BK117" s="65"/>
      <c r="BL117" s="65"/>
      <c r="BM117" s="65"/>
      <c r="BN117" s="65"/>
      <c r="BO117" s="21"/>
      <c r="BP117" s="21"/>
      <c r="BQ117" s="21"/>
      <c r="BR117" s="21"/>
      <c r="BS117" s="21"/>
      <c r="BT117" s="55"/>
      <c r="BU117" s="76"/>
      <c r="BV117" s="30">
        <f t="shared" si="30"/>
        <v>0</v>
      </c>
      <c r="BW117" s="30" t="s">
        <v>655</v>
      </c>
      <c r="BX117" s="30" t="s">
        <v>655</v>
      </c>
      <c r="BY117" s="30" t="s">
        <v>655</v>
      </c>
      <c r="BZ117" s="30" t="s">
        <v>655</v>
      </c>
      <c r="CA117" s="30" t="s">
        <v>655</v>
      </c>
      <c r="CB117" s="76"/>
      <c r="CC117" s="21"/>
      <c r="CD117" s="21"/>
      <c r="CE117" s="21"/>
      <c r="CF117" s="21"/>
      <c r="CG117" s="21"/>
      <c r="CH117" s="21"/>
      <c r="CI117" s="21"/>
      <c r="CJ117" s="32"/>
    </row>
    <row r="118" spans="2:90">
      <c r="B118" s="99">
        <v>89</v>
      </c>
      <c r="C118" s="49">
        <v>5</v>
      </c>
      <c r="D118" s="51">
        <v>5</v>
      </c>
      <c r="E118" s="21" t="s">
        <v>385</v>
      </c>
      <c r="F118" s="38" t="s">
        <v>783</v>
      </c>
      <c r="G118" s="21" t="s">
        <v>781</v>
      </c>
      <c r="H118" s="83"/>
      <c r="I118" s="86"/>
      <c r="J118" s="86"/>
      <c r="K118" s="86"/>
      <c r="L118" s="86"/>
      <c r="M118" s="86"/>
      <c r="N118" s="89"/>
      <c r="O118" s="89"/>
      <c r="P118" s="22"/>
      <c r="Q118" s="22"/>
      <c r="R118" s="22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37"/>
      <c r="AR118" s="21"/>
      <c r="AS118" s="21"/>
      <c r="AT118" s="21"/>
      <c r="AU118" s="76"/>
      <c r="AV118" s="30">
        <f t="shared" si="28"/>
        <v>0</v>
      </c>
      <c r="AW118" s="30" t="s">
        <v>655</v>
      </c>
      <c r="AX118" s="30" t="s">
        <v>655</v>
      </c>
      <c r="AY118" s="30" t="s">
        <v>655</v>
      </c>
      <c r="AZ118" s="30">
        <f t="shared" si="29"/>
        <v>0</v>
      </c>
      <c r="BA118" s="30" t="s">
        <v>655</v>
      </c>
      <c r="BB118" s="76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55"/>
      <c r="BU118" s="76"/>
      <c r="BV118" s="30">
        <f t="shared" si="30"/>
        <v>0</v>
      </c>
      <c r="BW118" s="30" t="s">
        <v>655</v>
      </c>
      <c r="BX118" s="30" t="s">
        <v>655</v>
      </c>
      <c r="BY118" s="30" t="s">
        <v>655</v>
      </c>
      <c r="BZ118" s="30" t="s">
        <v>655</v>
      </c>
      <c r="CA118" s="30" t="s">
        <v>655</v>
      </c>
      <c r="CB118" s="76"/>
      <c r="CC118" s="21"/>
      <c r="CD118" s="21"/>
      <c r="CE118" s="21"/>
      <c r="CF118" s="21"/>
      <c r="CG118" s="21"/>
      <c r="CH118" s="21"/>
      <c r="CI118" s="21"/>
      <c r="CJ118" s="32"/>
    </row>
    <row r="119" spans="2:90">
      <c r="B119" s="99">
        <v>90</v>
      </c>
      <c r="C119" s="49">
        <v>6</v>
      </c>
      <c r="D119" s="51">
        <v>6</v>
      </c>
      <c r="E119" s="21" t="s">
        <v>252</v>
      </c>
      <c r="F119" s="38" t="s">
        <v>684</v>
      </c>
      <c r="G119" s="21" t="s">
        <v>781</v>
      </c>
      <c r="H119" s="81"/>
      <c r="I119" s="86"/>
      <c r="J119" s="86"/>
      <c r="K119" s="86"/>
      <c r="L119" s="86"/>
      <c r="M119" s="86"/>
      <c r="N119" s="89"/>
      <c r="O119" s="89"/>
      <c r="P119" s="22"/>
      <c r="Q119" s="22"/>
      <c r="R119" s="22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76"/>
      <c r="AV119" s="30">
        <f t="shared" si="28"/>
        <v>0</v>
      </c>
      <c r="AW119" s="30" t="s">
        <v>655</v>
      </c>
      <c r="AX119" s="30" t="s">
        <v>655</v>
      </c>
      <c r="AY119" s="30" t="s">
        <v>655</v>
      </c>
      <c r="AZ119" s="30">
        <f t="shared" si="29"/>
        <v>0</v>
      </c>
      <c r="BA119" s="30" t="s">
        <v>655</v>
      </c>
      <c r="BB119" s="76"/>
      <c r="BC119" s="80"/>
      <c r="BD119" s="21"/>
      <c r="BE119" s="21"/>
      <c r="BF119" s="21"/>
      <c r="BG119" s="80"/>
      <c r="BH119" s="21"/>
      <c r="BI119" s="21">
        <v>0.15</v>
      </c>
      <c r="BJ119" s="21">
        <v>0.92</v>
      </c>
      <c r="BK119" s="80">
        <v>32</v>
      </c>
      <c r="BL119" s="80">
        <v>1.6</v>
      </c>
      <c r="BM119" s="21">
        <v>2.2999999999999998</v>
      </c>
      <c r="BN119" s="21">
        <v>38</v>
      </c>
      <c r="BO119" s="21"/>
      <c r="BP119" s="21"/>
      <c r="BQ119" s="21"/>
      <c r="BR119" s="21"/>
      <c r="BS119" s="21"/>
      <c r="BT119" s="55"/>
      <c r="BU119" s="76"/>
      <c r="BV119" s="30">
        <f t="shared" si="30"/>
        <v>0.15</v>
      </c>
      <c r="BW119" s="30">
        <f>MEDIAN(BC119:BS119)</f>
        <v>1.95</v>
      </c>
      <c r="BX119" s="30">
        <f>AVERAGE(BC119:BS119)</f>
        <v>12.494999999999999</v>
      </c>
      <c r="BY119" s="30">
        <f>PERCENTILE(BC119:BS119,0.95)</f>
        <v>36.5</v>
      </c>
      <c r="BZ119" s="30">
        <f>MAX(BC119:BS119)</f>
        <v>38</v>
      </c>
      <c r="CA119" s="30">
        <f>STDEV(BC119:BS119)</f>
        <v>17.54975071048019</v>
      </c>
      <c r="CB119" s="76"/>
      <c r="CC119" s="21"/>
      <c r="CD119" s="21"/>
      <c r="CE119" s="21"/>
      <c r="CF119" s="21"/>
      <c r="CG119" s="21"/>
      <c r="CH119" s="21"/>
      <c r="CI119" s="21"/>
      <c r="CJ119" s="32"/>
    </row>
    <row r="120" spans="2:90">
      <c r="B120" s="99">
        <v>91</v>
      </c>
      <c r="C120" s="49">
        <v>7</v>
      </c>
      <c r="D120" s="51">
        <v>7</v>
      </c>
      <c r="E120" s="21" t="s">
        <v>383</v>
      </c>
      <c r="F120" s="38" t="s">
        <v>784</v>
      </c>
      <c r="G120" s="21" t="s">
        <v>781</v>
      </c>
      <c r="H120" s="83"/>
      <c r="I120" s="86"/>
      <c r="J120" s="86"/>
      <c r="K120" s="86"/>
      <c r="L120" s="86"/>
      <c r="M120" s="86"/>
      <c r="N120" s="89"/>
      <c r="O120" s="89"/>
      <c r="P120" s="22"/>
      <c r="Q120" s="22"/>
      <c r="R120" s="22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37"/>
      <c r="AR120" s="21"/>
      <c r="AS120" s="21"/>
      <c r="AT120" s="21"/>
      <c r="AU120" s="76"/>
      <c r="AV120" s="30">
        <f t="shared" si="28"/>
        <v>0</v>
      </c>
      <c r="AW120" s="30" t="s">
        <v>655</v>
      </c>
      <c r="AX120" s="30" t="s">
        <v>655</v>
      </c>
      <c r="AY120" s="30" t="s">
        <v>655</v>
      </c>
      <c r="AZ120" s="30">
        <f t="shared" si="29"/>
        <v>0</v>
      </c>
      <c r="BA120" s="30" t="s">
        <v>655</v>
      </c>
      <c r="BB120" s="76"/>
      <c r="BC120" s="65"/>
      <c r="BD120" s="65"/>
      <c r="BE120" s="65"/>
      <c r="BF120" s="21"/>
      <c r="BG120" s="65"/>
      <c r="BH120" s="65"/>
      <c r="BI120" s="65"/>
      <c r="BJ120" s="21"/>
      <c r="BK120" s="65"/>
      <c r="BL120" s="65"/>
      <c r="BM120" s="65"/>
      <c r="BN120" s="65"/>
      <c r="BO120" s="21"/>
      <c r="BP120" s="21"/>
      <c r="BQ120" s="21"/>
      <c r="BR120" s="21"/>
      <c r="BS120" s="21"/>
      <c r="BT120" s="55"/>
      <c r="BU120" s="76"/>
      <c r="BV120" s="30">
        <f t="shared" si="30"/>
        <v>0</v>
      </c>
      <c r="BW120" s="30" t="s">
        <v>655</v>
      </c>
      <c r="BX120" s="30" t="s">
        <v>655</v>
      </c>
      <c r="BY120" s="30" t="s">
        <v>655</v>
      </c>
      <c r="BZ120" s="30" t="s">
        <v>655</v>
      </c>
      <c r="CA120" s="30" t="s">
        <v>655</v>
      </c>
      <c r="CB120" s="76"/>
      <c r="CC120" s="21"/>
      <c r="CD120" s="21"/>
      <c r="CE120" s="21"/>
      <c r="CF120" s="21"/>
      <c r="CG120" s="21"/>
      <c r="CH120" s="21"/>
      <c r="CI120" s="21"/>
      <c r="CJ120" s="32"/>
    </row>
    <row r="121" spans="2:90">
      <c r="B121" s="99">
        <v>92</v>
      </c>
      <c r="C121" s="49">
        <v>8</v>
      </c>
      <c r="D121" s="51">
        <v>8</v>
      </c>
      <c r="E121" s="37" t="s">
        <v>786</v>
      </c>
      <c r="F121" s="38" t="s">
        <v>944</v>
      </c>
      <c r="G121" s="45" t="s">
        <v>787</v>
      </c>
      <c r="H121" s="81"/>
      <c r="I121" s="86"/>
      <c r="J121" s="86"/>
      <c r="K121" s="86"/>
      <c r="L121" s="86"/>
      <c r="M121" s="86"/>
      <c r="N121" s="89"/>
      <c r="O121" s="89"/>
      <c r="P121" s="22"/>
      <c r="Q121" s="22"/>
      <c r="R121" s="22"/>
      <c r="S121" s="21"/>
      <c r="T121" s="21" t="s">
        <v>172</v>
      </c>
      <c r="U121" s="21"/>
      <c r="V121" s="24" t="s">
        <v>229</v>
      </c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37"/>
      <c r="AR121" s="21"/>
      <c r="AS121" s="21"/>
      <c r="AT121" s="21"/>
      <c r="AU121" s="76"/>
      <c r="AV121" s="30">
        <f t="shared" si="28"/>
        <v>0</v>
      </c>
      <c r="AW121" s="30" t="s">
        <v>655</v>
      </c>
      <c r="AX121" s="30" t="s">
        <v>655</v>
      </c>
      <c r="AY121" s="30" t="s">
        <v>655</v>
      </c>
      <c r="AZ121" s="30">
        <f t="shared" si="29"/>
        <v>0</v>
      </c>
      <c r="BA121" s="30" t="s">
        <v>655</v>
      </c>
      <c r="BB121" s="76"/>
      <c r="BC121" s="65"/>
      <c r="BD121" s="65"/>
      <c r="BE121" s="65"/>
      <c r="BF121" s="21"/>
      <c r="BG121" s="65"/>
      <c r="BH121" s="65"/>
      <c r="BI121" s="65"/>
      <c r="BJ121" s="21"/>
      <c r="BK121" s="65"/>
      <c r="BL121" s="65"/>
      <c r="BM121" s="65"/>
      <c r="BN121" s="65"/>
      <c r="BO121" s="21"/>
      <c r="BP121" s="21"/>
      <c r="BQ121" s="21"/>
      <c r="BR121" s="21"/>
      <c r="BS121" s="21"/>
      <c r="BT121" s="55"/>
      <c r="BU121" s="76"/>
      <c r="BV121" s="30">
        <f t="shared" si="30"/>
        <v>0</v>
      </c>
      <c r="BW121" s="30" t="s">
        <v>655</v>
      </c>
      <c r="BX121" s="30" t="s">
        <v>655</v>
      </c>
      <c r="BY121" s="30" t="s">
        <v>655</v>
      </c>
      <c r="BZ121" s="30" t="s">
        <v>655</v>
      </c>
      <c r="CA121" s="30" t="s">
        <v>655</v>
      </c>
      <c r="CB121" s="76"/>
      <c r="CC121" s="21"/>
      <c r="CD121" s="21"/>
      <c r="CE121" s="21"/>
      <c r="CF121" s="21"/>
      <c r="CG121" s="21"/>
      <c r="CH121" s="21"/>
      <c r="CI121" s="24" t="s">
        <v>228</v>
      </c>
      <c r="CJ121" s="32"/>
    </row>
    <row r="122" spans="2:90">
      <c r="B122" s="99">
        <v>93</v>
      </c>
      <c r="C122" s="49">
        <v>9</v>
      </c>
      <c r="D122" s="51">
        <v>9</v>
      </c>
      <c r="E122" s="37" t="s">
        <v>221</v>
      </c>
      <c r="F122" s="21" t="s">
        <v>943</v>
      </c>
      <c r="G122" s="45" t="s">
        <v>787</v>
      </c>
      <c r="H122" s="81"/>
      <c r="I122" s="86"/>
      <c r="J122" s="86"/>
      <c r="K122" s="86"/>
      <c r="L122" s="86"/>
      <c r="M122" s="86"/>
      <c r="N122" s="89"/>
      <c r="O122" s="89"/>
      <c r="P122" s="22"/>
      <c r="Q122" s="22"/>
      <c r="R122" s="22"/>
      <c r="S122" s="21"/>
      <c r="T122" s="21"/>
      <c r="U122" s="21"/>
      <c r="V122" s="24" t="s">
        <v>228</v>
      </c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37"/>
      <c r="AR122" s="21"/>
      <c r="AS122" s="21"/>
      <c r="AT122" s="21"/>
      <c r="AU122" s="76"/>
      <c r="AV122" s="30">
        <f t="shared" si="28"/>
        <v>0</v>
      </c>
      <c r="AW122" s="30" t="s">
        <v>655</v>
      </c>
      <c r="AX122" s="30" t="s">
        <v>655</v>
      </c>
      <c r="AY122" s="30" t="s">
        <v>655</v>
      </c>
      <c r="AZ122" s="30">
        <f t="shared" si="29"/>
        <v>0</v>
      </c>
      <c r="BA122" s="30" t="s">
        <v>655</v>
      </c>
      <c r="BB122" s="76"/>
      <c r="BC122" s="65"/>
      <c r="BD122" s="65"/>
      <c r="BE122" s="65"/>
      <c r="BF122" s="21"/>
      <c r="BG122" s="65"/>
      <c r="BH122" s="65"/>
      <c r="BI122" s="65"/>
      <c r="BJ122" s="21"/>
      <c r="BK122" s="65"/>
      <c r="BL122" s="65"/>
      <c r="BM122" s="65"/>
      <c r="BN122" s="65"/>
      <c r="BO122" s="21"/>
      <c r="BP122" s="21"/>
      <c r="BQ122" s="21"/>
      <c r="BR122" s="21"/>
      <c r="BS122" s="21"/>
      <c r="BT122" s="55"/>
      <c r="BU122" s="76"/>
      <c r="BV122" s="30">
        <f t="shared" si="30"/>
        <v>0</v>
      </c>
      <c r="BW122" s="30" t="s">
        <v>655</v>
      </c>
      <c r="BX122" s="30" t="s">
        <v>655</v>
      </c>
      <c r="BY122" s="30" t="s">
        <v>655</v>
      </c>
      <c r="BZ122" s="30" t="s">
        <v>655</v>
      </c>
      <c r="CA122" s="30" t="s">
        <v>655</v>
      </c>
      <c r="CB122" s="76"/>
      <c r="CC122" s="21"/>
      <c r="CD122" s="21"/>
      <c r="CE122" s="21"/>
      <c r="CF122" s="21"/>
      <c r="CG122" s="21"/>
      <c r="CH122" s="21"/>
      <c r="CI122" s="24" t="s">
        <v>228</v>
      </c>
      <c r="CJ122" s="32"/>
    </row>
    <row r="123" spans="2:90">
      <c r="B123" s="99">
        <v>94</v>
      </c>
      <c r="C123" s="49">
        <v>10</v>
      </c>
      <c r="D123" s="51">
        <v>10</v>
      </c>
      <c r="E123" s="39" t="s">
        <v>785</v>
      </c>
      <c r="F123" s="21" t="s">
        <v>941</v>
      </c>
      <c r="G123" s="45" t="s">
        <v>787</v>
      </c>
      <c r="H123" s="95"/>
      <c r="I123" s="71"/>
      <c r="J123" s="71"/>
      <c r="K123" s="71"/>
      <c r="L123" s="71"/>
      <c r="M123" s="71"/>
      <c r="N123" s="89"/>
      <c r="O123" s="89"/>
      <c r="P123" s="22"/>
      <c r="Q123" s="22"/>
      <c r="R123" s="22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37"/>
      <c r="AR123" s="21"/>
      <c r="AS123" s="21" t="s">
        <v>172</v>
      </c>
      <c r="AT123" s="21"/>
      <c r="AU123" s="76"/>
      <c r="AV123" s="30">
        <f t="shared" si="28"/>
        <v>0</v>
      </c>
      <c r="AW123" s="30" t="s">
        <v>655</v>
      </c>
      <c r="AX123" s="30" t="s">
        <v>655</v>
      </c>
      <c r="AY123" s="30" t="s">
        <v>655</v>
      </c>
      <c r="AZ123" s="30">
        <f t="shared" si="29"/>
        <v>0</v>
      </c>
      <c r="BA123" s="30" t="s">
        <v>655</v>
      </c>
      <c r="BB123" s="76"/>
      <c r="BC123" s="65" t="s">
        <v>414</v>
      </c>
      <c r="BD123" s="65" t="s">
        <v>414</v>
      </c>
      <c r="BE123" s="65" t="s">
        <v>414</v>
      </c>
      <c r="BF123" s="21" t="s">
        <v>414</v>
      </c>
      <c r="BG123" s="65" t="s">
        <v>414</v>
      </c>
      <c r="BH123" s="65" t="s">
        <v>414</v>
      </c>
      <c r="BI123" s="65"/>
      <c r="BJ123" s="21"/>
      <c r="BK123" s="65"/>
      <c r="BL123" s="65"/>
      <c r="BM123" s="65"/>
      <c r="BN123" s="65"/>
      <c r="BO123" s="21"/>
      <c r="BP123" s="21"/>
      <c r="BQ123" s="21"/>
      <c r="BR123" s="21"/>
      <c r="BS123" s="21"/>
      <c r="BT123" s="55"/>
      <c r="BU123" s="76"/>
      <c r="BV123" s="30">
        <f t="shared" si="30"/>
        <v>0</v>
      </c>
      <c r="BW123" s="30" t="s">
        <v>655</v>
      </c>
      <c r="BX123" s="30" t="s">
        <v>655</v>
      </c>
      <c r="BY123" s="30" t="s">
        <v>655</v>
      </c>
      <c r="BZ123" s="30" t="s">
        <v>655</v>
      </c>
      <c r="CA123" s="30" t="s">
        <v>655</v>
      </c>
      <c r="CB123" s="76"/>
      <c r="CC123" s="21"/>
      <c r="CD123" s="21"/>
      <c r="CE123" s="21"/>
      <c r="CF123" s="21"/>
      <c r="CG123" s="21"/>
      <c r="CH123" s="21"/>
      <c r="CI123" s="21"/>
      <c r="CJ123" s="32"/>
    </row>
    <row r="124" spans="2:90">
      <c r="B124" s="99">
        <v>95</v>
      </c>
      <c r="C124" s="49">
        <v>11</v>
      </c>
      <c r="D124" s="51">
        <v>11</v>
      </c>
      <c r="E124" s="21" t="s">
        <v>131</v>
      </c>
      <c r="F124" s="21" t="s">
        <v>942</v>
      </c>
      <c r="G124" s="45" t="s">
        <v>787</v>
      </c>
      <c r="H124" s="70"/>
      <c r="I124" s="86"/>
      <c r="J124" s="86"/>
      <c r="K124" s="86"/>
      <c r="L124" s="86"/>
      <c r="M124" s="86"/>
      <c r="N124" s="22">
        <v>7.5</v>
      </c>
      <c r="O124" s="22">
        <v>7.4</v>
      </c>
      <c r="P124" s="22"/>
      <c r="Q124" s="22"/>
      <c r="R124" s="22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37"/>
      <c r="AR124" s="21"/>
      <c r="AS124" s="21"/>
      <c r="AT124" s="21"/>
      <c r="AU124" s="76"/>
      <c r="AV124" s="30">
        <f t="shared" si="28"/>
        <v>7.4</v>
      </c>
      <c r="AW124" s="30">
        <f>MEDIAN(I124:AT124)</f>
        <v>7.45</v>
      </c>
      <c r="AX124" s="30">
        <f>AVERAGE(I124:AT124)</f>
        <v>7.45</v>
      </c>
      <c r="AY124" s="29">
        <f>PERCENTILE(I124:AT124,0.95)</f>
        <v>7.4950000000000001</v>
      </c>
      <c r="AZ124" s="30">
        <f t="shared" si="29"/>
        <v>7.5</v>
      </c>
      <c r="BA124" s="30">
        <f>STDEV(I124:AT124)</f>
        <v>7.0710678118654502E-2</v>
      </c>
      <c r="BB124" s="76"/>
      <c r="BC124" s="65"/>
      <c r="BD124" s="65"/>
      <c r="BE124" s="65"/>
      <c r="BF124" s="21"/>
      <c r="BG124" s="65"/>
      <c r="BH124" s="65"/>
      <c r="BI124" s="65"/>
      <c r="BJ124" s="21"/>
      <c r="BK124" s="65"/>
      <c r="BL124" s="65"/>
      <c r="BM124" s="65"/>
      <c r="BN124" s="65"/>
      <c r="BO124" s="21"/>
      <c r="BP124" s="21"/>
      <c r="BQ124" s="21"/>
      <c r="BR124" s="21"/>
      <c r="BS124" s="21"/>
      <c r="BT124" s="55"/>
      <c r="BU124" s="76"/>
      <c r="BV124" s="30">
        <f t="shared" si="30"/>
        <v>0</v>
      </c>
      <c r="BW124" s="30" t="s">
        <v>655</v>
      </c>
      <c r="BX124" s="30" t="s">
        <v>655</v>
      </c>
      <c r="BY124" s="30" t="s">
        <v>655</v>
      </c>
      <c r="BZ124" s="30" t="s">
        <v>655</v>
      </c>
      <c r="CA124" s="30" t="s">
        <v>655</v>
      </c>
      <c r="CB124" s="76"/>
      <c r="CC124" s="21"/>
      <c r="CD124" s="21"/>
      <c r="CE124" s="21"/>
      <c r="CF124" s="21"/>
      <c r="CG124" s="21"/>
      <c r="CH124" s="21"/>
      <c r="CI124" s="21"/>
      <c r="CJ124" s="32"/>
    </row>
    <row r="125" spans="2:90">
      <c r="B125" s="99">
        <v>96</v>
      </c>
      <c r="C125" s="49">
        <v>12</v>
      </c>
      <c r="D125" s="51">
        <v>12</v>
      </c>
      <c r="E125" s="21" t="s">
        <v>265</v>
      </c>
      <c r="F125" s="38" t="s">
        <v>929</v>
      </c>
      <c r="G125" s="45" t="s">
        <v>787</v>
      </c>
      <c r="H125" s="83"/>
      <c r="I125" s="86"/>
      <c r="J125" s="86"/>
      <c r="K125" s="86"/>
      <c r="L125" s="86"/>
      <c r="M125" s="86"/>
      <c r="N125" s="89"/>
      <c r="O125" s="89"/>
      <c r="P125" s="22"/>
      <c r="Q125" s="22"/>
      <c r="R125" s="22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37"/>
      <c r="AR125" s="21"/>
      <c r="AS125" s="21"/>
      <c r="AT125" s="21"/>
      <c r="AU125" s="76"/>
      <c r="AV125" s="30">
        <f t="shared" si="28"/>
        <v>0</v>
      </c>
      <c r="AW125" s="30" t="s">
        <v>655</v>
      </c>
      <c r="AX125" s="30" t="s">
        <v>655</v>
      </c>
      <c r="AY125" s="30" t="s">
        <v>655</v>
      </c>
      <c r="AZ125" s="30">
        <f t="shared" si="29"/>
        <v>0</v>
      </c>
      <c r="BA125" s="30" t="s">
        <v>655</v>
      </c>
      <c r="BB125" s="76"/>
      <c r="BC125" s="82"/>
      <c r="BD125" s="21"/>
      <c r="BE125" s="21"/>
      <c r="BF125" s="21"/>
      <c r="BG125" s="82"/>
      <c r="BH125" s="21"/>
      <c r="BI125" s="21">
        <v>3</v>
      </c>
      <c r="BJ125" s="21">
        <v>3.9</v>
      </c>
      <c r="BK125" s="82">
        <v>9.4</v>
      </c>
      <c r="BL125" s="82">
        <v>3.2</v>
      </c>
      <c r="BM125" s="21">
        <v>3.9</v>
      </c>
      <c r="BN125" s="21">
        <v>5.4</v>
      </c>
      <c r="BO125" s="21"/>
      <c r="BP125" s="21"/>
      <c r="BQ125" s="21"/>
      <c r="BR125" s="21"/>
      <c r="BS125" s="21"/>
      <c r="BT125" s="55"/>
      <c r="BU125" s="76"/>
      <c r="BV125" s="30">
        <f t="shared" si="30"/>
        <v>3</v>
      </c>
      <c r="BW125" s="30">
        <f>MEDIAN(BC125:BS125)</f>
        <v>3.9</v>
      </c>
      <c r="BX125" s="30">
        <f>AVERAGE(BC125:BS125)</f>
        <v>4.8</v>
      </c>
      <c r="BY125" s="30">
        <f>PERCENTILE(BC125:BS125,0.95)</f>
        <v>8.4</v>
      </c>
      <c r="BZ125" s="30">
        <f>MAX(BC125:BS125)</f>
        <v>9.4</v>
      </c>
      <c r="CA125" s="30">
        <f>STDEV(BC125:BS125)</f>
        <v>2.4058262613912942</v>
      </c>
      <c r="CB125" s="76"/>
      <c r="CC125" s="21"/>
      <c r="CD125" s="21"/>
      <c r="CE125" s="21"/>
      <c r="CF125" s="21"/>
      <c r="CG125" s="21"/>
      <c r="CH125" s="21"/>
      <c r="CI125" s="21"/>
      <c r="CJ125" s="32"/>
    </row>
    <row r="126" spans="2:90" s="244" customFormat="1" ht="21.75" customHeight="1">
      <c r="B126" s="519"/>
      <c r="C126" s="520"/>
      <c r="D126" s="520"/>
      <c r="E126" s="121" t="s">
        <v>1345</v>
      </c>
      <c r="F126" s="104"/>
      <c r="G126" s="104"/>
      <c r="H126" s="118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18"/>
      <c r="AV126" s="230">
        <f t="shared" ref="AV126:BA126" si="31">SUM(AV114:AV125)</f>
        <v>85</v>
      </c>
      <c r="AW126" s="230">
        <f t="shared" si="31"/>
        <v>108.7</v>
      </c>
      <c r="AX126" s="230">
        <f t="shared" si="31"/>
        <v>153.48749999999998</v>
      </c>
      <c r="AY126" s="230">
        <f t="shared" si="31"/>
        <v>317.995</v>
      </c>
      <c r="AZ126" s="230">
        <f t="shared" si="31"/>
        <v>352.5</v>
      </c>
      <c r="BA126" s="230">
        <f t="shared" si="31"/>
        <v>83.51182664221237</v>
      </c>
      <c r="BB126" s="118"/>
      <c r="BC126" s="104"/>
      <c r="BD126" s="104"/>
      <c r="BE126" s="104"/>
      <c r="BF126" s="104"/>
      <c r="BG126" s="104"/>
      <c r="BH126" s="104"/>
      <c r="BI126" s="104"/>
      <c r="BJ126" s="104"/>
      <c r="BK126" s="104"/>
      <c r="BL126" s="104"/>
      <c r="BM126" s="104"/>
      <c r="BN126" s="104"/>
      <c r="BO126" s="104"/>
      <c r="BP126" s="104"/>
      <c r="BQ126" s="104"/>
      <c r="BR126" s="104"/>
      <c r="BS126" s="104"/>
      <c r="BT126" s="104"/>
      <c r="BU126" s="118"/>
      <c r="BV126" s="230">
        <f t="shared" ref="BV126:CA126" si="32">SUM(BV114:BV125)</f>
        <v>34.589999999999996</v>
      </c>
      <c r="BW126" s="230">
        <f t="shared" si="32"/>
        <v>123.52000000000001</v>
      </c>
      <c r="BX126" s="230">
        <f t="shared" si="32"/>
        <v>146.71404761904765</v>
      </c>
      <c r="BY126" s="230">
        <f t="shared" si="32"/>
        <v>309.62699999999995</v>
      </c>
      <c r="BZ126" s="230">
        <f t="shared" si="32"/>
        <v>322.29999999999995</v>
      </c>
      <c r="CA126" s="230">
        <f t="shared" si="32"/>
        <v>136.40365236389565</v>
      </c>
      <c r="CB126" s="118"/>
      <c r="CC126" s="119"/>
      <c r="CD126" s="119"/>
      <c r="CE126" s="119"/>
      <c r="CF126" s="119"/>
      <c r="CG126" s="119"/>
      <c r="CH126" s="119"/>
      <c r="CI126" s="119"/>
      <c r="CJ126" s="120"/>
      <c r="CK126" s="250"/>
      <c r="CL126" s="250"/>
    </row>
    <row r="127" spans="2:90" s="13" customFormat="1">
      <c r="B127" s="540"/>
      <c r="C127" s="541"/>
      <c r="D127" s="541"/>
      <c r="E127" s="541"/>
      <c r="F127" s="541"/>
      <c r="G127" s="541"/>
      <c r="H127" s="541"/>
      <c r="I127" s="541"/>
      <c r="J127" s="541"/>
      <c r="K127" s="541"/>
      <c r="L127" s="541"/>
      <c r="M127" s="541"/>
      <c r="N127" s="541"/>
      <c r="O127" s="541"/>
      <c r="P127" s="541"/>
      <c r="Q127" s="541"/>
      <c r="R127" s="541"/>
      <c r="S127" s="541"/>
      <c r="T127" s="541"/>
      <c r="U127" s="541"/>
      <c r="V127" s="541"/>
      <c r="W127" s="541"/>
      <c r="X127" s="541"/>
      <c r="Y127" s="541"/>
      <c r="Z127" s="541"/>
      <c r="AA127" s="541"/>
      <c r="AB127" s="541"/>
      <c r="AC127" s="541"/>
      <c r="AD127" s="541"/>
      <c r="AE127" s="541"/>
      <c r="AF127" s="541"/>
      <c r="AG127" s="541"/>
      <c r="AH127" s="541"/>
      <c r="AI127" s="541"/>
      <c r="AJ127" s="541"/>
      <c r="AK127" s="541"/>
      <c r="AL127" s="541"/>
      <c r="AM127" s="541"/>
      <c r="AN127" s="541"/>
      <c r="AO127" s="541"/>
      <c r="AP127" s="541"/>
      <c r="AQ127" s="541"/>
      <c r="AR127" s="541"/>
      <c r="AS127" s="541"/>
      <c r="AT127" s="541"/>
      <c r="AU127" s="541"/>
      <c r="AV127" s="541"/>
      <c r="AW127" s="541"/>
      <c r="AX127" s="541"/>
      <c r="AY127" s="541"/>
      <c r="AZ127" s="541"/>
      <c r="BA127" s="541"/>
      <c r="BB127" s="541"/>
      <c r="BC127" s="541"/>
      <c r="BD127" s="541"/>
      <c r="BE127" s="541"/>
      <c r="BF127" s="541"/>
      <c r="BG127" s="541"/>
      <c r="BH127" s="541"/>
      <c r="BI127" s="541"/>
      <c r="BJ127" s="541"/>
      <c r="BK127" s="541"/>
      <c r="BL127" s="541"/>
      <c r="BM127" s="541"/>
      <c r="BN127" s="541"/>
      <c r="BO127" s="541"/>
      <c r="BP127" s="541"/>
      <c r="BQ127" s="541"/>
      <c r="BR127" s="541"/>
      <c r="BS127" s="541"/>
      <c r="BT127" s="541"/>
      <c r="BU127" s="541"/>
      <c r="BV127" s="541"/>
      <c r="BW127" s="541"/>
      <c r="BX127" s="541"/>
      <c r="BY127" s="541"/>
      <c r="BZ127" s="541"/>
      <c r="CA127" s="541"/>
      <c r="CB127" s="541"/>
      <c r="CC127" s="541"/>
      <c r="CD127" s="541"/>
      <c r="CE127" s="541"/>
      <c r="CF127" s="541"/>
      <c r="CG127" s="541"/>
      <c r="CH127" s="541"/>
      <c r="CI127" s="541"/>
      <c r="CJ127" s="542"/>
    </row>
    <row r="128" spans="2:90">
      <c r="B128" s="537"/>
      <c r="C128" s="538"/>
      <c r="D128" s="538"/>
      <c r="E128" s="550" t="s">
        <v>1090</v>
      </c>
      <c r="F128" s="551"/>
      <c r="G128" s="551"/>
      <c r="H128" s="551"/>
      <c r="I128" s="551"/>
      <c r="J128" s="551"/>
      <c r="K128" s="551"/>
      <c r="L128" s="551"/>
      <c r="M128" s="551"/>
      <c r="N128" s="551"/>
      <c r="O128" s="551"/>
      <c r="P128" s="551"/>
      <c r="Q128" s="551"/>
      <c r="R128" s="551"/>
      <c r="S128" s="551"/>
      <c r="T128" s="551"/>
      <c r="U128" s="551"/>
      <c r="V128" s="551"/>
      <c r="W128" s="551"/>
      <c r="X128" s="551"/>
      <c r="Y128" s="551"/>
      <c r="Z128" s="551"/>
      <c r="AA128" s="551"/>
      <c r="AB128" s="551"/>
      <c r="AC128" s="551"/>
      <c r="AD128" s="551"/>
      <c r="AE128" s="551"/>
      <c r="AF128" s="551"/>
      <c r="AG128" s="551"/>
      <c r="AH128" s="551"/>
      <c r="AI128" s="551"/>
      <c r="AJ128" s="551"/>
      <c r="AK128" s="551"/>
      <c r="AL128" s="551"/>
      <c r="AM128" s="551"/>
      <c r="AN128" s="551"/>
      <c r="AO128" s="551"/>
      <c r="AP128" s="551"/>
      <c r="AQ128" s="551"/>
      <c r="AR128" s="551"/>
      <c r="AS128" s="551"/>
      <c r="AT128" s="551"/>
      <c r="AU128" s="551"/>
      <c r="AV128" s="551"/>
      <c r="AW128" s="551"/>
      <c r="AX128" s="551"/>
      <c r="AY128" s="551"/>
      <c r="AZ128" s="551"/>
      <c r="BA128" s="551"/>
      <c r="BB128" s="551"/>
      <c r="BC128" s="551"/>
      <c r="BD128" s="551"/>
      <c r="BE128" s="551"/>
      <c r="BF128" s="551"/>
      <c r="BG128" s="551"/>
      <c r="BH128" s="551"/>
      <c r="BI128" s="551"/>
      <c r="BJ128" s="551"/>
      <c r="BK128" s="551"/>
      <c r="BL128" s="551"/>
      <c r="BM128" s="551"/>
      <c r="BN128" s="551"/>
      <c r="BO128" s="551"/>
      <c r="BP128" s="551"/>
      <c r="BQ128" s="551"/>
      <c r="BR128" s="551"/>
      <c r="BS128" s="551"/>
      <c r="BT128" s="551"/>
      <c r="BU128" s="551"/>
      <c r="BV128" s="551"/>
      <c r="BW128" s="551"/>
      <c r="BX128" s="551"/>
      <c r="BY128" s="551"/>
      <c r="BZ128" s="551"/>
      <c r="CA128" s="552"/>
      <c r="CB128" s="76"/>
      <c r="CC128" s="21"/>
      <c r="CD128" s="21"/>
      <c r="CE128" s="21"/>
      <c r="CF128" s="21"/>
      <c r="CG128" s="21"/>
      <c r="CH128" s="21"/>
      <c r="CI128" s="21"/>
      <c r="CJ128" s="32"/>
    </row>
    <row r="129" spans="2:88">
      <c r="B129" s="99">
        <v>97</v>
      </c>
      <c r="C129" s="49">
        <v>1</v>
      </c>
      <c r="D129" s="51">
        <v>1</v>
      </c>
      <c r="E129" s="39" t="s">
        <v>48</v>
      </c>
      <c r="F129" s="38" t="s">
        <v>855</v>
      </c>
      <c r="G129" s="21" t="s">
        <v>1054</v>
      </c>
      <c r="H129" s="70"/>
      <c r="I129" s="71"/>
      <c r="J129" s="71"/>
      <c r="K129" s="71"/>
      <c r="L129" s="71"/>
      <c r="M129" s="71"/>
      <c r="N129" s="22"/>
      <c r="O129" s="22"/>
      <c r="P129" s="22"/>
      <c r="Q129" s="22"/>
      <c r="R129" s="22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37"/>
      <c r="AR129" s="21"/>
      <c r="AS129" s="21"/>
      <c r="AT129" s="21"/>
      <c r="AU129" s="76"/>
      <c r="AV129" s="30">
        <f t="shared" ref="AV129:AV153" si="33">MIN(I129:AT129)</f>
        <v>0</v>
      </c>
      <c r="AW129" s="30" t="s">
        <v>655</v>
      </c>
      <c r="AX129" s="30" t="s">
        <v>655</v>
      </c>
      <c r="AY129" s="30" t="s">
        <v>655</v>
      </c>
      <c r="AZ129" s="30">
        <f t="shared" ref="AZ129:AZ153" si="34">MAX(I129:AT129)</f>
        <v>0</v>
      </c>
      <c r="BA129" s="125" t="s">
        <v>655</v>
      </c>
      <c r="BB129" s="76"/>
      <c r="BC129" s="65">
        <v>240</v>
      </c>
      <c r="BD129" s="65">
        <v>23.8</v>
      </c>
      <c r="BE129" s="65">
        <v>3.88</v>
      </c>
      <c r="BF129" s="21" t="s">
        <v>414</v>
      </c>
      <c r="BG129" s="65" t="s">
        <v>414</v>
      </c>
      <c r="BH129" s="65" t="s">
        <v>414</v>
      </c>
      <c r="BI129" s="65"/>
      <c r="BJ129" s="21"/>
      <c r="BK129" s="65"/>
      <c r="BL129" s="65"/>
      <c r="BM129" s="65"/>
      <c r="BN129" s="65"/>
      <c r="BO129" s="21"/>
      <c r="BP129" s="21"/>
      <c r="BQ129" s="21"/>
      <c r="BR129" s="21"/>
      <c r="BS129" s="21"/>
      <c r="BT129" s="55"/>
      <c r="BU129" s="76"/>
      <c r="BV129" s="30">
        <f t="shared" ref="BV129:BV153" si="35">MIN(BC129:BS129)</f>
        <v>3.88</v>
      </c>
      <c r="BW129" s="30">
        <f t="shared" ref="BW129:BW137" si="36">MEDIAN(BC129:BS129)</f>
        <v>23.8</v>
      </c>
      <c r="BX129" s="30">
        <f t="shared" ref="BX129:BX137" si="37">AVERAGE(BC129:BS129)</f>
        <v>89.226666666666674</v>
      </c>
      <c r="BY129" s="30">
        <f t="shared" ref="BY129:BY137" si="38">PERCENTILE(BC129:BS129,0.95)</f>
        <v>218.38</v>
      </c>
      <c r="BZ129" s="30">
        <f t="shared" ref="BZ129:BZ137" si="39">MAX(BC129:BS129)</f>
        <v>240</v>
      </c>
      <c r="CA129" s="30">
        <f t="shared" ref="CA129:CA137" si="40">STDEV(BC129:BS129)</f>
        <v>130.95285462078837</v>
      </c>
      <c r="CB129" s="76"/>
      <c r="CC129" s="21"/>
      <c r="CD129" s="21"/>
      <c r="CE129" s="21"/>
      <c r="CF129" s="21"/>
      <c r="CG129" s="21"/>
      <c r="CH129" s="21"/>
      <c r="CI129" s="21"/>
      <c r="CJ129" s="32"/>
    </row>
    <row r="130" spans="2:88">
      <c r="B130" s="99">
        <v>98</v>
      </c>
      <c r="C130" s="49">
        <v>2</v>
      </c>
      <c r="D130" s="51">
        <v>2</v>
      </c>
      <c r="E130" s="39" t="s">
        <v>60</v>
      </c>
      <c r="F130" s="38" t="s">
        <v>858</v>
      </c>
      <c r="G130" s="21" t="s">
        <v>1054</v>
      </c>
      <c r="H130" s="70"/>
      <c r="I130" s="86"/>
      <c r="J130" s="86"/>
      <c r="K130" s="86"/>
      <c r="L130" s="86"/>
      <c r="M130" s="86"/>
      <c r="N130" s="89"/>
      <c r="O130" s="89"/>
      <c r="P130" s="22"/>
      <c r="Q130" s="22"/>
      <c r="R130" s="22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37"/>
      <c r="AR130" s="21"/>
      <c r="AS130" s="21"/>
      <c r="AT130" s="21"/>
      <c r="AU130" s="76"/>
      <c r="AV130" s="30">
        <f t="shared" si="33"/>
        <v>0</v>
      </c>
      <c r="AW130" s="30" t="s">
        <v>655</v>
      </c>
      <c r="AX130" s="30" t="s">
        <v>655</v>
      </c>
      <c r="AY130" s="30" t="s">
        <v>655</v>
      </c>
      <c r="AZ130" s="30">
        <f t="shared" si="34"/>
        <v>0</v>
      </c>
      <c r="BA130" s="125" t="s">
        <v>655</v>
      </c>
      <c r="BB130" s="76"/>
      <c r="BC130" s="65">
        <v>68.900000000000006</v>
      </c>
      <c r="BD130" s="65">
        <v>8.16</v>
      </c>
      <c r="BE130" s="65" t="s">
        <v>414</v>
      </c>
      <c r="BF130" s="21" t="s">
        <v>414</v>
      </c>
      <c r="BG130" s="65" t="s">
        <v>414</v>
      </c>
      <c r="BH130" s="65" t="s">
        <v>414</v>
      </c>
      <c r="BI130" s="65"/>
      <c r="BJ130" s="21"/>
      <c r="BK130" s="65"/>
      <c r="BL130" s="65"/>
      <c r="BM130" s="65"/>
      <c r="BN130" s="65"/>
      <c r="BO130" s="21"/>
      <c r="BP130" s="21"/>
      <c r="BQ130" s="21"/>
      <c r="BR130" s="21"/>
      <c r="BS130" s="21"/>
      <c r="BT130" s="55"/>
      <c r="BU130" s="76"/>
      <c r="BV130" s="30">
        <f t="shared" si="35"/>
        <v>8.16</v>
      </c>
      <c r="BW130" s="30">
        <f t="shared" si="36"/>
        <v>38.53</v>
      </c>
      <c r="BX130" s="30">
        <f t="shared" si="37"/>
        <v>38.53</v>
      </c>
      <c r="BY130" s="30">
        <f t="shared" si="38"/>
        <v>65.863</v>
      </c>
      <c r="BZ130" s="30">
        <f t="shared" si="39"/>
        <v>68.900000000000006</v>
      </c>
      <c r="CA130" s="30">
        <f t="shared" si="40"/>
        <v>42.949665889270911</v>
      </c>
      <c r="CB130" s="76"/>
      <c r="CC130" s="21"/>
      <c r="CD130" s="21"/>
      <c r="CE130" s="21"/>
      <c r="CF130" s="21"/>
      <c r="CG130" s="21"/>
      <c r="CH130" s="21"/>
      <c r="CI130" s="21"/>
      <c r="CJ130" s="32"/>
    </row>
    <row r="131" spans="2:88">
      <c r="B131" s="99">
        <v>99</v>
      </c>
      <c r="C131" s="49">
        <v>3</v>
      </c>
      <c r="D131" s="51">
        <v>3</v>
      </c>
      <c r="E131" s="21" t="s">
        <v>249</v>
      </c>
      <c r="F131" s="38" t="s">
        <v>894</v>
      </c>
      <c r="G131" s="21" t="s">
        <v>1054</v>
      </c>
      <c r="H131" s="70"/>
      <c r="I131" s="86"/>
      <c r="J131" s="86"/>
      <c r="K131" s="86"/>
      <c r="L131" s="86"/>
      <c r="M131" s="86"/>
      <c r="N131" s="89"/>
      <c r="O131" s="89"/>
      <c r="P131" s="22"/>
      <c r="Q131" s="22"/>
      <c r="R131" s="22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37"/>
      <c r="AR131" s="21"/>
      <c r="AS131" s="21"/>
      <c r="AT131" s="21"/>
      <c r="AU131" s="76"/>
      <c r="AV131" s="30">
        <f t="shared" si="33"/>
        <v>0</v>
      </c>
      <c r="AW131" s="30" t="s">
        <v>655</v>
      </c>
      <c r="AX131" s="30" t="s">
        <v>655</v>
      </c>
      <c r="AY131" s="30" t="s">
        <v>655</v>
      </c>
      <c r="AZ131" s="30">
        <f t="shared" si="34"/>
        <v>0</v>
      </c>
      <c r="BA131" s="125" t="s">
        <v>655</v>
      </c>
      <c r="BB131" s="76"/>
      <c r="BC131" s="69"/>
      <c r="BD131" s="21"/>
      <c r="BE131" s="21"/>
      <c r="BF131" s="21"/>
      <c r="BG131" s="69"/>
      <c r="BH131" s="21"/>
      <c r="BI131" s="21">
        <v>0.74</v>
      </c>
      <c r="BJ131" s="21">
        <v>18</v>
      </c>
      <c r="BK131" s="69">
        <v>72</v>
      </c>
      <c r="BL131" s="69">
        <v>0.8</v>
      </c>
      <c r="BM131" s="21">
        <v>16</v>
      </c>
      <c r="BN131" s="21">
        <v>64</v>
      </c>
      <c r="BO131" s="21"/>
      <c r="BP131" s="21"/>
      <c r="BQ131" s="21"/>
      <c r="BR131" s="21"/>
      <c r="BS131" s="21"/>
      <c r="BT131" s="55"/>
      <c r="BU131" s="76"/>
      <c r="BV131" s="30">
        <f t="shared" si="35"/>
        <v>0.74</v>
      </c>
      <c r="BW131" s="30">
        <f t="shared" si="36"/>
        <v>17</v>
      </c>
      <c r="BX131" s="30">
        <f t="shared" si="37"/>
        <v>28.59</v>
      </c>
      <c r="BY131" s="30">
        <f t="shared" si="38"/>
        <v>70</v>
      </c>
      <c r="BZ131" s="30">
        <f t="shared" si="39"/>
        <v>72</v>
      </c>
      <c r="CA131" s="30">
        <f t="shared" si="40"/>
        <v>31.486057231733543</v>
      </c>
      <c r="CB131" s="76"/>
      <c r="CC131" s="21"/>
      <c r="CD131" s="21"/>
      <c r="CE131" s="21"/>
      <c r="CF131" s="21"/>
      <c r="CG131" s="21"/>
      <c r="CH131" s="21"/>
      <c r="CI131" s="21"/>
      <c r="CJ131" s="32"/>
    </row>
    <row r="132" spans="2:88">
      <c r="B132" s="99">
        <v>100</v>
      </c>
      <c r="C132" s="49">
        <v>4</v>
      </c>
      <c r="D132" s="51">
        <v>4</v>
      </c>
      <c r="E132" s="21" t="s">
        <v>247</v>
      </c>
      <c r="F132" s="38" t="s">
        <v>866</v>
      </c>
      <c r="G132" s="21" t="s">
        <v>1060</v>
      </c>
      <c r="H132" s="70"/>
      <c r="I132" s="86"/>
      <c r="J132" s="86"/>
      <c r="K132" s="86"/>
      <c r="L132" s="86"/>
      <c r="M132" s="86"/>
      <c r="N132" s="89"/>
      <c r="O132" s="89"/>
      <c r="P132" s="22"/>
      <c r="Q132" s="22"/>
      <c r="R132" s="22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37"/>
      <c r="AR132" s="21"/>
      <c r="AS132" s="21"/>
      <c r="AT132" s="21"/>
      <c r="AU132" s="76"/>
      <c r="AV132" s="30">
        <f t="shared" si="33"/>
        <v>0</v>
      </c>
      <c r="AW132" s="30" t="s">
        <v>655</v>
      </c>
      <c r="AX132" s="30" t="s">
        <v>655</v>
      </c>
      <c r="AY132" s="30" t="s">
        <v>655</v>
      </c>
      <c r="AZ132" s="30">
        <f t="shared" si="34"/>
        <v>0</v>
      </c>
      <c r="BA132" s="125" t="s">
        <v>655</v>
      </c>
      <c r="BB132" s="76"/>
      <c r="BC132" s="69"/>
      <c r="BD132" s="21"/>
      <c r="BE132" s="21"/>
      <c r="BF132" s="21"/>
      <c r="BG132" s="69"/>
      <c r="BH132" s="21"/>
      <c r="BI132" s="21">
        <v>27</v>
      </c>
      <c r="BJ132" s="21">
        <v>95</v>
      </c>
      <c r="BK132" s="69">
        <v>304</v>
      </c>
      <c r="BL132" s="69">
        <v>21</v>
      </c>
      <c r="BM132" s="21">
        <v>63</v>
      </c>
      <c r="BN132" s="21">
        <v>368</v>
      </c>
      <c r="BO132" s="21"/>
      <c r="BP132" s="21"/>
      <c r="BQ132" s="21"/>
      <c r="BR132" s="21"/>
      <c r="BS132" s="21"/>
      <c r="BT132" s="55"/>
      <c r="BU132" s="76"/>
      <c r="BV132" s="30">
        <f t="shared" si="35"/>
        <v>21</v>
      </c>
      <c r="BW132" s="30">
        <f t="shared" si="36"/>
        <v>79</v>
      </c>
      <c r="BX132" s="30">
        <f t="shared" si="37"/>
        <v>146.33333333333334</v>
      </c>
      <c r="BY132" s="30">
        <f t="shared" si="38"/>
        <v>352</v>
      </c>
      <c r="BZ132" s="30">
        <f t="shared" si="39"/>
        <v>368</v>
      </c>
      <c r="CA132" s="30">
        <f t="shared" si="40"/>
        <v>150.68067781459794</v>
      </c>
      <c r="CB132" s="76"/>
      <c r="CC132" s="21"/>
      <c r="CD132" s="21"/>
      <c r="CE132" s="21"/>
      <c r="CF132" s="21"/>
      <c r="CG132" s="21"/>
      <c r="CH132" s="21"/>
      <c r="CI132" s="21"/>
      <c r="CJ132" s="32"/>
    </row>
    <row r="133" spans="2:88">
      <c r="B133" s="99">
        <v>101</v>
      </c>
      <c r="C133" s="49">
        <v>5</v>
      </c>
      <c r="D133" s="51">
        <v>5</v>
      </c>
      <c r="E133" s="39" t="s">
        <v>106</v>
      </c>
      <c r="F133" s="38" t="s">
        <v>863</v>
      </c>
      <c r="G133" s="21" t="s">
        <v>1054</v>
      </c>
      <c r="H133" s="70"/>
      <c r="I133" s="86"/>
      <c r="J133" s="86"/>
      <c r="K133" s="86"/>
      <c r="L133" s="86"/>
      <c r="M133" s="86"/>
      <c r="N133" s="89"/>
      <c r="O133" s="89"/>
      <c r="P133" s="22"/>
      <c r="Q133" s="22"/>
      <c r="R133" s="22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37"/>
      <c r="AR133" s="21"/>
      <c r="AS133" s="21"/>
      <c r="AT133" s="21"/>
      <c r="AU133" s="76"/>
      <c r="AV133" s="30">
        <f t="shared" si="33"/>
        <v>0</v>
      </c>
      <c r="AW133" s="30" t="s">
        <v>655</v>
      </c>
      <c r="AX133" s="30" t="s">
        <v>655</v>
      </c>
      <c r="AY133" s="30" t="s">
        <v>655</v>
      </c>
      <c r="AZ133" s="30">
        <f t="shared" si="34"/>
        <v>0</v>
      </c>
      <c r="BA133" s="125" t="s">
        <v>655</v>
      </c>
      <c r="BB133" s="76"/>
      <c r="BC133" s="65">
        <v>90.3</v>
      </c>
      <c r="BD133" s="65">
        <v>7.5</v>
      </c>
      <c r="BE133" s="65">
        <v>1.55</v>
      </c>
      <c r="BF133" s="21" t="s">
        <v>414</v>
      </c>
      <c r="BG133" s="65" t="s">
        <v>414</v>
      </c>
      <c r="BH133" s="65" t="s">
        <v>414</v>
      </c>
      <c r="BI133" s="65"/>
      <c r="BJ133" s="21"/>
      <c r="BK133" s="65"/>
      <c r="BL133" s="65"/>
      <c r="BM133" s="65"/>
      <c r="BN133" s="65"/>
      <c r="BO133" s="21"/>
      <c r="BP133" s="21"/>
      <c r="BQ133" s="21"/>
      <c r="BR133" s="21"/>
      <c r="BS133" s="21"/>
      <c r="BT133" s="55"/>
      <c r="BU133" s="76"/>
      <c r="BV133" s="30">
        <f t="shared" si="35"/>
        <v>1.55</v>
      </c>
      <c r="BW133" s="30">
        <f t="shared" si="36"/>
        <v>7.5</v>
      </c>
      <c r="BX133" s="30">
        <f t="shared" si="37"/>
        <v>33.116666666666667</v>
      </c>
      <c r="BY133" s="30">
        <f t="shared" si="38"/>
        <v>82.02</v>
      </c>
      <c r="BZ133" s="30">
        <f t="shared" si="39"/>
        <v>90.3</v>
      </c>
      <c r="CA133" s="30">
        <f t="shared" si="40"/>
        <v>49.611499003087317</v>
      </c>
      <c r="CB133" s="76"/>
      <c r="CC133" s="21"/>
      <c r="CD133" s="21"/>
      <c r="CE133" s="21"/>
      <c r="CF133" s="21"/>
      <c r="CG133" s="21"/>
      <c r="CH133" s="21"/>
      <c r="CI133" s="21"/>
      <c r="CJ133" s="32"/>
    </row>
    <row r="134" spans="2:88">
      <c r="B134" s="99">
        <v>102</v>
      </c>
      <c r="C134" s="49">
        <v>6</v>
      </c>
      <c r="D134" s="51">
        <v>6</v>
      </c>
      <c r="E134" s="39" t="s">
        <v>55</v>
      </c>
      <c r="F134" s="38" t="s">
        <v>857</v>
      </c>
      <c r="G134" s="21" t="s">
        <v>1057</v>
      </c>
      <c r="H134" s="70"/>
      <c r="I134" s="71"/>
      <c r="J134" s="71"/>
      <c r="K134" s="71"/>
      <c r="L134" s="71"/>
      <c r="M134" s="71"/>
      <c r="N134" s="22"/>
      <c r="O134" s="22"/>
      <c r="P134" s="22"/>
      <c r="Q134" s="22"/>
      <c r="R134" s="22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37"/>
      <c r="AR134" s="21"/>
      <c r="AS134" s="21"/>
      <c r="AT134" s="21"/>
      <c r="AU134" s="76"/>
      <c r="AV134" s="30">
        <f t="shared" si="33"/>
        <v>0</v>
      </c>
      <c r="AW134" s="30" t="s">
        <v>655</v>
      </c>
      <c r="AX134" s="30" t="s">
        <v>655</v>
      </c>
      <c r="AY134" s="30" t="s">
        <v>655</v>
      </c>
      <c r="AZ134" s="30">
        <f t="shared" si="34"/>
        <v>0</v>
      </c>
      <c r="BA134" s="125" t="s">
        <v>655</v>
      </c>
      <c r="BB134" s="76"/>
      <c r="BC134" s="65">
        <v>83.8</v>
      </c>
      <c r="BD134" s="65">
        <v>4.4400000000000004</v>
      </c>
      <c r="BE134" s="65" t="s">
        <v>414</v>
      </c>
      <c r="BF134" s="21" t="s">
        <v>414</v>
      </c>
      <c r="BG134" s="65" t="s">
        <v>414</v>
      </c>
      <c r="BH134" s="65" t="s">
        <v>414</v>
      </c>
      <c r="BI134" s="65"/>
      <c r="BJ134" s="21"/>
      <c r="BK134" s="65"/>
      <c r="BL134" s="65"/>
      <c r="BM134" s="65"/>
      <c r="BN134" s="65"/>
      <c r="BO134" s="21"/>
      <c r="BP134" s="21"/>
      <c r="BQ134" s="21"/>
      <c r="BR134" s="21"/>
      <c r="BS134" s="21"/>
      <c r="BT134" s="55"/>
      <c r="BU134" s="76"/>
      <c r="BV134" s="30">
        <f t="shared" si="35"/>
        <v>4.4400000000000004</v>
      </c>
      <c r="BW134" s="30">
        <f t="shared" si="36"/>
        <v>44.12</v>
      </c>
      <c r="BX134" s="30">
        <f t="shared" si="37"/>
        <v>44.12</v>
      </c>
      <c r="BY134" s="30">
        <f t="shared" si="38"/>
        <v>79.831999999999994</v>
      </c>
      <c r="BZ134" s="30">
        <f t="shared" si="39"/>
        <v>83.8</v>
      </c>
      <c r="CA134" s="30">
        <f t="shared" si="40"/>
        <v>56.115994154964412</v>
      </c>
      <c r="CB134" s="76"/>
      <c r="CC134" s="21"/>
      <c r="CD134" s="21"/>
      <c r="CE134" s="21"/>
      <c r="CF134" s="21"/>
      <c r="CG134" s="21"/>
      <c r="CH134" s="21"/>
      <c r="CI134" s="21"/>
      <c r="CJ134" s="32"/>
    </row>
    <row r="135" spans="2:88">
      <c r="B135" s="99">
        <v>103</v>
      </c>
      <c r="C135" s="49">
        <v>7</v>
      </c>
      <c r="D135" s="51">
        <v>7</v>
      </c>
      <c r="E135" s="39" t="s">
        <v>49</v>
      </c>
      <c r="F135" s="38" t="s">
        <v>930</v>
      </c>
      <c r="G135" s="21" t="s">
        <v>1055</v>
      </c>
      <c r="H135" s="70"/>
      <c r="I135" s="71"/>
      <c r="J135" s="71"/>
      <c r="K135" s="71"/>
      <c r="L135" s="71"/>
      <c r="M135" s="71"/>
      <c r="N135" s="22"/>
      <c r="O135" s="22"/>
      <c r="P135" s="22">
        <v>0.1</v>
      </c>
      <c r="Q135" s="22"/>
      <c r="R135" s="22"/>
      <c r="S135" s="21"/>
      <c r="T135" s="21"/>
      <c r="U135" s="21"/>
      <c r="V135" s="21"/>
      <c r="W135" s="21"/>
      <c r="X135" s="21"/>
      <c r="Y135" s="21"/>
      <c r="Z135" s="21" t="s">
        <v>406</v>
      </c>
      <c r="AA135" s="21" t="s">
        <v>406</v>
      </c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37"/>
      <c r="AR135" s="21">
        <v>90</v>
      </c>
      <c r="AS135" s="21">
        <v>1980</v>
      </c>
      <c r="AT135" s="21">
        <f>AVERAGE(AR135:AS135)</f>
        <v>1035</v>
      </c>
      <c r="AU135" s="76"/>
      <c r="AV135" s="30">
        <f t="shared" si="33"/>
        <v>0.1</v>
      </c>
      <c r="AW135" s="30">
        <f>MEDIAN(I135:AT135)</f>
        <v>562.5</v>
      </c>
      <c r="AX135" s="30">
        <f>AVERAGE(I135:AT135)</f>
        <v>776.27499999999998</v>
      </c>
      <c r="AY135" s="29">
        <f>PERCENTILE(I135:AT135,0.95)</f>
        <v>1838.2499999999995</v>
      </c>
      <c r="AZ135" s="30">
        <f t="shared" si="34"/>
        <v>1980</v>
      </c>
      <c r="BA135" s="125">
        <f>STDEV(I135:AT135)</f>
        <v>929.03417725076179</v>
      </c>
      <c r="BB135" s="76"/>
      <c r="BC135" s="65">
        <v>20.7</v>
      </c>
      <c r="BD135" s="65">
        <v>3.01</v>
      </c>
      <c r="BE135" s="65" t="s">
        <v>414</v>
      </c>
      <c r="BF135" s="21" t="s">
        <v>414</v>
      </c>
      <c r="BG135" s="65" t="s">
        <v>414</v>
      </c>
      <c r="BH135" s="65" t="s">
        <v>414</v>
      </c>
      <c r="BI135" s="65"/>
      <c r="BJ135" s="21"/>
      <c r="BK135" s="65"/>
      <c r="BL135" s="65"/>
      <c r="BM135" s="65"/>
      <c r="BN135" s="65"/>
      <c r="BO135" s="21"/>
      <c r="BP135" s="21"/>
      <c r="BQ135" s="21"/>
      <c r="BR135" s="21"/>
      <c r="BS135" s="21"/>
      <c r="BT135" s="55"/>
      <c r="BU135" s="76"/>
      <c r="BV135" s="30">
        <f t="shared" si="35"/>
        <v>3.01</v>
      </c>
      <c r="BW135" s="30">
        <f t="shared" si="36"/>
        <v>11.854999999999999</v>
      </c>
      <c r="BX135" s="30">
        <f t="shared" si="37"/>
        <v>11.855</v>
      </c>
      <c r="BY135" s="30">
        <f t="shared" si="38"/>
        <v>19.8155</v>
      </c>
      <c r="BZ135" s="30">
        <f t="shared" si="39"/>
        <v>20.7</v>
      </c>
      <c r="CA135" s="30">
        <f t="shared" si="40"/>
        <v>12.508718959190022</v>
      </c>
      <c r="CB135" s="76"/>
      <c r="CC135" s="21"/>
      <c r="CD135" s="21"/>
      <c r="CE135" s="21"/>
      <c r="CF135" s="21"/>
      <c r="CG135" s="21"/>
      <c r="CH135" s="21"/>
      <c r="CI135" s="21"/>
      <c r="CJ135" s="32"/>
    </row>
    <row r="136" spans="2:88">
      <c r="B136" s="99">
        <v>104</v>
      </c>
      <c r="C136" s="49">
        <v>8</v>
      </c>
      <c r="D136" s="51">
        <v>8</v>
      </c>
      <c r="E136" s="39" t="s">
        <v>59</v>
      </c>
      <c r="F136" s="38" t="s">
        <v>499</v>
      </c>
      <c r="G136" s="21" t="s">
        <v>1055</v>
      </c>
      <c r="H136" s="70"/>
      <c r="I136" s="86"/>
      <c r="J136" s="86"/>
      <c r="K136" s="86"/>
      <c r="L136" s="86"/>
      <c r="M136" s="86"/>
      <c r="N136" s="89"/>
      <c r="O136" s="89"/>
      <c r="P136" s="22"/>
      <c r="Q136" s="22"/>
      <c r="R136" s="22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37"/>
      <c r="AR136" s="21"/>
      <c r="AS136" s="21"/>
      <c r="AT136" s="21"/>
      <c r="AU136" s="76"/>
      <c r="AV136" s="30">
        <f t="shared" si="33"/>
        <v>0</v>
      </c>
      <c r="AW136" s="30" t="s">
        <v>655</v>
      </c>
      <c r="AX136" s="30" t="s">
        <v>655</v>
      </c>
      <c r="AY136" s="30" t="s">
        <v>655</v>
      </c>
      <c r="AZ136" s="30">
        <f t="shared" si="34"/>
        <v>0</v>
      </c>
      <c r="BA136" s="125" t="s">
        <v>655</v>
      </c>
      <c r="BB136" s="76"/>
      <c r="BC136" s="65">
        <v>13.4</v>
      </c>
      <c r="BD136" s="65">
        <v>3.28</v>
      </c>
      <c r="BE136" s="65" t="s">
        <v>414</v>
      </c>
      <c r="BF136" s="21" t="s">
        <v>414</v>
      </c>
      <c r="BG136" s="65" t="s">
        <v>414</v>
      </c>
      <c r="BH136" s="65" t="s">
        <v>414</v>
      </c>
      <c r="BI136" s="65"/>
      <c r="BJ136" s="21"/>
      <c r="BK136" s="65"/>
      <c r="BL136" s="65"/>
      <c r="BM136" s="65"/>
      <c r="BN136" s="65"/>
      <c r="BO136" s="21"/>
      <c r="BP136" s="21"/>
      <c r="BQ136" s="21"/>
      <c r="BR136" s="21"/>
      <c r="BS136" s="21"/>
      <c r="BT136" s="55"/>
      <c r="BU136" s="76"/>
      <c r="BV136" s="30">
        <f t="shared" si="35"/>
        <v>3.28</v>
      </c>
      <c r="BW136" s="30">
        <f t="shared" si="36"/>
        <v>8.34</v>
      </c>
      <c r="BX136" s="30">
        <f t="shared" si="37"/>
        <v>8.34</v>
      </c>
      <c r="BY136" s="30">
        <f t="shared" si="38"/>
        <v>12.894</v>
      </c>
      <c r="BZ136" s="30">
        <f t="shared" si="39"/>
        <v>13.4</v>
      </c>
      <c r="CA136" s="30">
        <f t="shared" si="40"/>
        <v>7.1559206256078607</v>
      </c>
      <c r="CB136" s="76"/>
      <c r="CC136" s="21">
        <v>5.4</v>
      </c>
      <c r="CD136" s="24" t="s">
        <v>228</v>
      </c>
      <c r="CE136" s="24" t="s">
        <v>228</v>
      </c>
      <c r="CF136" s="21">
        <v>5.6</v>
      </c>
      <c r="CG136" s="21">
        <v>5.5</v>
      </c>
      <c r="CH136" s="21">
        <v>5.5</v>
      </c>
      <c r="CI136" s="21"/>
      <c r="CJ136" s="32"/>
    </row>
    <row r="137" spans="2:88">
      <c r="B137" s="99">
        <v>105</v>
      </c>
      <c r="C137" s="49">
        <v>9</v>
      </c>
      <c r="D137" s="51">
        <v>9</v>
      </c>
      <c r="E137" s="39" t="s">
        <v>63</v>
      </c>
      <c r="F137" s="38" t="s">
        <v>859</v>
      </c>
      <c r="G137" s="21" t="s">
        <v>1055</v>
      </c>
      <c r="H137" s="70"/>
      <c r="I137" s="86"/>
      <c r="J137" s="86"/>
      <c r="K137" s="86"/>
      <c r="L137" s="86"/>
      <c r="M137" s="86"/>
      <c r="N137" s="89"/>
      <c r="O137" s="89"/>
      <c r="P137" s="22">
        <v>0.1</v>
      </c>
      <c r="Q137" s="22"/>
      <c r="R137" s="22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37"/>
      <c r="AR137" s="21"/>
      <c r="AS137" s="21"/>
      <c r="AT137" s="21"/>
      <c r="AU137" s="76"/>
      <c r="AV137" s="30">
        <f t="shared" si="33"/>
        <v>0.1</v>
      </c>
      <c r="AW137" s="30">
        <f>MEDIAN(I137:AT137)</f>
        <v>0.1</v>
      </c>
      <c r="AX137" s="30">
        <f>AVERAGE(I137:AT137)</f>
        <v>0.1</v>
      </c>
      <c r="AY137" s="29">
        <f>PERCENTILE(I137:AT137,0.95)</f>
        <v>0.1</v>
      </c>
      <c r="AZ137" s="30">
        <f t="shared" si="34"/>
        <v>0.1</v>
      </c>
      <c r="BA137" s="125" t="s">
        <v>655</v>
      </c>
      <c r="BB137" s="76"/>
      <c r="BC137" s="65">
        <v>44.9</v>
      </c>
      <c r="BD137" s="65">
        <v>9.5500000000000007</v>
      </c>
      <c r="BE137" s="65" t="s">
        <v>414</v>
      </c>
      <c r="BF137" s="21" t="s">
        <v>414</v>
      </c>
      <c r="BG137" s="65" t="s">
        <v>414</v>
      </c>
      <c r="BH137" s="65" t="s">
        <v>414</v>
      </c>
      <c r="BI137" s="65"/>
      <c r="BJ137" s="21"/>
      <c r="BK137" s="65"/>
      <c r="BL137" s="65"/>
      <c r="BM137" s="65"/>
      <c r="BN137" s="65"/>
      <c r="BO137" s="21"/>
      <c r="BP137" s="21"/>
      <c r="BQ137" s="21"/>
      <c r="BR137" s="21"/>
      <c r="BS137" s="21"/>
      <c r="BT137" s="55"/>
      <c r="BU137" s="76"/>
      <c r="BV137" s="30">
        <f t="shared" si="35"/>
        <v>9.5500000000000007</v>
      </c>
      <c r="BW137" s="30">
        <f t="shared" si="36"/>
        <v>27.224999999999998</v>
      </c>
      <c r="BX137" s="30">
        <f t="shared" si="37"/>
        <v>27.225000000000001</v>
      </c>
      <c r="BY137" s="30">
        <f t="shared" si="38"/>
        <v>43.132499999999993</v>
      </c>
      <c r="BZ137" s="30">
        <f t="shared" si="39"/>
        <v>44.9</v>
      </c>
      <c r="CA137" s="30">
        <f t="shared" si="40"/>
        <v>24.996224714944447</v>
      </c>
      <c r="CB137" s="76"/>
      <c r="CC137" s="21"/>
      <c r="CD137" s="21"/>
      <c r="CE137" s="21"/>
      <c r="CF137" s="21"/>
      <c r="CG137" s="21"/>
      <c r="CH137" s="21"/>
      <c r="CI137" s="21"/>
      <c r="CJ137" s="32"/>
    </row>
    <row r="138" spans="2:88" s="1" customFormat="1" ht="17.25" customHeight="1">
      <c r="B138" s="99">
        <v>106</v>
      </c>
      <c r="C138" s="49">
        <v>10</v>
      </c>
      <c r="D138" s="51">
        <v>10</v>
      </c>
      <c r="E138" s="41" t="s">
        <v>81</v>
      </c>
      <c r="F138" s="38" t="s">
        <v>931</v>
      </c>
      <c r="G138" s="21" t="s">
        <v>1055</v>
      </c>
      <c r="H138" s="85"/>
      <c r="I138" s="86"/>
      <c r="J138" s="86"/>
      <c r="K138" s="86"/>
      <c r="L138" s="86"/>
      <c r="M138" s="86"/>
      <c r="N138" s="88"/>
      <c r="O138" s="88"/>
      <c r="P138" s="77"/>
      <c r="Q138" s="77"/>
      <c r="R138" s="77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7"/>
      <c r="AR138" s="38"/>
      <c r="AS138" s="38"/>
      <c r="AT138" s="38"/>
      <c r="AU138" s="78"/>
      <c r="AV138" s="30">
        <f t="shared" si="33"/>
        <v>0</v>
      </c>
      <c r="AW138" s="30" t="s">
        <v>655</v>
      </c>
      <c r="AX138" s="30" t="s">
        <v>655</v>
      </c>
      <c r="AY138" s="30" t="s">
        <v>655</v>
      </c>
      <c r="AZ138" s="30">
        <f t="shared" si="34"/>
        <v>0</v>
      </c>
      <c r="BA138" s="125" t="s">
        <v>655</v>
      </c>
      <c r="BB138" s="78"/>
      <c r="BC138" s="65" t="s">
        <v>414</v>
      </c>
      <c r="BD138" s="65" t="s">
        <v>414</v>
      </c>
      <c r="BE138" s="65" t="s">
        <v>414</v>
      </c>
      <c r="BF138" s="38" t="s">
        <v>414</v>
      </c>
      <c r="BG138" s="65" t="s">
        <v>414</v>
      </c>
      <c r="BH138" s="65" t="s">
        <v>414</v>
      </c>
      <c r="BI138" s="65"/>
      <c r="BJ138" s="38"/>
      <c r="BK138" s="65"/>
      <c r="BL138" s="65"/>
      <c r="BM138" s="65"/>
      <c r="BN138" s="65"/>
      <c r="BO138" s="38"/>
      <c r="BP138" s="38"/>
      <c r="BQ138" s="38"/>
      <c r="BR138" s="38"/>
      <c r="BS138" s="38"/>
      <c r="BT138" s="56"/>
      <c r="BU138" s="78"/>
      <c r="BV138" s="30">
        <f t="shared" si="35"/>
        <v>0</v>
      </c>
      <c r="BW138" s="30" t="s">
        <v>655</v>
      </c>
      <c r="BX138" s="30" t="s">
        <v>655</v>
      </c>
      <c r="BY138" s="30" t="s">
        <v>655</v>
      </c>
      <c r="BZ138" s="30" t="s">
        <v>655</v>
      </c>
      <c r="CA138" s="30" t="s">
        <v>655</v>
      </c>
      <c r="CB138" s="78"/>
      <c r="CC138" s="38"/>
      <c r="CD138" s="38"/>
      <c r="CE138" s="38"/>
      <c r="CF138" s="38"/>
      <c r="CG138" s="38"/>
      <c r="CH138" s="38"/>
      <c r="CI138" s="38"/>
      <c r="CJ138" s="110"/>
    </row>
    <row r="139" spans="2:88">
      <c r="B139" s="99">
        <v>107</v>
      </c>
      <c r="C139" s="49">
        <v>11</v>
      </c>
      <c r="D139" s="51">
        <v>11</v>
      </c>
      <c r="E139" s="39" t="s">
        <v>57</v>
      </c>
      <c r="F139" s="38" t="s">
        <v>477</v>
      </c>
      <c r="G139" s="21" t="s">
        <v>1063</v>
      </c>
      <c r="H139" s="70"/>
      <c r="I139" s="86"/>
      <c r="J139" s="86"/>
      <c r="K139" s="86"/>
      <c r="L139" s="86"/>
      <c r="M139" s="86"/>
      <c r="N139" s="22"/>
      <c r="O139" s="22"/>
      <c r="P139" s="22"/>
      <c r="Q139" s="22"/>
      <c r="R139" s="22"/>
      <c r="S139" s="21"/>
      <c r="T139" s="21"/>
      <c r="U139" s="21"/>
      <c r="V139" s="21"/>
      <c r="W139" s="38">
        <v>233</v>
      </c>
      <c r="X139" s="38">
        <v>958</v>
      </c>
      <c r="Y139" s="21"/>
      <c r="Z139" s="21">
        <v>510</v>
      </c>
      <c r="AA139" s="21">
        <v>300</v>
      </c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37"/>
      <c r="AR139" s="21">
        <v>40</v>
      </c>
      <c r="AS139" s="21">
        <v>1180</v>
      </c>
      <c r="AT139" s="21">
        <f>AVERAGE(AR139:AS139)</f>
        <v>610</v>
      </c>
      <c r="AU139" s="76"/>
      <c r="AV139" s="30">
        <f t="shared" si="33"/>
        <v>40</v>
      </c>
      <c r="AW139" s="30">
        <f t="shared" ref="AW139:AW146" si="41">MEDIAN(I139:AT139)</f>
        <v>510</v>
      </c>
      <c r="AX139" s="30">
        <f t="shared" ref="AX139:AX146" si="42">AVERAGE(I139:AT139)</f>
        <v>547.28571428571433</v>
      </c>
      <c r="AY139" s="29">
        <f t="shared" ref="AY139:AY146" si="43">PERCENTILE(I139:AT139,0.95)</f>
        <v>1113.3999999999999</v>
      </c>
      <c r="AZ139" s="30">
        <f t="shared" si="34"/>
        <v>1180</v>
      </c>
      <c r="BA139" s="125">
        <f t="shared" ref="BA139:BA146" si="44">STDEV(I139:AT139)</f>
        <v>406.53032452930836</v>
      </c>
      <c r="BB139" s="76"/>
      <c r="BC139" s="65">
        <v>232</v>
      </c>
      <c r="BD139" s="65">
        <v>43.3</v>
      </c>
      <c r="BE139" s="65">
        <v>3.45</v>
      </c>
      <c r="BF139" s="21" t="s">
        <v>414</v>
      </c>
      <c r="BG139" s="65" t="s">
        <v>414</v>
      </c>
      <c r="BH139" s="65" t="s">
        <v>414</v>
      </c>
      <c r="BI139" s="65"/>
      <c r="BJ139" s="21"/>
      <c r="BK139" s="65"/>
      <c r="BL139" s="65"/>
      <c r="BM139" s="65"/>
      <c r="BN139" s="65"/>
      <c r="BO139" s="21"/>
      <c r="BP139" s="21"/>
      <c r="BQ139" s="21"/>
      <c r="BR139" s="21"/>
      <c r="BS139" s="21"/>
      <c r="BT139" s="55"/>
      <c r="BU139" s="76"/>
      <c r="BV139" s="30">
        <f t="shared" si="35"/>
        <v>3.45</v>
      </c>
      <c r="BW139" s="30">
        <f>MEDIAN(BC139:BS139)</f>
        <v>43.3</v>
      </c>
      <c r="BX139" s="30">
        <f>AVERAGE(BC139:BS139)</f>
        <v>92.916666666666671</v>
      </c>
      <c r="BY139" s="30">
        <f>PERCENTILE(BC139:BS139,0.95)</f>
        <v>213.13</v>
      </c>
      <c r="BZ139" s="30">
        <f>MAX(BC139:BS139)</f>
        <v>232</v>
      </c>
      <c r="CA139" s="30">
        <f>STDEV(BC139:BS139)</f>
        <v>122.08659153786435</v>
      </c>
      <c r="CB139" s="76"/>
      <c r="CC139" s="21"/>
      <c r="CD139" s="21"/>
      <c r="CE139" s="21"/>
      <c r="CF139" s="21"/>
      <c r="CG139" s="21"/>
      <c r="CH139" s="21"/>
      <c r="CI139" s="21"/>
      <c r="CJ139" s="32"/>
    </row>
    <row r="140" spans="2:88">
      <c r="B140" s="99">
        <v>108</v>
      </c>
      <c r="C140" s="49">
        <v>12</v>
      </c>
      <c r="D140" s="51">
        <v>12</v>
      </c>
      <c r="E140" s="37" t="s">
        <v>32</v>
      </c>
      <c r="F140" s="38" t="s">
        <v>860</v>
      </c>
      <c r="G140" s="21" t="s">
        <v>1063</v>
      </c>
      <c r="H140" s="83"/>
      <c r="I140" s="71">
        <v>38.4</v>
      </c>
      <c r="J140" s="71">
        <v>5.44</v>
      </c>
      <c r="K140" s="71">
        <v>15.3</v>
      </c>
      <c r="L140" s="71">
        <v>15.2</v>
      </c>
      <c r="M140" s="71">
        <v>13.7</v>
      </c>
      <c r="N140" s="22"/>
      <c r="O140" s="22"/>
      <c r="P140" s="22"/>
      <c r="Q140" s="22"/>
      <c r="R140" s="22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37"/>
      <c r="AR140" s="38">
        <v>100</v>
      </c>
      <c r="AS140" s="38">
        <v>620</v>
      </c>
      <c r="AT140" s="21">
        <f>AVERAGE(AR140:AS140)</f>
        <v>360</v>
      </c>
      <c r="AU140" s="76"/>
      <c r="AV140" s="30">
        <f t="shared" si="33"/>
        <v>5.44</v>
      </c>
      <c r="AW140" s="30">
        <f t="shared" si="41"/>
        <v>26.85</v>
      </c>
      <c r="AX140" s="30">
        <f t="shared" si="42"/>
        <v>146.005</v>
      </c>
      <c r="AY140" s="29">
        <f t="shared" si="43"/>
        <v>528.99999999999989</v>
      </c>
      <c r="AZ140" s="30">
        <f t="shared" si="34"/>
        <v>620</v>
      </c>
      <c r="BA140" s="125">
        <f t="shared" si="44"/>
        <v>225.39403382901307</v>
      </c>
      <c r="BB140" s="76"/>
      <c r="BC140" s="65">
        <v>12.5</v>
      </c>
      <c r="BD140" s="65">
        <v>1.07</v>
      </c>
      <c r="BE140" s="65" t="s">
        <v>414</v>
      </c>
      <c r="BF140" s="21" t="s">
        <v>414</v>
      </c>
      <c r="BG140" s="65" t="s">
        <v>414</v>
      </c>
      <c r="BH140" s="65" t="s">
        <v>414</v>
      </c>
      <c r="BI140" s="65"/>
      <c r="BJ140" s="21"/>
      <c r="BK140" s="65"/>
      <c r="BL140" s="65"/>
      <c r="BM140" s="65"/>
      <c r="BN140" s="65"/>
      <c r="BO140" s="21"/>
      <c r="BP140" s="21"/>
      <c r="BQ140" s="21"/>
      <c r="BR140" s="21"/>
      <c r="BS140" s="21"/>
      <c r="BT140" s="55"/>
      <c r="BU140" s="76"/>
      <c r="BV140" s="30">
        <f t="shared" si="35"/>
        <v>1.07</v>
      </c>
      <c r="BW140" s="30">
        <f>MEDIAN(BC140:BS140)</f>
        <v>6.7850000000000001</v>
      </c>
      <c r="BX140" s="30">
        <f>AVERAGE(BC140:BS140)</f>
        <v>6.7850000000000001</v>
      </c>
      <c r="BY140" s="30">
        <f>PERCENTILE(BC140:BS140,0.95)</f>
        <v>11.9285</v>
      </c>
      <c r="BZ140" s="30">
        <f>MAX(BC140:BS140)</f>
        <v>12.5</v>
      </c>
      <c r="CA140" s="30">
        <f>STDEV(BC140:BS140)</f>
        <v>8.0822305089622386</v>
      </c>
      <c r="CB140" s="76"/>
      <c r="CC140" s="21"/>
      <c r="CD140" s="21"/>
      <c r="CE140" s="21"/>
      <c r="CF140" s="21"/>
      <c r="CG140" s="21"/>
      <c r="CH140" s="21"/>
      <c r="CI140" s="21"/>
      <c r="CJ140" s="32"/>
    </row>
    <row r="141" spans="2:88">
      <c r="B141" s="99">
        <v>109</v>
      </c>
      <c r="C141" s="49">
        <v>13</v>
      </c>
      <c r="D141" s="51">
        <v>13</v>
      </c>
      <c r="E141" s="21" t="s">
        <v>139</v>
      </c>
      <c r="F141" s="38" t="s">
        <v>692</v>
      </c>
      <c r="G141" s="21" t="s">
        <v>1063</v>
      </c>
      <c r="H141" s="81"/>
      <c r="I141" s="86"/>
      <c r="J141" s="86"/>
      <c r="K141" s="86"/>
      <c r="L141" s="86"/>
      <c r="M141" s="86"/>
      <c r="N141" s="22">
        <v>23.5</v>
      </c>
      <c r="O141" s="22">
        <v>22.9</v>
      </c>
      <c r="P141" s="22"/>
      <c r="Q141" s="22"/>
      <c r="R141" s="22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76"/>
      <c r="AV141" s="30">
        <f t="shared" si="33"/>
        <v>22.9</v>
      </c>
      <c r="AW141" s="30">
        <f t="shared" si="41"/>
        <v>23.2</v>
      </c>
      <c r="AX141" s="30">
        <f t="shared" si="42"/>
        <v>23.2</v>
      </c>
      <c r="AY141" s="29">
        <f t="shared" si="43"/>
        <v>23.47</v>
      </c>
      <c r="AZ141" s="30">
        <f t="shared" si="34"/>
        <v>23.5</v>
      </c>
      <c r="BA141" s="125">
        <f t="shared" si="44"/>
        <v>0.42426406871192951</v>
      </c>
      <c r="BB141" s="76"/>
      <c r="BC141" s="65"/>
      <c r="BD141" s="65"/>
      <c r="BE141" s="65"/>
      <c r="BF141" s="21"/>
      <c r="BG141" s="65"/>
      <c r="BH141" s="65"/>
      <c r="BI141" s="65"/>
      <c r="BJ141" s="21"/>
      <c r="BK141" s="65"/>
      <c r="BL141" s="65"/>
      <c r="BM141" s="65"/>
      <c r="BN141" s="65"/>
      <c r="BO141" s="21"/>
      <c r="BP141" s="21"/>
      <c r="BQ141" s="21"/>
      <c r="BR141" s="21"/>
      <c r="BS141" s="21"/>
      <c r="BT141" s="55"/>
      <c r="BU141" s="76"/>
      <c r="BV141" s="30">
        <f t="shared" si="35"/>
        <v>0</v>
      </c>
      <c r="BW141" s="30" t="s">
        <v>655</v>
      </c>
      <c r="BX141" s="30" t="s">
        <v>655</v>
      </c>
      <c r="BY141" s="30" t="s">
        <v>655</v>
      </c>
      <c r="BZ141" s="30" t="s">
        <v>655</v>
      </c>
      <c r="CA141" s="30" t="s">
        <v>655</v>
      </c>
      <c r="CB141" s="76"/>
      <c r="CC141" s="21"/>
      <c r="CD141" s="21"/>
      <c r="CE141" s="21"/>
      <c r="CF141" s="21"/>
      <c r="CG141" s="21"/>
      <c r="CH141" s="21"/>
      <c r="CI141" s="21"/>
      <c r="CJ141" s="32"/>
    </row>
    <row r="142" spans="2:88">
      <c r="B142" s="99">
        <v>110</v>
      </c>
      <c r="C142" s="49">
        <v>14</v>
      </c>
      <c r="D142" s="51">
        <v>14</v>
      </c>
      <c r="E142" s="39" t="s">
        <v>102</v>
      </c>
      <c r="F142" s="38" t="s">
        <v>862</v>
      </c>
      <c r="G142" s="21" t="s">
        <v>1063</v>
      </c>
      <c r="H142" s="70"/>
      <c r="I142" s="86"/>
      <c r="J142" s="86"/>
      <c r="K142" s="86"/>
      <c r="L142" s="86"/>
      <c r="M142" s="86"/>
      <c r="N142" s="89"/>
      <c r="O142" s="89"/>
      <c r="P142" s="22"/>
      <c r="Q142" s="22"/>
      <c r="R142" s="22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37"/>
      <c r="AR142" s="21">
        <v>160</v>
      </c>
      <c r="AS142" s="21">
        <v>1400</v>
      </c>
      <c r="AT142" s="21">
        <f>AVERAGE(AR142:AS142)</f>
        <v>780</v>
      </c>
      <c r="AU142" s="76"/>
      <c r="AV142" s="30">
        <f t="shared" si="33"/>
        <v>160</v>
      </c>
      <c r="AW142" s="30">
        <f t="shared" si="41"/>
        <v>780</v>
      </c>
      <c r="AX142" s="30">
        <f t="shared" si="42"/>
        <v>780</v>
      </c>
      <c r="AY142" s="29">
        <f t="shared" si="43"/>
        <v>1338</v>
      </c>
      <c r="AZ142" s="30">
        <f t="shared" si="34"/>
        <v>1400</v>
      </c>
      <c r="BA142" s="125">
        <f t="shared" si="44"/>
        <v>620</v>
      </c>
      <c r="BB142" s="76"/>
      <c r="BC142" s="65">
        <v>1037</v>
      </c>
      <c r="BD142" s="65">
        <v>29.9</v>
      </c>
      <c r="BE142" s="65">
        <v>4.6100000000000003</v>
      </c>
      <c r="BF142" s="21" t="s">
        <v>414</v>
      </c>
      <c r="BG142" s="65" t="s">
        <v>414</v>
      </c>
      <c r="BH142" s="65" t="s">
        <v>414</v>
      </c>
      <c r="BI142" s="65"/>
      <c r="BJ142" s="21"/>
      <c r="BK142" s="65"/>
      <c r="BL142" s="65"/>
      <c r="BM142" s="65"/>
      <c r="BN142" s="65"/>
      <c r="BO142" s="21"/>
      <c r="BP142" s="21"/>
      <c r="BQ142" s="21"/>
      <c r="BR142" s="21"/>
      <c r="BS142" s="21"/>
      <c r="BT142" s="55"/>
      <c r="BU142" s="76"/>
      <c r="BV142" s="30">
        <f t="shared" si="35"/>
        <v>4.6100000000000003</v>
      </c>
      <c r="BW142" s="30">
        <f>MEDIAN(BC142:BS142)</f>
        <v>29.9</v>
      </c>
      <c r="BX142" s="30">
        <f>AVERAGE(BC142:BS142)</f>
        <v>357.17</v>
      </c>
      <c r="BY142" s="30">
        <f>PERCENTILE(BC142:BS142,0.95)</f>
        <v>936.29</v>
      </c>
      <c r="BZ142" s="30">
        <f t="shared" ref="BZ142:BZ153" si="45">MAX(BC142:BS142)</f>
        <v>1037</v>
      </c>
      <c r="CA142" s="30">
        <f>STDEV(BC142:BS142)</f>
        <v>588.88582738931655</v>
      </c>
      <c r="CB142" s="76"/>
      <c r="CC142" s="21"/>
      <c r="CD142" s="21"/>
      <c r="CE142" s="21"/>
      <c r="CF142" s="21"/>
      <c r="CG142" s="21"/>
      <c r="CH142" s="21"/>
      <c r="CI142" s="21"/>
      <c r="CJ142" s="32"/>
    </row>
    <row r="143" spans="2:88">
      <c r="B143" s="99">
        <v>111</v>
      </c>
      <c r="C143" s="49">
        <v>15</v>
      </c>
      <c r="D143" s="51">
        <v>15</v>
      </c>
      <c r="E143" s="39" t="s">
        <v>111</v>
      </c>
      <c r="F143" s="38" t="s">
        <v>478</v>
      </c>
      <c r="G143" s="21" t="s">
        <v>1063</v>
      </c>
      <c r="H143" s="70"/>
      <c r="I143" s="86"/>
      <c r="J143" s="86"/>
      <c r="K143" s="86"/>
      <c r="L143" s="86"/>
      <c r="M143" s="86"/>
      <c r="N143" s="89"/>
      <c r="O143" s="89"/>
      <c r="P143" s="22"/>
      <c r="Q143" s="22"/>
      <c r="R143" s="22"/>
      <c r="S143" s="21"/>
      <c r="T143" s="21"/>
      <c r="U143" s="21"/>
      <c r="V143" s="21"/>
      <c r="W143" s="38">
        <v>219</v>
      </c>
      <c r="X143" s="38">
        <v>269</v>
      </c>
      <c r="Y143" s="21"/>
      <c r="Z143" s="21">
        <v>110</v>
      </c>
      <c r="AA143" s="21">
        <v>190</v>
      </c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37"/>
      <c r="AR143" s="21">
        <v>90</v>
      </c>
      <c r="AS143" s="21">
        <v>620</v>
      </c>
      <c r="AT143" s="21">
        <f>AVERAGE(AR143:AS143)</f>
        <v>355</v>
      </c>
      <c r="AU143" s="76"/>
      <c r="AV143" s="30">
        <f t="shared" si="33"/>
        <v>90</v>
      </c>
      <c r="AW143" s="30">
        <f t="shared" si="41"/>
        <v>219</v>
      </c>
      <c r="AX143" s="30">
        <f t="shared" si="42"/>
        <v>264.71428571428572</v>
      </c>
      <c r="AY143" s="29">
        <f t="shared" si="43"/>
        <v>540.49999999999977</v>
      </c>
      <c r="AZ143" s="30">
        <f t="shared" si="34"/>
        <v>620</v>
      </c>
      <c r="BA143" s="125">
        <f t="shared" si="44"/>
        <v>180.98408243610291</v>
      </c>
      <c r="BB143" s="76"/>
      <c r="BC143" s="65">
        <v>86.9</v>
      </c>
      <c r="BD143" s="65">
        <v>22.7</v>
      </c>
      <c r="BE143" s="65">
        <v>2.72</v>
      </c>
      <c r="BF143" s="21" t="s">
        <v>414</v>
      </c>
      <c r="BG143" s="65" t="s">
        <v>414</v>
      </c>
      <c r="BH143" s="65" t="s">
        <v>414</v>
      </c>
      <c r="BI143" s="65"/>
      <c r="BJ143" s="21"/>
      <c r="BK143" s="65"/>
      <c r="BL143" s="65"/>
      <c r="BM143" s="65"/>
      <c r="BN143" s="65"/>
      <c r="BO143" s="21"/>
      <c r="BP143" s="21"/>
      <c r="BQ143" s="21"/>
      <c r="BR143" s="21"/>
      <c r="BS143" s="21"/>
      <c r="BT143" s="55"/>
      <c r="BU143" s="76"/>
      <c r="BV143" s="30">
        <f t="shared" si="35"/>
        <v>2.72</v>
      </c>
      <c r="BW143" s="30">
        <f>MEDIAN(BC143:BS143)</f>
        <v>22.7</v>
      </c>
      <c r="BX143" s="30">
        <f>AVERAGE(BC143:BS143)</f>
        <v>37.440000000000005</v>
      </c>
      <c r="BY143" s="30">
        <f>PERCENTILE(BC143:BS143,0.95)</f>
        <v>80.47999999999999</v>
      </c>
      <c r="BZ143" s="30">
        <f t="shared" si="45"/>
        <v>86.9</v>
      </c>
      <c r="CA143" s="30">
        <f>STDEV(BC143:BS143)</f>
        <v>43.98316496115303</v>
      </c>
      <c r="CB143" s="76"/>
      <c r="CC143" s="21"/>
      <c r="CD143" s="21"/>
      <c r="CE143" s="21"/>
      <c r="CF143" s="21"/>
      <c r="CG143" s="21"/>
      <c r="CH143" s="21"/>
      <c r="CI143" s="21"/>
      <c r="CJ143" s="32"/>
    </row>
    <row r="144" spans="2:88">
      <c r="B144" s="99">
        <v>112</v>
      </c>
      <c r="C144" s="49">
        <v>16</v>
      </c>
      <c r="D144" s="51">
        <v>16</v>
      </c>
      <c r="E144" s="21" t="s">
        <v>138</v>
      </c>
      <c r="F144" s="38" t="s">
        <v>690</v>
      </c>
      <c r="G144" s="21" t="s">
        <v>1056</v>
      </c>
      <c r="H144" s="81"/>
      <c r="I144" s="86"/>
      <c r="J144" s="86"/>
      <c r="K144" s="86"/>
      <c r="L144" s="86"/>
      <c r="M144" s="86"/>
      <c r="N144" s="22">
        <v>21.6</v>
      </c>
      <c r="O144" s="22">
        <v>7.1</v>
      </c>
      <c r="P144" s="22"/>
      <c r="Q144" s="22"/>
      <c r="R144" s="22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76"/>
      <c r="AV144" s="30">
        <f t="shared" si="33"/>
        <v>7.1</v>
      </c>
      <c r="AW144" s="30">
        <f t="shared" si="41"/>
        <v>14.350000000000001</v>
      </c>
      <c r="AX144" s="30">
        <f t="shared" si="42"/>
        <v>14.350000000000001</v>
      </c>
      <c r="AY144" s="29">
        <f t="shared" si="43"/>
        <v>20.875</v>
      </c>
      <c r="AZ144" s="30">
        <f t="shared" si="34"/>
        <v>21.6</v>
      </c>
      <c r="BA144" s="125">
        <f t="shared" si="44"/>
        <v>10.253048327204937</v>
      </c>
      <c r="BB144" s="76"/>
      <c r="BC144" s="65"/>
      <c r="BD144" s="65"/>
      <c r="BE144" s="65"/>
      <c r="BF144" s="21"/>
      <c r="BG144" s="65"/>
      <c r="BH144" s="65"/>
      <c r="BI144" s="65"/>
      <c r="BJ144" s="21"/>
      <c r="BK144" s="65"/>
      <c r="BL144" s="65"/>
      <c r="BM144" s="65"/>
      <c r="BN144" s="65"/>
      <c r="BO144" s="21"/>
      <c r="BP144" s="21"/>
      <c r="BQ144" s="21"/>
      <c r="BR144" s="21"/>
      <c r="BS144" s="21"/>
      <c r="BT144" s="55"/>
      <c r="BU144" s="76"/>
      <c r="BV144" s="30">
        <f t="shared" si="35"/>
        <v>0</v>
      </c>
      <c r="BW144" s="30" t="s">
        <v>655</v>
      </c>
      <c r="BX144" s="30" t="s">
        <v>655</v>
      </c>
      <c r="BY144" s="30" t="s">
        <v>655</v>
      </c>
      <c r="BZ144" s="30">
        <f t="shared" si="45"/>
        <v>0</v>
      </c>
      <c r="CA144" s="30" t="s">
        <v>655</v>
      </c>
      <c r="CB144" s="76"/>
      <c r="CC144" s="21"/>
      <c r="CD144" s="21"/>
      <c r="CE144" s="21"/>
      <c r="CF144" s="21"/>
      <c r="CG144" s="21"/>
      <c r="CH144" s="21"/>
      <c r="CI144" s="21"/>
      <c r="CJ144" s="32"/>
    </row>
    <row r="145" spans="2:90">
      <c r="B145" s="99">
        <v>113</v>
      </c>
      <c r="C145" s="49">
        <v>17</v>
      </c>
      <c r="D145" s="51">
        <v>17</v>
      </c>
      <c r="E145" s="38" t="s">
        <v>409</v>
      </c>
      <c r="F145" s="38" t="s">
        <v>691</v>
      </c>
      <c r="G145" s="21" t="s">
        <v>1056</v>
      </c>
      <c r="H145" s="81"/>
      <c r="I145" s="86"/>
      <c r="J145" s="86"/>
      <c r="K145" s="86"/>
      <c r="L145" s="86"/>
      <c r="M145" s="86"/>
      <c r="N145" s="22"/>
      <c r="O145" s="22"/>
      <c r="P145" s="22"/>
      <c r="Q145" s="22"/>
      <c r="R145" s="22"/>
      <c r="S145" s="21"/>
      <c r="T145" s="21"/>
      <c r="U145" s="21"/>
      <c r="V145" s="21"/>
      <c r="W145" s="38">
        <v>22</v>
      </c>
      <c r="X145" s="38">
        <v>27</v>
      </c>
      <c r="Y145" s="21"/>
      <c r="Z145" s="21" t="s">
        <v>414</v>
      </c>
      <c r="AA145" s="21" t="s">
        <v>414</v>
      </c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76"/>
      <c r="AV145" s="30">
        <f t="shared" si="33"/>
        <v>22</v>
      </c>
      <c r="AW145" s="30">
        <f t="shared" si="41"/>
        <v>24.5</v>
      </c>
      <c r="AX145" s="30">
        <f t="shared" si="42"/>
        <v>24.5</v>
      </c>
      <c r="AY145" s="29">
        <f t="shared" si="43"/>
        <v>26.75</v>
      </c>
      <c r="AZ145" s="30">
        <f t="shared" si="34"/>
        <v>27</v>
      </c>
      <c r="BA145" s="125">
        <f t="shared" si="44"/>
        <v>3.5355339059327378</v>
      </c>
      <c r="BB145" s="76"/>
      <c r="BC145" s="65"/>
      <c r="BD145" s="65"/>
      <c r="BE145" s="65"/>
      <c r="BF145" s="21"/>
      <c r="BG145" s="65"/>
      <c r="BH145" s="65"/>
      <c r="BI145" s="65"/>
      <c r="BJ145" s="21"/>
      <c r="BK145" s="65"/>
      <c r="BL145" s="65"/>
      <c r="BM145" s="65"/>
      <c r="BN145" s="65"/>
      <c r="BO145" s="21"/>
      <c r="BP145" s="21"/>
      <c r="BQ145" s="21"/>
      <c r="BR145" s="21"/>
      <c r="BS145" s="21"/>
      <c r="BT145" s="55"/>
      <c r="BU145" s="76"/>
      <c r="BV145" s="30">
        <f t="shared" si="35"/>
        <v>0</v>
      </c>
      <c r="BW145" s="30" t="s">
        <v>655</v>
      </c>
      <c r="BX145" s="30" t="s">
        <v>655</v>
      </c>
      <c r="BY145" s="30" t="s">
        <v>655</v>
      </c>
      <c r="BZ145" s="30">
        <f t="shared" si="45"/>
        <v>0</v>
      </c>
      <c r="CA145" s="30" t="s">
        <v>655</v>
      </c>
      <c r="CB145" s="76"/>
      <c r="CC145" s="21"/>
      <c r="CD145" s="21"/>
      <c r="CE145" s="21"/>
      <c r="CF145" s="21"/>
      <c r="CG145" s="21"/>
      <c r="CH145" s="21"/>
      <c r="CI145" s="21"/>
      <c r="CJ145" s="32"/>
    </row>
    <row r="146" spans="2:90">
      <c r="B146" s="99">
        <v>114</v>
      </c>
      <c r="C146" s="49">
        <v>18</v>
      </c>
      <c r="D146" s="51">
        <v>18</v>
      </c>
      <c r="E146" s="21" t="s">
        <v>137</v>
      </c>
      <c r="F146" s="38" t="s">
        <v>1049</v>
      </c>
      <c r="G146" s="21" t="s">
        <v>1058</v>
      </c>
      <c r="H146" s="81"/>
      <c r="I146" s="86"/>
      <c r="J146" s="86"/>
      <c r="K146" s="86"/>
      <c r="L146" s="86"/>
      <c r="M146" s="86"/>
      <c r="N146" s="22">
        <v>29.9</v>
      </c>
      <c r="O146" s="22">
        <v>12</v>
      </c>
      <c r="P146" s="22"/>
      <c r="Q146" s="22"/>
      <c r="R146" s="22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76"/>
      <c r="AV146" s="30">
        <f t="shared" si="33"/>
        <v>12</v>
      </c>
      <c r="AW146" s="30">
        <f t="shared" si="41"/>
        <v>20.95</v>
      </c>
      <c r="AX146" s="30">
        <f t="shared" si="42"/>
        <v>20.95</v>
      </c>
      <c r="AY146" s="29">
        <f t="shared" si="43"/>
        <v>29.004999999999999</v>
      </c>
      <c r="AZ146" s="30">
        <f t="shared" si="34"/>
        <v>29.9</v>
      </c>
      <c r="BA146" s="125">
        <f t="shared" si="44"/>
        <v>12.657211383239193</v>
      </c>
      <c r="BB146" s="76"/>
      <c r="BC146" s="65"/>
      <c r="BD146" s="65"/>
      <c r="BE146" s="65"/>
      <c r="BF146" s="21"/>
      <c r="BG146" s="65"/>
      <c r="BH146" s="65"/>
      <c r="BI146" s="65"/>
      <c r="BJ146" s="21"/>
      <c r="BK146" s="65"/>
      <c r="BL146" s="65"/>
      <c r="BM146" s="65"/>
      <c r="BN146" s="65"/>
      <c r="BO146" s="21"/>
      <c r="BP146" s="21"/>
      <c r="BQ146" s="21"/>
      <c r="BR146" s="21"/>
      <c r="BS146" s="21"/>
      <c r="BT146" s="55"/>
      <c r="BU146" s="76"/>
      <c r="BV146" s="30">
        <f t="shared" si="35"/>
        <v>0</v>
      </c>
      <c r="BW146" s="30" t="s">
        <v>655</v>
      </c>
      <c r="BX146" s="30" t="s">
        <v>655</v>
      </c>
      <c r="BY146" s="30" t="s">
        <v>655</v>
      </c>
      <c r="BZ146" s="30">
        <f t="shared" si="45"/>
        <v>0</v>
      </c>
      <c r="CA146" s="30" t="s">
        <v>655</v>
      </c>
      <c r="CB146" s="76"/>
      <c r="CC146" s="21"/>
      <c r="CD146" s="21"/>
      <c r="CE146" s="21"/>
      <c r="CF146" s="21"/>
      <c r="CG146" s="21"/>
      <c r="CH146" s="21"/>
      <c r="CI146" s="21"/>
      <c r="CJ146" s="32"/>
    </row>
    <row r="147" spans="2:90">
      <c r="B147" s="99">
        <v>115</v>
      </c>
      <c r="C147" s="49">
        <v>19</v>
      </c>
      <c r="D147" s="51">
        <v>19</v>
      </c>
      <c r="E147" s="21" t="s">
        <v>234</v>
      </c>
      <c r="F147" s="38" t="s">
        <v>856</v>
      </c>
      <c r="G147" s="37" t="s">
        <v>1062</v>
      </c>
      <c r="H147" s="70"/>
      <c r="I147" s="86"/>
      <c r="J147" s="86"/>
      <c r="K147" s="86"/>
      <c r="L147" s="86"/>
      <c r="M147" s="86"/>
      <c r="N147" s="89"/>
      <c r="O147" s="89"/>
      <c r="P147" s="22"/>
      <c r="Q147" s="22"/>
      <c r="R147" s="22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37"/>
      <c r="AR147" s="21"/>
      <c r="AS147" s="21"/>
      <c r="AT147" s="21"/>
      <c r="AU147" s="76"/>
      <c r="AV147" s="30">
        <f t="shared" si="33"/>
        <v>0</v>
      </c>
      <c r="AW147" s="30" t="s">
        <v>655</v>
      </c>
      <c r="AX147" s="30" t="s">
        <v>655</v>
      </c>
      <c r="AY147" s="30" t="s">
        <v>655</v>
      </c>
      <c r="AZ147" s="30">
        <f t="shared" si="34"/>
        <v>0</v>
      </c>
      <c r="BA147" s="125" t="s">
        <v>655</v>
      </c>
      <c r="BB147" s="76"/>
      <c r="BC147" s="69"/>
      <c r="BD147" s="21"/>
      <c r="BE147" s="21"/>
      <c r="BF147" s="21"/>
      <c r="BG147" s="69"/>
      <c r="BH147" s="21"/>
      <c r="BI147" s="21">
        <v>0.74</v>
      </c>
      <c r="BJ147" s="21">
        <v>1.9</v>
      </c>
      <c r="BK147" s="69">
        <v>5.3</v>
      </c>
      <c r="BL147" s="69">
        <v>0.81</v>
      </c>
      <c r="BM147" s="21">
        <v>1.8</v>
      </c>
      <c r="BN147" s="21">
        <v>3.8</v>
      </c>
      <c r="BO147" s="21"/>
      <c r="BP147" s="21"/>
      <c r="BQ147" s="21"/>
      <c r="BR147" s="21"/>
      <c r="BS147" s="21"/>
      <c r="BT147" s="55"/>
      <c r="BU147" s="76"/>
      <c r="BV147" s="30">
        <f t="shared" si="35"/>
        <v>0.74</v>
      </c>
      <c r="BW147" s="30">
        <f>MEDIAN(BC147:BS147)</f>
        <v>1.85</v>
      </c>
      <c r="BX147" s="30">
        <f>AVERAGE(BC147:BS147)</f>
        <v>2.3916666666666671</v>
      </c>
      <c r="BY147" s="30">
        <f>PERCENTILE(BC147:BS147,0.95)</f>
        <v>4.9249999999999998</v>
      </c>
      <c r="BZ147" s="30">
        <f t="shared" si="45"/>
        <v>5.3</v>
      </c>
      <c r="CA147" s="30">
        <f>STDEV(BC147:BS147)</f>
        <v>1.803512313976998</v>
      </c>
      <c r="CB147" s="76"/>
      <c r="CC147" s="21"/>
      <c r="CD147" s="21"/>
      <c r="CE147" s="21"/>
      <c r="CF147" s="21"/>
      <c r="CG147" s="21"/>
      <c r="CH147" s="21"/>
      <c r="CI147" s="21"/>
      <c r="CJ147" s="32"/>
    </row>
    <row r="148" spans="2:90">
      <c r="B148" s="99">
        <v>116</v>
      </c>
      <c r="C148" s="49">
        <v>20</v>
      </c>
      <c r="D148" s="51">
        <v>20</v>
      </c>
      <c r="E148" s="40" t="s">
        <v>73</v>
      </c>
      <c r="F148" s="38" t="s">
        <v>693</v>
      </c>
      <c r="G148" s="45" t="s">
        <v>1066</v>
      </c>
      <c r="H148" s="83"/>
      <c r="I148" s="86"/>
      <c r="J148" s="86"/>
      <c r="K148" s="86"/>
      <c r="L148" s="86"/>
      <c r="M148" s="86"/>
      <c r="N148" s="89"/>
      <c r="O148" s="89"/>
      <c r="P148" s="22"/>
      <c r="Q148" s="22"/>
      <c r="R148" s="22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37"/>
      <c r="AR148" s="21"/>
      <c r="AS148" s="21"/>
      <c r="AT148" s="21"/>
      <c r="AU148" s="76"/>
      <c r="AV148" s="30">
        <f t="shared" si="33"/>
        <v>0</v>
      </c>
      <c r="AW148" s="30" t="s">
        <v>655</v>
      </c>
      <c r="AX148" s="30" t="s">
        <v>655</v>
      </c>
      <c r="AY148" s="30" t="s">
        <v>655</v>
      </c>
      <c r="AZ148" s="30">
        <f t="shared" si="34"/>
        <v>0</v>
      </c>
      <c r="BA148" s="125" t="s">
        <v>655</v>
      </c>
      <c r="BB148" s="76"/>
      <c r="BC148" s="65">
        <v>5.35</v>
      </c>
      <c r="BD148" s="65" t="s">
        <v>414</v>
      </c>
      <c r="BE148" s="65" t="s">
        <v>414</v>
      </c>
      <c r="BF148" s="21" t="s">
        <v>414</v>
      </c>
      <c r="BG148" s="65" t="s">
        <v>414</v>
      </c>
      <c r="BH148" s="65" t="s">
        <v>414</v>
      </c>
      <c r="BI148" s="65"/>
      <c r="BJ148" s="21"/>
      <c r="BK148" s="65"/>
      <c r="BL148" s="65"/>
      <c r="BM148" s="65"/>
      <c r="BN148" s="65"/>
      <c r="BO148" s="21"/>
      <c r="BP148" s="21"/>
      <c r="BQ148" s="21"/>
      <c r="BR148" s="21"/>
      <c r="BS148" s="21"/>
      <c r="BT148" s="55"/>
      <c r="BU148" s="76"/>
      <c r="BV148" s="30">
        <f t="shared" si="35"/>
        <v>5.35</v>
      </c>
      <c r="BW148" s="30">
        <f>MEDIAN(BC148:BS148)</f>
        <v>5.35</v>
      </c>
      <c r="BX148" s="30">
        <f>AVERAGE(BC148:BS148)</f>
        <v>5.35</v>
      </c>
      <c r="BY148" s="30">
        <f>PERCENTILE(BC148:BS148,0.95)</f>
        <v>5.35</v>
      </c>
      <c r="BZ148" s="30">
        <f t="shared" si="45"/>
        <v>5.35</v>
      </c>
      <c r="CA148" s="30" t="s">
        <v>655</v>
      </c>
      <c r="CB148" s="76"/>
      <c r="CC148" s="21"/>
      <c r="CD148" s="21"/>
      <c r="CE148" s="21"/>
      <c r="CF148" s="21"/>
      <c r="CG148" s="21"/>
      <c r="CH148" s="21"/>
      <c r="CI148" s="21"/>
      <c r="CJ148" s="32"/>
    </row>
    <row r="149" spans="2:90">
      <c r="B149" s="99">
        <v>117</v>
      </c>
      <c r="C149" s="49">
        <v>21</v>
      </c>
      <c r="D149" s="51">
        <v>21</v>
      </c>
      <c r="E149" s="39" t="s">
        <v>77</v>
      </c>
      <c r="F149" s="38" t="s">
        <v>861</v>
      </c>
      <c r="G149" s="21" t="s">
        <v>1061</v>
      </c>
      <c r="H149" s="70"/>
      <c r="I149" s="86"/>
      <c r="J149" s="86"/>
      <c r="K149" s="86"/>
      <c r="L149" s="86"/>
      <c r="M149" s="86"/>
      <c r="N149" s="89"/>
      <c r="O149" s="89"/>
      <c r="P149" s="22"/>
      <c r="Q149" s="22"/>
      <c r="R149" s="22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37"/>
      <c r="AR149" s="21"/>
      <c r="AS149" s="21"/>
      <c r="AT149" s="21"/>
      <c r="AU149" s="76"/>
      <c r="AV149" s="30">
        <f t="shared" si="33"/>
        <v>0</v>
      </c>
      <c r="AW149" s="30" t="s">
        <v>655</v>
      </c>
      <c r="AX149" s="30" t="s">
        <v>655</v>
      </c>
      <c r="AY149" s="30" t="s">
        <v>655</v>
      </c>
      <c r="AZ149" s="30">
        <f t="shared" si="34"/>
        <v>0</v>
      </c>
      <c r="BA149" s="125" t="s">
        <v>655</v>
      </c>
      <c r="BB149" s="76"/>
      <c r="BC149" s="65">
        <v>157</v>
      </c>
      <c r="BD149" s="65">
        <v>18.72</v>
      </c>
      <c r="BE149" s="65" t="s">
        <v>414</v>
      </c>
      <c r="BF149" s="21" t="s">
        <v>414</v>
      </c>
      <c r="BG149" s="65" t="s">
        <v>414</v>
      </c>
      <c r="BH149" s="65" t="s">
        <v>414</v>
      </c>
      <c r="BI149" s="65"/>
      <c r="BJ149" s="21"/>
      <c r="BK149" s="65"/>
      <c r="BL149" s="65"/>
      <c r="BM149" s="65"/>
      <c r="BN149" s="65"/>
      <c r="BO149" s="21"/>
      <c r="BP149" s="21"/>
      <c r="BQ149" s="21"/>
      <c r="BR149" s="21"/>
      <c r="BS149" s="21"/>
      <c r="BT149" s="55"/>
      <c r="BU149" s="76"/>
      <c r="BV149" s="30">
        <f t="shared" si="35"/>
        <v>18.72</v>
      </c>
      <c r="BW149" s="30">
        <f>MEDIAN(BC149:BS149)</f>
        <v>87.86</v>
      </c>
      <c r="BX149" s="30">
        <f>AVERAGE(BC149:BS149)</f>
        <v>87.86</v>
      </c>
      <c r="BY149" s="30">
        <f>PERCENTILE(BC149:BS149,0.95)</f>
        <v>150.08599999999998</v>
      </c>
      <c r="BZ149" s="30">
        <f t="shared" si="45"/>
        <v>157</v>
      </c>
      <c r="CA149" s="30">
        <f>STDEV(BC149:BS149)</f>
        <v>97.778725702475782</v>
      </c>
      <c r="CB149" s="76"/>
      <c r="CC149" s="21"/>
      <c r="CD149" s="21"/>
      <c r="CE149" s="21"/>
      <c r="CF149" s="21"/>
      <c r="CG149" s="21"/>
      <c r="CH149" s="21"/>
      <c r="CI149" s="21"/>
      <c r="CJ149" s="32"/>
    </row>
    <row r="150" spans="2:90" s="1" customFormat="1" ht="17.25" customHeight="1">
      <c r="B150" s="99">
        <v>118</v>
      </c>
      <c r="C150" s="49">
        <v>22</v>
      </c>
      <c r="D150" s="51">
        <v>22</v>
      </c>
      <c r="E150" s="41" t="s">
        <v>101</v>
      </c>
      <c r="F150" s="38" t="s">
        <v>694</v>
      </c>
      <c r="G150" s="21" t="s">
        <v>1065</v>
      </c>
      <c r="H150" s="85"/>
      <c r="I150" s="86"/>
      <c r="J150" s="86"/>
      <c r="K150" s="86"/>
      <c r="L150" s="86"/>
      <c r="M150" s="86"/>
      <c r="N150" s="88"/>
      <c r="O150" s="88"/>
      <c r="P150" s="77"/>
      <c r="Q150" s="77"/>
      <c r="R150" s="77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7"/>
      <c r="AR150" s="38"/>
      <c r="AS150" s="38"/>
      <c r="AT150" s="38"/>
      <c r="AU150" s="78"/>
      <c r="AV150" s="30">
        <f t="shared" si="33"/>
        <v>0</v>
      </c>
      <c r="AW150" s="30" t="s">
        <v>655</v>
      </c>
      <c r="AX150" s="30" t="s">
        <v>655</v>
      </c>
      <c r="AY150" s="30" t="s">
        <v>655</v>
      </c>
      <c r="AZ150" s="30">
        <f t="shared" si="34"/>
        <v>0</v>
      </c>
      <c r="BA150" s="125" t="s">
        <v>655</v>
      </c>
      <c r="BB150" s="78"/>
      <c r="BC150" s="65" t="s">
        <v>414</v>
      </c>
      <c r="BD150" s="65" t="s">
        <v>414</v>
      </c>
      <c r="BE150" s="65" t="s">
        <v>414</v>
      </c>
      <c r="BF150" s="38" t="s">
        <v>414</v>
      </c>
      <c r="BG150" s="65" t="s">
        <v>414</v>
      </c>
      <c r="BH150" s="65" t="s">
        <v>414</v>
      </c>
      <c r="BI150" s="65"/>
      <c r="BJ150" s="38"/>
      <c r="BK150" s="65"/>
      <c r="BL150" s="65"/>
      <c r="BM150" s="65"/>
      <c r="BN150" s="65"/>
      <c r="BO150" s="38"/>
      <c r="BP150" s="38"/>
      <c r="BQ150" s="38"/>
      <c r="BR150" s="38"/>
      <c r="BS150" s="38"/>
      <c r="BT150" s="56"/>
      <c r="BU150" s="78"/>
      <c r="BV150" s="30">
        <f t="shared" si="35"/>
        <v>0</v>
      </c>
      <c r="BW150" s="30" t="s">
        <v>655</v>
      </c>
      <c r="BX150" s="30" t="s">
        <v>655</v>
      </c>
      <c r="BY150" s="30" t="s">
        <v>655</v>
      </c>
      <c r="BZ150" s="30">
        <f t="shared" si="45"/>
        <v>0</v>
      </c>
      <c r="CA150" s="30" t="s">
        <v>655</v>
      </c>
      <c r="CB150" s="78"/>
      <c r="CC150" s="38"/>
      <c r="CD150" s="38"/>
      <c r="CE150" s="38"/>
      <c r="CF150" s="38"/>
      <c r="CG150" s="38"/>
      <c r="CH150" s="38"/>
      <c r="CI150" s="38"/>
      <c r="CJ150" s="110"/>
    </row>
    <row r="151" spans="2:90">
      <c r="B151" s="99">
        <v>119</v>
      </c>
      <c r="C151" s="49">
        <v>23</v>
      </c>
      <c r="D151" s="51">
        <v>23</v>
      </c>
      <c r="E151" s="39" t="s">
        <v>109</v>
      </c>
      <c r="F151" s="38" t="s">
        <v>864</v>
      </c>
      <c r="G151" s="21" t="s">
        <v>1064</v>
      </c>
      <c r="H151" s="70"/>
      <c r="I151" s="86"/>
      <c r="J151" s="86"/>
      <c r="K151" s="86"/>
      <c r="L151" s="86"/>
      <c r="M151" s="86"/>
      <c r="N151" s="89"/>
      <c r="O151" s="89"/>
      <c r="P151" s="22"/>
      <c r="Q151" s="22"/>
      <c r="R151" s="22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37"/>
      <c r="AR151" s="21"/>
      <c r="AS151" s="21"/>
      <c r="AT151" s="21"/>
      <c r="AU151" s="76"/>
      <c r="AV151" s="30">
        <f t="shared" si="33"/>
        <v>0</v>
      </c>
      <c r="AW151" s="30" t="s">
        <v>655</v>
      </c>
      <c r="AX151" s="30" t="s">
        <v>655</v>
      </c>
      <c r="AY151" s="30" t="s">
        <v>655</v>
      </c>
      <c r="AZ151" s="30">
        <f t="shared" si="34"/>
        <v>0</v>
      </c>
      <c r="BA151" s="125" t="s">
        <v>655</v>
      </c>
      <c r="BB151" s="76"/>
      <c r="BC151" s="21">
        <v>90.2</v>
      </c>
      <c r="BD151" s="21">
        <v>2.67</v>
      </c>
      <c r="BE151" s="21" t="s">
        <v>414</v>
      </c>
      <c r="BF151" s="21" t="s">
        <v>414</v>
      </c>
      <c r="BG151" s="21" t="s">
        <v>414</v>
      </c>
      <c r="BH151" s="21" t="s">
        <v>414</v>
      </c>
      <c r="BI151" s="21">
        <v>17</v>
      </c>
      <c r="BJ151" s="21">
        <v>39</v>
      </c>
      <c r="BK151" s="21">
        <v>111</v>
      </c>
      <c r="BL151" s="21">
        <v>13</v>
      </c>
      <c r="BM151" s="21">
        <v>30</v>
      </c>
      <c r="BN151" s="21">
        <v>91</v>
      </c>
      <c r="BO151" s="21"/>
      <c r="BP151" s="21"/>
      <c r="BQ151" s="21"/>
      <c r="BR151" s="21"/>
      <c r="BS151" s="21"/>
      <c r="BT151" s="55"/>
      <c r="BU151" s="76"/>
      <c r="BV151" s="30">
        <f t="shared" si="35"/>
        <v>2.67</v>
      </c>
      <c r="BW151" s="30">
        <f>MEDIAN(BC151:BS151)</f>
        <v>34.5</v>
      </c>
      <c r="BX151" s="30">
        <f>AVERAGE(BC151:BS151)</f>
        <v>49.233750000000001</v>
      </c>
      <c r="BY151" s="30">
        <f>PERCENTILE(BC151:BS151,0.95)</f>
        <v>103.99999999999999</v>
      </c>
      <c r="BZ151" s="30">
        <f t="shared" si="45"/>
        <v>111</v>
      </c>
      <c r="CA151" s="30">
        <f>STDEV(BC151:BS151)</f>
        <v>41.803061725702065</v>
      </c>
      <c r="CB151" s="76"/>
      <c r="CC151" s="21"/>
      <c r="CD151" s="21"/>
      <c r="CE151" s="21"/>
      <c r="CF151" s="21"/>
      <c r="CG151" s="21"/>
      <c r="CH151" s="21"/>
      <c r="CI151" s="21"/>
      <c r="CJ151" s="32"/>
    </row>
    <row r="152" spans="2:90">
      <c r="B152" s="99">
        <v>120</v>
      </c>
      <c r="C152" s="49">
        <v>24</v>
      </c>
      <c r="D152" s="51">
        <v>24</v>
      </c>
      <c r="E152" s="21" t="s">
        <v>394</v>
      </c>
      <c r="F152" s="38" t="s">
        <v>865</v>
      </c>
      <c r="G152" s="37" t="s">
        <v>1067</v>
      </c>
      <c r="H152" s="70"/>
      <c r="I152" s="86"/>
      <c r="J152" s="86"/>
      <c r="K152" s="86"/>
      <c r="L152" s="86"/>
      <c r="M152" s="86"/>
      <c r="N152" s="89"/>
      <c r="O152" s="89"/>
      <c r="P152" s="22"/>
      <c r="Q152" s="22"/>
      <c r="R152" s="22"/>
      <c r="S152" s="21"/>
      <c r="T152" s="21"/>
      <c r="U152" s="21"/>
      <c r="V152" s="21"/>
      <c r="W152" s="38">
        <v>8.4</v>
      </c>
      <c r="X152" s="38">
        <v>11</v>
      </c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37"/>
      <c r="AR152" s="21"/>
      <c r="AS152" s="21"/>
      <c r="AT152" s="21"/>
      <c r="AU152" s="76"/>
      <c r="AV152" s="30">
        <f t="shared" si="33"/>
        <v>8.4</v>
      </c>
      <c r="AW152" s="30">
        <f>MEDIAN(I152:AT152)</f>
        <v>9.6999999999999993</v>
      </c>
      <c r="AX152" s="30">
        <f>AVERAGE(I152:AT152)</f>
        <v>9.6999999999999993</v>
      </c>
      <c r="AY152" s="29">
        <f>PERCENTILE(I152:AT152,0.95)</f>
        <v>10.870000000000001</v>
      </c>
      <c r="AZ152" s="30">
        <f t="shared" si="34"/>
        <v>11</v>
      </c>
      <c r="BA152" s="125">
        <f>STDEV(I152:AT152)</f>
        <v>1.8384776310850302</v>
      </c>
      <c r="BB152" s="76"/>
      <c r="BC152" s="65"/>
      <c r="BD152" s="65"/>
      <c r="BE152" s="65"/>
      <c r="BF152" s="21"/>
      <c r="BG152" s="65"/>
      <c r="BH152" s="65"/>
      <c r="BI152" s="65"/>
      <c r="BJ152" s="21"/>
      <c r="BK152" s="65"/>
      <c r="BL152" s="65"/>
      <c r="BM152" s="65"/>
      <c r="BN152" s="65"/>
      <c r="BO152" s="21"/>
      <c r="BP152" s="21"/>
      <c r="BQ152" s="21"/>
      <c r="BR152" s="21"/>
      <c r="BS152" s="21"/>
      <c r="BT152" s="55"/>
      <c r="BU152" s="76"/>
      <c r="BV152" s="30">
        <f t="shared" si="35"/>
        <v>0</v>
      </c>
      <c r="BW152" s="30" t="s">
        <v>655</v>
      </c>
      <c r="BX152" s="30" t="s">
        <v>655</v>
      </c>
      <c r="BY152" s="30" t="s">
        <v>655</v>
      </c>
      <c r="BZ152" s="30">
        <f t="shared" si="45"/>
        <v>0</v>
      </c>
      <c r="CA152" s="30" t="s">
        <v>655</v>
      </c>
      <c r="CB152" s="76"/>
      <c r="CC152" s="21"/>
      <c r="CD152" s="21"/>
      <c r="CE152" s="21"/>
      <c r="CF152" s="21"/>
      <c r="CG152" s="21"/>
      <c r="CH152" s="21"/>
      <c r="CI152" s="21"/>
      <c r="CJ152" s="32"/>
    </row>
    <row r="153" spans="2:90">
      <c r="B153" s="99">
        <v>121</v>
      </c>
      <c r="C153" s="49">
        <v>25</v>
      </c>
      <c r="D153" s="51">
        <v>25</v>
      </c>
      <c r="E153" s="21" t="s">
        <v>264</v>
      </c>
      <c r="F153" s="38" t="s">
        <v>893</v>
      </c>
      <c r="G153" s="37" t="s">
        <v>1059</v>
      </c>
      <c r="H153" s="70"/>
      <c r="I153" s="86"/>
      <c r="J153" s="86"/>
      <c r="K153" s="86"/>
      <c r="L153" s="86"/>
      <c r="M153" s="86"/>
      <c r="N153" s="89"/>
      <c r="O153" s="89"/>
      <c r="P153" s="22"/>
      <c r="Q153" s="22"/>
      <c r="R153" s="22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37"/>
      <c r="AR153" s="21"/>
      <c r="AS153" s="21"/>
      <c r="AT153" s="21"/>
      <c r="AU153" s="76"/>
      <c r="AV153" s="30">
        <f t="shared" si="33"/>
        <v>0</v>
      </c>
      <c r="AW153" s="30" t="s">
        <v>655</v>
      </c>
      <c r="AX153" s="30" t="s">
        <v>655</v>
      </c>
      <c r="AY153" s="30" t="s">
        <v>655</v>
      </c>
      <c r="AZ153" s="30">
        <f t="shared" si="34"/>
        <v>0</v>
      </c>
      <c r="BA153" s="125" t="s">
        <v>655</v>
      </c>
      <c r="BB153" s="76"/>
      <c r="BC153" s="69"/>
      <c r="BD153" s="21"/>
      <c r="BE153" s="21"/>
      <c r="BF153" s="21"/>
      <c r="BG153" s="69"/>
      <c r="BH153" s="21"/>
      <c r="BI153" s="21">
        <v>3</v>
      </c>
      <c r="BJ153" s="21">
        <v>8.9</v>
      </c>
      <c r="BK153" s="69">
        <v>13</v>
      </c>
      <c r="BL153" s="69">
        <v>3.2</v>
      </c>
      <c r="BM153" s="21">
        <v>8.3000000000000007</v>
      </c>
      <c r="BN153" s="21">
        <v>5.4</v>
      </c>
      <c r="BO153" s="21"/>
      <c r="BP153" s="21"/>
      <c r="BQ153" s="21"/>
      <c r="BR153" s="21"/>
      <c r="BS153" s="21"/>
      <c r="BT153" s="55"/>
      <c r="BU153" s="76"/>
      <c r="BV153" s="30">
        <f t="shared" si="35"/>
        <v>3</v>
      </c>
      <c r="BW153" s="30">
        <f>MEDIAN(BC153:BS153)</f>
        <v>6.8500000000000005</v>
      </c>
      <c r="BX153" s="30">
        <f>AVERAGE(BC153:BS153)</f>
        <v>6.9666666666666659</v>
      </c>
      <c r="BY153" s="30">
        <f>PERCENTILE(BC153:BS153,0.95)</f>
        <v>11.975</v>
      </c>
      <c r="BZ153" s="30">
        <f t="shared" si="45"/>
        <v>13</v>
      </c>
      <c r="CA153" s="30">
        <f>STDEV(BC153:BS153)</f>
        <v>3.8546941080540598</v>
      </c>
      <c r="CB153" s="76"/>
      <c r="CC153" s="21"/>
      <c r="CD153" s="21"/>
      <c r="CE153" s="21"/>
      <c r="CF153" s="21"/>
      <c r="CG153" s="21"/>
      <c r="CH153" s="21"/>
      <c r="CI153" s="21"/>
      <c r="CJ153" s="32"/>
    </row>
    <row r="154" spans="2:90" s="244" customFormat="1" ht="21.75" customHeight="1">
      <c r="B154" s="519"/>
      <c r="C154" s="520"/>
      <c r="D154" s="520"/>
      <c r="E154" s="539" t="s">
        <v>1346</v>
      </c>
      <c r="F154" s="539"/>
      <c r="G154" s="539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  <c r="AV154" s="230">
        <f t="shared" ref="AV154:BA154" si="46">SUM(AV129:AV153)</f>
        <v>368.03999999999996</v>
      </c>
      <c r="AW154" s="230">
        <f t="shared" si="46"/>
        <v>2191.1499999999992</v>
      </c>
      <c r="AX154" s="230">
        <f t="shared" si="46"/>
        <v>2607.08</v>
      </c>
      <c r="AY154" s="230">
        <f t="shared" si="46"/>
        <v>5470.2199999999993</v>
      </c>
      <c r="AZ154" s="230">
        <f t="shared" si="46"/>
        <v>5913.1</v>
      </c>
      <c r="BA154" s="230">
        <f t="shared" si="46"/>
        <v>2390.6511533613602</v>
      </c>
      <c r="BB154" s="104"/>
      <c r="BC154" s="104"/>
      <c r="BD154" s="104"/>
      <c r="BE154" s="104"/>
      <c r="BF154" s="104"/>
      <c r="BG154" s="104"/>
      <c r="BH154" s="104"/>
      <c r="BI154" s="104"/>
      <c r="BJ154" s="104"/>
      <c r="BK154" s="104"/>
      <c r="BL154" s="104"/>
      <c r="BM154" s="104"/>
      <c r="BN154" s="104"/>
      <c r="BO154" s="104"/>
      <c r="BP154" s="104"/>
      <c r="BQ154" s="104"/>
      <c r="BR154" s="104"/>
      <c r="BS154" s="104"/>
      <c r="BT154" s="104"/>
      <c r="BU154" s="104"/>
      <c r="BV154" s="230">
        <f t="shared" ref="BV154:CA154" si="47">SUM(BV129:BV153)</f>
        <v>97.94</v>
      </c>
      <c r="BW154" s="230">
        <f t="shared" si="47"/>
        <v>496.46500000000009</v>
      </c>
      <c r="BX154" s="230">
        <f t="shared" si="47"/>
        <v>1073.4504166666668</v>
      </c>
      <c r="BY154" s="230">
        <f t="shared" si="47"/>
        <v>2462.1014999999998</v>
      </c>
      <c r="BZ154" s="230">
        <f t="shared" si="47"/>
        <v>2662.05</v>
      </c>
      <c r="CA154" s="230">
        <f t="shared" si="47"/>
        <v>1414.7354212616899</v>
      </c>
      <c r="CB154" s="118"/>
      <c r="CC154" s="119"/>
      <c r="CD154" s="119"/>
      <c r="CE154" s="119"/>
      <c r="CF154" s="119"/>
      <c r="CG154" s="119"/>
      <c r="CH154" s="119"/>
      <c r="CI154" s="119"/>
      <c r="CJ154" s="120"/>
      <c r="CK154" s="250"/>
      <c r="CL154" s="250"/>
    </row>
    <row r="155" spans="2:90" s="13" customFormat="1">
      <c r="B155" s="540"/>
      <c r="C155" s="541"/>
      <c r="D155" s="541"/>
      <c r="E155" s="541"/>
      <c r="F155" s="541"/>
      <c r="G155" s="541"/>
      <c r="H155" s="541"/>
      <c r="I155" s="541"/>
      <c r="J155" s="541"/>
      <c r="K155" s="541"/>
      <c r="L155" s="541"/>
      <c r="M155" s="541"/>
      <c r="N155" s="541"/>
      <c r="O155" s="541"/>
      <c r="P155" s="541"/>
      <c r="Q155" s="541"/>
      <c r="R155" s="541"/>
      <c r="S155" s="541"/>
      <c r="T155" s="541"/>
      <c r="U155" s="541"/>
      <c r="V155" s="541"/>
      <c r="W155" s="541"/>
      <c r="X155" s="541"/>
      <c r="Y155" s="541"/>
      <c r="Z155" s="541"/>
      <c r="AA155" s="541"/>
      <c r="AB155" s="541"/>
      <c r="AC155" s="541"/>
      <c r="AD155" s="541"/>
      <c r="AE155" s="541"/>
      <c r="AF155" s="541"/>
      <c r="AG155" s="541"/>
      <c r="AH155" s="541"/>
      <c r="AI155" s="541"/>
      <c r="AJ155" s="541"/>
      <c r="AK155" s="541"/>
      <c r="AL155" s="541"/>
      <c r="AM155" s="541"/>
      <c r="AN155" s="541"/>
      <c r="AO155" s="541"/>
      <c r="AP155" s="541"/>
      <c r="AQ155" s="541"/>
      <c r="AR155" s="541"/>
      <c r="AS155" s="541"/>
      <c r="AT155" s="541"/>
      <c r="AU155" s="541"/>
      <c r="AV155" s="541"/>
      <c r="AW155" s="541"/>
      <c r="AX155" s="541"/>
      <c r="AY155" s="541"/>
      <c r="AZ155" s="541"/>
      <c r="BA155" s="541"/>
      <c r="BB155" s="541"/>
      <c r="BC155" s="541"/>
      <c r="BD155" s="541"/>
      <c r="BE155" s="541"/>
      <c r="BF155" s="541"/>
      <c r="BG155" s="541"/>
      <c r="BH155" s="541"/>
      <c r="BI155" s="541"/>
      <c r="BJ155" s="541"/>
      <c r="BK155" s="541"/>
      <c r="BL155" s="541"/>
      <c r="BM155" s="541"/>
      <c r="BN155" s="541"/>
      <c r="BO155" s="541"/>
      <c r="BP155" s="541"/>
      <c r="BQ155" s="541"/>
      <c r="BR155" s="541"/>
      <c r="BS155" s="541"/>
      <c r="BT155" s="541"/>
      <c r="BU155" s="541"/>
      <c r="BV155" s="541"/>
      <c r="BW155" s="541"/>
      <c r="BX155" s="541"/>
      <c r="BY155" s="541"/>
      <c r="BZ155" s="541"/>
      <c r="CA155" s="541"/>
      <c r="CB155" s="541"/>
      <c r="CC155" s="541"/>
      <c r="CD155" s="541"/>
      <c r="CE155" s="541"/>
      <c r="CF155" s="541"/>
      <c r="CG155" s="541"/>
      <c r="CH155" s="541"/>
      <c r="CI155" s="541"/>
      <c r="CJ155" s="542"/>
    </row>
    <row r="156" spans="2:90">
      <c r="B156" s="537"/>
      <c r="C156" s="538"/>
      <c r="D156" s="538"/>
      <c r="E156" s="550" t="s">
        <v>1075</v>
      </c>
      <c r="F156" s="551"/>
      <c r="G156" s="551"/>
      <c r="H156" s="551"/>
      <c r="I156" s="551"/>
      <c r="J156" s="551"/>
      <c r="K156" s="551"/>
      <c r="L156" s="551"/>
      <c r="M156" s="551"/>
      <c r="N156" s="551"/>
      <c r="O156" s="551"/>
      <c r="P156" s="551"/>
      <c r="Q156" s="551"/>
      <c r="R156" s="551"/>
      <c r="S156" s="551"/>
      <c r="T156" s="551"/>
      <c r="U156" s="551"/>
      <c r="V156" s="551"/>
      <c r="W156" s="551"/>
      <c r="X156" s="551"/>
      <c r="Y156" s="551"/>
      <c r="Z156" s="551"/>
      <c r="AA156" s="551"/>
      <c r="AB156" s="551"/>
      <c r="AC156" s="551"/>
      <c r="AD156" s="551"/>
      <c r="AE156" s="551"/>
      <c r="AF156" s="551"/>
      <c r="AG156" s="551"/>
      <c r="AH156" s="551"/>
      <c r="AI156" s="551"/>
      <c r="AJ156" s="551"/>
      <c r="AK156" s="551"/>
      <c r="AL156" s="551"/>
      <c r="AM156" s="551"/>
      <c r="AN156" s="551"/>
      <c r="AO156" s="551"/>
      <c r="AP156" s="551"/>
      <c r="AQ156" s="551"/>
      <c r="AR156" s="551"/>
      <c r="AS156" s="551"/>
      <c r="AT156" s="551"/>
      <c r="AU156" s="551"/>
      <c r="AV156" s="551"/>
      <c r="AW156" s="551"/>
      <c r="AX156" s="551"/>
      <c r="AY156" s="551"/>
      <c r="AZ156" s="551"/>
      <c r="BA156" s="551"/>
      <c r="BB156" s="551"/>
      <c r="BC156" s="551"/>
      <c r="BD156" s="551"/>
      <c r="BE156" s="551"/>
      <c r="BF156" s="551"/>
      <c r="BG156" s="551"/>
      <c r="BH156" s="551"/>
      <c r="BI156" s="551"/>
      <c r="BJ156" s="551"/>
      <c r="BK156" s="551"/>
      <c r="BL156" s="551"/>
      <c r="BM156" s="551"/>
      <c r="BN156" s="551"/>
      <c r="BO156" s="551"/>
      <c r="BP156" s="551"/>
      <c r="BQ156" s="551"/>
      <c r="BR156" s="551"/>
      <c r="BS156" s="551"/>
      <c r="BT156" s="551"/>
      <c r="BU156" s="551"/>
      <c r="BV156" s="551"/>
      <c r="BW156" s="551"/>
      <c r="BX156" s="551"/>
      <c r="BY156" s="551"/>
      <c r="BZ156" s="551"/>
      <c r="CA156" s="552"/>
      <c r="CB156" s="76"/>
      <c r="CC156" s="21"/>
      <c r="CD156" s="21"/>
      <c r="CE156" s="21"/>
      <c r="CF156" s="21"/>
      <c r="CG156" s="21"/>
      <c r="CH156" s="21"/>
      <c r="CI156" s="21"/>
      <c r="CJ156" s="32"/>
    </row>
    <row r="157" spans="2:90">
      <c r="B157" s="537"/>
      <c r="C157" s="538"/>
      <c r="D157" s="538"/>
      <c r="E157" s="497" t="s">
        <v>1071</v>
      </c>
      <c r="F157" s="497"/>
      <c r="G157" s="497"/>
      <c r="H157" s="497"/>
      <c r="I157" s="497"/>
      <c r="J157" s="497"/>
      <c r="K157" s="497"/>
      <c r="L157" s="497"/>
      <c r="M157" s="497"/>
      <c r="N157" s="497"/>
      <c r="O157" s="497"/>
      <c r="P157" s="497"/>
      <c r="Q157" s="497"/>
      <c r="R157" s="497"/>
      <c r="S157" s="497"/>
      <c r="T157" s="497"/>
      <c r="U157" s="497"/>
      <c r="V157" s="497"/>
      <c r="W157" s="497"/>
      <c r="X157" s="497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7"/>
      <c r="AJ157" s="497"/>
      <c r="AK157" s="497"/>
      <c r="AL157" s="497"/>
      <c r="AM157" s="497"/>
      <c r="AN157" s="497"/>
      <c r="AO157" s="497"/>
      <c r="AP157" s="497"/>
      <c r="AQ157" s="497"/>
      <c r="AR157" s="497"/>
      <c r="AS157" s="497"/>
      <c r="AT157" s="497"/>
      <c r="AU157" s="497"/>
      <c r="AV157" s="497"/>
      <c r="AW157" s="497"/>
      <c r="AX157" s="497"/>
      <c r="AY157" s="497"/>
      <c r="AZ157" s="497"/>
      <c r="BA157" s="497"/>
      <c r="BB157" s="497"/>
      <c r="BC157" s="497"/>
      <c r="BD157" s="497"/>
      <c r="BE157" s="497"/>
      <c r="BF157" s="497"/>
      <c r="BG157" s="497"/>
      <c r="BH157" s="497"/>
      <c r="BI157" s="497"/>
      <c r="BJ157" s="497"/>
      <c r="BK157" s="497"/>
      <c r="BL157" s="497"/>
      <c r="BM157" s="497"/>
      <c r="BN157" s="497"/>
      <c r="BO157" s="497"/>
      <c r="BP157" s="497"/>
      <c r="BQ157" s="497"/>
      <c r="BR157" s="497"/>
      <c r="BS157" s="497"/>
      <c r="BT157" s="497"/>
      <c r="BU157" s="497"/>
      <c r="BV157" s="497"/>
      <c r="BW157" s="497"/>
      <c r="BX157" s="497"/>
      <c r="BY157" s="497"/>
      <c r="BZ157" s="497"/>
      <c r="CA157" s="497"/>
      <c r="CB157" s="76"/>
      <c r="CC157" s="21"/>
      <c r="CD157" s="21"/>
      <c r="CE157" s="21"/>
      <c r="CF157" s="21"/>
      <c r="CG157" s="21"/>
      <c r="CH157" s="21"/>
      <c r="CI157" s="21"/>
      <c r="CJ157" s="32"/>
    </row>
    <row r="158" spans="2:90">
      <c r="B158" s="99">
        <v>122</v>
      </c>
      <c r="C158" s="49">
        <v>1</v>
      </c>
      <c r="D158" s="51">
        <v>1</v>
      </c>
      <c r="E158" s="38" t="s">
        <v>790</v>
      </c>
      <c r="F158" s="38" t="s">
        <v>867</v>
      </c>
      <c r="G158" s="38" t="s">
        <v>788</v>
      </c>
      <c r="H158" s="76"/>
      <c r="I158" s="86"/>
      <c r="J158" s="86"/>
      <c r="K158" s="86"/>
      <c r="L158" s="86"/>
      <c r="M158" s="86"/>
      <c r="N158" s="89"/>
      <c r="O158" s="89"/>
      <c r="P158" s="22"/>
      <c r="Q158" s="22"/>
      <c r="R158" s="22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73">
        <v>263</v>
      </c>
      <c r="AE158" s="73">
        <v>103</v>
      </c>
      <c r="AF158" s="73">
        <v>40</v>
      </c>
      <c r="AG158" s="73">
        <v>76</v>
      </c>
      <c r="AH158" s="73">
        <v>53</v>
      </c>
      <c r="AI158" s="73">
        <v>296</v>
      </c>
      <c r="AJ158" s="73">
        <v>99</v>
      </c>
      <c r="AK158" s="73">
        <v>110</v>
      </c>
      <c r="AL158" s="73">
        <v>191</v>
      </c>
      <c r="AM158" s="73">
        <v>99</v>
      </c>
      <c r="AN158" s="73">
        <v>233</v>
      </c>
      <c r="AO158" s="73">
        <v>392</v>
      </c>
      <c r="AP158" s="73">
        <v>180</v>
      </c>
      <c r="AQ158" s="73">
        <v>241</v>
      </c>
      <c r="AR158" s="21"/>
      <c r="AS158" s="21"/>
      <c r="AT158" s="21"/>
      <c r="AU158" s="76"/>
      <c r="AV158" s="30">
        <f t="shared" ref="AV158:AV165" si="48">MIN(I158:AT158)</f>
        <v>40</v>
      </c>
      <c r="AW158" s="30">
        <f>MEDIAN(I158:AT158)</f>
        <v>145</v>
      </c>
      <c r="AX158" s="30">
        <f>AVERAGE(I158:AT158)</f>
        <v>169.71428571428572</v>
      </c>
      <c r="AY158" s="29">
        <f>PERCENTILE(I158:AT158,0.95)</f>
        <v>329.59999999999997</v>
      </c>
      <c r="AZ158" s="30">
        <f t="shared" ref="AZ158:AZ165" si="49">MAX(I158:AT158)</f>
        <v>392</v>
      </c>
      <c r="BA158" s="30">
        <f>STDEV(I158:AT158)</f>
        <v>104.12819655924768</v>
      </c>
      <c r="BB158" s="76"/>
      <c r="BC158" s="65"/>
      <c r="BD158" s="65"/>
      <c r="BE158" s="65"/>
      <c r="BF158" s="21"/>
      <c r="BG158" s="65"/>
      <c r="BH158" s="65"/>
      <c r="BI158" s="65"/>
      <c r="BJ158" s="21"/>
      <c r="BK158" s="65"/>
      <c r="BL158" s="65"/>
      <c r="BM158" s="65"/>
      <c r="BN158" s="65"/>
      <c r="BO158" s="21"/>
      <c r="BP158" s="21"/>
      <c r="BQ158" s="21"/>
      <c r="BR158" s="21"/>
      <c r="BS158" s="21"/>
      <c r="BT158" s="55"/>
      <c r="BU158" s="76"/>
      <c r="BV158" s="30">
        <f t="shared" ref="BV158:BV165" si="50">MIN(BC158:BS158)</f>
        <v>0</v>
      </c>
      <c r="BW158" s="30" t="s">
        <v>655</v>
      </c>
      <c r="BX158" s="30" t="s">
        <v>655</v>
      </c>
      <c r="BY158" s="30" t="s">
        <v>655</v>
      </c>
      <c r="BZ158" s="30">
        <f t="shared" ref="BZ158:BZ165" si="51">MAX(BC158:BS158)</f>
        <v>0</v>
      </c>
      <c r="CA158" s="30" t="s">
        <v>655</v>
      </c>
      <c r="CB158" s="76"/>
      <c r="CC158" s="21"/>
      <c r="CD158" s="21"/>
      <c r="CE158" s="21"/>
      <c r="CF158" s="21"/>
      <c r="CG158" s="21"/>
      <c r="CH158" s="21"/>
      <c r="CI158" s="21"/>
      <c r="CJ158" s="32"/>
    </row>
    <row r="159" spans="2:90">
      <c r="B159" s="99">
        <v>123</v>
      </c>
      <c r="C159" s="49">
        <v>2</v>
      </c>
      <c r="D159" s="51">
        <v>2</v>
      </c>
      <c r="E159" s="38" t="s">
        <v>791</v>
      </c>
      <c r="F159" s="38" t="s">
        <v>868</v>
      </c>
      <c r="G159" s="38" t="s">
        <v>788</v>
      </c>
      <c r="H159" s="76"/>
      <c r="I159" s="86"/>
      <c r="J159" s="86"/>
      <c r="K159" s="86"/>
      <c r="L159" s="86"/>
      <c r="M159" s="86"/>
      <c r="N159" s="89"/>
      <c r="O159" s="89"/>
      <c r="P159" s="22"/>
      <c r="Q159" s="22"/>
      <c r="R159" s="22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73">
        <v>287</v>
      </c>
      <c r="AE159" s="73">
        <v>6</v>
      </c>
      <c r="AF159" s="73">
        <v>4</v>
      </c>
      <c r="AG159" s="73">
        <v>23</v>
      </c>
      <c r="AH159" s="73">
        <v>5</v>
      </c>
      <c r="AI159" s="73">
        <v>732</v>
      </c>
      <c r="AJ159" s="73" t="s">
        <v>708</v>
      </c>
      <c r="AK159" s="73">
        <v>9</v>
      </c>
      <c r="AL159" s="73">
        <v>141</v>
      </c>
      <c r="AM159" s="73">
        <v>21</v>
      </c>
      <c r="AN159" s="73">
        <v>150</v>
      </c>
      <c r="AO159" s="73" t="s">
        <v>707</v>
      </c>
      <c r="AP159" s="73">
        <v>71</v>
      </c>
      <c r="AQ159" s="73" t="s">
        <v>708</v>
      </c>
      <c r="AR159" s="21"/>
      <c r="AS159" s="21"/>
      <c r="AT159" s="21"/>
      <c r="AU159" s="76"/>
      <c r="AV159" s="30">
        <f t="shared" si="48"/>
        <v>4</v>
      </c>
      <c r="AW159" s="30">
        <f>MEDIAN(I159:AT159)</f>
        <v>23</v>
      </c>
      <c r="AX159" s="30">
        <f>AVERAGE(I159:AT159)</f>
        <v>131.72727272727272</v>
      </c>
      <c r="AY159" s="29">
        <f>PERCENTILE(I159:AT159,0.95)</f>
        <v>509.5</v>
      </c>
      <c r="AZ159" s="30">
        <f t="shared" si="49"/>
        <v>732</v>
      </c>
      <c r="BA159" s="30">
        <f>STDEV(I159:AT159)</f>
        <v>218.1444892309182</v>
      </c>
      <c r="BB159" s="76"/>
      <c r="BC159" s="65"/>
      <c r="BD159" s="65"/>
      <c r="BE159" s="65"/>
      <c r="BF159" s="21"/>
      <c r="BG159" s="65"/>
      <c r="BH159" s="65"/>
      <c r="BI159" s="65"/>
      <c r="BJ159" s="21"/>
      <c r="BK159" s="65"/>
      <c r="BL159" s="65"/>
      <c r="BM159" s="65"/>
      <c r="BN159" s="65"/>
      <c r="BO159" s="21"/>
      <c r="BP159" s="21"/>
      <c r="BQ159" s="21"/>
      <c r="BR159" s="21"/>
      <c r="BS159" s="21"/>
      <c r="BT159" s="55"/>
      <c r="BU159" s="76"/>
      <c r="BV159" s="30">
        <f t="shared" si="50"/>
        <v>0</v>
      </c>
      <c r="BW159" s="30" t="s">
        <v>655</v>
      </c>
      <c r="BX159" s="30" t="s">
        <v>655</v>
      </c>
      <c r="BY159" s="30" t="s">
        <v>655</v>
      </c>
      <c r="BZ159" s="30">
        <f t="shared" si="51"/>
        <v>0</v>
      </c>
      <c r="CA159" s="30" t="s">
        <v>655</v>
      </c>
      <c r="CB159" s="76"/>
      <c r="CC159" s="21"/>
      <c r="CD159" s="21"/>
      <c r="CE159" s="21"/>
      <c r="CF159" s="21"/>
      <c r="CG159" s="21"/>
      <c r="CH159" s="21"/>
      <c r="CI159" s="21"/>
      <c r="CJ159" s="32"/>
    </row>
    <row r="160" spans="2:90">
      <c r="B160" s="99">
        <v>124</v>
      </c>
      <c r="C160" s="49">
        <v>3</v>
      </c>
      <c r="D160" s="51">
        <v>3</v>
      </c>
      <c r="E160" s="38" t="s">
        <v>792</v>
      </c>
      <c r="F160" s="38" t="s">
        <v>826</v>
      </c>
      <c r="G160" s="38" t="s">
        <v>788</v>
      </c>
      <c r="H160" s="76"/>
      <c r="I160" s="86"/>
      <c r="J160" s="86"/>
      <c r="K160" s="86"/>
      <c r="L160" s="86"/>
      <c r="M160" s="86"/>
      <c r="N160" s="89"/>
      <c r="O160" s="89"/>
      <c r="P160" s="22"/>
      <c r="Q160" s="22"/>
      <c r="R160" s="22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73">
        <v>43</v>
      </c>
      <c r="AE160" s="73">
        <v>49</v>
      </c>
      <c r="AF160" s="73">
        <v>11</v>
      </c>
      <c r="AG160" s="73">
        <v>11</v>
      </c>
      <c r="AH160" s="73">
        <v>17</v>
      </c>
      <c r="AI160" s="73">
        <v>15</v>
      </c>
      <c r="AJ160" s="73">
        <v>27</v>
      </c>
      <c r="AK160" s="73">
        <v>22</v>
      </c>
      <c r="AL160" s="73">
        <v>33</v>
      </c>
      <c r="AM160" s="73">
        <v>12</v>
      </c>
      <c r="AN160" s="73">
        <v>8</v>
      </c>
      <c r="AO160" s="73">
        <v>26</v>
      </c>
      <c r="AP160" s="73">
        <v>21</v>
      </c>
      <c r="AQ160" s="73">
        <v>10</v>
      </c>
      <c r="AR160" s="21"/>
      <c r="AS160" s="21"/>
      <c r="AT160" s="21"/>
      <c r="AU160" s="76"/>
      <c r="AV160" s="30">
        <f t="shared" si="48"/>
        <v>8</v>
      </c>
      <c r="AW160" s="30">
        <f>MEDIAN(I160:AT160)</f>
        <v>19</v>
      </c>
      <c r="AX160" s="30">
        <f>AVERAGE(I160:AT160)</f>
        <v>21.785714285714285</v>
      </c>
      <c r="AY160" s="29">
        <f>PERCENTILE(I160:AT160,0.95)</f>
        <v>45.099999999999994</v>
      </c>
      <c r="AZ160" s="30">
        <f t="shared" si="49"/>
        <v>49</v>
      </c>
      <c r="BA160" s="30">
        <f>STDEV(I160:AT160)</f>
        <v>12.674496326988981</v>
      </c>
      <c r="BB160" s="76"/>
      <c r="BC160" s="65"/>
      <c r="BD160" s="65"/>
      <c r="BE160" s="65"/>
      <c r="BF160" s="21"/>
      <c r="BG160" s="65"/>
      <c r="BH160" s="65"/>
      <c r="BI160" s="65"/>
      <c r="BJ160" s="21"/>
      <c r="BK160" s="65"/>
      <c r="BL160" s="65"/>
      <c r="BM160" s="65"/>
      <c r="BN160" s="65"/>
      <c r="BO160" s="21"/>
      <c r="BP160" s="21"/>
      <c r="BQ160" s="21"/>
      <c r="BR160" s="21"/>
      <c r="BS160" s="21"/>
      <c r="BT160" s="55"/>
      <c r="BU160" s="76"/>
      <c r="BV160" s="30">
        <f t="shared" si="50"/>
        <v>0</v>
      </c>
      <c r="BW160" s="30" t="s">
        <v>655</v>
      </c>
      <c r="BX160" s="30" t="s">
        <v>655</v>
      </c>
      <c r="BY160" s="30" t="s">
        <v>655</v>
      </c>
      <c r="BZ160" s="30">
        <f t="shared" si="51"/>
        <v>0</v>
      </c>
      <c r="CA160" s="30" t="s">
        <v>655</v>
      </c>
      <c r="CB160" s="76"/>
      <c r="CC160" s="21"/>
      <c r="CD160" s="21"/>
      <c r="CE160" s="21"/>
      <c r="CF160" s="21"/>
      <c r="CG160" s="21"/>
      <c r="CH160" s="21"/>
      <c r="CI160" s="21"/>
      <c r="CJ160" s="32"/>
    </row>
    <row r="161" spans="2:88">
      <c r="B161" s="99">
        <v>125</v>
      </c>
      <c r="C161" s="49">
        <v>4</v>
      </c>
      <c r="D161" s="51">
        <v>4</v>
      </c>
      <c r="E161" s="40" t="s">
        <v>72</v>
      </c>
      <c r="F161" s="38" t="s">
        <v>869</v>
      </c>
      <c r="G161" s="38" t="s">
        <v>788</v>
      </c>
      <c r="H161" s="83"/>
      <c r="I161" s="86"/>
      <c r="J161" s="86"/>
      <c r="K161" s="86"/>
      <c r="L161" s="86"/>
      <c r="M161" s="86"/>
      <c r="N161" s="89"/>
      <c r="O161" s="89"/>
      <c r="P161" s="22"/>
      <c r="Q161" s="22"/>
      <c r="R161" s="22"/>
      <c r="S161" s="21"/>
      <c r="T161" s="21"/>
      <c r="U161" s="21"/>
      <c r="V161" s="21"/>
      <c r="W161" s="21"/>
      <c r="X161" s="21"/>
      <c r="Y161" s="21"/>
      <c r="Z161" s="21" t="s">
        <v>414</v>
      </c>
      <c r="AA161" s="21" t="s">
        <v>406</v>
      </c>
      <c r="AB161" s="38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37"/>
      <c r="AR161" s="21"/>
      <c r="AS161" s="21"/>
      <c r="AT161" s="21"/>
      <c r="AU161" s="76"/>
      <c r="AV161" s="30">
        <f t="shared" si="48"/>
        <v>0</v>
      </c>
      <c r="AW161" s="30" t="s">
        <v>655</v>
      </c>
      <c r="AX161" s="30" t="s">
        <v>655</v>
      </c>
      <c r="AY161" s="30" t="s">
        <v>655</v>
      </c>
      <c r="AZ161" s="30">
        <f t="shared" si="49"/>
        <v>0</v>
      </c>
      <c r="BA161" s="30" t="s">
        <v>655</v>
      </c>
      <c r="BB161" s="76"/>
      <c r="BC161" s="65">
        <v>13.1</v>
      </c>
      <c r="BD161" s="65">
        <v>8.86</v>
      </c>
      <c r="BE161" s="65" t="s">
        <v>414</v>
      </c>
      <c r="BF161" s="21" t="s">
        <v>414</v>
      </c>
      <c r="BG161" s="65" t="s">
        <v>414</v>
      </c>
      <c r="BH161" s="65" t="s">
        <v>414</v>
      </c>
      <c r="BI161" s="65"/>
      <c r="BJ161" s="21"/>
      <c r="BK161" s="65"/>
      <c r="BL161" s="65"/>
      <c r="BM161" s="65"/>
      <c r="BN161" s="65"/>
      <c r="BO161" s="21"/>
      <c r="BP161" s="21"/>
      <c r="BQ161" s="21"/>
      <c r="BR161" s="21"/>
      <c r="BS161" s="21"/>
      <c r="BT161" s="21"/>
      <c r="BU161" s="76"/>
      <c r="BV161" s="30">
        <f t="shared" si="50"/>
        <v>8.86</v>
      </c>
      <c r="BW161" s="30">
        <f>MEDIAN(BC161:BS161)</f>
        <v>10.98</v>
      </c>
      <c r="BX161" s="30">
        <f>AVERAGE(BC161:BS161)</f>
        <v>10.98</v>
      </c>
      <c r="BY161" s="30">
        <f>PERCENTILE(BC161:BS161,0.95)</f>
        <v>12.887999999999998</v>
      </c>
      <c r="BZ161" s="30">
        <f t="shared" si="51"/>
        <v>13.1</v>
      </c>
      <c r="CA161" s="30">
        <f>STDEV(BC161:BS161)</f>
        <v>2.9981327522309518</v>
      </c>
      <c r="CB161" s="76"/>
      <c r="CC161" s="21"/>
      <c r="CD161" s="21"/>
      <c r="CE161" s="21"/>
      <c r="CF161" s="21"/>
      <c r="CG161" s="21"/>
      <c r="CH161" s="21"/>
      <c r="CI161" s="21"/>
      <c r="CJ161" s="32"/>
    </row>
    <row r="162" spans="2:88" s="1" customFormat="1">
      <c r="B162" s="99">
        <v>126</v>
      </c>
      <c r="C162" s="49">
        <v>5</v>
      </c>
      <c r="D162" s="51">
        <v>5</v>
      </c>
      <c r="E162" s="46" t="s">
        <v>76</v>
      </c>
      <c r="F162" s="38" t="s">
        <v>870</v>
      </c>
      <c r="G162" s="38" t="s">
        <v>788</v>
      </c>
      <c r="H162" s="98"/>
      <c r="I162" s="88"/>
      <c r="J162" s="88"/>
      <c r="K162" s="88"/>
      <c r="L162" s="88"/>
      <c r="M162" s="88"/>
      <c r="N162" s="88"/>
      <c r="O162" s="88"/>
      <c r="P162" s="77"/>
      <c r="Q162" s="77"/>
      <c r="R162" s="77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78"/>
      <c r="AV162" s="30">
        <f t="shared" si="48"/>
        <v>0</v>
      </c>
      <c r="AW162" s="30" t="s">
        <v>655</v>
      </c>
      <c r="AX162" s="30" t="s">
        <v>655</v>
      </c>
      <c r="AY162" s="30" t="s">
        <v>655</v>
      </c>
      <c r="AZ162" s="30">
        <f t="shared" si="49"/>
        <v>0</v>
      </c>
      <c r="BA162" s="30" t="s">
        <v>655</v>
      </c>
      <c r="BB162" s="78"/>
      <c r="BC162" s="97" t="s">
        <v>414</v>
      </c>
      <c r="BD162" s="97" t="s">
        <v>414</v>
      </c>
      <c r="BE162" s="97" t="s">
        <v>414</v>
      </c>
      <c r="BF162" s="38" t="s">
        <v>414</v>
      </c>
      <c r="BG162" s="97" t="s">
        <v>414</v>
      </c>
      <c r="BH162" s="97" t="s">
        <v>414</v>
      </c>
      <c r="BI162" s="97"/>
      <c r="BJ162" s="38"/>
      <c r="BK162" s="97"/>
      <c r="BL162" s="97"/>
      <c r="BM162" s="97"/>
      <c r="BN162" s="97"/>
      <c r="BO162" s="38"/>
      <c r="BP162" s="38"/>
      <c r="BQ162" s="38"/>
      <c r="BR162" s="38"/>
      <c r="BS162" s="38"/>
      <c r="BT162" s="56"/>
      <c r="BU162" s="78"/>
      <c r="BV162" s="30">
        <f t="shared" si="50"/>
        <v>0</v>
      </c>
      <c r="BW162" s="30" t="s">
        <v>655</v>
      </c>
      <c r="BX162" s="30" t="s">
        <v>655</v>
      </c>
      <c r="BY162" s="30" t="s">
        <v>655</v>
      </c>
      <c r="BZ162" s="30">
        <f t="shared" si="51"/>
        <v>0</v>
      </c>
      <c r="CA162" s="30" t="s">
        <v>655</v>
      </c>
      <c r="CB162" s="78"/>
      <c r="CC162" s="38"/>
      <c r="CD162" s="38"/>
      <c r="CE162" s="38"/>
      <c r="CF162" s="38"/>
      <c r="CG162" s="38"/>
      <c r="CH162" s="38"/>
      <c r="CI162" s="38"/>
      <c r="CJ162" s="110"/>
    </row>
    <row r="163" spans="2:88" s="1" customFormat="1">
      <c r="B163" s="99">
        <v>127</v>
      </c>
      <c r="C163" s="49">
        <v>6</v>
      </c>
      <c r="D163" s="51">
        <v>6</v>
      </c>
      <c r="E163" s="46" t="s">
        <v>97</v>
      </c>
      <c r="F163" s="38" t="s">
        <v>871</v>
      </c>
      <c r="G163" s="38" t="s">
        <v>788</v>
      </c>
      <c r="H163" s="98"/>
      <c r="I163" s="88"/>
      <c r="J163" s="88"/>
      <c r="K163" s="88"/>
      <c r="L163" s="88"/>
      <c r="M163" s="88"/>
      <c r="N163" s="88"/>
      <c r="O163" s="88"/>
      <c r="P163" s="77"/>
      <c r="Q163" s="77"/>
      <c r="R163" s="77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78"/>
      <c r="AV163" s="30">
        <f t="shared" si="48"/>
        <v>0</v>
      </c>
      <c r="AW163" s="30" t="s">
        <v>655</v>
      </c>
      <c r="AX163" s="30" t="s">
        <v>655</v>
      </c>
      <c r="AY163" s="30" t="s">
        <v>655</v>
      </c>
      <c r="AZ163" s="30">
        <f t="shared" si="49"/>
        <v>0</v>
      </c>
      <c r="BA163" s="30" t="s">
        <v>655</v>
      </c>
      <c r="BB163" s="78"/>
      <c r="BC163" s="97">
        <v>3808</v>
      </c>
      <c r="BD163" s="97">
        <v>86.9</v>
      </c>
      <c r="BE163" s="97">
        <v>11.8</v>
      </c>
      <c r="BF163" s="38" t="s">
        <v>414</v>
      </c>
      <c r="BG163" s="97" t="s">
        <v>414</v>
      </c>
      <c r="BH163" s="97" t="s">
        <v>414</v>
      </c>
      <c r="BI163" s="97"/>
      <c r="BJ163" s="38"/>
      <c r="BK163" s="97"/>
      <c r="BL163" s="97"/>
      <c r="BM163" s="97"/>
      <c r="BN163" s="97"/>
      <c r="BO163" s="38"/>
      <c r="BP163" s="38"/>
      <c r="BQ163" s="38"/>
      <c r="BR163" s="38"/>
      <c r="BS163" s="38"/>
      <c r="BT163" s="56"/>
      <c r="BU163" s="78"/>
      <c r="BV163" s="30">
        <f t="shared" si="50"/>
        <v>11.8</v>
      </c>
      <c r="BW163" s="30">
        <f>MEDIAN(BC163:BS163)</f>
        <v>86.9</v>
      </c>
      <c r="BX163" s="30">
        <f>AVERAGE(BC163:BS163)</f>
        <v>1302.2333333333333</v>
      </c>
      <c r="BY163" s="30">
        <f>PERCENTILE(BC163:BS163,0.95)</f>
        <v>3435.89</v>
      </c>
      <c r="BZ163" s="30">
        <f t="shared" si="51"/>
        <v>3808</v>
      </c>
      <c r="CA163" s="30">
        <f>STDEV(BC163:BS163)</f>
        <v>2170.3824417215815</v>
      </c>
      <c r="CB163" s="78"/>
      <c r="CC163" s="38"/>
      <c r="CD163" s="38"/>
      <c r="CE163" s="38"/>
      <c r="CF163" s="38"/>
      <c r="CG163" s="38"/>
      <c r="CH163" s="38"/>
      <c r="CI163" s="38"/>
      <c r="CJ163" s="110"/>
    </row>
    <row r="164" spans="2:88" s="1" customFormat="1">
      <c r="B164" s="99">
        <v>128</v>
      </c>
      <c r="C164" s="49">
        <v>7</v>
      </c>
      <c r="D164" s="51">
        <v>7</v>
      </c>
      <c r="E164" s="46" t="s">
        <v>98</v>
      </c>
      <c r="F164" s="38" t="s">
        <v>872</v>
      </c>
      <c r="G164" s="38" t="s">
        <v>788</v>
      </c>
      <c r="H164" s="98"/>
      <c r="I164" s="88"/>
      <c r="J164" s="88"/>
      <c r="K164" s="88"/>
      <c r="L164" s="88"/>
      <c r="M164" s="88"/>
      <c r="N164" s="88"/>
      <c r="O164" s="88"/>
      <c r="P164" s="77"/>
      <c r="Q164" s="77"/>
      <c r="R164" s="77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78"/>
      <c r="AV164" s="30">
        <f t="shared" si="48"/>
        <v>0</v>
      </c>
      <c r="AW164" s="30" t="s">
        <v>655</v>
      </c>
      <c r="AX164" s="30" t="s">
        <v>655</v>
      </c>
      <c r="AY164" s="30" t="s">
        <v>655</v>
      </c>
      <c r="AZ164" s="30">
        <f t="shared" si="49"/>
        <v>0</v>
      </c>
      <c r="BA164" s="30" t="s">
        <v>655</v>
      </c>
      <c r="BB164" s="78"/>
      <c r="BC164" s="97" t="s">
        <v>414</v>
      </c>
      <c r="BD164" s="97" t="s">
        <v>414</v>
      </c>
      <c r="BE164" s="97" t="s">
        <v>414</v>
      </c>
      <c r="BF164" s="38" t="s">
        <v>414</v>
      </c>
      <c r="BG164" s="97" t="s">
        <v>414</v>
      </c>
      <c r="BH164" s="97" t="s">
        <v>414</v>
      </c>
      <c r="BI164" s="97"/>
      <c r="BJ164" s="38"/>
      <c r="BK164" s="97"/>
      <c r="BL164" s="97"/>
      <c r="BM164" s="97"/>
      <c r="BN164" s="97"/>
      <c r="BO164" s="38"/>
      <c r="BP164" s="38"/>
      <c r="BQ164" s="38"/>
      <c r="BR164" s="38"/>
      <c r="BS164" s="38"/>
      <c r="BT164" s="56"/>
      <c r="BU164" s="78"/>
      <c r="BV164" s="30">
        <f t="shared" si="50"/>
        <v>0</v>
      </c>
      <c r="BW164" s="30" t="s">
        <v>655</v>
      </c>
      <c r="BX164" s="30" t="s">
        <v>655</v>
      </c>
      <c r="BY164" s="30" t="s">
        <v>655</v>
      </c>
      <c r="BZ164" s="30">
        <f t="shared" si="51"/>
        <v>0</v>
      </c>
      <c r="CA164" s="30" t="s">
        <v>655</v>
      </c>
      <c r="CB164" s="78"/>
      <c r="CC164" s="38"/>
      <c r="CD164" s="38"/>
      <c r="CE164" s="38"/>
      <c r="CF164" s="38"/>
      <c r="CG164" s="38"/>
      <c r="CH164" s="38"/>
      <c r="CI164" s="38"/>
      <c r="CJ164" s="110"/>
    </row>
    <row r="165" spans="2:88">
      <c r="B165" s="99">
        <v>129</v>
      </c>
      <c r="C165" s="49">
        <v>8</v>
      </c>
      <c r="D165" s="51">
        <v>8</v>
      </c>
      <c r="E165" s="38" t="s">
        <v>274</v>
      </c>
      <c r="F165" s="38" t="s">
        <v>932</v>
      </c>
      <c r="G165" s="38" t="s">
        <v>789</v>
      </c>
      <c r="H165" s="76"/>
      <c r="I165" s="86"/>
      <c r="J165" s="86"/>
      <c r="K165" s="86"/>
      <c r="L165" s="86"/>
      <c r="M165" s="86"/>
      <c r="N165" s="89"/>
      <c r="O165" s="89"/>
      <c r="P165" s="22"/>
      <c r="Q165" s="22"/>
      <c r="R165" s="22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73">
        <v>336</v>
      </c>
      <c r="AE165" s="73">
        <v>152</v>
      </c>
      <c r="AF165" s="73">
        <v>42</v>
      </c>
      <c r="AG165" s="73">
        <v>58</v>
      </c>
      <c r="AH165" s="73">
        <v>63</v>
      </c>
      <c r="AI165" s="73">
        <v>460</v>
      </c>
      <c r="AJ165" s="73">
        <v>140</v>
      </c>
      <c r="AK165" s="73">
        <v>111</v>
      </c>
      <c r="AL165" s="73">
        <v>169</v>
      </c>
      <c r="AM165" s="73">
        <v>70</v>
      </c>
      <c r="AN165" s="73">
        <v>251</v>
      </c>
      <c r="AO165" s="73">
        <v>294</v>
      </c>
      <c r="AP165" s="73">
        <v>199</v>
      </c>
      <c r="AQ165" s="73">
        <v>241</v>
      </c>
      <c r="AR165" s="21"/>
      <c r="AS165" s="21"/>
      <c r="AT165" s="21"/>
      <c r="AU165" s="76"/>
      <c r="AV165" s="30">
        <f t="shared" si="48"/>
        <v>42</v>
      </c>
      <c r="AW165" s="30">
        <f>MEDIAN(I165:AT165)</f>
        <v>160.5</v>
      </c>
      <c r="AX165" s="30">
        <f>AVERAGE(I165:AT165)</f>
        <v>184.71428571428572</v>
      </c>
      <c r="AY165" s="29">
        <f>PERCENTILE(I165:AT165,0.95)</f>
        <v>379.4</v>
      </c>
      <c r="AZ165" s="30">
        <f t="shared" si="49"/>
        <v>460</v>
      </c>
      <c r="BA165" s="30">
        <f>STDEV(I165:AT165)</f>
        <v>121.37889093592496</v>
      </c>
      <c r="BB165" s="76"/>
      <c r="BC165" s="65"/>
      <c r="BD165" s="65"/>
      <c r="BE165" s="65"/>
      <c r="BF165" s="21"/>
      <c r="BG165" s="65"/>
      <c r="BH165" s="65"/>
      <c r="BI165" s="65"/>
      <c r="BJ165" s="21"/>
      <c r="BK165" s="65"/>
      <c r="BL165" s="65"/>
      <c r="BM165" s="65"/>
      <c r="BN165" s="65"/>
      <c r="BO165" s="21"/>
      <c r="BP165" s="21"/>
      <c r="BQ165" s="21"/>
      <c r="BR165" s="21"/>
      <c r="BS165" s="21"/>
      <c r="BT165" s="55"/>
      <c r="BU165" s="76"/>
      <c r="BV165" s="30">
        <f t="shared" si="50"/>
        <v>0</v>
      </c>
      <c r="BW165" s="30" t="s">
        <v>655</v>
      </c>
      <c r="BX165" s="30" t="s">
        <v>655</v>
      </c>
      <c r="BY165" s="30" t="s">
        <v>655</v>
      </c>
      <c r="BZ165" s="30">
        <f t="shared" si="51"/>
        <v>0</v>
      </c>
      <c r="CA165" s="30" t="s">
        <v>655</v>
      </c>
      <c r="CB165" s="76"/>
      <c r="CC165" s="21"/>
      <c r="CD165" s="21"/>
      <c r="CE165" s="21"/>
      <c r="CF165" s="21"/>
      <c r="CG165" s="21"/>
      <c r="CH165" s="21"/>
      <c r="CI165" s="21"/>
      <c r="CJ165" s="32"/>
    </row>
    <row r="166" spans="2:88" s="133" customFormat="1">
      <c r="B166" s="481"/>
      <c r="C166" s="482"/>
      <c r="D166" s="483"/>
      <c r="E166" s="227" t="s">
        <v>1072</v>
      </c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  <c r="AK166" s="227"/>
      <c r="AL166" s="227"/>
      <c r="AM166" s="227"/>
      <c r="AN166" s="227"/>
      <c r="AO166" s="227"/>
      <c r="AP166" s="227"/>
      <c r="AQ166" s="227"/>
      <c r="AR166" s="227"/>
      <c r="AS166" s="227"/>
      <c r="AT166" s="227"/>
      <c r="AU166" s="227"/>
      <c r="AV166" s="227"/>
      <c r="AW166" s="227"/>
      <c r="AX166" s="227"/>
      <c r="AY166" s="227"/>
      <c r="AZ166" s="227"/>
      <c r="BA166" s="227"/>
      <c r="BB166" s="227"/>
      <c r="BC166" s="227"/>
      <c r="BD166" s="227"/>
      <c r="BE166" s="227"/>
      <c r="BF166" s="227"/>
      <c r="BG166" s="227"/>
      <c r="BH166" s="227"/>
      <c r="BI166" s="227"/>
      <c r="BJ166" s="227"/>
      <c r="BK166" s="227"/>
      <c r="BL166" s="227"/>
      <c r="BM166" s="227"/>
      <c r="BN166" s="227"/>
      <c r="BO166" s="227"/>
      <c r="BP166" s="227"/>
      <c r="BQ166" s="227"/>
      <c r="BR166" s="227"/>
      <c r="BS166" s="227"/>
      <c r="BT166" s="227"/>
      <c r="BU166" s="227"/>
      <c r="BV166" s="227"/>
      <c r="BW166" s="227"/>
      <c r="BX166" s="227"/>
      <c r="BY166" s="227"/>
      <c r="BZ166" s="227"/>
      <c r="CA166" s="227"/>
      <c r="CB166" s="227"/>
      <c r="CC166" s="227"/>
      <c r="CD166" s="227"/>
      <c r="CE166" s="227"/>
      <c r="CF166" s="227"/>
      <c r="CG166" s="227"/>
      <c r="CH166" s="227"/>
      <c r="CI166" s="227"/>
      <c r="CJ166" s="248"/>
    </row>
    <row r="167" spans="2:88">
      <c r="B167" s="99">
        <v>130</v>
      </c>
      <c r="C167" s="49">
        <v>9</v>
      </c>
      <c r="D167" s="51">
        <v>1</v>
      </c>
      <c r="E167" s="38" t="s">
        <v>236</v>
      </c>
      <c r="F167" s="38" t="s">
        <v>933</v>
      </c>
      <c r="G167" s="37" t="s">
        <v>793</v>
      </c>
      <c r="H167" s="70"/>
      <c r="I167" s="86"/>
      <c r="J167" s="86"/>
      <c r="K167" s="86"/>
      <c r="L167" s="86"/>
      <c r="M167" s="86"/>
      <c r="N167" s="89"/>
      <c r="O167" s="89"/>
      <c r="P167" s="22"/>
      <c r="Q167" s="22"/>
      <c r="R167" s="22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37"/>
      <c r="AR167" s="21"/>
      <c r="AS167" s="21"/>
      <c r="AT167" s="21"/>
      <c r="AU167" s="76"/>
      <c r="AV167" s="30">
        <f>MIN(I167:AT167)</f>
        <v>0</v>
      </c>
      <c r="AW167" s="30" t="s">
        <v>655</v>
      </c>
      <c r="AX167" s="30" t="s">
        <v>655</v>
      </c>
      <c r="AY167" s="30" t="s">
        <v>655</v>
      </c>
      <c r="AZ167" s="30">
        <f>MAX(I167:AT167)</f>
        <v>0</v>
      </c>
      <c r="BA167" s="30" t="s">
        <v>655</v>
      </c>
      <c r="BB167" s="76"/>
      <c r="BC167" s="69"/>
      <c r="BD167" s="21"/>
      <c r="BE167" s="21"/>
      <c r="BF167" s="21"/>
      <c r="BG167" s="69"/>
      <c r="BH167" s="21"/>
      <c r="BI167" s="21">
        <v>0.74</v>
      </c>
      <c r="BJ167" s="21">
        <v>2.7</v>
      </c>
      <c r="BK167" s="69">
        <v>67</v>
      </c>
      <c r="BL167" s="69">
        <v>0.8</v>
      </c>
      <c r="BM167" s="21">
        <v>6.8</v>
      </c>
      <c r="BN167" s="21">
        <v>290</v>
      </c>
      <c r="BO167" s="21"/>
      <c r="BP167" s="21"/>
      <c r="BQ167" s="21"/>
      <c r="BR167" s="21"/>
      <c r="BS167" s="21"/>
      <c r="BT167" s="55"/>
      <c r="BU167" s="76"/>
      <c r="BV167" s="30">
        <f>MIN(BC167:BS167)</f>
        <v>0.74</v>
      </c>
      <c r="BW167" s="30">
        <f>MEDIAN(BC167:BS167)</f>
        <v>4.75</v>
      </c>
      <c r="BX167" s="30">
        <f>AVERAGE(BC167:BS167)</f>
        <v>61.339999999999996</v>
      </c>
      <c r="BY167" s="30">
        <f>PERCENTILE(BC167:BS167,0.95)</f>
        <v>234.25</v>
      </c>
      <c r="BZ167" s="30">
        <f>MAX(BC167:BS167)</f>
        <v>290</v>
      </c>
      <c r="CA167" s="30">
        <f>STDEV(BC167:BS167)</f>
        <v>114.95054936797824</v>
      </c>
      <c r="CB167" s="76"/>
      <c r="CC167" s="21"/>
      <c r="CD167" s="21"/>
      <c r="CE167" s="21"/>
      <c r="CF167" s="21"/>
      <c r="CG167" s="21"/>
      <c r="CH167" s="21"/>
      <c r="CI167" s="21"/>
      <c r="CJ167" s="32"/>
    </row>
    <row r="168" spans="2:88">
      <c r="B168" s="99">
        <v>131</v>
      </c>
      <c r="C168" s="49">
        <v>10</v>
      </c>
      <c r="D168" s="51">
        <v>2</v>
      </c>
      <c r="E168" s="38" t="s">
        <v>237</v>
      </c>
      <c r="F168" s="38" t="s">
        <v>934</v>
      </c>
      <c r="G168" s="37" t="s">
        <v>794</v>
      </c>
      <c r="H168" s="70"/>
      <c r="I168" s="86"/>
      <c r="J168" s="86"/>
      <c r="K168" s="86"/>
      <c r="L168" s="86"/>
      <c r="M168" s="86"/>
      <c r="N168" s="89"/>
      <c r="O168" s="89"/>
      <c r="P168" s="22"/>
      <c r="Q168" s="22"/>
      <c r="R168" s="22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37"/>
      <c r="AR168" s="21"/>
      <c r="AS168" s="21"/>
      <c r="AT168" s="21"/>
      <c r="AU168" s="76"/>
      <c r="AV168" s="30">
        <f>MIN(I168:AT168)</f>
        <v>0</v>
      </c>
      <c r="AW168" s="30" t="s">
        <v>655</v>
      </c>
      <c r="AX168" s="30" t="s">
        <v>655</v>
      </c>
      <c r="AY168" s="30" t="s">
        <v>655</v>
      </c>
      <c r="AZ168" s="30">
        <f>MAX(I168:AT168)</f>
        <v>0</v>
      </c>
      <c r="BA168" s="30" t="s">
        <v>655</v>
      </c>
      <c r="BB168" s="76"/>
      <c r="BC168" s="69"/>
      <c r="BD168" s="21"/>
      <c r="BE168" s="21"/>
      <c r="BF168" s="21"/>
      <c r="BG168" s="69"/>
      <c r="BH168" s="21"/>
      <c r="BI168" s="21">
        <v>3.7</v>
      </c>
      <c r="BJ168" s="21">
        <v>13</v>
      </c>
      <c r="BK168" s="69">
        <v>46</v>
      </c>
      <c r="BL168" s="69">
        <v>4.2</v>
      </c>
      <c r="BM168" s="21">
        <v>13</v>
      </c>
      <c r="BN168" s="21">
        <v>38</v>
      </c>
      <c r="BO168" s="21"/>
      <c r="BP168" s="21"/>
      <c r="BQ168" s="21"/>
      <c r="BR168" s="21"/>
      <c r="BS168" s="21"/>
      <c r="BT168" s="55"/>
      <c r="BU168" s="76"/>
      <c r="BV168" s="30">
        <f>MIN(BC168:BS168)</f>
        <v>3.7</v>
      </c>
      <c r="BW168" s="30">
        <f>MEDIAN(BC168:BS168)</f>
        <v>13</v>
      </c>
      <c r="BX168" s="30">
        <f>AVERAGE(BC168:BS168)</f>
        <v>19.650000000000002</v>
      </c>
      <c r="BY168" s="30">
        <f>PERCENTILE(BC168:BS168,0.95)</f>
        <v>44</v>
      </c>
      <c r="BZ168" s="30">
        <f>MAX(BC168:BS168)</f>
        <v>46</v>
      </c>
      <c r="CA168" s="30">
        <f>STDEV(BC168:BS168)</f>
        <v>17.95881399202074</v>
      </c>
      <c r="CB168" s="76"/>
      <c r="CC168" s="21"/>
      <c r="CD168" s="21"/>
      <c r="CE168" s="21"/>
      <c r="CF168" s="21"/>
      <c r="CG168" s="21"/>
      <c r="CH168" s="21"/>
      <c r="CI168" s="21"/>
      <c r="CJ168" s="32"/>
    </row>
    <row r="169" spans="2:88" s="133" customFormat="1">
      <c r="B169" s="481"/>
      <c r="C169" s="482"/>
      <c r="D169" s="483"/>
      <c r="E169" s="227" t="s">
        <v>1073</v>
      </c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  <c r="AH169" s="227"/>
      <c r="AI169" s="227"/>
      <c r="AJ169" s="227"/>
      <c r="AK169" s="227"/>
      <c r="AL169" s="227"/>
      <c r="AM169" s="227"/>
      <c r="AN169" s="227"/>
      <c r="AO169" s="227"/>
      <c r="AP169" s="227"/>
      <c r="AQ169" s="227"/>
      <c r="AR169" s="227"/>
      <c r="AS169" s="227"/>
      <c r="AT169" s="227"/>
      <c r="AU169" s="227"/>
      <c r="AV169" s="227"/>
      <c r="AW169" s="227"/>
      <c r="AX169" s="227"/>
      <c r="AY169" s="227"/>
      <c r="AZ169" s="227"/>
      <c r="BA169" s="227"/>
      <c r="BB169" s="227"/>
      <c r="BC169" s="227"/>
      <c r="BD169" s="227"/>
      <c r="BE169" s="227"/>
      <c r="BF169" s="227"/>
      <c r="BG169" s="227"/>
      <c r="BH169" s="227"/>
      <c r="BI169" s="227"/>
      <c r="BJ169" s="227"/>
      <c r="BK169" s="227"/>
      <c r="BL169" s="227"/>
      <c r="BM169" s="227"/>
      <c r="BN169" s="227"/>
      <c r="BO169" s="227"/>
      <c r="BP169" s="227"/>
      <c r="BQ169" s="227"/>
      <c r="BR169" s="227"/>
      <c r="BS169" s="227"/>
      <c r="BT169" s="227"/>
      <c r="BU169" s="227"/>
      <c r="BV169" s="227"/>
      <c r="BW169" s="227"/>
      <c r="BX169" s="227"/>
      <c r="BY169" s="227"/>
      <c r="BZ169" s="227"/>
      <c r="CA169" s="227"/>
      <c r="CB169" s="227"/>
      <c r="CC169" s="227"/>
      <c r="CD169" s="227"/>
      <c r="CE169" s="227"/>
      <c r="CF169" s="227"/>
      <c r="CG169" s="227"/>
      <c r="CH169" s="227"/>
      <c r="CI169" s="227"/>
      <c r="CJ169" s="248"/>
    </row>
    <row r="170" spans="2:88">
      <c r="B170" s="99">
        <v>132</v>
      </c>
      <c r="C170" s="49">
        <v>11</v>
      </c>
      <c r="D170" s="51">
        <v>1</v>
      </c>
      <c r="E170" s="21" t="s">
        <v>126</v>
      </c>
      <c r="F170" s="38" t="s">
        <v>815</v>
      </c>
      <c r="G170" s="38" t="s">
        <v>795</v>
      </c>
      <c r="H170" s="76"/>
      <c r="I170" s="86"/>
      <c r="J170" s="86"/>
      <c r="K170" s="86"/>
      <c r="L170" s="86"/>
      <c r="M170" s="86"/>
      <c r="N170" s="72" t="s">
        <v>143</v>
      </c>
      <c r="O170" s="72" t="s">
        <v>143</v>
      </c>
      <c r="P170" s="22"/>
      <c r="Q170" s="22"/>
      <c r="R170" s="22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37"/>
      <c r="AR170" s="21"/>
      <c r="AS170" s="21"/>
      <c r="AT170" s="21"/>
      <c r="AU170" s="76"/>
      <c r="AV170" s="30">
        <f>MIN(I170:AT170)</f>
        <v>0</v>
      </c>
      <c r="AW170" s="30" t="s">
        <v>655</v>
      </c>
      <c r="AX170" s="30" t="s">
        <v>655</v>
      </c>
      <c r="AY170" s="30" t="s">
        <v>655</v>
      </c>
      <c r="AZ170" s="30">
        <f>MAX(I170:AT170)</f>
        <v>0</v>
      </c>
      <c r="BA170" s="30" t="s">
        <v>655</v>
      </c>
      <c r="BB170" s="76"/>
      <c r="BC170" s="65"/>
      <c r="BD170" s="65"/>
      <c r="BE170" s="65"/>
      <c r="BF170" s="21"/>
      <c r="BG170" s="65"/>
      <c r="BH170" s="65"/>
      <c r="BI170" s="65"/>
      <c r="BJ170" s="21"/>
      <c r="BK170" s="65"/>
      <c r="BL170" s="65"/>
      <c r="BM170" s="65"/>
      <c r="BN170" s="65"/>
      <c r="BO170" s="21"/>
      <c r="BP170" s="21"/>
      <c r="BQ170" s="21"/>
      <c r="BR170" s="21"/>
      <c r="BS170" s="21"/>
      <c r="BT170" s="55"/>
      <c r="BU170" s="76"/>
      <c r="BV170" s="30">
        <f>MIN(BC170:BS170)</f>
        <v>0</v>
      </c>
      <c r="BW170" s="30" t="s">
        <v>655</v>
      </c>
      <c r="BX170" s="30" t="s">
        <v>655</v>
      </c>
      <c r="BY170" s="30" t="s">
        <v>655</v>
      </c>
      <c r="BZ170" s="30">
        <f>MAX(BC170:BS170)</f>
        <v>0</v>
      </c>
      <c r="CA170" s="30" t="s">
        <v>655</v>
      </c>
      <c r="CB170" s="76"/>
      <c r="CC170" s="21"/>
      <c r="CD170" s="21"/>
      <c r="CE170" s="21"/>
      <c r="CF170" s="21"/>
      <c r="CG170" s="21"/>
      <c r="CH170" s="21"/>
      <c r="CI170" s="21"/>
      <c r="CJ170" s="32"/>
    </row>
    <row r="171" spans="2:88">
      <c r="B171" s="99">
        <v>133</v>
      </c>
      <c r="C171" s="49">
        <v>12</v>
      </c>
      <c r="D171" s="51">
        <v>2</v>
      </c>
      <c r="E171" s="21" t="s">
        <v>269</v>
      </c>
      <c r="F171" s="38" t="s">
        <v>1102</v>
      </c>
      <c r="G171" s="38" t="s">
        <v>796</v>
      </c>
      <c r="H171" s="70"/>
      <c r="I171" s="86"/>
      <c r="J171" s="86"/>
      <c r="K171" s="86"/>
      <c r="L171" s="86"/>
      <c r="M171" s="86"/>
      <c r="N171" s="72" t="s">
        <v>143</v>
      </c>
      <c r="O171" s="22">
        <v>6.1</v>
      </c>
      <c r="P171" s="22"/>
      <c r="Q171" s="22"/>
      <c r="R171" s="22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37"/>
      <c r="AR171" s="21"/>
      <c r="AS171" s="21"/>
      <c r="AT171" s="21"/>
      <c r="AU171" s="76"/>
      <c r="AV171" s="30">
        <f>MIN(I171:AT171)</f>
        <v>6.1</v>
      </c>
      <c r="AW171" s="30">
        <f>MEDIAN(I171:AT171)</f>
        <v>6.1</v>
      </c>
      <c r="AX171" s="30">
        <f>AVERAGE(I171:AT171)</f>
        <v>6.1</v>
      </c>
      <c r="AY171" s="29">
        <f>PERCENTILE(I171:AT171,0.95)</f>
        <v>6.1</v>
      </c>
      <c r="AZ171" s="30">
        <f>MAX(I171:AT171)</f>
        <v>6.1</v>
      </c>
      <c r="BA171" s="30" t="s">
        <v>655</v>
      </c>
      <c r="BB171" s="76"/>
      <c r="BC171" s="65"/>
      <c r="BD171" s="65"/>
      <c r="BE171" s="65"/>
      <c r="BF171" s="21"/>
      <c r="BG171" s="65"/>
      <c r="BH171" s="65"/>
      <c r="BI171" s="65"/>
      <c r="BJ171" s="21"/>
      <c r="BK171" s="65"/>
      <c r="BL171" s="65"/>
      <c r="BM171" s="65"/>
      <c r="BN171" s="65"/>
      <c r="BO171" s="21"/>
      <c r="BP171" s="21"/>
      <c r="BQ171" s="21"/>
      <c r="BR171" s="21"/>
      <c r="BS171" s="21"/>
      <c r="BT171" s="55"/>
      <c r="BU171" s="76"/>
      <c r="BV171" s="30">
        <f>MIN(BC171:BS171)</f>
        <v>0</v>
      </c>
      <c r="BW171" s="30" t="s">
        <v>655</v>
      </c>
      <c r="BX171" s="30" t="s">
        <v>655</v>
      </c>
      <c r="BY171" s="30" t="s">
        <v>655</v>
      </c>
      <c r="BZ171" s="30">
        <f>MAX(BC171:BS171)</f>
        <v>0</v>
      </c>
      <c r="CA171" s="30" t="s">
        <v>655</v>
      </c>
      <c r="CB171" s="76"/>
      <c r="CC171" s="21"/>
      <c r="CD171" s="21"/>
      <c r="CE171" s="21"/>
      <c r="CF171" s="21"/>
      <c r="CG171" s="21"/>
      <c r="CH171" s="21"/>
      <c r="CI171" s="21"/>
      <c r="CJ171" s="32"/>
    </row>
    <row r="172" spans="2:88">
      <c r="B172" s="99">
        <v>134</v>
      </c>
      <c r="C172" s="49">
        <v>13</v>
      </c>
      <c r="D172" s="51">
        <v>3</v>
      </c>
      <c r="E172" s="38" t="s">
        <v>128</v>
      </c>
      <c r="F172" s="38" t="s">
        <v>703</v>
      </c>
      <c r="G172" s="38" t="s">
        <v>795</v>
      </c>
      <c r="H172" s="81"/>
      <c r="I172" s="86"/>
      <c r="J172" s="86"/>
      <c r="K172" s="86"/>
      <c r="L172" s="86"/>
      <c r="M172" s="86"/>
      <c r="N172" s="72" t="s">
        <v>143</v>
      </c>
      <c r="O172" s="72" t="s">
        <v>143</v>
      </c>
      <c r="P172" s="22"/>
      <c r="Q172" s="22"/>
      <c r="R172" s="22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37"/>
      <c r="AR172" s="21"/>
      <c r="AS172" s="21"/>
      <c r="AT172" s="21"/>
      <c r="AU172" s="76"/>
      <c r="AV172" s="30">
        <f>MIN(I172:AT172)</f>
        <v>0</v>
      </c>
      <c r="AW172" s="30" t="s">
        <v>655</v>
      </c>
      <c r="AX172" s="30" t="s">
        <v>655</v>
      </c>
      <c r="AY172" s="30" t="s">
        <v>655</v>
      </c>
      <c r="AZ172" s="30">
        <f>MAX(I172:AT172)</f>
        <v>0</v>
      </c>
      <c r="BA172" s="30" t="s">
        <v>655</v>
      </c>
      <c r="BB172" s="76"/>
      <c r="BC172" s="38"/>
      <c r="BD172" s="38"/>
      <c r="BE172" s="38"/>
      <c r="BF172" s="21"/>
      <c r="BG172" s="38"/>
      <c r="BH172" s="38"/>
      <c r="BI172" s="38">
        <v>0.74</v>
      </c>
      <c r="BJ172" s="21">
        <v>0.95</v>
      </c>
      <c r="BK172" s="38">
        <v>1.8</v>
      </c>
      <c r="BL172" s="38">
        <v>0.8</v>
      </c>
      <c r="BM172" s="38">
        <v>0.97</v>
      </c>
      <c r="BN172" s="38">
        <v>1.4</v>
      </c>
      <c r="BO172" s="21"/>
      <c r="BP172" s="21"/>
      <c r="BQ172" s="21"/>
      <c r="BR172" s="21"/>
      <c r="BS172" s="21"/>
      <c r="BT172" s="55"/>
      <c r="BU172" s="76"/>
      <c r="BV172" s="30">
        <f>MIN(BC172:BS172)</f>
        <v>0.74</v>
      </c>
      <c r="BW172" s="30">
        <f>MEDIAN(BC172:BS172)</f>
        <v>0.96</v>
      </c>
      <c r="BX172" s="30">
        <f>AVERAGE(BC172:BS172)</f>
        <v>1.1100000000000001</v>
      </c>
      <c r="BY172" s="30">
        <f>PERCENTILE(BC172:BS172,0.95)</f>
        <v>1.7</v>
      </c>
      <c r="BZ172" s="30">
        <f>MAX(BC172:BS172)</f>
        <v>1.8</v>
      </c>
      <c r="CA172" s="30">
        <f>STDEV(BC172:BS172)</f>
        <v>0.40948748454623107</v>
      </c>
      <c r="CB172" s="76"/>
      <c r="CC172" s="21"/>
      <c r="CD172" s="21"/>
      <c r="CE172" s="21"/>
      <c r="CF172" s="21"/>
      <c r="CG172" s="21"/>
      <c r="CH172" s="21"/>
      <c r="CI172" s="21"/>
      <c r="CJ172" s="32"/>
    </row>
    <row r="173" spans="2:88">
      <c r="B173" s="99">
        <v>135</v>
      </c>
      <c r="C173" s="49">
        <v>14</v>
      </c>
      <c r="D173" s="51">
        <v>4</v>
      </c>
      <c r="E173" s="21" t="s">
        <v>129</v>
      </c>
      <c r="F173" s="38" t="s">
        <v>935</v>
      </c>
      <c r="G173" s="38" t="s">
        <v>795</v>
      </c>
      <c r="H173" s="81"/>
      <c r="I173" s="86"/>
      <c r="J173" s="86"/>
      <c r="K173" s="86"/>
      <c r="L173" s="86"/>
      <c r="M173" s="86"/>
      <c r="N173" s="22">
        <v>4.0999999999999996</v>
      </c>
      <c r="O173" s="72">
        <v>3.8</v>
      </c>
      <c r="P173" s="22"/>
      <c r="Q173" s="22"/>
      <c r="R173" s="22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37"/>
      <c r="AR173" s="21"/>
      <c r="AS173" s="21"/>
      <c r="AT173" s="21"/>
      <c r="AU173" s="76"/>
      <c r="AV173" s="30">
        <f>MIN(I173:AT173)</f>
        <v>3.8</v>
      </c>
      <c r="AW173" s="30">
        <f>MEDIAN(I173:AT173)</f>
        <v>3.9499999999999997</v>
      </c>
      <c r="AX173" s="30">
        <f>AVERAGE(I173:AT173)</f>
        <v>3.9499999999999997</v>
      </c>
      <c r="AY173" s="29">
        <f>PERCENTILE(I173:AT173,0.95)</f>
        <v>4.085</v>
      </c>
      <c r="AZ173" s="30">
        <f>MAX(I173:AT173)</f>
        <v>4.0999999999999996</v>
      </c>
      <c r="BA173" s="30">
        <f>STDEV(I173:AT173)</f>
        <v>0.21213203435596414</v>
      </c>
      <c r="BB173" s="76"/>
      <c r="BC173" s="80"/>
      <c r="BD173" s="21"/>
      <c r="BE173" s="21"/>
      <c r="BF173" s="21"/>
      <c r="BG173" s="80"/>
      <c r="BH173" s="21"/>
      <c r="BI173" s="21">
        <v>1.1000000000000001</v>
      </c>
      <c r="BJ173" s="21">
        <v>7.5</v>
      </c>
      <c r="BK173" s="80">
        <v>14</v>
      </c>
      <c r="BL173" s="80">
        <v>0.94</v>
      </c>
      <c r="BM173" s="21">
        <v>6</v>
      </c>
      <c r="BN173" s="21">
        <v>12</v>
      </c>
      <c r="BO173" s="21"/>
      <c r="BP173" s="21"/>
      <c r="BQ173" s="21"/>
      <c r="BR173" s="21"/>
      <c r="BS173" s="21"/>
      <c r="BT173" s="55"/>
      <c r="BU173" s="76"/>
      <c r="BV173" s="30">
        <f>MIN(BC173:BS173)</f>
        <v>0.94</v>
      </c>
      <c r="BW173" s="30">
        <f>MEDIAN(BC173:BS173)</f>
        <v>6.75</v>
      </c>
      <c r="BX173" s="30">
        <f>AVERAGE(BC173:BS173)</f>
        <v>6.9233333333333347</v>
      </c>
      <c r="BY173" s="30">
        <f>PERCENTILE(BC173:BS173,0.95)</f>
        <v>13.5</v>
      </c>
      <c r="BZ173" s="30">
        <f>MAX(BC173:BS173)</f>
        <v>14</v>
      </c>
      <c r="CA173" s="30">
        <f>STDEV(BC173:BS173)</f>
        <v>5.41753326401109</v>
      </c>
      <c r="CB173" s="76"/>
      <c r="CC173" s="21"/>
      <c r="CD173" s="21"/>
      <c r="CE173" s="21"/>
      <c r="CF173" s="21"/>
      <c r="CG173" s="21"/>
      <c r="CH173" s="21"/>
      <c r="CI173" s="21"/>
      <c r="CJ173" s="32"/>
    </row>
    <row r="174" spans="2:88" s="133" customFormat="1">
      <c r="B174" s="481"/>
      <c r="C174" s="482"/>
      <c r="D174" s="483"/>
      <c r="E174" s="227" t="s">
        <v>1074</v>
      </c>
      <c r="F174" s="227"/>
      <c r="G174" s="227"/>
      <c r="H174" s="227"/>
      <c r="I174" s="227"/>
      <c r="J174" s="227"/>
      <c r="K174" s="227"/>
      <c r="L174" s="227"/>
      <c r="M174" s="227"/>
      <c r="N174" s="227"/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  <c r="AA174" s="227"/>
      <c r="AB174" s="227"/>
      <c r="AC174" s="227"/>
      <c r="AD174" s="227"/>
      <c r="AE174" s="227"/>
      <c r="AF174" s="227"/>
      <c r="AG174" s="227"/>
      <c r="AH174" s="227"/>
      <c r="AI174" s="227"/>
      <c r="AJ174" s="227"/>
      <c r="AK174" s="227"/>
      <c r="AL174" s="227"/>
      <c r="AM174" s="227"/>
      <c r="AN174" s="227"/>
      <c r="AO174" s="227"/>
      <c r="AP174" s="227"/>
      <c r="AQ174" s="227"/>
      <c r="AR174" s="227"/>
      <c r="AS174" s="227"/>
      <c r="AT174" s="227"/>
      <c r="AU174" s="227"/>
      <c r="AV174" s="227"/>
      <c r="AW174" s="227"/>
      <c r="AX174" s="227"/>
      <c r="AY174" s="227"/>
      <c r="AZ174" s="227"/>
      <c r="BA174" s="227"/>
      <c r="BB174" s="227"/>
      <c r="BC174" s="227"/>
      <c r="BD174" s="227"/>
      <c r="BE174" s="227"/>
      <c r="BF174" s="227"/>
      <c r="BG174" s="227"/>
      <c r="BH174" s="227"/>
      <c r="BI174" s="227"/>
      <c r="BJ174" s="227"/>
      <c r="BK174" s="227"/>
      <c r="BL174" s="227"/>
      <c r="BM174" s="227"/>
      <c r="BN174" s="227"/>
      <c r="BO174" s="227"/>
      <c r="BP174" s="227"/>
      <c r="BQ174" s="227"/>
      <c r="BR174" s="227"/>
      <c r="BS174" s="227"/>
      <c r="BT174" s="227"/>
      <c r="BU174" s="227"/>
      <c r="BV174" s="227"/>
      <c r="BW174" s="227"/>
      <c r="BX174" s="227"/>
      <c r="BY174" s="227"/>
      <c r="BZ174" s="227"/>
      <c r="CA174" s="227"/>
      <c r="CB174" s="227"/>
      <c r="CC174" s="227"/>
      <c r="CD174" s="227"/>
      <c r="CE174" s="227"/>
      <c r="CF174" s="227"/>
      <c r="CG174" s="227"/>
      <c r="CH174" s="227"/>
      <c r="CI174" s="227"/>
      <c r="CJ174" s="248"/>
    </row>
    <row r="175" spans="2:88">
      <c r="B175" s="99">
        <v>136</v>
      </c>
      <c r="C175" s="49">
        <v>15</v>
      </c>
      <c r="D175" s="51">
        <v>1</v>
      </c>
      <c r="E175" s="38" t="s">
        <v>239</v>
      </c>
      <c r="F175" s="38" t="s">
        <v>818</v>
      </c>
      <c r="G175" s="37" t="s">
        <v>268</v>
      </c>
      <c r="H175" s="70"/>
      <c r="I175" s="86"/>
      <c r="J175" s="86"/>
      <c r="K175" s="86"/>
      <c r="L175" s="86"/>
      <c r="M175" s="86"/>
      <c r="N175" s="72"/>
      <c r="O175" s="22"/>
      <c r="P175" s="22"/>
      <c r="Q175" s="22"/>
      <c r="R175" s="22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37"/>
      <c r="AR175" s="21"/>
      <c r="AS175" s="21"/>
      <c r="AT175" s="21"/>
      <c r="AU175" s="76"/>
      <c r="AV175" s="30">
        <f>MIN(I175:AT175)</f>
        <v>0</v>
      </c>
      <c r="AW175" s="30" t="s">
        <v>655</v>
      </c>
      <c r="AX175" s="30" t="s">
        <v>655</v>
      </c>
      <c r="AY175" s="30" t="s">
        <v>655</v>
      </c>
      <c r="AZ175" s="30">
        <f>MAX(I175:AT175)</f>
        <v>0</v>
      </c>
      <c r="BA175" s="30" t="s">
        <v>655</v>
      </c>
      <c r="BB175" s="76"/>
      <c r="BC175" s="38"/>
      <c r="BD175" s="38"/>
      <c r="BE175" s="38"/>
      <c r="BF175" s="21"/>
      <c r="BG175" s="38"/>
      <c r="BH175" s="38"/>
      <c r="BI175" s="38">
        <v>1.9</v>
      </c>
      <c r="BJ175" s="21">
        <v>8.9</v>
      </c>
      <c r="BK175" s="38">
        <v>58</v>
      </c>
      <c r="BL175" s="38">
        <v>1.7</v>
      </c>
      <c r="BM175" s="38">
        <v>9.1999999999999993</v>
      </c>
      <c r="BN175" s="38">
        <v>53</v>
      </c>
      <c r="BO175" s="21"/>
      <c r="BP175" s="21"/>
      <c r="BQ175" s="21"/>
      <c r="BR175" s="21"/>
      <c r="BS175" s="21"/>
      <c r="BT175" s="55"/>
      <c r="BU175" s="76"/>
      <c r="BV175" s="30">
        <f>MIN(BC175:BS175)</f>
        <v>1.7</v>
      </c>
      <c r="BW175" s="30">
        <f>MEDIAN(BC175:BS175)</f>
        <v>9.0500000000000007</v>
      </c>
      <c r="BX175" s="30">
        <f>AVERAGE(BC175:BS175)</f>
        <v>22.116666666666664</v>
      </c>
      <c r="BY175" s="30">
        <f>PERCENTILE(BC175:BS175,0.95)</f>
        <v>56.75</v>
      </c>
      <c r="BZ175" s="30">
        <f>MAX(BC175:BS175)</f>
        <v>58</v>
      </c>
      <c r="CA175" s="30">
        <f>STDEV(BC175:BS175)</f>
        <v>26.109264000861202</v>
      </c>
      <c r="CB175" s="76"/>
      <c r="CC175" s="21"/>
      <c r="CD175" s="21"/>
      <c r="CE175" s="21"/>
      <c r="CF175" s="21"/>
      <c r="CG175" s="21"/>
      <c r="CH175" s="21"/>
      <c r="CI175" s="21"/>
      <c r="CJ175" s="32"/>
    </row>
    <row r="176" spans="2:88">
      <c r="B176" s="99">
        <v>137</v>
      </c>
      <c r="C176" s="49">
        <v>16</v>
      </c>
      <c r="D176" s="51">
        <v>2</v>
      </c>
      <c r="E176" s="40" t="s">
        <v>69</v>
      </c>
      <c r="F176" s="38" t="s">
        <v>817</v>
      </c>
      <c r="G176" s="37" t="s">
        <v>268</v>
      </c>
      <c r="H176" s="83"/>
      <c r="I176" s="86"/>
      <c r="J176" s="86"/>
      <c r="K176" s="86"/>
      <c r="L176" s="86"/>
      <c r="M176" s="86"/>
      <c r="N176" s="22">
        <v>230</v>
      </c>
      <c r="O176" s="22">
        <v>355</v>
      </c>
      <c r="P176" s="22"/>
      <c r="Q176" s="22"/>
      <c r="R176" s="22"/>
      <c r="S176" s="21"/>
      <c r="T176" s="21"/>
      <c r="U176" s="21"/>
      <c r="V176" s="21"/>
      <c r="W176" s="21"/>
      <c r="X176" s="21"/>
      <c r="Y176" s="21"/>
      <c r="Z176" s="21" t="s">
        <v>414</v>
      </c>
      <c r="AA176" s="21" t="s">
        <v>414</v>
      </c>
      <c r="AB176" s="21"/>
      <c r="AC176" s="21"/>
      <c r="AD176" s="73">
        <v>75</v>
      </c>
      <c r="AE176" s="73">
        <v>518</v>
      </c>
      <c r="AF176" s="73">
        <v>72</v>
      </c>
      <c r="AG176" s="73">
        <v>24</v>
      </c>
      <c r="AH176" s="73">
        <v>55</v>
      </c>
      <c r="AI176" s="73">
        <v>138</v>
      </c>
      <c r="AJ176" s="73">
        <v>115</v>
      </c>
      <c r="AK176" s="73">
        <v>43</v>
      </c>
      <c r="AL176" s="73">
        <v>34</v>
      </c>
      <c r="AM176" s="73">
        <v>116</v>
      </c>
      <c r="AN176" s="73">
        <v>63</v>
      </c>
      <c r="AO176" s="73">
        <v>141</v>
      </c>
      <c r="AP176" s="73">
        <v>274</v>
      </c>
      <c r="AQ176" s="73">
        <v>87</v>
      </c>
      <c r="AR176" s="21"/>
      <c r="AS176" s="21"/>
      <c r="AT176" s="21"/>
      <c r="AU176" s="76"/>
      <c r="AV176" s="30">
        <f>MIN(I176:AT176)</f>
        <v>24</v>
      </c>
      <c r="AW176" s="30">
        <f>MEDIAN(I176:AT176)</f>
        <v>101</v>
      </c>
      <c r="AX176" s="30">
        <f>AVERAGE(I176:AT176)</f>
        <v>146.25</v>
      </c>
      <c r="AY176" s="29">
        <f>PERCENTILE(I176:AT176,0.95)</f>
        <v>395.75</v>
      </c>
      <c r="AZ176" s="30">
        <f>MAX(I176:AT176)</f>
        <v>518</v>
      </c>
      <c r="BA176" s="30">
        <f>STDEV(I176:AT176)</f>
        <v>135.31666564026767</v>
      </c>
      <c r="BB176" s="76"/>
      <c r="BC176" s="38">
        <v>79</v>
      </c>
      <c r="BD176" s="38">
        <v>6.05</v>
      </c>
      <c r="BE176" s="38" t="s">
        <v>414</v>
      </c>
      <c r="BF176" s="21" t="s">
        <v>414</v>
      </c>
      <c r="BG176" s="38" t="s">
        <v>414</v>
      </c>
      <c r="BH176" s="38" t="s">
        <v>414</v>
      </c>
      <c r="BI176" s="38">
        <v>22</v>
      </c>
      <c r="BJ176" s="21">
        <v>137</v>
      </c>
      <c r="BK176" s="38">
        <v>179</v>
      </c>
      <c r="BL176" s="38">
        <v>23</v>
      </c>
      <c r="BM176" s="38">
        <v>90</v>
      </c>
      <c r="BN176" s="38">
        <v>128</v>
      </c>
      <c r="BO176" s="21"/>
      <c r="BP176" s="21"/>
      <c r="BQ176" s="21"/>
      <c r="BR176" s="21"/>
      <c r="BS176" s="21"/>
      <c r="BT176" s="55"/>
      <c r="BU176" s="76"/>
      <c r="BV176" s="30">
        <f>MIN(BC176:BS176)</f>
        <v>6.05</v>
      </c>
      <c r="BW176" s="30">
        <f>MEDIAN(BC176:BS176)</f>
        <v>84.5</v>
      </c>
      <c r="BX176" s="30">
        <f>AVERAGE(BC176:BS176)</f>
        <v>83.006249999999994</v>
      </c>
      <c r="BY176" s="30">
        <f>PERCENTILE(BC176:BS176,0.95)</f>
        <v>164.29999999999998</v>
      </c>
      <c r="BZ176" s="30">
        <f>MAX(BC176:BS176)</f>
        <v>179</v>
      </c>
      <c r="CA176" s="30">
        <f>STDEV(BC176:BS176)</f>
        <v>62.637622409151433</v>
      </c>
      <c r="CB176" s="76"/>
      <c r="CC176" s="21"/>
      <c r="CD176" s="21"/>
      <c r="CE176" s="21"/>
      <c r="CF176" s="21"/>
      <c r="CG176" s="21"/>
      <c r="CH176" s="21"/>
      <c r="CI176" s="21"/>
      <c r="CJ176" s="32"/>
    </row>
    <row r="177" spans="1:88">
      <c r="B177" s="99">
        <v>138</v>
      </c>
      <c r="C177" s="49">
        <v>17</v>
      </c>
      <c r="D177" s="51">
        <v>3</v>
      </c>
      <c r="E177" s="21" t="s">
        <v>127</v>
      </c>
      <c r="F177" s="38" t="s">
        <v>819</v>
      </c>
      <c r="G177" s="37" t="s">
        <v>268</v>
      </c>
      <c r="H177" s="81"/>
      <c r="I177" s="86"/>
      <c r="J177" s="86"/>
      <c r="K177" s="86"/>
      <c r="L177" s="86"/>
      <c r="M177" s="86"/>
      <c r="N177" s="22">
        <v>99</v>
      </c>
      <c r="O177" s="22">
        <v>48</v>
      </c>
      <c r="P177" s="22"/>
      <c r="Q177" s="22"/>
      <c r="R177" s="22"/>
      <c r="S177" s="21"/>
      <c r="T177" s="21"/>
      <c r="U177" s="21"/>
      <c r="V177" s="21"/>
      <c r="W177" s="38">
        <v>23</v>
      </c>
      <c r="X177" s="38">
        <v>28</v>
      </c>
      <c r="Y177" s="21"/>
      <c r="Z177" s="21"/>
      <c r="AA177" s="21" t="s">
        <v>414</v>
      </c>
      <c r="AB177" s="21"/>
      <c r="AC177" s="21"/>
      <c r="AD177" s="73">
        <v>68</v>
      </c>
      <c r="AE177" s="73">
        <v>111</v>
      </c>
      <c r="AF177" s="73">
        <v>51</v>
      </c>
      <c r="AG177" s="73" t="s">
        <v>707</v>
      </c>
      <c r="AH177" s="73">
        <v>53</v>
      </c>
      <c r="AI177" s="73">
        <v>59</v>
      </c>
      <c r="AJ177" s="73" t="s">
        <v>707</v>
      </c>
      <c r="AK177" s="73" t="s">
        <v>708</v>
      </c>
      <c r="AL177" s="73" t="s">
        <v>707</v>
      </c>
      <c r="AM177" s="73" t="s">
        <v>708</v>
      </c>
      <c r="AN177" s="73" t="s">
        <v>707</v>
      </c>
      <c r="AO177" s="73" t="s">
        <v>707</v>
      </c>
      <c r="AP177" s="73">
        <v>60</v>
      </c>
      <c r="AQ177" s="73">
        <v>110</v>
      </c>
      <c r="AR177" s="21"/>
      <c r="AS177" s="21"/>
      <c r="AT177" s="21"/>
      <c r="AU177" s="76"/>
      <c r="AV177" s="30">
        <f>MIN(I177:AT177)</f>
        <v>23</v>
      </c>
      <c r="AW177" s="30">
        <f>MEDIAN(I177:AT177)</f>
        <v>59</v>
      </c>
      <c r="AX177" s="30">
        <f>AVERAGE(I177:AT177)</f>
        <v>64.545454545454547</v>
      </c>
      <c r="AY177" s="29">
        <f>PERCENTILE(I177:AT177,0.95)</f>
        <v>110.5</v>
      </c>
      <c r="AZ177" s="30">
        <f>MAX(I177:AT177)</f>
        <v>111</v>
      </c>
      <c r="BA177" s="30">
        <f>STDEV(I177:AT177)</f>
        <v>30.210473800864612</v>
      </c>
      <c r="BB177" s="76"/>
      <c r="BC177" s="65"/>
      <c r="BD177" s="65"/>
      <c r="BE177" s="65"/>
      <c r="BF177" s="21"/>
      <c r="BG177" s="65"/>
      <c r="BH177" s="65"/>
      <c r="BI177" s="65"/>
      <c r="BJ177" s="21"/>
      <c r="BK177" s="65"/>
      <c r="BL177" s="65"/>
      <c r="BM177" s="65"/>
      <c r="BN177" s="65"/>
      <c r="BO177" s="21"/>
      <c r="BP177" s="21"/>
      <c r="BQ177" s="21"/>
      <c r="BR177" s="21"/>
      <c r="BS177" s="21"/>
      <c r="BT177" s="55"/>
      <c r="BU177" s="76"/>
      <c r="BV177" s="30">
        <f>MIN(BC177:BS177)</f>
        <v>0</v>
      </c>
      <c r="BW177" s="30" t="s">
        <v>655</v>
      </c>
      <c r="BX177" s="30" t="s">
        <v>655</v>
      </c>
      <c r="BY177" s="30" t="s">
        <v>655</v>
      </c>
      <c r="BZ177" s="30">
        <f>MAX(BC177:BS177)</f>
        <v>0</v>
      </c>
      <c r="CA177" s="30" t="s">
        <v>655</v>
      </c>
      <c r="CB177" s="76"/>
      <c r="CC177" s="21"/>
      <c r="CD177" s="21"/>
      <c r="CE177" s="21"/>
      <c r="CF177" s="21"/>
      <c r="CG177" s="21"/>
      <c r="CH177" s="21"/>
      <c r="CI177" s="21"/>
      <c r="CJ177" s="32"/>
    </row>
    <row r="178" spans="1:88">
      <c r="B178" s="99">
        <v>139</v>
      </c>
      <c r="C178" s="49">
        <v>18</v>
      </c>
      <c r="D178" s="51">
        <v>4</v>
      </c>
      <c r="E178" s="38" t="s">
        <v>250</v>
      </c>
      <c r="F178" s="38" t="s">
        <v>895</v>
      </c>
      <c r="G178" s="37" t="s">
        <v>268</v>
      </c>
      <c r="H178" s="81"/>
      <c r="I178" s="86"/>
      <c r="J178" s="86"/>
      <c r="K178" s="86"/>
      <c r="L178" s="86"/>
      <c r="M178" s="86"/>
      <c r="N178" s="22"/>
      <c r="O178" s="72"/>
      <c r="P178" s="22"/>
      <c r="Q178" s="22"/>
      <c r="R178" s="22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73">
        <v>777</v>
      </c>
      <c r="AE178" s="73">
        <v>948</v>
      </c>
      <c r="AF178" s="73">
        <v>315</v>
      </c>
      <c r="AG178" s="73">
        <v>198</v>
      </c>
      <c r="AH178" s="73">
        <v>960</v>
      </c>
      <c r="AI178" s="73">
        <v>998</v>
      </c>
      <c r="AJ178" s="73">
        <v>515</v>
      </c>
      <c r="AK178" s="73">
        <v>202</v>
      </c>
      <c r="AL178" s="73">
        <v>776</v>
      </c>
      <c r="AM178" s="73">
        <v>312</v>
      </c>
      <c r="AN178" s="73">
        <v>367</v>
      </c>
      <c r="AO178" s="73">
        <v>272</v>
      </c>
      <c r="AP178" s="73">
        <v>829</v>
      </c>
      <c r="AQ178" s="73">
        <v>1219</v>
      </c>
      <c r="AR178" s="21"/>
      <c r="AS178" s="21"/>
      <c r="AT178" s="21"/>
      <c r="AU178" s="76"/>
      <c r="AV178" s="30">
        <f>MIN(I178:AT178)</f>
        <v>198</v>
      </c>
      <c r="AW178" s="30">
        <f>MEDIAN(I178:AT178)</f>
        <v>645.5</v>
      </c>
      <c r="AX178" s="30">
        <f>AVERAGE(I178:AT178)</f>
        <v>620.57142857142856</v>
      </c>
      <c r="AY178" s="29">
        <f>PERCENTILE(I178:AT178,0.95)</f>
        <v>1075.3499999999999</v>
      </c>
      <c r="AZ178" s="30">
        <f>MAX(I178:AT178)</f>
        <v>1219</v>
      </c>
      <c r="BA178" s="30">
        <f>STDEV(I178:AT178)</f>
        <v>345.78399533317241</v>
      </c>
      <c r="BB178" s="76"/>
      <c r="BC178" s="38"/>
      <c r="BD178" s="38"/>
      <c r="BE178" s="38"/>
      <c r="BF178" s="21"/>
      <c r="BG178" s="38"/>
      <c r="BH178" s="38"/>
      <c r="BI178" s="38">
        <v>586</v>
      </c>
      <c r="BJ178" s="21">
        <v>1523</v>
      </c>
      <c r="BK178" s="38">
        <v>3328</v>
      </c>
      <c r="BL178" s="38">
        <v>481</v>
      </c>
      <c r="BM178" s="38">
        <v>1670</v>
      </c>
      <c r="BN178" s="38">
        <v>3486</v>
      </c>
      <c r="BO178" s="21"/>
      <c r="BP178" s="21"/>
      <c r="BQ178" s="21"/>
      <c r="BR178" s="21"/>
      <c r="BS178" s="21"/>
      <c r="BT178" s="55"/>
      <c r="BU178" s="76"/>
      <c r="BV178" s="30">
        <f>MIN(BC178:BS178)</f>
        <v>481</v>
      </c>
      <c r="BW178" s="30">
        <f>MEDIAN(BC178:BS178)</f>
        <v>1596.5</v>
      </c>
      <c r="BX178" s="30">
        <f>AVERAGE(BC178:BS178)</f>
        <v>1845.6666666666667</v>
      </c>
      <c r="BY178" s="30">
        <f>PERCENTILE(BC178:BS178,0.95)</f>
        <v>3446.5</v>
      </c>
      <c r="BZ178" s="30">
        <f>MAX(BC178:BS178)</f>
        <v>3486</v>
      </c>
      <c r="CA178" s="30">
        <f>STDEV(BC178:BS178)</f>
        <v>1301.6953048492826</v>
      </c>
      <c r="CB178" s="76"/>
      <c r="CC178" s="21"/>
      <c r="CD178" s="21"/>
      <c r="CE178" s="21"/>
      <c r="CF178" s="21"/>
      <c r="CG178" s="21"/>
      <c r="CH178" s="21"/>
      <c r="CI178" s="21"/>
      <c r="CJ178" s="32"/>
    </row>
    <row r="179" spans="1:88">
      <c r="A179" t="s">
        <v>172</v>
      </c>
      <c r="B179" s="99">
        <v>140</v>
      </c>
      <c r="C179" s="49">
        <v>19</v>
      </c>
      <c r="D179" s="51">
        <v>5</v>
      </c>
      <c r="E179" s="21" t="s">
        <v>130</v>
      </c>
      <c r="F179" s="38" t="s">
        <v>816</v>
      </c>
      <c r="G179" s="37" t="s">
        <v>268</v>
      </c>
      <c r="H179" s="81"/>
      <c r="I179" s="86"/>
      <c r="J179" s="86"/>
      <c r="K179" s="86"/>
      <c r="L179" s="86"/>
      <c r="M179" s="86"/>
      <c r="N179" s="22">
        <v>155.5</v>
      </c>
      <c r="O179" s="72">
        <v>129.5</v>
      </c>
      <c r="P179" s="22"/>
      <c r="Q179" s="22"/>
      <c r="R179" s="22"/>
      <c r="S179" s="21"/>
      <c r="T179" s="21"/>
      <c r="U179" s="21"/>
      <c r="V179" s="21"/>
      <c r="W179" s="21"/>
      <c r="X179" s="21"/>
      <c r="Y179" s="21"/>
      <c r="Z179" s="21" t="s">
        <v>414</v>
      </c>
      <c r="AA179" s="21" t="s">
        <v>414</v>
      </c>
      <c r="AB179" s="21"/>
      <c r="AC179" s="21"/>
      <c r="AD179" s="73">
        <v>95</v>
      </c>
      <c r="AE179" s="73">
        <v>542</v>
      </c>
      <c r="AF179" s="73">
        <v>96</v>
      </c>
      <c r="AG179" s="73">
        <v>14</v>
      </c>
      <c r="AH179" s="73">
        <v>93</v>
      </c>
      <c r="AI179" s="73">
        <v>1091</v>
      </c>
      <c r="AJ179" s="73">
        <v>45</v>
      </c>
      <c r="AK179" s="73" t="s">
        <v>707</v>
      </c>
      <c r="AL179" s="73">
        <v>178</v>
      </c>
      <c r="AM179" s="73" t="s">
        <v>707</v>
      </c>
      <c r="AN179" s="73">
        <v>176</v>
      </c>
      <c r="AO179" s="73">
        <v>12</v>
      </c>
      <c r="AP179" s="73">
        <v>53</v>
      </c>
      <c r="AQ179" s="73">
        <v>194</v>
      </c>
      <c r="AR179" s="21"/>
      <c r="AS179" s="21"/>
      <c r="AT179" s="21"/>
      <c r="AU179" s="76"/>
      <c r="AV179" s="30">
        <f>MIN(I179:AT179)</f>
        <v>12</v>
      </c>
      <c r="AW179" s="30">
        <f>MEDIAN(I179:AT179)</f>
        <v>112.75</v>
      </c>
      <c r="AX179" s="30">
        <f>AVERAGE(I179:AT179)</f>
        <v>205.28571428571428</v>
      </c>
      <c r="AY179" s="29">
        <f>PERCENTILE(I179:AT179,0.95)</f>
        <v>734.14999999999986</v>
      </c>
      <c r="AZ179" s="30">
        <f>MAX(I179:AT179)</f>
        <v>1091</v>
      </c>
      <c r="BA179" s="30">
        <f>STDEV(I179:AT179)</f>
        <v>286.53961427602042</v>
      </c>
      <c r="BB179" s="76"/>
      <c r="BC179" s="65"/>
      <c r="BD179" s="65"/>
      <c r="BE179" s="65"/>
      <c r="BF179" s="21"/>
      <c r="BG179" s="65"/>
      <c r="BH179" s="65"/>
      <c r="BI179" s="65"/>
      <c r="BJ179" s="21"/>
      <c r="BK179" s="65"/>
      <c r="BL179" s="65"/>
      <c r="BM179" s="65"/>
      <c r="BN179" s="65"/>
      <c r="BO179" s="21"/>
      <c r="BP179" s="21"/>
      <c r="BQ179" s="21"/>
      <c r="BR179" s="21"/>
      <c r="BS179" s="21"/>
      <c r="BT179" s="55"/>
      <c r="BU179" s="76"/>
      <c r="BV179" s="30">
        <f>MIN(BC179:BS179)</f>
        <v>0</v>
      </c>
      <c r="BW179" s="30" t="s">
        <v>655</v>
      </c>
      <c r="BX179" s="30" t="s">
        <v>655</v>
      </c>
      <c r="BY179" s="30" t="s">
        <v>655</v>
      </c>
      <c r="BZ179" s="30">
        <f>MAX(BC179:BS179)</f>
        <v>0</v>
      </c>
      <c r="CA179" s="30" t="s">
        <v>655</v>
      </c>
      <c r="CB179" s="76"/>
      <c r="CC179" s="21"/>
      <c r="CD179" s="21"/>
      <c r="CE179" s="21"/>
      <c r="CF179" s="21"/>
      <c r="CG179" s="21"/>
      <c r="CH179" s="21"/>
      <c r="CI179" s="21"/>
      <c r="CJ179" s="32"/>
    </row>
    <row r="180" spans="1:88" s="133" customFormat="1">
      <c r="B180" s="481"/>
      <c r="C180" s="482"/>
      <c r="D180" s="483"/>
      <c r="E180" s="227" t="s">
        <v>410</v>
      </c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  <c r="AA180" s="227"/>
      <c r="AB180" s="227"/>
      <c r="AC180" s="227"/>
      <c r="AD180" s="227"/>
      <c r="AE180" s="227"/>
      <c r="AF180" s="227"/>
      <c r="AG180" s="227"/>
      <c r="AH180" s="227"/>
      <c r="AI180" s="227"/>
      <c r="AJ180" s="227"/>
      <c r="AK180" s="227"/>
      <c r="AL180" s="227"/>
      <c r="AM180" s="227"/>
      <c r="AN180" s="227"/>
      <c r="AO180" s="227"/>
      <c r="AP180" s="227"/>
      <c r="AQ180" s="227"/>
      <c r="AR180" s="227"/>
      <c r="AS180" s="227"/>
      <c r="AT180" s="227"/>
      <c r="AU180" s="227"/>
      <c r="AV180" s="227"/>
      <c r="AW180" s="227"/>
      <c r="AX180" s="227"/>
      <c r="AY180" s="227"/>
      <c r="AZ180" s="227"/>
      <c r="BA180" s="227"/>
      <c r="BB180" s="227"/>
      <c r="BC180" s="227"/>
      <c r="BD180" s="227"/>
      <c r="BE180" s="227"/>
      <c r="BF180" s="227"/>
      <c r="BG180" s="227"/>
      <c r="BH180" s="227"/>
      <c r="BI180" s="227"/>
      <c r="BJ180" s="227"/>
      <c r="BK180" s="227"/>
      <c r="BL180" s="227"/>
      <c r="BM180" s="227"/>
      <c r="BN180" s="227"/>
      <c r="BO180" s="227"/>
      <c r="BP180" s="227"/>
      <c r="BQ180" s="227"/>
      <c r="BR180" s="227"/>
      <c r="BS180" s="227"/>
      <c r="BT180" s="227"/>
      <c r="BU180" s="227"/>
      <c r="BV180" s="227"/>
      <c r="BW180" s="227"/>
      <c r="BX180" s="227"/>
      <c r="BY180" s="227"/>
      <c r="BZ180" s="227"/>
      <c r="CA180" s="227"/>
      <c r="CB180" s="227"/>
      <c r="CC180" s="227"/>
      <c r="CD180" s="227"/>
      <c r="CE180" s="227"/>
      <c r="CF180" s="227"/>
      <c r="CG180" s="227"/>
      <c r="CH180" s="227"/>
      <c r="CI180" s="227"/>
      <c r="CJ180" s="248"/>
    </row>
    <row r="181" spans="1:88">
      <c r="B181" s="99">
        <v>141</v>
      </c>
      <c r="C181" s="49">
        <v>20</v>
      </c>
      <c r="D181" s="51">
        <v>1</v>
      </c>
      <c r="E181" s="39" t="s">
        <v>46</v>
      </c>
      <c r="F181" s="38" t="s">
        <v>699</v>
      </c>
      <c r="G181" s="21" t="s">
        <v>797</v>
      </c>
      <c r="H181" s="70"/>
      <c r="I181" s="86"/>
      <c r="J181" s="86"/>
      <c r="K181" s="86"/>
      <c r="L181" s="86"/>
      <c r="M181" s="86"/>
      <c r="N181" s="89"/>
      <c r="O181" s="89"/>
      <c r="P181" s="22"/>
      <c r="Q181" s="22"/>
      <c r="R181" s="22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37"/>
      <c r="AR181" s="21"/>
      <c r="AS181" s="21"/>
      <c r="AT181" s="21"/>
      <c r="AU181" s="76"/>
      <c r="AV181" s="30">
        <f t="shared" ref="AV181:AV187" si="52">MIN(I181:AT181)</f>
        <v>0</v>
      </c>
      <c r="AW181" s="30" t="s">
        <v>655</v>
      </c>
      <c r="AX181" s="30" t="s">
        <v>655</v>
      </c>
      <c r="AY181" s="30" t="s">
        <v>655</v>
      </c>
      <c r="AZ181" s="30">
        <f t="shared" ref="AZ181:AZ187" si="53">MAX(I181:AT181)</f>
        <v>0</v>
      </c>
      <c r="BA181" s="30" t="s">
        <v>655</v>
      </c>
      <c r="BB181" s="76"/>
      <c r="BC181" s="65">
        <v>7.9</v>
      </c>
      <c r="BD181" s="65">
        <v>0.99</v>
      </c>
      <c r="BE181" s="65" t="s">
        <v>414</v>
      </c>
      <c r="BF181" s="21" t="s">
        <v>414</v>
      </c>
      <c r="BG181" s="65" t="s">
        <v>414</v>
      </c>
      <c r="BH181" s="65" t="s">
        <v>414</v>
      </c>
      <c r="BI181" s="65"/>
      <c r="BJ181" s="21"/>
      <c r="BK181" s="65"/>
      <c r="BL181" s="65"/>
      <c r="BM181" s="65"/>
      <c r="BN181" s="65"/>
      <c r="BO181" s="21"/>
      <c r="BP181" s="21"/>
      <c r="BQ181" s="21"/>
      <c r="BR181" s="21"/>
      <c r="BS181" s="21"/>
      <c r="BT181" s="55"/>
      <c r="BU181" s="76"/>
      <c r="BV181" s="30">
        <f t="shared" ref="BV181:BV187" si="54">MIN(BC181:BS181)</f>
        <v>0.99</v>
      </c>
      <c r="BW181" s="30">
        <f>MEDIAN(BC181:BS181)</f>
        <v>4.4450000000000003</v>
      </c>
      <c r="BX181" s="30">
        <f>AVERAGE(BC181:BS181)</f>
        <v>4.4450000000000003</v>
      </c>
      <c r="BY181" s="30">
        <f>PERCENTILE(BC181:BS181,0.95)</f>
        <v>7.5545</v>
      </c>
      <c r="BZ181" s="30">
        <f>MAX(BC181:BS181)</f>
        <v>7.9</v>
      </c>
      <c r="CA181" s="30">
        <f>STDEV(BC181:BS181)</f>
        <v>4.8861078579990433</v>
      </c>
      <c r="CB181" s="76"/>
      <c r="CC181" s="21"/>
      <c r="CD181" s="21"/>
      <c r="CE181" s="21"/>
      <c r="CF181" s="21"/>
      <c r="CG181" s="21"/>
      <c r="CH181" s="21"/>
      <c r="CI181" s="21"/>
      <c r="CJ181" s="32"/>
    </row>
    <row r="182" spans="1:88">
      <c r="B182" s="99">
        <v>142</v>
      </c>
      <c r="C182" s="49">
        <v>21</v>
      </c>
      <c r="D182" s="51">
        <v>2</v>
      </c>
      <c r="E182" s="37" t="s">
        <v>24</v>
      </c>
      <c r="F182" s="38" t="s">
        <v>9</v>
      </c>
      <c r="G182" s="21" t="s">
        <v>797</v>
      </c>
      <c r="H182" s="70"/>
      <c r="I182" s="71">
        <v>3.37</v>
      </c>
      <c r="J182" s="71">
        <v>3.73</v>
      </c>
      <c r="K182" s="71"/>
      <c r="L182" s="71"/>
      <c r="M182" s="71">
        <v>2.29</v>
      </c>
      <c r="N182" s="22">
        <v>15</v>
      </c>
      <c r="O182" s="22">
        <v>8.76</v>
      </c>
      <c r="P182" s="22"/>
      <c r="Q182" s="22"/>
      <c r="R182" s="22"/>
      <c r="S182" s="21"/>
      <c r="T182" s="21"/>
      <c r="U182" s="21"/>
      <c r="V182" s="21"/>
      <c r="W182" s="38">
        <v>5.6</v>
      </c>
      <c r="X182" s="38">
        <v>8.8000000000000007</v>
      </c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37"/>
      <c r="AR182" s="21"/>
      <c r="AS182" s="21"/>
      <c r="AT182" s="21"/>
      <c r="AU182" s="76"/>
      <c r="AV182" s="30">
        <f t="shared" si="52"/>
        <v>2.29</v>
      </c>
      <c r="AW182" s="30">
        <f>MEDIAN(I182:AT182)</f>
        <v>5.6</v>
      </c>
      <c r="AX182" s="30">
        <f>AVERAGE(I182:AT182)</f>
        <v>6.7928571428571427</v>
      </c>
      <c r="AY182" s="29">
        <f>PERCENTILE(I182:AT182,0.95)</f>
        <v>13.139999999999997</v>
      </c>
      <c r="AZ182" s="30">
        <f t="shared" si="53"/>
        <v>15</v>
      </c>
      <c r="BA182" s="30">
        <f>STDEV(I182:AT182)</f>
        <v>4.4356724942437413</v>
      </c>
      <c r="BB182" s="76"/>
      <c r="BC182" s="65" t="s">
        <v>414</v>
      </c>
      <c r="BD182" s="65" t="s">
        <v>414</v>
      </c>
      <c r="BE182" s="65" t="s">
        <v>414</v>
      </c>
      <c r="BF182" s="21" t="s">
        <v>414</v>
      </c>
      <c r="BG182" s="65" t="s">
        <v>414</v>
      </c>
      <c r="BH182" s="65" t="s">
        <v>414</v>
      </c>
      <c r="BI182" s="65"/>
      <c r="BJ182" s="21"/>
      <c r="BK182" s="65"/>
      <c r="BL182" s="65"/>
      <c r="BM182" s="65"/>
      <c r="BN182" s="65"/>
      <c r="BO182" s="21"/>
      <c r="BP182" s="21"/>
      <c r="BQ182" s="21"/>
      <c r="BR182" s="21"/>
      <c r="BS182" s="21"/>
      <c r="BT182" s="55"/>
      <c r="BU182" s="76"/>
      <c r="BV182" s="30">
        <f t="shared" si="54"/>
        <v>0</v>
      </c>
      <c r="BW182" s="30" t="s">
        <v>655</v>
      </c>
      <c r="BX182" s="30" t="s">
        <v>655</v>
      </c>
      <c r="BY182" s="30" t="s">
        <v>655</v>
      </c>
      <c r="BZ182" s="30">
        <f>MAX(BC182:BS182)</f>
        <v>0</v>
      </c>
      <c r="CA182" s="30" t="s">
        <v>655</v>
      </c>
      <c r="CB182" s="76"/>
      <c r="CC182" s="21"/>
      <c r="CD182" s="21"/>
      <c r="CE182" s="21"/>
      <c r="CF182" s="21"/>
      <c r="CG182" s="21"/>
      <c r="CH182" s="21"/>
      <c r="CI182" s="21"/>
      <c r="CJ182" s="32"/>
    </row>
    <row r="183" spans="1:88">
      <c r="B183" s="99">
        <v>143</v>
      </c>
      <c r="C183" s="49">
        <v>22</v>
      </c>
      <c r="D183" s="51">
        <v>3</v>
      </c>
      <c r="E183" s="39" t="s">
        <v>53</v>
      </c>
      <c r="F183" s="38" t="s">
        <v>700</v>
      </c>
      <c r="G183" s="21" t="s">
        <v>797</v>
      </c>
      <c r="H183" s="70"/>
      <c r="I183" s="71"/>
      <c r="J183" s="71"/>
      <c r="K183" s="71"/>
      <c r="L183" s="71"/>
      <c r="M183" s="71"/>
      <c r="N183" s="22"/>
      <c r="O183" s="22"/>
      <c r="P183" s="22"/>
      <c r="Q183" s="22"/>
      <c r="R183" s="22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37"/>
      <c r="AR183" s="21"/>
      <c r="AS183" s="21"/>
      <c r="AT183" s="21"/>
      <c r="AU183" s="76"/>
      <c r="AV183" s="30">
        <f t="shared" si="52"/>
        <v>0</v>
      </c>
      <c r="AW183" s="30" t="s">
        <v>655</v>
      </c>
      <c r="AX183" s="30" t="s">
        <v>655</v>
      </c>
      <c r="AY183" s="30" t="s">
        <v>655</v>
      </c>
      <c r="AZ183" s="30">
        <f t="shared" si="53"/>
        <v>0</v>
      </c>
      <c r="BA183" s="30" t="s">
        <v>655</v>
      </c>
      <c r="BB183" s="76"/>
      <c r="BC183" s="65">
        <v>21.5</v>
      </c>
      <c r="BD183" s="65">
        <v>1.41</v>
      </c>
      <c r="BE183" s="65" t="s">
        <v>414</v>
      </c>
      <c r="BF183" s="21" t="s">
        <v>414</v>
      </c>
      <c r="BG183" s="65" t="s">
        <v>414</v>
      </c>
      <c r="BH183" s="65" t="s">
        <v>414</v>
      </c>
      <c r="BI183" s="65"/>
      <c r="BJ183" s="21"/>
      <c r="BK183" s="65"/>
      <c r="BL183" s="65"/>
      <c r="BM183" s="65"/>
      <c r="BN183" s="65"/>
      <c r="BO183" s="21"/>
      <c r="BP183" s="21"/>
      <c r="BQ183" s="21"/>
      <c r="BR183" s="21"/>
      <c r="BS183" s="21"/>
      <c r="BT183" s="55"/>
      <c r="BU183" s="76"/>
      <c r="BV183" s="30">
        <f t="shared" si="54"/>
        <v>1.41</v>
      </c>
      <c r="BW183" s="30">
        <f>MEDIAN(BC183:BS183)</f>
        <v>11.455</v>
      </c>
      <c r="BX183" s="30">
        <f>AVERAGE(BC183:BS183)</f>
        <v>11.455</v>
      </c>
      <c r="BY183" s="30">
        <f>PERCENTILE(BC183:BS183,0.95)</f>
        <v>20.4955</v>
      </c>
      <c r="BZ183" s="30">
        <f>MAX(BC183:BS183)</f>
        <v>21.5</v>
      </c>
      <c r="CA183" s="30">
        <f>STDEV(BC183:BS183)</f>
        <v>14.205775234037738</v>
      </c>
      <c r="CB183" s="76"/>
      <c r="CC183" s="21"/>
      <c r="CD183" s="21"/>
      <c r="CE183" s="21"/>
      <c r="CF183" s="21"/>
      <c r="CG183" s="21"/>
      <c r="CH183" s="21"/>
      <c r="CI183" s="21"/>
      <c r="CJ183" s="32"/>
    </row>
    <row r="184" spans="1:88">
      <c r="B184" s="99">
        <v>144</v>
      </c>
      <c r="C184" s="49">
        <v>23</v>
      </c>
      <c r="D184" s="51">
        <v>4</v>
      </c>
      <c r="E184" s="37" t="s">
        <v>25</v>
      </c>
      <c r="F184" s="38" t="s">
        <v>873</v>
      </c>
      <c r="G184" s="21" t="s">
        <v>797</v>
      </c>
      <c r="H184" s="70"/>
      <c r="I184" s="71">
        <v>17</v>
      </c>
      <c r="J184" s="71">
        <v>4.8</v>
      </c>
      <c r="K184" s="71">
        <v>4.59</v>
      </c>
      <c r="L184" s="71">
        <v>4.12</v>
      </c>
      <c r="M184" s="71">
        <v>5.3</v>
      </c>
      <c r="N184" s="89"/>
      <c r="O184" s="89"/>
      <c r="P184" s="22">
        <v>7</v>
      </c>
      <c r="Q184" s="22"/>
      <c r="R184" s="22"/>
      <c r="S184" s="21"/>
      <c r="T184" s="21"/>
      <c r="U184" s="21"/>
      <c r="V184" s="21"/>
      <c r="W184" s="38">
        <v>123</v>
      </c>
      <c r="X184" s="38">
        <v>181</v>
      </c>
      <c r="Y184" s="21"/>
      <c r="Z184" s="21">
        <v>190</v>
      </c>
      <c r="AA184" s="21">
        <v>410</v>
      </c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37"/>
      <c r="AR184" s="21"/>
      <c r="AS184" s="21"/>
      <c r="AT184" s="21"/>
      <c r="AU184" s="76"/>
      <c r="AV184" s="30">
        <f t="shared" si="52"/>
        <v>4.12</v>
      </c>
      <c r="AW184" s="30">
        <f>MEDIAN(I184:AT184)</f>
        <v>12</v>
      </c>
      <c r="AX184" s="30">
        <f>AVERAGE(I184:AT184)</f>
        <v>94.680999999999997</v>
      </c>
      <c r="AY184" s="29">
        <f>PERCENTILE(I184:AT184,0.95)</f>
        <v>310.99999999999977</v>
      </c>
      <c r="AZ184" s="30">
        <f t="shared" si="53"/>
        <v>410</v>
      </c>
      <c r="BA184" s="30">
        <f>STDEV(I184:AT184)</f>
        <v>134.52478288404706</v>
      </c>
      <c r="BB184" s="76"/>
      <c r="BC184" s="65">
        <v>74.2</v>
      </c>
      <c r="BD184" s="65">
        <v>4.84</v>
      </c>
      <c r="BE184" s="65" t="s">
        <v>414</v>
      </c>
      <c r="BF184" s="21" t="s">
        <v>414</v>
      </c>
      <c r="BG184" s="65" t="s">
        <v>414</v>
      </c>
      <c r="BH184" s="65" t="s">
        <v>414</v>
      </c>
      <c r="BI184" s="65"/>
      <c r="BJ184" s="21"/>
      <c r="BK184" s="65"/>
      <c r="BL184" s="65"/>
      <c r="BM184" s="65"/>
      <c r="BN184" s="65"/>
      <c r="BO184" s="21"/>
      <c r="BP184" s="21"/>
      <c r="BQ184" s="21"/>
      <c r="BR184" s="21"/>
      <c r="BS184" s="21"/>
      <c r="BT184" s="55"/>
      <c r="BU184" s="76"/>
      <c r="BV184" s="30">
        <f t="shared" si="54"/>
        <v>4.84</v>
      </c>
      <c r="BW184" s="30">
        <f>MEDIAN(BC184:BS184)</f>
        <v>39.519999999999996</v>
      </c>
      <c r="BX184" s="30">
        <f>AVERAGE(BC184:BS184)</f>
        <v>39.520000000000003</v>
      </c>
      <c r="BY184" s="30">
        <f>PERCENTILE(BC184:BS184,0.95)</f>
        <v>70.731999999999999</v>
      </c>
      <c r="BZ184" s="30">
        <f>MAX(BC184:BS184)</f>
        <v>74.2</v>
      </c>
      <c r="CA184" s="30">
        <f>STDEV(BC184:BS184)</f>
        <v>49.044926343098929</v>
      </c>
      <c r="CB184" s="76"/>
      <c r="CC184" s="21"/>
      <c r="CD184" s="21"/>
      <c r="CE184" s="21"/>
      <c r="CF184" s="21"/>
      <c r="CG184" s="21"/>
      <c r="CH184" s="21"/>
      <c r="CI184" s="21"/>
      <c r="CJ184" s="32"/>
    </row>
    <row r="185" spans="1:88">
      <c r="B185" s="99">
        <v>145</v>
      </c>
      <c r="C185" s="49">
        <v>24</v>
      </c>
      <c r="D185" s="51">
        <v>5</v>
      </c>
      <c r="E185" s="21" t="s">
        <v>388</v>
      </c>
      <c r="F185" s="38" t="s">
        <v>701</v>
      </c>
      <c r="G185" s="21" t="s">
        <v>797</v>
      </c>
      <c r="H185" s="70"/>
      <c r="I185" s="71"/>
      <c r="J185" s="71"/>
      <c r="K185" s="71"/>
      <c r="L185" s="71"/>
      <c r="M185" s="71"/>
      <c r="N185" s="89"/>
      <c r="O185" s="89"/>
      <c r="P185" s="22"/>
      <c r="Q185" s="22"/>
      <c r="R185" s="22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37"/>
      <c r="AR185" s="21"/>
      <c r="AS185" s="21"/>
      <c r="AT185" s="21"/>
      <c r="AU185" s="76"/>
      <c r="AV185" s="30">
        <f t="shared" si="52"/>
        <v>0</v>
      </c>
      <c r="AW185" s="30" t="s">
        <v>655</v>
      </c>
      <c r="AX185" s="30" t="s">
        <v>655</v>
      </c>
      <c r="AY185" s="30" t="s">
        <v>655</v>
      </c>
      <c r="AZ185" s="30">
        <f t="shared" si="53"/>
        <v>0</v>
      </c>
      <c r="BA185" s="30" t="s">
        <v>655</v>
      </c>
      <c r="BB185" s="76"/>
      <c r="BC185" s="65"/>
      <c r="BD185" s="65"/>
      <c r="BE185" s="65"/>
      <c r="BF185" s="21"/>
      <c r="BG185" s="65"/>
      <c r="BH185" s="65"/>
      <c r="BI185" s="65"/>
      <c r="BJ185" s="21"/>
      <c r="BK185" s="65"/>
      <c r="BL185" s="65"/>
      <c r="BM185" s="65"/>
      <c r="BN185" s="65"/>
      <c r="BO185" s="21"/>
      <c r="BP185" s="21"/>
      <c r="BQ185" s="21"/>
      <c r="BR185" s="21"/>
      <c r="BS185" s="21"/>
      <c r="BT185" s="55"/>
      <c r="BU185" s="76"/>
      <c r="BV185" s="30">
        <f t="shared" si="54"/>
        <v>0</v>
      </c>
      <c r="BW185" s="30" t="s">
        <v>655</v>
      </c>
      <c r="BX185" s="30" t="s">
        <v>655</v>
      </c>
      <c r="BY185" s="30" t="s">
        <v>655</v>
      </c>
      <c r="BZ185" s="30" t="s">
        <v>655</v>
      </c>
      <c r="CA185" s="30" t="s">
        <v>655</v>
      </c>
      <c r="CB185" s="76"/>
      <c r="CC185" s="21"/>
      <c r="CD185" s="21"/>
      <c r="CE185" s="21"/>
      <c r="CF185" s="21"/>
      <c r="CG185" s="21"/>
      <c r="CH185" s="21"/>
      <c r="CI185" s="21"/>
      <c r="CJ185" s="32"/>
    </row>
    <row r="186" spans="1:88">
      <c r="B186" s="99">
        <v>146</v>
      </c>
      <c r="C186" s="49">
        <v>25</v>
      </c>
      <c r="D186" s="51">
        <v>6</v>
      </c>
      <c r="E186" s="37" t="s">
        <v>26</v>
      </c>
      <c r="F186" s="38" t="s">
        <v>874</v>
      </c>
      <c r="G186" s="21" t="s">
        <v>797</v>
      </c>
      <c r="H186" s="70"/>
      <c r="I186" s="71">
        <v>18.2</v>
      </c>
      <c r="J186" s="71">
        <v>9.52</v>
      </c>
      <c r="K186" s="71">
        <v>9.89</v>
      </c>
      <c r="L186" s="71">
        <v>12.3</v>
      </c>
      <c r="M186" s="71">
        <v>97.8</v>
      </c>
      <c r="N186" s="89"/>
      <c r="O186" s="89"/>
      <c r="P186" s="22"/>
      <c r="Q186" s="22"/>
      <c r="R186" s="22"/>
      <c r="S186" s="21"/>
      <c r="T186" s="21"/>
      <c r="U186" s="21"/>
      <c r="V186" s="21"/>
      <c r="W186" s="38">
        <v>27</v>
      </c>
      <c r="X186" s="38">
        <v>68</v>
      </c>
      <c r="Y186" s="21"/>
      <c r="Z186" s="21">
        <v>16</v>
      </c>
      <c r="AA186" s="21">
        <v>25</v>
      </c>
      <c r="AB186" s="21"/>
      <c r="AC186" s="21"/>
      <c r="AD186" s="73">
        <v>17</v>
      </c>
      <c r="AE186" s="73" t="s">
        <v>707</v>
      </c>
      <c r="AF186" s="73">
        <v>16</v>
      </c>
      <c r="AG186" s="73" t="s">
        <v>707</v>
      </c>
      <c r="AH186" s="73">
        <v>15</v>
      </c>
      <c r="AI186" s="73">
        <v>5</v>
      </c>
      <c r="AJ186" s="73">
        <v>22</v>
      </c>
      <c r="AK186" s="73">
        <v>23</v>
      </c>
      <c r="AL186" s="73">
        <v>18</v>
      </c>
      <c r="AM186" s="73">
        <v>8</v>
      </c>
      <c r="AN186" s="73">
        <v>11</v>
      </c>
      <c r="AO186" s="73">
        <v>19</v>
      </c>
      <c r="AP186" s="73">
        <v>9</v>
      </c>
      <c r="AQ186" s="73">
        <v>9</v>
      </c>
      <c r="AR186" s="21"/>
      <c r="AS186" s="21"/>
      <c r="AT186" s="21"/>
      <c r="AU186" s="76"/>
      <c r="AV186" s="30">
        <f t="shared" si="52"/>
        <v>5</v>
      </c>
      <c r="AW186" s="30">
        <f>MEDIAN(I186:AT186)</f>
        <v>16</v>
      </c>
      <c r="AX186" s="30">
        <f>AVERAGE(I186:AT186)</f>
        <v>21.700476190476188</v>
      </c>
      <c r="AY186" s="29">
        <f>PERCENTILE(I186:AT186,0.95)</f>
        <v>68</v>
      </c>
      <c r="AZ186" s="30">
        <f t="shared" si="53"/>
        <v>97.8</v>
      </c>
      <c r="BA186" s="30">
        <f>STDEV(I186:AT186)</f>
        <v>21.703327504369113</v>
      </c>
      <c r="BB186" s="76"/>
      <c r="BC186" s="65" t="s">
        <v>414</v>
      </c>
      <c r="BD186" s="65" t="s">
        <v>414</v>
      </c>
      <c r="BE186" s="65" t="s">
        <v>414</v>
      </c>
      <c r="BF186" s="21" t="s">
        <v>414</v>
      </c>
      <c r="BG186" s="65" t="s">
        <v>414</v>
      </c>
      <c r="BH186" s="65" t="s">
        <v>414</v>
      </c>
      <c r="BI186" s="65"/>
      <c r="BJ186" s="21"/>
      <c r="BK186" s="65"/>
      <c r="BL186" s="65"/>
      <c r="BM186" s="65"/>
      <c r="BN186" s="65"/>
      <c r="BO186" s="21"/>
      <c r="BP186" s="21"/>
      <c r="BQ186" s="21"/>
      <c r="BR186" s="21"/>
      <c r="BS186" s="21"/>
      <c r="BT186" s="55"/>
      <c r="BU186" s="76"/>
      <c r="BV186" s="30">
        <f t="shared" si="54"/>
        <v>0</v>
      </c>
      <c r="BW186" s="30" t="s">
        <v>655</v>
      </c>
      <c r="BX186" s="30" t="s">
        <v>655</v>
      </c>
      <c r="BY186" s="30" t="s">
        <v>655</v>
      </c>
      <c r="BZ186" s="30" t="s">
        <v>655</v>
      </c>
      <c r="CA186" s="30" t="s">
        <v>655</v>
      </c>
      <c r="CB186" s="76"/>
      <c r="CC186" s="38"/>
      <c r="CD186" s="38"/>
      <c r="CE186" s="38"/>
      <c r="CF186" s="38"/>
      <c r="CG186" s="38"/>
      <c r="CH186" s="38"/>
      <c r="CI186" s="21"/>
      <c r="CJ186" s="32"/>
    </row>
    <row r="187" spans="1:88">
      <c r="B187" s="99">
        <v>147</v>
      </c>
      <c r="C187" s="49">
        <v>26</v>
      </c>
      <c r="D187" s="51">
        <v>7</v>
      </c>
      <c r="E187" s="21" t="s">
        <v>407</v>
      </c>
      <c r="F187" s="38" t="s">
        <v>875</v>
      </c>
      <c r="G187" s="21" t="s">
        <v>797</v>
      </c>
      <c r="H187" s="70"/>
      <c r="I187" s="86"/>
      <c r="J187" s="86"/>
      <c r="K187" s="86"/>
      <c r="L187" s="86"/>
      <c r="M187" s="86"/>
      <c r="N187" s="89"/>
      <c r="O187" s="89"/>
      <c r="P187" s="22"/>
      <c r="Q187" s="22"/>
      <c r="R187" s="22"/>
      <c r="S187" s="21"/>
      <c r="T187" s="21"/>
      <c r="U187" s="21"/>
      <c r="V187" s="21"/>
      <c r="W187" s="21"/>
      <c r="X187" s="21"/>
      <c r="Y187" s="21"/>
      <c r="Z187" s="21" t="s">
        <v>414</v>
      </c>
      <c r="AA187" s="21" t="s">
        <v>406</v>
      </c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76"/>
      <c r="AV187" s="30">
        <f t="shared" si="52"/>
        <v>0</v>
      </c>
      <c r="AW187" s="30" t="s">
        <v>655</v>
      </c>
      <c r="AX187" s="30" t="s">
        <v>655</v>
      </c>
      <c r="AY187" s="30" t="s">
        <v>655</v>
      </c>
      <c r="AZ187" s="30">
        <f t="shared" si="53"/>
        <v>0</v>
      </c>
      <c r="BA187" s="30" t="s">
        <v>655</v>
      </c>
      <c r="BB187" s="76"/>
      <c r="BC187" s="65"/>
      <c r="BD187" s="65"/>
      <c r="BE187" s="65"/>
      <c r="BF187" s="21"/>
      <c r="BG187" s="65"/>
      <c r="BH187" s="65"/>
      <c r="BI187" s="65"/>
      <c r="BJ187" s="21"/>
      <c r="BK187" s="65"/>
      <c r="BL187" s="65"/>
      <c r="BM187" s="65"/>
      <c r="BN187" s="65"/>
      <c r="BO187" s="21"/>
      <c r="BP187" s="21"/>
      <c r="BQ187" s="21"/>
      <c r="BR187" s="21"/>
      <c r="BS187" s="21"/>
      <c r="BT187" s="55"/>
      <c r="BU187" s="76"/>
      <c r="BV187" s="30">
        <f t="shared" si="54"/>
        <v>0</v>
      </c>
      <c r="BW187" s="30" t="s">
        <v>655</v>
      </c>
      <c r="BX187" s="30" t="s">
        <v>655</v>
      </c>
      <c r="BY187" s="30" t="s">
        <v>655</v>
      </c>
      <c r="BZ187" s="30" t="s">
        <v>655</v>
      </c>
      <c r="CA187" s="30" t="s">
        <v>655</v>
      </c>
      <c r="CB187" s="76"/>
      <c r="CC187" s="21"/>
      <c r="CD187" s="21"/>
      <c r="CE187" s="21"/>
      <c r="CF187" s="21"/>
      <c r="CG187" s="21"/>
      <c r="CH187" s="21"/>
      <c r="CI187" s="21"/>
      <c r="CJ187" s="32"/>
    </row>
    <row r="188" spans="1:88" s="133" customFormat="1">
      <c r="B188" s="481"/>
      <c r="C188" s="482"/>
      <c r="D188" s="483"/>
      <c r="E188" s="227" t="s">
        <v>118</v>
      </c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  <c r="Q188" s="227"/>
      <c r="R188" s="227"/>
      <c r="S188" s="227"/>
      <c r="T188" s="227"/>
      <c r="U188" s="227"/>
      <c r="V188" s="227"/>
      <c r="W188" s="227"/>
      <c r="X188" s="227"/>
      <c r="Y188" s="227"/>
      <c r="Z188" s="227"/>
      <c r="AA188" s="227"/>
      <c r="AB188" s="227"/>
      <c r="AC188" s="227"/>
      <c r="AD188" s="227"/>
      <c r="AE188" s="227"/>
      <c r="AF188" s="227"/>
      <c r="AG188" s="227"/>
      <c r="AH188" s="227"/>
      <c r="AI188" s="227"/>
      <c r="AJ188" s="227"/>
      <c r="AK188" s="227"/>
      <c r="AL188" s="227"/>
      <c r="AM188" s="227"/>
      <c r="AN188" s="227"/>
      <c r="AO188" s="227"/>
      <c r="AP188" s="227"/>
      <c r="AQ188" s="227"/>
      <c r="AR188" s="227"/>
      <c r="AS188" s="227"/>
      <c r="AT188" s="227"/>
      <c r="AU188" s="227"/>
      <c r="AV188" s="227"/>
      <c r="AW188" s="227"/>
      <c r="AX188" s="227"/>
      <c r="AY188" s="227"/>
      <c r="AZ188" s="227"/>
      <c r="BA188" s="227"/>
      <c r="BB188" s="227"/>
      <c r="BC188" s="227"/>
      <c r="BD188" s="227"/>
      <c r="BE188" s="227"/>
      <c r="BF188" s="227"/>
      <c r="BG188" s="227"/>
      <c r="BH188" s="227"/>
      <c r="BI188" s="227"/>
      <c r="BJ188" s="227"/>
      <c r="BK188" s="227"/>
      <c r="BL188" s="227"/>
      <c r="BM188" s="227"/>
      <c r="BN188" s="227"/>
      <c r="BO188" s="227"/>
      <c r="BP188" s="227"/>
      <c r="BQ188" s="227"/>
      <c r="BR188" s="227"/>
      <c r="BS188" s="227"/>
      <c r="BT188" s="227"/>
      <c r="BU188" s="227"/>
      <c r="BV188" s="227"/>
      <c r="BW188" s="227"/>
      <c r="BX188" s="227"/>
      <c r="BY188" s="227"/>
      <c r="BZ188" s="227"/>
      <c r="CA188" s="227"/>
      <c r="CB188" s="227"/>
      <c r="CC188" s="227"/>
      <c r="CD188" s="227"/>
      <c r="CE188" s="227"/>
      <c r="CF188" s="227"/>
      <c r="CG188" s="227"/>
      <c r="CH188" s="227"/>
      <c r="CI188" s="227"/>
      <c r="CJ188" s="248"/>
    </row>
    <row r="189" spans="1:88">
      <c r="B189" s="99">
        <v>148</v>
      </c>
      <c r="C189" s="49">
        <v>27</v>
      </c>
      <c r="D189" s="51">
        <v>1</v>
      </c>
      <c r="E189" s="21" t="s">
        <v>140</v>
      </c>
      <c r="F189" s="38" t="s">
        <v>876</v>
      </c>
      <c r="G189" s="37" t="s">
        <v>798</v>
      </c>
      <c r="H189" s="70"/>
      <c r="I189" s="86"/>
      <c r="J189" s="86"/>
      <c r="K189" s="86"/>
      <c r="L189" s="86"/>
      <c r="M189" s="86"/>
      <c r="N189" s="22">
        <v>31.4</v>
      </c>
      <c r="O189" s="22">
        <v>8.8000000000000007</v>
      </c>
      <c r="P189" s="22"/>
      <c r="Q189" s="22"/>
      <c r="R189" s="22"/>
      <c r="S189" s="21"/>
      <c r="T189" s="21"/>
      <c r="U189" s="21"/>
      <c r="V189" s="21"/>
      <c r="W189" s="21"/>
      <c r="X189" s="21"/>
      <c r="Y189" s="21"/>
      <c r="Z189" s="21" t="s">
        <v>414</v>
      </c>
      <c r="AA189" s="21" t="s">
        <v>414</v>
      </c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37"/>
      <c r="AR189" s="21"/>
      <c r="AS189" s="21"/>
      <c r="AT189" s="21"/>
      <c r="AU189" s="76"/>
      <c r="AV189" s="30">
        <f>MIN(I189:AT189)</f>
        <v>8.8000000000000007</v>
      </c>
      <c r="AW189" s="30">
        <f>MEDIAN(I189:AT189)</f>
        <v>20.100000000000001</v>
      </c>
      <c r="AX189" s="30">
        <f>AVERAGE(I189:AT189)</f>
        <v>20.100000000000001</v>
      </c>
      <c r="AY189" s="29">
        <f>PERCENTILE(I189:AT189,0.95)</f>
        <v>30.269999999999996</v>
      </c>
      <c r="AZ189" s="30">
        <f>MAX(I189:AT189)</f>
        <v>31.4</v>
      </c>
      <c r="BA189" s="30">
        <f>STDEV(I189:AT189)</f>
        <v>15.980613254815967</v>
      </c>
      <c r="BB189" s="76"/>
      <c r="BC189" s="65"/>
      <c r="BD189" s="65"/>
      <c r="BE189" s="65"/>
      <c r="BF189" s="21"/>
      <c r="BG189" s="65"/>
      <c r="BH189" s="65"/>
      <c r="BI189" s="65"/>
      <c r="BJ189" s="21"/>
      <c r="BK189" s="65"/>
      <c r="BL189" s="65"/>
      <c r="BM189" s="65"/>
      <c r="BN189" s="65"/>
      <c r="BO189" s="21"/>
      <c r="BP189" s="21"/>
      <c r="BQ189" s="21"/>
      <c r="BR189" s="21"/>
      <c r="BS189" s="21"/>
      <c r="BT189" s="55"/>
      <c r="BU189" s="76"/>
      <c r="BV189" s="30">
        <f>MIN(BC189:BS189)</f>
        <v>0</v>
      </c>
      <c r="BW189" s="30" t="s">
        <v>655</v>
      </c>
      <c r="BX189" s="30" t="s">
        <v>655</v>
      </c>
      <c r="BY189" s="30" t="s">
        <v>655</v>
      </c>
      <c r="BZ189" s="30">
        <f>MAX(BC189:BS189)</f>
        <v>0</v>
      </c>
      <c r="CA189" s="30" t="s">
        <v>655</v>
      </c>
      <c r="CB189" s="76"/>
      <c r="CC189" s="21"/>
      <c r="CD189" s="21"/>
      <c r="CE189" s="21"/>
      <c r="CF189" s="21"/>
      <c r="CG189" s="21"/>
      <c r="CH189" s="21"/>
      <c r="CI189" s="21"/>
      <c r="CJ189" s="32"/>
    </row>
    <row r="190" spans="1:88">
      <c r="B190" s="99">
        <v>149</v>
      </c>
      <c r="C190" s="49">
        <v>28</v>
      </c>
      <c r="D190" s="51">
        <v>2</v>
      </c>
      <c r="E190" s="21" t="s">
        <v>132</v>
      </c>
      <c r="F190" s="21" t="s">
        <v>877</v>
      </c>
      <c r="G190" s="37" t="s">
        <v>798</v>
      </c>
      <c r="H190" s="70"/>
      <c r="I190" s="86"/>
      <c r="J190" s="86"/>
      <c r="K190" s="86"/>
      <c r="L190" s="86"/>
      <c r="M190" s="86"/>
      <c r="N190" s="22">
        <v>51.9</v>
      </c>
      <c r="O190" s="22">
        <v>20.3</v>
      </c>
      <c r="P190" s="22">
        <v>4</v>
      </c>
      <c r="Q190" s="22"/>
      <c r="R190" s="22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37"/>
      <c r="AR190" s="21"/>
      <c r="AS190" s="21"/>
      <c r="AT190" s="21"/>
      <c r="AU190" s="76"/>
      <c r="AV190" s="30">
        <f>MIN(I190:AT190)</f>
        <v>4</v>
      </c>
      <c r="AW190" s="30">
        <f>MEDIAN(I190:AT190)</f>
        <v>20.3</v>
      </c>
      <c r="AX190" s="30">
        <f>AVERAGE(I190:AT190)</f>
        <v>25.400000000000002</v>
      </c>
      <c r="AY190" s="29">
        <f>PERCENTILE(I190:AT190,0.95)</f>
        <v>48.739999999999995</v>
      </c>
      <c r="AZ190" s="30">
        <f>MAX(I190:AT190)</f>
        <v>51.9</v>
      </c>
      <c r="BA190" s="30">
        <f>STDEV(I190:AT190)</f>
        <v>24.353849798337833</v>
      </c>
      <c r="BB190" s="76"/>
      <c r="BC190" s="65"/>
      <c r="BD190" s="65"/>
      <c r="BE190" s="65"/>
      <c r="BF190" s="21"/>
      <c r="BG190" s="65"/>
      <c r="BH190" s="65"/>
      <c r="BI190" s="65"/>
      <c r="BJ190" s="21"/>
      <c r="BK190" s="65"/>
      <c r="BL190" s="65"/>
      <c r="BM190" s="65"/>
      <c r="BN190" s="65"/>
      <c r="BO190" s="21"/>
      <c r="BP190" s="21"/>
      <c r="BQ190" s="21"/>
      <c r="BR190" s="21"/>
      <c r="BS190" s="21"/>
      <c r="BT190" s="55"/>
      <c r="BU190" s="76"/>
      <c r="BV190" s="30">
        <f>MIN(BC190:BS190)</f>
        <v>0</v>
      </c>
      <c r="BW190" s="30" t="s">
        <v>655</v>
      </c>
      <c r="BX190" s="30" t="s">
        <v>655</v>
      </c>
      <c r="BY190" s="30" t="s">
        <v>655</v>
      </c>
      <c r="BZ190" s="30">
        <f>MAX(BC190:BS190)</f>
        <v>0</v>
      </c>
      <c r="CA190" s="30" t="s">
        <v>655</v>
      </c>
      <c r="CB190" s="76"/>
      <c r="CC190" s="21"/>
      <c r="CD190" s="21"/>
      <c r="CE190" s="21"/>
      <c r="CF190" s="21"/>
      <c r="CG190" s="21"/>
      <c r="CH190" s="21"/>
      <c r="CI190" s="21"/>
      <c r="CJ190" s="32"/>
    </row>
    <row r="191" spans="1:88" s="133" customFormat="1">
      <c r="B191" s="481"/>
      <c r="C191" s="482"/>
      <c r="D191" s="483"/>
      <c r="E191" s="227" t="s">
        <v>1076</v>
      </c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7"/>
      <c r="W191" s="227"/>
      <c r="X191" s="227"/>
      <c r="Y191" s="227"/>
      <c r="Z191" s="227"/>
      <c r="AA191" s="227"/>
      <c r="AB191" s="227"/>
      <c r="AC191" s="227"/>
      <c r="AD191" s="227"/>
      <c r="AE191" s="227"/>
      <c r="AF191" s="227"/>
      <c r="AG191" s="227"/>
      <c r="AH191" s="227"/>
      <c r="AI191" s="227"/>
      <c r="AJ191" s="227"/>
      <c r="AK191" s="227"/>
      <c r="AL191" s="227"/>
      <c r="AM191" s="227"/>
      <c r="AN191" s="227"/>
      <c r="AO191" s="227"/>
      <c r="AP191" s="227"/>
      <c r="AQ191" s="227"/>
      <c r="AR191" s="227"/>
      <c r="AS191" s="227"/>
      <c r="AT191" s="227"/>
      <c r="AU191" s="227"/>
      <c r="AV191" s="227"/>
      <c r="AW191" s="227"/>
      <c r="AX191" s="227"/>
      <c r="AY191" s="227"/>
      <c r="AZ191" s="227"/>
      <c r="BA191" s="227"/>
      <c r="BB191" s="227"/>
      <c r="BC191" s="227"/>
      <c r="BD191" s="227"/>
      <c r="BE191" s="227"/>
      <c r="BF191" s="227"/>
      <c r="BG191" s="227"/>
      <c r="BH191" s="227"/>
      <c r="BI191" s="227"/>
      <c r="BJ191" s="227"/>
      <c r="BK191" s="227"/>
      <c r="BL191" s="227"/>
      <c r="BM191" s="227"/>
      <c r="BN191" s="227"/>
      <c r="BO191" s="227"/>
      <c r="BP191" s="227"/>
      <c r="BQ191" s="227"/>
      <c r="BR191" s="227"/>
      <c r="BS191" s="227"/>
      <c r="BT191" s="227"/>
      <c r="BU191" s="227"/>
      <c r="BV191" s="227"/>
      <c r="BW191" s="227"/>
      <c r="BX191" s="227"/>
      <c r="BY191" s="227"/>
      <c r="BZ191" s="227"/>
      <c r="CA191" s="227"/>
      <c r="CB191" s="227"/>
      <c r="CC191" s="227"/>
      <c r="CD191" s="227"/>
      <c r="CE191" s="227"/>
      <c r="CF191" s="227"/>
      <c r="CG191" s="227"/>
      <c r="CH191" s="227"/>
      <c r="CI191" s="227"/>
      <c r="CJ191" s="248"/>
    </row>
    <row r="192" spans="1:88">
      <c r="B192" s="99">
        <v>150</v>
      </c>
      <c r="C192" s="49">
        <v>29</v>
      </c>
      <c r="D192" s="51">
        <v>1</v>
      </c>
      <c r="E192" s="39" t="s">
        <v>50</v>
      </c>
      <c r="F192" s="38" t="s">
        <v>823</v>
      </c>
      <c r="G192" s="21" t="s">
        <v>824</v>
      </c>
      <c r="H192" s="70"/>
      <c r="I192" s="86"/>
      <c r="J192" s="86"/>
      <c r="K192" s="86"/>
      <c r="L192" s="86"/>
      <c r="M192" s="86"/>
      <c r="N192" s="89"/>
      <c r="O192" s="89"/>
      <c r="P192" s="22"/>
      <c r="Q192" s="22"/>
      <c r="R192" s="22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37"/>
      <c r="AR192" s="21"/>
      <c r="AS192" s="21"/>
      <c r="AT192" s="21"/>
      <c r="AU192" s="76"/>
      <c r="AV192" s="30">
        <f>MIN(I192:AT192)</f>
        <v>0</v>
      </c>
      <c r="AW192" s="30" t="s">
        <v>655</v>
      </c>
      <c r="AX192" s="30" t="s">
        <v>655</v>
      </c>
      <c r="AY192" s="30" t="s">
        <v>655</v>
      </c>
      <c r="AZ192" s="30">
        <f>MAX(I192:AT192)</f>
        <v>0</v>
      </c>
      <c r="BA192" s="30" t="s">
        <v>655</v>
      </c>
      <c r="BB192" s="76"/>
      <c r="BC192" s="65">
        <v>108</v>
      </c>
      <c r="BD192" s="65">
        <v>4.03</v>
      </c>
      <c r="BE192" s="65" t="s">
        <v>414</v>
      </c>
      <c r="BF192" s="21" t="s">
        <v>414</v>
      </c>
      <c r="BG192" s="65" t="s">
        <v>414</v>
      </c>
      <c r="BH192" s="65" t="s">
        <v>414</v>
      </c>
      <c r="BI192" s="65"/>
      <c r="BJ192" s="21"/>
      <c r="BK192" s="65"/>
      <c r="BL192" s="65"/>
      <c r="BM192" s="65"/>
      <c r="BN192" s="65"/>
      <c r="BO192" s="21"/>
      <c r="BP192" s="21"/>
      <c r="BQ192" s="21"/>
      <c r="BR192" s="21"/>
      <c r="BS192" s="21"/>
      <c r="BT192" s="55"/>
      <c r="BU192" s="76"/>
      <c r="BV192" s="30">
        <f>MIN(BC192:BS192)</f>
        <v>4.03</v>
      </c>
      <c r="BW192" s="30">
        <f>MEDIAN(BC192:BS192)</f>
        <v>56.015000000000001</v>
      </c>
      <c r="BX192" s="30">
        <f>AVERAGE(BC192:BS192)</f>
        <v>56.015000000000001</v>
      </c>
      <c r="BY192" s="30">
        <f>PERCENTILE(BC192:BS192,0.95)</f>
        <v>102.80149999999999</v>
      </c>
      <c r="BZ192" s="30">
        <f>MAX(BC192:BS192)</f>
        <v>108</v>
      </c>
      <c r="CA192" s="30">
        <f>STDEV(BC192:BS192)</f>
        <v>73.517892039965346</v>
      </c>
      <c r="CB192" s="76"/>
      <c r="CC192" s="21"/>
      <c r="CD192" s="21"/>
      <c r="CE192" s="21"/>
      <c r="CF192" s="21"/>
      <c r="CG192" s="21"/>
      <c r="CH192" s="21"/>
      <c r="CI192" s="21"/>
      <c r="CJ192" s="32"/>
    </row>
    <row r="193" spans="2:90">
      <c r="B193" s="99">
        <v>151</v>
      </c>
      <c r="C193" s="49">
        <v>30</v>
      </c>
      <c r="D193" s="51">
        <v>2</v>
      </c>
      <c r="E193" s="39" t="s">
        <v>61</v>
      </c>
      <c r="F193" s="38" t="s">
        <v>821</v>
      </c>
      <c r="G193" s="21" t="s">
        <v>824</v>
      </c>
      <c r="H193" s="70"/>
      <c r="I193" s="86"/>
      <c r="J193" s="86"/>
      <c r="K193" s="86"/>
      <c r="L193" s="86"/>
      <c r="M193" s="86"/>
      <c r="N193" s="89"/>
      <c r="O193" s="89"/>
      <c r="P193" s="22"/>
      <c r="Q193" s="22"/>
      <c r="R193" s="22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37"/>
      <c r="AR193" s="21"/>
      <c r="AS193" s="21"/>
      <c r="AT193" s="21"/>
      <c r="AU193" s="76"/>
      <c r="AV193" s="30">
        <f>MIN(I193:AT193)</f>
        <v>0</v>
      </c>
      <c r="AW193" s="30" t="s">
        <v>655</v>
      </c>
      <c r="AX193" s="30" t="s">
        <v>655</v>
      </c>
      <c r="AY193" s="30" t="s">
        <v>655</v>
      </c>
      <c r="AZ193" s="30">
        <f>MAX(I193:AT193)</f>
        <v>0</v>
      </c>
      <c r="BA193" s="30" t="s">
        <v>655</v>
      </c>
      <c r="BB193" s="76"/>
      <c r="BC193" s="65" t="s">
        <v>414</v>
      </c>
      <c r="BD193" s="65" t="s">
        <v>414</v>
      </c>
      <c r="BE193" s="65" t="s">
        <v>414</v>
      </c>
      <c r="BF193" s="21" t="s">
        <v>414</v>
      </c>
      <c r="BG193" s="65" t="s">
        <v>414</v>
      </c>
      <c r="BH193" s="65" t="s">
        <v>414</v>
      </c>
      <c r="BI193" s="65"/>
      <c r="BJ193" s="21"/>
      <c r="BK193" s="65"/>
      <c r="BL193" s="65"/>
      <c r="BM193" s="65"/>
      <c r="BN193" s="65"/>
      <c r="BO193" s="21"/>
      <c r="BP193" s="21"/>
      <c r="BQ193" s="21"/>
      <c r="BR193" s="21"/>
      <c r="BS193" s="21"/>
      <c r="BT193" s="55"/>
      <c r="BU193" s="76"/>
      <c r="BV193" s="30">
        <f>MIN(BC193:BS193)</f>
        <v>0</v>
      </c>
      <c r="BW193" s="30" t="s">
        <v>655</v>
      </c>
      <c r="BX193" s="30" t="s">
        <v>655</v>
      </c>
      <c r="BY193" s="30" t="s">
        <v>655</v>
      </c>
      <c r="BZ193" s="30">
        <f>MAX(BC193:BS193)</f>
        <v>0</v>
      </c>
      <c r="CA193" s="30" t="s">
        <v>655</v>
      </c>
      <c r="CB193" s="76"/>
      <c r="CC193" s="21"/>
      <c r="CD193" s="21"/>
      <c r="CE193" s="21"/>
      <c r="CF193" s="21"/>
      <c r="CG193" s="21"/>
      <c r="CH193" s="21"/>
      <c r="CI193" s="21"/>
      <c r="CJ193" s="32"/>
    </row>
    <row r="194" spans="2:90">
      <c r="B194" s="99">
        <v>152</v>
      </c>
      <c r="C194" s="49">
        <v>31</v>
      </c>
      <c r="D194" s="51">
        <v>3</v>
      </c>
      <c r="E194" s="39" t="s">
        <v>112</v>
      </c>
      <c r="F194" s="38" t="s">
        <v>822</v>
      </c>
      <c r="G194" s="21" t="s">
        <v>824</v>
      </c>
      <c r="H194" s="70"/>
      <c r="I194" s="86"/>
      <c r="J194" s="86"/>
      <c r="K194" s="86"/>
      <c r="L194" s="86"/>
      <c r="M194" s="86"/>
      <c r="N194" s="89"/>
      <c r="O194" s="89"/>
      <c r="P194" s="22"/>
      <c r="Q194" s="22"/>
      <c r="R194" s="22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37"/>
      <c r="AR194" s="21"/>
      <c r="AS194" s="21"/>
      <c r="AT194" s="21"/>
      <c r="AU194" s="76"/>
      <c r="AV194" s="30">
        <f>MIN(I194:AT194)</f>
        <v>0</v>
      </c>
      <c r="AW194" s="30" t="s">
        <v>655</v>
      </c>
      <c r="AX194" s="30" t="s">
        <v>655</v>
      </c>
      <c r="AY194" s="30" t="s">
        <v>655</v>
      </c>
      <c r="AZ194" s="30">
        <f>MAX(I194:AT194)</f>
        <v>0</v>
      </c>
      <c r="BA194" s="30" t="s">
        <v>655</v>
      </c>
      <c r="BB194" s="76"/>
      <c r="BC194" s="65">
        <v>65.5</v>
      </c>
      <c r="BD194" s="65">
        <v>7.9</v>
      </c>
      <c r="BE194" s="65" t="s">
        <v>414</v>
      </c>
      <c r="BF194" s="21" t="s">
        <v>414</v>
      </c>
      <c r="BG194" s="65" t="s">
        <v>414</v>
      </c>
      <c r="BH194" s="65" t="s">
        <v>414</v>
      </c>
      <c r="BI194" s="65"/>
      <c r="BJ194" s="21"/>
      <c r="BK194" s="65"/>
      <c r="BL194" s="65"/>
      <c r="BM194" s="65"/>
      <c r="BN194" s="65"/>
      <c r="BO194" s="21"/>
      <c r="BP194" s="21"/>
      <c r="BQ194" s="21"/>
      <c r="BR194" s="21"/>
      <c r="BS194" s="21"/>
      <c r="BT194" s="55"/>
      <c r="BU194" s="76"/>
      <c r="BV194" s="30">
        <f>MIN(BC194:BS194)</f>
        <v>7.9</v>
      </c>
      <c r="BW194" s="30">
        <f>MEDIAN(BC194:BS194)</f>
        <v>36.700000000000003</v>
      </c>
      <c r="BX194" s="30">
        <f>AVERAGE(BC194:BS194)</f>
        <v>36.700000000000003</v>
      </c>
      <c r="BY194" s="30">
        <f>PERCENTILE(BC194:BS194,0.95)</f>
        <v>62.62</v>
      </c>
      <c r="BZ194" s="30">
        <f>MAX(BC194:BS194)</f>
        <v>65.5</v>
      </c>
      <c r="CA194" s="30">
        <f>STDEV(BC194:BS194)</f>
        <v>40.729350596345135</v>
      </c>
      <c r="CB194" s="76"/>
      <c r="CC194" s="21"/>
      <c r="CD194" s="21"/>
      <c r="CE194" s="21"/>
      <c r="CF194" s="21"/>
      <c r="CG194" s="21"/>
      <c r="CH194" s="21"/>
      <c r="CI194" s="21"/>
      <c r="CJ194" s="32"/>
    </row>
    <row r="195" spans="2:90" s="244" customFormat="1" ht="21.75" customHeight="1">
      <c r="B195" s="519"/>
      <c r="C195" s="520"/>
      <c r="D195" s="520"/>
      <c r="E195" s="539" t="s">
        <v>1347</v>
      </c>
      <c r="F195" s="539"/>
      <c r="G195" s="539"/>
      <c r="H195" s="118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04"/>
      <c r="AT195" s="104"/>
      <c r="AU195" s="118"/>
      <c r="AV195" s="230">
        <f t="shared" ref="AV195:BA195" si="55">SUM(AV158:AV194)</f>
        <v>385.11</v>
      </c>
      <c r="AW195" s="230">
        <f t="shared" si="55"/>
        <v>1349.7999999999997</v>
      </c>
      <c r="AX195" s="230">
        <f t="shared" si="55"/>
        <v>1723.318489177489</v>
      </c>
      <c r="AY195" s="230">
        <f t="shared" si="55"/>
        <v>4060.684999999999</v>
      </c>
      <c r="AZ195" s="230">
        <f t="shared" si="55"/>
        <v>5188.2999999999993</v>
      </c>
      <c r="BA195" s="230">
        <f t="shared" si="55"/>
        <v>1455.3872000735746</v>
      </c>
      <c r="BB195" s="118"/>
      <c r="BC195" s="104"/>
      <c r="BD195" s="104"/>
      <c r="BE195" s="104"/>
      <c r="BF195" s="104"/>
      <c r="BG195" s="104"/>
      <c r="BH195" s="104"/>
      <c r="BI195" s="104"/>
      <c r="BJ195" s="104"/>
      <c r="BK195" s="104"/>
      <c r="BL195" s="104"/>
      <c r="BM195" s="104"/>
      <c r="BN195" s="104"/>
      <c r="BO195" s="104"/>
      <c r="BP195" s="104"/>
      <c r="BQ195" s="104"/>
      <c r="BR195" s="104"/>
      <c r="BS195" s="104"/>
      <c r="BT195" s="104"/>
      <c r="BU195" s="104"/>
      <c r="BV195" s="230">
        <f t="shared" ref="BV195:CA195" si="56">SUM(BV158:BV194)</f>
        <v>534.69999999999993</v>
      </c>
      <c r="BW195" s="230">
        <f t="shared" si="56"/>
        <v>1961.5250000000001</v>
      </c>
      <c r="BX195" s="230">
        <f t="shared" si="56"/>
        <v>3501.1612499999997</v>
      </c>
      <c r="BY195" s="230">
        <f t="shared" si="56"/>
        <v>7673.9814999999999</v>
      </c>
      <c r="BZ195" s="230">
        <f t="shared" si="56"/>
        <v>8173</v>
      </c>
      <c r="CA195" s="230">
        <f t="shared" si="56"/>
        <v>3884.9432019131095</v>
      </c>
      <c r="CB195" s="118"/>
      <c r="CC195" s="119"/>
      <c r="CD195" s="119"/>
      <c r="CE195" s="119"/>
      <c r="CF195" s="119"/>
      <c r="CG195" s="119"/>
      <c r="CH195" s="119"/>
      <c r="CI195" s="119"/>
      <c r="CJ195" s="120"/>
      <c r="CK195" s="250"/>
      <c r="CL195" s="250"/>
    </row>
    <row r="196" spans="2:90" s="13" customFormat="1">
      <c r="B196" s="540"/>
      <c r="C196" s="541"/>
      <c r="D196" s="541"/>
      <c r="E196" s="541"/>
      <c r="F196" s="541"/>
      <c r="G196" s="541"/>
      <c r="H196" s="541"/>
      <c r="I196" s="541"/>
      <c r="J196" s="541"/>
      <c r="K196" s="541"/>
      <c r="L196" s="541"/>
      <c r="M196" s="541"/>
      <c r="N196" s="541"/>
      <c r="O196" s="541"/>
      <c r="P196" s="541"/>
      <c r="Q196" s="541"/>
      <c r="R196" s="541"/>
      <c r="S196" s="541"/>
      <c r="T196" s="541"/>
      <c r="U196" s="541"/>
      <c r="V196" s="541"/>
      <c r="W196" s="541"/>
      <c r="X196" s="541"/>
      <c r="Y196" s="541"/>
      <c r="Z196" s="541"/>
      <c r="AA196" s="541"/>
      <c r="AB196" s="541"/>
      <c r="AC196" s="541"/>
      <c r="AD196" s="541"/>
      <c r="AE196" s="541"/>
      <c r="AF196" s="541"/>
      <c r="AG196" s="541"/>
      <c r="AH196" s="541"/>
      <c r="AI196" s="541"/>
      <c r="AJ196" s="541"/>
      <c r="AK196" s="541"/>
      <c r="AL196" s="541"/>
      <c r="AM196" s="541"/>
      <c r="AN196" s="541"/>
      <c r="AO196" s="541"/>
      <c r="AP196" s="541"/>
      <c r="AQ196" s="541"/>
      <c r="AR196" s="541"/>
      <c r="AS196" s="541"/>
      <c r="AT196" s="541"/>
      <c r="AU196" s="541"/>
      <c r="AV196" s="541"/>
      <c r="AW196" s="541"/>
      <c r="AX196" s="541"/>
      <c r="AY196" s="541"/>
      <c r="AZ196" s="541"/>
      <c r="BA196" s="541"/>
      <c r="BB196" s="541"/>
      <c r="BC196" s="541"/>
      <c r="BD196" s="541"/>
      <c r="BE196" s="541"/>
      <c r="BF196" s="541"/>
      <c r="BG196" s="541"/>
      <c r="BH196" s="541"/>
      <c r="BI196" s="541"/>
      <c r="BJ196" s="541"/>
      <c r="BK196" s="541"/>
      <c r="BL196" s="541"/>
      <c r="BM196" s="541"/>
      <c r="BN196" s="541"/>
      <c r="BO196" s="541"/>
      <c r="BP196" s="541"/>
      <c r="BQ196" s="541"/>
      <c r="BR196" s="541"/>
      <c r="BS196" s="541"/>
      <c r="BT196" s="541"/>
      <c r="BU196" s="541"/>
      <c r="BV196" s="541"/>
      <c r="BW196" s="541"/>
      <c r="BX196" s="541"/>
      <c r="BY196" s="541"/>
      <c r="BZ196" s="541"/>
      <c r="CA196" s="541"/>
      <c r="CB196" s="541"/>
      <c r="CC196" s="541"/>
      <c r="CD196" s="541"/>
      <c r="CE196" s="541"/>
      <c r="CF196" s="541"/>
      <c r="CG196" s="541"/>
      <c r="CH196" s="541"/>
      <c r="CI196" s="541"/>
      <c r="CJ196" s="542"/>
    </row>
    <row r="197" spans="2:90">
      <c r="B197" s="511"/>
      <c r="C197" s="512"/>
      <c r="D197" s="512"/>
      <c r="E197" s="499" t="s">
        <v>400</v>
      </c>
      <c r="F197" s="499"/>
      <c r="G197" s="499"/>
      <c r="H197" s="562"/>
      <c r="I197" s="562"/>
      <c r="J197" s="562"/>
      <c r="K197" s="562"/>
      <c r="L197" s="562"/>
      <c r="M197" s="562"/>
      <c r="N197" s="562"/>
      <c r="O197" s="562"/>
      <c r="P197" s="562"/>
      <c r="Q197" s="562"/>
      <c r="R197" s="562"/>
      <c r="S197" s="562"/>
      <c r="T197" s="562"/>
      <c r="U197" s="562"/>
      <c r="V197" s="562"/>
      <c r="W197" s="562"/>
      <c r="X197" s="562"/>
      <c r="Y197" s="562"/>
      <c r="Z197" s="562"/>
      <c r="AA197" s="562"/>
      <c r="AB197" s="562"/>
      <c r="AC197" s="562"/>
      <c r="AD197" s="562"/>
      <c r="AE197" s="562"/>
      <c r="AF197" s="562"/>
      <c r="AG197" s="562"/>
      <c r="AH197" s="562"/>
      <c r="AI197" s="562"/>
      <c r="AJ197" s="562"/>
      <c r="AK197" s="562"/>
      <c r="AL197" s="562"/>
      <c r="AM197" s="562"/>
      <c r="AN197" s="562"/>
      <c r="AO197" s="562"/>
      <c r="AP197" s="562"/>
      <c r="AQ197" s="562"/>
      <c r="AR197" s="562"/>
      <c r="AS197" s="562"/>
      <c r="AT197" s="562"/>
      <c r="AU197" s="562"/>
      <c r="AV197" s="562"/>
      <c r="AW197" s="562"/>
      <c r="AX197" s="562"/>
      <c r="AY197" s="562"/>
      <c r="AZ197" s="562"/>
      <c r="BA197" s="562"/>
      <c r="BB197" s="562"/>
      <c r="BC197" s="562"/>
      <c r="BD197" s="562"/>
      <c r="BE197" s="562"/>
      <c r="BF197" s="562"/>
      <c r="BG197" s="562"/>
      <c r="BH197" s="562"/>
      <c r="BI197" s="562"/>
      <c r="BJ197" s="562"/>
      <c r="BK197" s="562"/>
      <c r="BL197" s="562"/>
      <c r="BM197" s="562"/>
      <c r="BN197" s="562"/>
      <c r="BO197" s="562"/>
      <c r="BP197" s="562"/>
      <c r="BQ197" s="562"/>
      <c r="BR197" s="562"/>
      <c r="BS197" s="562"/>
      <c r="BT197" s="562"/>
      <c r="BU197" s="562"/>
      <c r="BV197" s="562"/>
      <c r="BW197" s="562"/>
      <c r="BX197" s="562"/>
      <c r="BY197" s="562"/>
      <c r="BZ197" s="562"/>
      <c r="CA197" s="562"/>
      <c r="CB197" s="76"/>
      <c r="CC197" s="21"/>
      <c r="CD197" s="21"/>
      <c r="CE197" s="21"/>
      <c r="CF197" s="21"/>
      <c r="CG197" s="21"/>
      <c r="CH197" s="21"/>
      <c r="CI197" s="21"/>
      <c r="CJ197" s="32"/>
    </row>
    <row r="198" spans="2:90">
      <c r="B198" s="99">
        <v>153</v>
      </c>
      <c r="C198" s="49">
        <v>1</v>
      </c>
      <c r="D198" s="51">
        <v>1</v>
      </c>
      <c r="E198" s="39" t="s">
        <v>51</v>
      </c>
      <c r="F198" s="38" t="s">
        <v>686</v>
      </c>
      <c r="G198" s="21" t="s">
        <v>1099</v>
      </c>
      <c r="H198" s="70"/>
      <c r="I198" s="86"/>
      <c r="J198" s="86"/>
      <c r="K198" s="86"/>
      <c r="L198" s="86"/>
      <c r="M198" s="86"/>
      <c r="N198" s="89"/>
      <c r="O198" s="89"/>
      <c r="P198" s="22"/>
      <c r="Q198" s="22"/>
      <c r="R198" s="22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37"/>
      <c r="AR198" s="21"/>
      <c r="AS198" s="21"/>
      <c r="AT198" s="21"/>
      <c r="AU198" s="76"/>
      <c r="AV198" s="30">
        <f>MIN(I198:AT198)</f>
        <v>0</v>
      </c>
      <c r="AW198" s="30" t="s">
        <v>655</v>
      </c>
      <c r="AX198" s="30" t="s">
        <v>655</v>
      </c>
      <c r="AY198" s="30" t="s">
        <v>655</v>
      </c>
      <c r="AZ198" s="30">
        <f>MAX(I198:AT198)</f>
        <v>0</v>
      </c>
      <c r="BA198" s="30" t="s">
        <v>655</v>
      </c>
      <c r="BB198" s="76"/>
      <c r="BC198" s="65">
        <v>2.19</v>
      </c>
      <c r="BD198" s="65">
        <v>0.7</v>
      </c>
      <c r="BE198" s="65" t="s">
        <v>414</v>
      </c>
      <c r="BF198" s="21" t="s">
        <v>414</v>
      </c>
      <c r="BG198" s="65" t="s">
        <v>414</v>
      </c>
      <c r="BH198" s="65" t="s">
        <v>414</v>
      </c>
      <c r="BI198" s="65"/>
      <c r="BJ198" s="21"/>
      <c r="BK198" s="65"/>
      <c r="BL198" s="65"/>
      <c r="BM198" s="65"/>
      <c r="BN198" s="65"/>
      <c r="BO198" s="21"/>
      <c r="BP198" s="21"/>
      <c r="BQ198" s="21"/>
      <c r="BR198" s="21"/>
      <c r="BS198" s="21"/>
      <c r="BT198" s="55"/>
      <c r="BU198" s="76"/>
      <c r="BV198" s="30">
        <f>MIN(BC198:BS198)</f>
        <v>0.7</v>
      </c>
      <c r="BW198" s="30">
        <f>MEDIAN(BC198:BS198)</f>
        <v>1.4449999999999998</v>
      </c>
      <c r="BX198" s="30">
        <f>AVERAGE(BC198:BS198)</f>
        <v>1.4449999999999998</v>
      </c>
      <c r="BY198" s="30">
        <f>PERCENTILE(BC198:BS198,0.95)</f>
        <v>2.1154999999999999</v>
      </c>
      <c r="BZ198" s="30">
        <f>MAX(BC198:BS198)</f>
        <v>2.19</v>
      </c>
      <c r="CA198" s="30">
        <f>STDEV(BC198:BS198)</f>
        <v>1.0535891039679564</v>
      </c>
      <c r="CB198" s="76"/>
      <c r="CC198" s="21"/>
      <c r="CD198" s="21"/>
      <c r="CE198" s="21"/>
      <c r="CF198" s="21"/>
      <c r="CG198" s="21"/>
      <c r="CH198" s="21"/>
      <c r="CI198" s="21"/>
      <c r="CJ198" s="32"/>
    </row>
    <row r="199" spans="2:90">
      <c r="B199" s="99">
        <v>154</v>
      </c>
      <c r="C199" s="49">
        <v>2</v>
      </c>
      <c r="D199" s="51">
        <v>2</v>
      </c>
      <c r="E199" s="39" t="s">
        <v>390</v>
      </c>
      <c r="F199" s="38" t="s">
        <v>881</v>
      </c>
      <c r="G199" s="21" t="s">
        <v>1098</v>
      </c>
      <c r="H199" s="70"/>
      <c r="I199" s="86"/>
      <c r="J199" s="86"/>
      <c r="K199" s="86"/>
      <c r="L199" s="86"/>
      <c r="M199" s="86"/>
      <c r="N199" s="89"/>
      <c r="O199" s="89"/>
      <c r="P199" s="22"/>
      <c r="Q199" s="22"/>
      <c r="R199" s="22"/>
      <c r="S199" s="21"/>
      <c r="T199" s="21"/>
      <c r="U199" s="21"/>
      <c r="V199" s="21"/>
      <c r="W199" s="38">
        <v>0.5</v>
      </c>
      <c r="X199" s="38">
        <v>0.4</v>
      </c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37"/>
      <c r="AR199" s="21"/>
      <c r="AS199" s="21"/>
      <c r="AT199" s="21"/>
      <c r="AU199" s="76"/>
      <c r="AV199" s="30">
        <f>MIN(I199:AT199)</f>
        <v>0.4</v>
      </c>
      <c r="AW199" s="30">
        <f>MEDIAN(I199:AT199)</f>
        <v>0.45</v>
      </c>
      <c r="AX199" s="30">
        <f>AVERAGE(I199:AT199)</f>
        <v>0.45</v>
      </c>
      <c r="AY199" s="29">
        <f>PERCENTILE(I199:AT199,0.95)</f>
        <v>0.495</v>
      </c>
      <c r="AZ199" s="30">
        <f>MAX(I199:AT199)</f>
        <v>0.5</v>
      </c>
      <c r="BA199" s="30">
        <f>STDEV(I199:AT199)</f>
        <v>7.0710678118654779E-2</v>
      </c>
      <c r="BB199" s="76"/>
      <c r="BC199" s="65"/>
      <c r="BD199" s="65"/>
      <c r="BE199" s="65"/>
      <c r="BF199" s="21"/>
      <c r="BG199" s="65"/>
      <c r="BH199" s="65"/>
      <c r="BI199" s="65"/>
      <c r="BJ199" s="21"/>
      <c r="BK199" s="65"/>
      <c r="BL199" s="65"/>
      <c r="BM199" s="65"/>
      <c r="BN199" s="65"/>
      <c r="BO199" s="21"/>
      <c r="BP199" s="21"/>
      <c r="BQ199" s="21"/>
      <c r="BR199" s="21"/>
      <c r="BS199" s="21"/>
      <c r="BT199" s="55"/>
      <c r="BU199" s="76"/>
      <c r="BV199" s="30">
        <f>MIN(BC199:BS199)</f>
        <v>0</v>
      </c>
      <c r="BW199" s="30" t="s">
        <v>655</v>
      </c>
      <c r="BX199" s="30" t="s">
        <v>655</v>
      </c>
      <c r="BY199" s="30" t="s">
        <v>655</v>
      </c>
      <c r="BZ199" s="30">
        <f>MAX(BC199:BS199)</f>
        <v>0</v>
      </c>
      <c r="CA199" s="30" t="s">
        <v>655</v>
      </c>
      <c r="CB199" s="76"/>
      <c r="CC199" s="21"/>
      <c r="CD199" s="21"/>
      <c r="CE199" s="21"/>
      <c r="CF199" s="21"/>
      <c r="CG199" s="21"/>
      <c r="CH199" s="21"/>
      <c r="CI199" s="21"/>
      <c r="CJ199" s="32"/>
    </row>
    <row r="200" spans="2:90">
      <c r="B200" s="99">
        <v>155</v>
      </c>
      <c r="C200" s="49">
        <v>3</v>
      </c>
      <c r="D200" s="51">
        <v>3</v>
      </c>
      <c r="E200" s="38" t="s">
        <v>392</v>
      </c>
      <c r="F200" s="38" t="s">
        <v>882</v>
      </c>
      <c r="G200" s="21" t="s">
        <v>1097</v>
      </c>
      <c r="H200" s="70"/>
      <c r="I200" s="86"/>
      <c r="J200" s="86"/>
      <c r="K200" s="86"/>
      <c r="L200" s="86"/>
      <c r="M200" s="86"/>
      <c r="N200" s="89"/>
      <c r="O200" s="89"/>
      <c r="P200" s="22"/>
      <c r="Q200" s="22"/>
      <c r="R200" s="22"/>
      <c r="S200" s="21"/>
      <c r="T200" s="21"/>
      <c r="U200" s="21"/>
      <c r="V200" s="21"/>
      <c r="W200" s="38">
        <v>186</v>
      </c>
      <c r="X200" s="38">
        <v>3009</v>
      </c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37"/>
      <c r="AR200" s="21"/>
      <c r="AS200" s="21"/>
      <c r="AT200" s="21"/>
      <c r="AU200" s="76"/>
      <c r="AV200" s="30">
        <f>MIN(I200:AT200)</f>
        <v>186</v>
      </c>
      <c r="AW200" s="30">
        <f>MEDIAN(I200:AT200)</f>
        <v>1597.5</v>
      </c>
      <c r="AX200" s="30">
        <f>AVERAGE(I200:AT200)</f>
        <v>1597.5</v>
      </c>
      <c r="AY200" s="29">
        <f>PERCENTILE(I200:AT200,0.95)</f>
        <v>2867.85</v>
      </c>
      <c r="AZ200" s="30">
        <f>MAX(I200:AT200)</f>
        <v>3009</v>
      </c>
      <c r="BA200" s="30">
        <f>STDEV(I200:AT200)</f>
        <v>1996.1624432896238</v>
      </c>
      <c r="BB200" s="76"/>
      <c r="BC200" s="65"/>
      <c r="BD200" s="65"/>
      <c r="BE200" s="65"/>
      <c r="BF200" s="21"/>
      <c r="BG200" s="65"/>
      <c r="BH200" s="65"/>
      <c r="BI200" s="65"/>
      <c r="BJ200" s="21"/>
      <c r="BK200" s="65"/>
      <c r="BL200" s="65"/>
      <c r="BM200" s="65"/>
      <c r="BN200" s="65"/>
      <c r="BO200" s="21"/>
      <c r="BP200" s="21"/>
      <c r="BQ200" s="21"/>
      <c r="BR200" s="21"/>
      <c r="BS200" s="21"/>
      <c r="BT200" s="55"/>
      <c r="BU200" s="76"/>
      <c r="BV200" s="30">
        <f>MIN(BC200:BS200)</f>
        <v>0</v>
      </c>
      <c r="BW200" s="30" t="s">
        <v>655</v>
      </c>
      <c r="BX200" s="30" t="s">
        <v>655</v>
      </c>
      <c r="BY200" s="30" t="s">
        <v>655</v>
      </c>
      <c r="BZ200" s="30">
        <f>MAX(BC200:BS200)</f>
        <v>0</v>
      </c>
      <c r="CA200" s="30" t="s">
        <v>655</v>
      </c>
      <c r="CB200" s="76"/>
      <c r="CC200" s="21"/>
      <c r="CD200" s="21"/>
      <c r="CE200" s="21"/>
      <c r="CF200" s="21"/>
      <c r="CG200" s="21"/>
      <c r="CH200" s="21"/>
      <c r="CI200" s="21"/>
      <c r="CJ200" s="32"/>
    </row>
    <row r="201" spans="2:90">
      <c r="B201" s="99">
        <v>156</v>
      </c>
      <c r="C201" s="49">
        <v>4</v>
      </c>
      <c r="D201" s="51">
        <v>4</v>
      </c>
      <c r="E201" s="21" t="s">
        <v>482</v>
      </c>
      <c r="F201" s="38" t="s">
        <v>675</v>
      </c>
      <c r="G201" s="21" t="s">
        <v>1097</v>
      </c>
      <c r="H201" s="70"/>
      <c r="I201" s="86"/>
      <c r="J201" s="86"/>
      <c r="K201" s="86"/>
      <c r="L201" s="86"/>
      <c r="M201" s="86"/>
      <c r="N201" s="22"/>
      <c r="O201" s="22"/>
      <c r="P201" s="22"/>
      <c r="Q201" s="22"/>
      <c r="R201" s="22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37"/>
      <c r="AR201" s="21"/>
      <c r="AS201" s="21"/>
      <c r="AT201" s="21"/>
      <c r="AU201" s="76"/>
      <c r="AV201" s="30">
        <f>MIN(I201:AT201)</f>
        <v>0</v>
      </c>
      <c r="AW201" s="30" t="s">
        <v>655</v>
      </c>
      <c r="AX201" s="30" t="s">
        <v>655</v>
      </c>
      <c r="AY201" s="30" t="s">
        <v>655</v>
      </c>
      <c r="AZ201" s="30">
        <f>MAX(I201:AT201)</f>
        <v>0</v>
      </c>
      <c r="BA201" s="30" t="s">
        <v>655</v>
      </c>
      <c r="BB201" s="76"/>
      <c r="BC201" s="37"/>
      <c r="BD201" s="37"/>
      <c r="BE201" s="37"/>
      <c r="BF201" s="21"/>
      <c r="BG201" s="37"/>
      <c r="BH201" s="37"/>
      <c r="BI201" s="37"/>
      <c r="BJ201" s="21"/>
      <c r="BK201" s="37"/>
      <c r="BL201" s="37"/>
      <c r="BM201" s="37"/>
      <c r="BN201" s="37"/>
      <c r="BO201" s="21">
        <v>10382</v>
      </c>
      <c r="BP201" s="21">
        <v>6881</v>
      </c>
      <c r="BQ201" s="21"/>
      <c r="BR201" s="21"/>
      <c r="BS201" s="21"/>
      <c r="BT201" s="55"/>
      <c r="BU201" s="76"/>
      <c r="BV201" s="30">
        <f>MIN(BC201:BS201)</f>
        <v>6881</v>
      </c>
      <c r="BW201" s="30">
        <f>MEDIAN(BC201:BS201)</f>
        <v>8631.5</v>
      </c>
      <c r="BX201" s="30">
        <f>AVERAGE(BC201:BS201)</f>
        <v>8631.5</v>
      </c>
      <c r="BY201" s="30">
        <f>PERCENTILE(BC201:BS201,0.95)</f>
        <v>10206.950000000001</v>
      </c>
      <c r="BZ201" s="30">
        <f>MAX(BC201:BS201)</f>
        <v>10382</v>
      </c>
      <c r="CA201" s="30">
        <f>STDEV(BC201:BS201)</f>
        <v>2475.580840934103</v>
      </c>
      <c r="CB201" s="76"/>
      <c r="CC201" s="21"/>
      <c r="CD201" s="21"/>
      <c r="CE201" s="21"/>
      <c r="CF201" s="21"/>
      <c r="CG201" s="21"/>
      <c r="CH201" s="21"/>
      <c r="CI201" s="21"/>
      <c r="CJ201" s="32"/>
    </row>
    <row r="202" spans="2:90" s="244" customFormat="1" ht="21.75" customHeight="1">
      <c r="B202" s="519"/>
      <c r="C202" s="520"/>
      <c r="D202" s="520"/>
      <c r="E202" s="539" t="s">
        <v>1348</v>
      </c>
      <c r="F202" s="539"/>
      <c r="G202" s="539"/>
      <c r="H202" s="118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  <c r="AS202" s="104"/>
      <c r="AT202" s="104"/>
      <c r="AU202" s="118"/>
      <c r="AV202" s="230">
        <f t="shared" ref="AV202:BA202" si="57">SUM(AV198:AV201)</f>
        <v>186.4</v>
      </c>
      <c r="AW202" s="230">
        <f t="shared" si="57"/>
        <v>1597.95</v>
      </c>
      <c r="AX202" s="230">
        <f t="shared" si="57"/>
        <v>1597.95</v>
      </c>
      <c r="AY202" s="230">
        <f t="shared" si="57"/>
        <v>2868.3449999999998</v>
      </c>
      <c r="AZ202" s="230">
        <f t="shared" si="57"/>
        <v>3009.5</v>
      </c>
      <c r="BA202" s="230">
        <f t="shared" si="57"/>
        <v>1996.2331539677425</v>
      </c>
      <c r="BB202" s="118"/>
      <c r="BC202" s="104">
        <f t="shared" ref="BC202:CA202" si="58">SUM(BC198:BC201)</f>
        <v>2.19</v>
      </c>
      <c r="BD202" s="104">
        <f t="shared" si="58"/>
        <v>0.7</v>
      </c>
      <c r="BE202" s="104">
        <f t="shared" si="58"/>
        <v>0</v>
      </c>
      <c r="BF202" s="104">
        <f t="shared" si="58"/>
        <v>0</v>
      </c>
      <c r="BG202" s="104">
        <f t="shared" si="58"/>
        <v>0</v>
      </c>
      <c r="BH202" s="104">
        <f t="shared" si="58"/>
        <v>0</v>
      </c>
      <c r="BI202" s="104">
        <f t="shared" si="58"/>
        <v>0</v>
      </c>
      <c r="BJ202" s="104">
        <f t="shared" si="58"/>
        <v>0</v>
      </c>
      <c r="BK202" s="104">
        <f t="shared" si="58"/>
        <v>0</v>
      </c>
      <c r="BL202" s="104">
        <f t="shared" si="58"/>
        <v>0</v>
      </c>
      <c r="BM202" s="104">
        <f t="shared" si="58"/>
        <v>0</v>
      </c>
      <c r="BN202" s="104">
        <f t="shared" si="58"/>
        <v>0</v>
      </c>
      <c r="BO202" s="104">
        <f t="shared" si="58"/>
        <v>10382</v>
      </c>
      <c r="BP202" s="104">
        <f t="shared" si="58"/>
        <v>6881</v>
      </c>
      <c r="BQ202" s="104">
        <f t="shared" si="58"/>
        <v>0</v>
      </c>
      <c r="BR202" s="104">
        <f t="shared" si="58"/>
        <v>0</v>
      </c>
      <c r="BS202" s="104">
        <f t="shared" si="58"/>
        <v>0</v>
      </c>
      <c r="BT202" s="104">
        <f t="shared" si="58"/>
        <v>0</v>
      </c>
      <c r="BU202" s="104">
        <f t="shared" si="58"/>
        <v>0</v>
      </c>
      <c r="BV202" s="230">
        <f t="shared" si="58"/>
        <v>6881.7</v>
      </c>
      <c r="BW202" s="230">
        <f t="shared" si="58"/>
        <v>8632.9449999999997</v>
      </c>
      <c r="BX202" s="230">
        <f t="shared" si="58"/>
        <v>8632.9449999999997</v>
      </c>
      <c r="BY202" s="230">
        <f t="shared" si="58"/>
        <v>10209.065500000001</v>
      </c>
      <c r="BZ202" s="230">
        <f t="shared" si="58"/>
        <v>10384.19</v>
      </c>
      <c r="CA202" s="230">
        <f t="shared" si="58"/>
        <v>2476.6344300380711</v>
      </c>
      <c r="CB202" s="118"/>
      <c r="CC202" s="119"/>
      <c r="CD202" s="119"/>
      <c r="CE202" s="119"/>
      <c r="CF202" s="119"/>
      <c r="CG202" s="119"/>
      <c r="CH202" s="119"/>
      <c r="CI202" s="119"/>
      <c r="CJ202" s="120"/>
      <c r="CK202" s="250"/>
      <c r="CL202" s="250"/>
    </row>
    <row r="203" spans="2:90" s="13" customFormat="1">
      <c r="B203" s="540"/>
      <c r="C203" s="541"/>
      <c r="D203" s="541"/>
      <c r="E203" s="541"/>
      <c r="F203" s="541"/>
      <c r="G203" s="541"/>
      <c r="H203" s="541"/>
      <c r="I203" s="541"/>
      <c r="J203" s="541"/>
      <c r="K203" s="541"/>
      <c r="L203" s="541"/>
      <c r="M203" s="541"/>
      <c r="N203" s="541"/>
      <c r="O203" s="541"/>
      <c r="P203" s="541"/>
      <c r="Q203" s="541"/>
      <c r="R203" s="541"/>
      <c r="S203" s="541"/>
      <c r="T203" s="541"/>
      <c r="U203" s="541"/>
      <c r="V203" s="541"/>
      <c r="W203" s="541"/>
      <c r="X203" s="541"/>
      <c r="Y203" s="541"/>
      <c r="Z203" s="541"/>
      <c r="AA203" s="541"/>
      <c r="AB203" s="541"/>
      <c r="AC203" s="541"/>
      <c r="AD203" s="541"/>
      <c r="AE203" s="541"/>
      <c r="AF203" s="541"/>
      <c r="AG203" s="541"/>
      <c r="AH203" s="541"/>
      <c r="AI203" s="541"/>
      <c r="AJ203" s="541"/>
      <c r="AK203" s="541"/>
      <c r="AL203" s="541"/>
      <c r="AM203" s="541"/>
      <c r="AN203" s="541"/>
      <c r="AO203" s="541"/>
      <c r="AP203" s="541"/>
      <c r="AQ203" s="541"/>
      <c r="AR203" s="541"/>
      <c r="AS203" s="541"/>
      <c r="AT203" s="541"/>
      <c r="AU203" s="541"/>
      <c r="AV203" s="541"/>
      <c r="AW203" s="541"/>
      <c r="AX203" s="541"/>
      <c r="AY203" s="541"/>
      <c r="AZ203" s="541"/>
      <c r="BA203" s="541"/>
      <c r="BB203" s="541"/>
      <c r="BC203" s="541"/>
      <c r="BD203" s="541"/>
      <c r="BE203" s="541"/>
      <c r="BF203" s="541"/>
      <c r="BG203" s="541"/>
      <c r="BH203" s="541"/>
      <c r="BI203" s="541"/>
      <c r="BJ203" s="541"/>
      <c r="BK203" s="541"/>
      <c r="BL203" s="541"/>
      <c r="BM203" s="541"/>
      <c r="BN203" s="541"/>
      <c r="BO203" s="541"/>
      <c r="BP203" s="541"/>
      <c r="BQ203" s="541"/>
      <c r="BR203" s="541"/>
      <c r="BS203" s="541"/>
      <c r="BT203" s="541"/>
      <c r="BU203" s="541"/>
      <c r="BV203" s="541"/>
      <c r="BW203" s="541"/>
      <c r="BX203" s="541"/>
      <c r="BY203" s="541"/>
      <c r="BZ203" s="541"/>
      <c r="CA203" s="541"/>
      <c r="CB203" s="541"/>
      <c r="CC203" s="541"/>
      <c r="CD203" s="541"/>
      <c r="CE203" s="541"/>
      <c r="CF203" s="541"/>
      <c r="CG203" s="541"/>
      <c r="CH203" s="541"/>
      <c r="CI203" s="541"/>
      <c r="CJ203" s="542"/>
    </row>
    <row r="204" spans="2:90">
      <c r="B204" s="513"/>
      <c r="C204" s="514"/>
      <c r="D204" s="515"/>
      <c r="E204" s="499" t="s">
        <v>803</v>
      </c>
      <c r="F204" s="499"/>
      <c r="G204" s="499"/>
      <c r="H204" s="562"/>
      <c r="I204" s="562"/>
      <c r="J204" s="562"/>
      <c r="K204" s="562"/>
      <c r="L204" s="562"/>
      <c r="M204" s="562"/>
      <c r="N204" s="562"/>
      <c r="O204" s="562"/>
      <c r="P204" s="562"/>
      <c r="Q204" s="562"/>
      <c r="R204" s="562"/>
      <c r="S204" s="562"/>
      <c r="T204" s="562"/>
      <c r="U204" s="562"/>
      <c r="V204" s="562"/>
      <c r="W204" s="562"/>
      <c r="X204" s="562"/>
      <c r="Y204" s="562"/>
      <c r="Z204" s="562"/>
      <c r="AA204" s="562"/>
      <c r="AB204" s="562"/>
      <c r="AC204" s="562"/>
      <c r="AD204" s="562"/>
      <c r="AE204" s="562"/>
      <c r="AF204" s="562"/>
      <c r="AG204" s="562"/>
      <c r="AH204" s="562"/>
      <c r="AI204" s="562"/>
      <c r="AJ204" s="562"/>
      <c r="AK204" s="562"/>
      <c r="AL204" s="562"/>
      <c r="AM204" s="562"/>
      <c r="AN204" s="562"/>
      <c r="AO204" s="562"/>
      <c r="AP204" s="562"/>
      <c r="AQ204" s="562"/>
      <c r="AR204" s="562"/>
      <c r="AS204" s="562"/>
      <c r="AT204" s="562"/>
      <c r="AU204" s="562"/>
      <c r="AV204" s="562"/>
      <c r="AW204" s="562"/>
      <c r="AX204" s="562"/>
      <c r="AY204" s="562"/>
      <c r="AZ204" s="562"/>
      <c r="BA204" s="562"/>
      <c r="BB204" s="562"/>
      <c r="BC204" s="562"/>
      <c r="BD204" s="562"/>
      <c r="BE204" s="562"/>
      <c r="BF204" s="562"/>
      <c r="BG204" s="562"/>
      <c r="BH204" s="562"/>
      <c r="BI204" s="562"/>
      <c r="BJ204" s="562"/>
      <c r="BK204" s="562"/>
      <c r="BL204" s="562"/>
      <c r="BM204" s="562"/>
      <c r="BN204" s="562"/>
      <c r="BO204" s="562"/>
      <c r="BP204" s="562"/>
      <c r="BQ204" s="562"/>
      <c r="BR204" s="562"/>
      <c r="BS204" s="562"/>
      <c r="BT204" s="562"/>
      <c r="BU204" s="562"/>
      <c r="BV204" s="562"/>
      <c r="BW204" s="562"/>
      <c r="BX204" s="562"/>
      <c r="BY204" s="562"/>
      <c r="BZ204" s="562"/>
      <c r="CA204" s="562"/>
      <c r="CB204" s="76"/>
      <c r="CC204" s="21"/>
      <c r="CD204" s="21"/>
      <c r="CE204" s="21"/>
      <c r="CF204" s="21"/>
      <c r="CG204" s="21"/>
      <c r="CH204" s="21"/>
      <c r="CI204" s="21"/>
      <c r="CJ204" s="32"/>
    </row>
    <row r="205" spans="2:90" s="133" customFormat="1">
      <c r="B205" s="516"/>
      <c r="C205" s="517"/>
      <c r="D205" s="518"/>
      <c r="E205" s="227" t="s">
        <v>1068</v>
      </c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  <c r="P205" s="227"/>
      <c r="Q205" s="227"/>
      <c r="R205" s="227"/>
      <c r="S205" s="227"/>
      <c r="T205" s="227"/>
      <c r="U205" s="227"/>
      <c r="V205" s="227"/>
      <c r="W205" s="227"/>
      <c r="X205" s="227"/>
      <c r="Y205" s="227"/>
      <c r="Z205" s="227"/>
      <c r="AA205" s="227"/>
      <c r="AB205" s="227"/>
      <c r="AC205" s="227"/>
      <c r="AD205" s="227"/>
      <c r="AE205" s="227"/>
      <c r="AF205" s="227"/>
      <c r="AG205" s="227"/>
      <c r="AH205" s="227"/>
      <c r="AI205" s="227"/>
      <c r="AJ205" s="227"/>
      <c r="AK205" s="227"/>
      <c r="AL205" s="227"/>
      <c r="AM205" s="227"/>
      <c r="AN205" s="227"/>
      <c r="AO205" s="227"/>
      <c r="AP205" s="227"/>
      <c r="AQ205" s="227"/>
      <c r="AR205" s="227"/>
      <c r="AS205" s="227"/>
      <c r="AT205" s="227"/>
      <c r="AU205" s="227"/>
      <c r="AV205" s="227"/>
      <c r="AW205" s="227"/>
      <c r="AX205" s="227"/>
      <c r="AY205" s="227"/>
      <c r="AZ205" s="227"/>
      <c r="BA205" s="227"/>
      <c r="BB205" s="227"/>
      <c r="BC205" s="227"/>
      <c r="BD205" s="227"/>
      <c r="BE205" s="227"/>
      <c r="BF205" s="227"/>
      <c r="BG205" s="227"/>
      <c r="BH205" s="227"/>
      <c r="BI205" s="227"/>
      <c r="BJ205" s="227"/>
      <c r="BK205" s="227"/>
      <c r="BL205" s="227"/>
      <c r="BM205" s="227"/>
      <c r="BN205" s="227"/>
      <c r="BO205" s="227"/>
      <c r="BP205" s="227"/>
      <c r="BQ205" s="227"/>
      <c r="BR205" s="227"/>
      <c r="BS205" s="227"/>
      <c r="BT205" s="227"/>
      <c r="BU205" s="227"/>
      <c r="BV205" s="227"/>
      <c r="BW205" s="227"/>
      <c r="BX205" s="227"/>
      <c r="BY205" s="227"/>
      <c r="BZ205" s="227"/>
      <c r="CA205" s="227"/>
      <c r="CB205" s="227"/>
      <c r="CC205" s="227"/>
      <c r="CD205" s="227"/>
      <c r="CE205" s="227"/>
      <c r="CF205" s="227"/>
      <c r="CG205" s="227"/>
      <c r="CH205" s="227"/>
      <c r="CI205" s="227"/>
      <c r="CJ205" s="248"/>
    </row>
    <row r="206" spans="2:90">
      <c r="B206" s="99">
        <v>157</v>
      </c>
      <c r="C206" s="49">
        <v>1</v>
      </c>
      <c r="D206" s="51">
        <v>1</v>
      </c>
      <c r="E206" s="37" t="s">
        <v>133</v>
      </c>
      <c r="F206" s="38" t="s">
        <v>883</v>
      </c>
      <c r="G206" s="37" t="s">
        <v>266</v>
      </c>
      <c r="H206" s="81"/>
      <c r="I206" s="86"/>
      <c r="J206" s="86"/>
      <c r="K206" s="86"/>
      <c r="L206" s="86"/>
      <c r="M206" s="86"/>
      <c r="N206" s="22">
        <v>3.6</v>
      </c>
      <c r="O206" s="22">
        <v>1.3</v>
      </c>
      <c r="P206" s="22"/>
      <c r="Q206" s="22"/>
      <c r="R206" s="22"/>
      <c r="S206" s="21"/>
      <c r="T206" s="21"/>
      <c r="U206" s="21"/>
      <c r="V206" s="21"/>
      <c r="W206" s="21"/>
      <c r="X206" s="21"/>
      <c r="Y206" s="21"/>
      <c r="Z206" s="21" t="s">
        <v>414</v>
      </c>
      <c r="AA206" s="21" t="s">
        <v>414</v>
      </c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37"/>
      <c r="AR206" s="21"/>
      <c r="AS206" s="21"/>
      <c r="AT206" s="21"/>
      <c r="AU206" s="76"/>
      <c r="AV206" s="30">
        <f>MIN(I206:AT206)</f>
        <v>1.3</v>
      </c>
      <c r="AW206" s="30">
        <f>MEDIAN(I206:AT206)</f>
        <v>2.4500000000000002</v>
      </c>
      <c r="AX206" s="30">
        <f>AVERAGE(I206:AT206)</f>
        <v>2.4500000000000002</v>
      </c>
      <c r="AY206" s="29">
        <f>PERCENTILE(I206:AT206,0.95)</f>
        <v>3.4849999999999994</v>
      </c>
      <c r="AZ206" s="30">
        <f>MAX(I206:AT206)</f>
        <v>3.6</v>
      </c>
      <c r="BA206" s="30">
        <f>STDEV(I206:AT206)</f>
        <v>1.6263455967290585</v>
      </c>
      <c r="BB206" s="76"/>
      <c r="BC206" s="65"/>
      <c r="BD206" s="65"/>
      <c r="BE206" s="65"/>
      <c r="BF206" s="21"/>
      <c r="BG206" s="65"/>
      <c r="BH206" s="65"/>
      <c r="BI206" s="65"/>
      <c r="BJ206" s="21"/>
      <c r="BK206" s="65"/>
      <c r="BL206" s="65"/>
      <c r="BM206" s="65"/>
      <c r="BN206" s="65"/>
      <c r="BO206" s="21"/>
      <c r="BP206" s="21"/>
      <c r="BQ206" s="21"/>
      <c r="BR206" s="21"/>
      <c r="BS206" s="21"/>
      <c r="BT206" s="55"/>
      <c r="BU206" s="76"/>
      <c r="BV206" s="30">
        <f>MIN(BC206:BS206)</f>
        <v>0</v>
      </c>
      <c r="BW206" s="30" t="s">
        <v>655</v>
      </c>
      <c r="BX206" s="30" t="s">
        <v>655</v>
      </c>
      <c r="BY206" s="30" t="s">
        <v>655</v>
      </c>
      <c r="BZ206" s="30">
        <f>MAX(BC206:BS206)</f>
        <v>0</v>
      </c>
      <c r="CA206" s="30" t="s">
        <v>655</v>
      </c>
      <c r="CB206" s="76"/>
      <c r="CC206" s="21"/>
      <c r="CD206" s="21"/>
      <c r="CE206" s="21"/>
      <c r="CF206" s="21"/>
      <c r="CG206" s="21"/>
      <c r="CH206" s="21"/>
      <c r="CI206" s="21"/>
      <c r="CJ206" s="32"/>
    </row>
    <row r="207" spans="2:90">
      <c r="B207" s="99">
        <v>158</v>
      </c>
      <c r="C207" s="49">
        <v>2</v>
      </c>
      <c r="D207" s="51">
        <v>2</v>
      </c>
      <c r="E207" s="21" t="s">
        <v>248</v>
      </c>
      <c r="F207" s="38" t="s">
        <v>806</v>
      </c>
      <c r="G207" s="37" t="s">
        <v>266</v>
      </c>
      <c r="H207" s="70"/>
      <c r="I207" s="86"/>
      <c r="J207" s="86"/>
      <c r="K207" s="86"/>
      <c r="L207" s="86"/>
      <c r="M207" s="86"/>
      <c r="N207" s="22"/>
      <c r="O207" s="22"/>
      <c r="P207" s="22"/>
      <c r="Q207" s="22"/>
      <c r="R207" s="22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37"/>
      <c r="AR207" s="21"/>
      <c r="AS207" s="21"/>
      <c r="AT207" s="21"/>
      <c r="AU207" s="76"/>
      <c r="AV207" s="30">
        <f>MIN(I207:AT207)</f>
        <v>0</v>
      </c>
      <c r="AW207" s="30" t="s">
        <v>655</v>
      </c>
      <c r="AX207" s="30" t="s">
        <v>655</v>
      </c>
      <c r="AY207" s="30" t="s">
        <v>655</v>
      </c>
      <c r="AZ207" s="30">
        <f>MAX(I207:AT207)</f>
        <v>0</v>
      </c>
      <c r="BA207" s="30" t="s">
        <v>655</v>
      </c>
      <c r="BB207" s="76"/>
      <c r="BC207" s="69"/>
      <c r="BD207" s="21"/>
      <c r="BE207" s="21"/>
      <c r="BF207" s="21"/>
      <c r="BG207" s="69"/>
      <c r="BH207" s="21"/>
      <c r="BI207" s="21">
        <v>0.75</v>
      </c>
      <c r="BJ207" s="21">
        <v>0.95</v>
      </c>
      <c r="BK207" s="69">
        <v>9.6</v>
      </c>
      <c r="BL207" s="69">
        <v>0.96</v>
      </c>
      <c r="BM207" s="21">
        <v>4.0999999999999996</v>
      </c>
      <c r="BN207" s="21">
        <v>6.3</v>
      </c>
      <c r="BO207" s="21"/>
      <c r="BP207" s="21"/>
      <c r="BQ207" s="21"/>
      <c r="BR207" s="21"/>
      <c r="BS207" s="21"/>
      <c r="BT207" s="55"/>
      <c r="BU207" s="76"/>
      <c r="BV207" s="30">
        <f>MIN(BC207:BS207)</f>
        <v>0.75</v>
      </c>
      <c r="BW207" s="30">
        <f>MEDIAN(BC207:BS207)</f>
        <v>2.5299999999999998</v>
      </c>
      <c r="BX207" s="30">
        <f>AVERAGE(BC207:BS207)</f>
        <v>3.7766666666666668</v>
      </c>
      <c r="BY207" s="30">
        <f>PERCENTILE(BC207:BS207,0.95)</f>
        <v>8.7749999999999986</v>
      </c>
      <c r="BZ207" s="30">
        <f>MAX(BC207:BS207)</f>
        <v>9.6</v>
      </c>
      <c r="CA207" s="30">
        <f>STDEV(BC207:BS207)</f>
        <v>3.6184895559703731</v>
      </c>
      <c r="CB207" s="76"/>
      <c r="CC207" s="21"/>
      <c r="CD207" s="21"/>
      <c r="CE207" s="21"/>
      <c r="CF207" s="21"/>
      <c r="CG207" s="21"/>
      <c r="CH207" s="21"/>
      <c r="CI207" s="21"/>
      <c r="CJ207" s="32"/>
    </row>
    <row r="208" spans="2:90">
      <c r="B208" s="99">
        <v>159</v>
      </c>
      <c r="C208" s="49">
        <v>3</v>
      </c>
      <c r="D208" s="51">
        <v>3</v>
      </c>
      <c r="E208" s="21" t="s">
        <v>134</v>
      </c>
      <c r="F208" s="38" t="s">
        <v>804</v>
      </c>
      <c r="G208" s="37" t="s">
        <v>266</v>
      </c>
      <c r="H208" s="70"/>
      <c r="I208" s="86"/>
      <c r="J208" s="86"/>
      <c r="K208" s="86"/>
      <c r="L208" s="86"/>
      <c r="M208" s="86"/>
      <c r="N208" s="22">
        <v>7.1</v>
      </c>
      <c r="O208" s="22">
        <v>5.0999999999999996</v>
      </c>
      <c r="P208" s="22"/>
      <c r="Q208" s="22"/>
      <c r="R208" s="22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37"/>
      <c r="AR208" s="21"/>
      <c r="AS208" s="21"/>
      <c r="AT208" s="21"/>
      <c r="AU208" s="76"/>
      <c r="AV208" s="30">
        <f>MIN(I208:AT208)</f>
        <v>5.0999999999999996</v>
      </c>
      <c r="AW208" s="30">
        <f>MEDIAN(I208:AT208)</f>
        <v>6.1</v>
      </c>
      <c r="AX208" s="30">
        <f>AVERAGE(I208:AT208)</f>
        <v>6.1</v>
      </c>
      <c r="AY208" s="29">
        <f>PERCENTILE(I208:AT208,0.95)</f>
        <v>7</v>
      </c>
      <c r="AZ208" s="30">
        <f>MAX(I208:AT208)</f>
        <v>7.1</v>
      </c>
      <c r="BA208" s="30">
        <f>STDEV(I208:AT208)</f>
        <v>1.4142135623730951</v>
      </c>
      <c r="BB208" s="76"/>
      <c r="BC208" s="65"/>
      <c r="BD208" s="65"/>
      <c r="BE208" s="65"/>
      <c r="BF208" s="21"/>
      <c r="BG208" s="65"/>
      <c r="BH208" s="65"/>
      <c r="BI208" s="65"/>
      <c r="BJ208" s="21"/>
      <c r="BK208" s="65"/>
      <c r="BL208" s="65"/>
      <c r="BM208" s="65"/>
      <c r="BN208" s="65"/>
      <c r="BO208" s="21"/>
      <c r="BP208" s="21"/>
      <c r="BQ208" s="21"/>
      <c r="BR208" s="21"/>
      <c r="BS208" s="21"/>
      <c r="BT208" s="55"/>
      <c r="BU208" s="76"/>
      <c r="BV208" s="30">
        <f>MIN(BC208:BS208)</f>
        <v>0</v>
      </c>
      <c r="BW208" s="30" t="s">
        <v>655</v>
      </c>
      <c r="BX208" s="30" t="s">
        <v>655</v>
      </c>
      <c r="BY208" s="30" t="s">
        <v>655</v>
      </c>
      <c r="BZ208" s="30">
        <f>MAX(BC208:BS208)</f>
        <v>0</v>
      </c>
      <c r="CA208" s="30" t="s">
        <v>655</v>
      </c>
      <c r="CB208" s="76"/>
      <c r="CC208" s="21"/>
      <c r="CD208" s="21"/>
      <c r="CE208" s="21"/>
      <c r="CF208" s="21"/>
      <c r="CG208" s="21"/>
      <c r="CH208" s="21"/>
      <c r="CI208" s="21"/>
      <c r="CJ208" s="32"/>
    </row>
    <row r="209" spans="2:90">
      <c r="B209" s="99">
        <v>160</v>
      </c>
      <c r="C209" s="49">
        <v>4</v>
      </c>
      <c r="D209" s="51">
        <v>4</v>
      </c>
      <c r="E209" s="21" t="s">
        <v>141</v>
      </c>
      <c r="F209" s="38" t="s">
        <v>805</v>
      </c>
      <c r="G209" s="37" t="s">
        <v>266</v>
      </c>
      <c r="H209" s="70"/>
      <c r="I209" s="86"/>
      <c r="J209" s="86"/>
      <c r="K209" s="86"/>
      <c r="L209" s="86"/>
      <c r="M209" s="86"/>
      <c r="N209" s="22">
        <v>8.4</v>
      </c>
      <c r="O209" s="72" t="s">
        <v>143</v>
      </c>
      <c r="P209" s="22"/>
      <c r="Q209" s="22"/>
      <c r="R209" s="22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37"/>
      <c r="AR209" s="21"/>
      <c r="AS209" s="21"/>
      <c r="AT209" s="21"/>
      <c r="AU209" s="76"/>
      <c r="AV209" s="30">
        <f>MIN(I209:AT209)</f>
        <v>8.4</v>
      </c>
      <c r="AW209" s="30">
        <f>MEDIAN(I209:AT209)</f>
        <v>8.4</v>
      </c>
      <c r="AX209" s="30">
        <f>AVERAGE(I209:AT209)</f>
        <v>8.4</v>
      </c>
      <c r="AY209" s="29">
        <f>PERCENTILE(I209:AT209,0.95)</f>
        <v>8.4</v>
      </c>
      <c r="AZ209" s="30">
        <f>MAX(I209:AT209)</f>
        <v>8.4</v>
      </c>
      <c r="BA209" s="30" t="s">
        <v>655</v>
      </c>
      <c r="BB209" s="76"/>
      <c r="BC209" s="65"/>
      <c r="BD209" s="65"/>
      <c r="BE209" s="65"/>
      <c r="BF209" s="21"/>
      <c r="BG209" s="65"/>
      <c r="BH209" s="65"/>
      <c r="BI209" s="65"/>
      <c r="BJ209" s="21"/>
      <c r="BK209" s="65"/>
      <c r="BL209" s="65"/>
      <c r="BM209" s="65"/>
      <c r="BN209" s="65"/>
      <c r="BO209" s="21"/>
      <c r="BP209" s="21"/>
      <c r="BQ209" s="21"/>
      <c r="BR209" s="21"/>
      <c r="BS209" s="21"/>
      <c r="BT209" s="55"/>
      <c r="BU209" s="76"/>
      <c r="BV209" s="30">
        <f>MIN(BC209:BS209)</f>
        <v>0</v>
      </c>
      <c r="BW209" s="30" t="s">
        <v>655</v>
      </c>
      <c r="BX209" s="30" t="s">
        <v>655</v>
      </c>
      <c r="BY209" s="30" t="s">
        <v>655</v>
      </c>
      <c r="BZ209" s="30">
        <f>MAX(BC209:BS209)</f>
        <v>0</v>
      </c>
      <c r="CA209" s="30" t="s">
        <v>655</v>
      </c>
      <c r="CB209" s="76"/>
      <c r="CC209" s="21"/>
      <c r="CD209" s="21"/>
      <c r="CE209" s="21"/>
      <c r="CF209" s="21"/>
      <c r="CG209" s="21"/>
      <c r="CH209" s="21"/>
      <c r="CI209" s="21"/>
      <c r="CJ209" s="32"/>
    </row>
    <row r="210" spans="2:90" s="133" customFormat="1">
      <c r="B210" s="511"/>
      <c r="C210" s="512"/>
      <c r="D210" s="512"/>
      <c r="E210" s="227" t="s">
        <v>1069</v>
      </c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7"/>
      <c r="R210" s="227"/>
      <c r="S210" s="227"/>
      <c r="T210" s="227"/>
      <c r="U210" s="227"/>
      <c r="V210" s="227"/>
      <c r="W210" s="227"/>
      <c r="X210" s="227"/>
      <c r="Y210" s="227"/>
      <c r="Z210" s="227"/>
      <c r="AA210" s="227"/>
      <c r="AB210" s="227"/>
      <c r="AC210" s="227"/>
      <c r="AD210" s="227"/>
      <c r="AE210" s="227"/>
      <c r="AF210" s="227"/>
      <c r="AG210" s="227"/>
      <c r="AH210" s="227"/>
      <c r="AI210" s="227"/>
      <c r="AJ210" s="227"/>
      <c r="AK210" s="227"/>
      <c r="AL210" s="227"/>
      <c r="AM210" s="227"/>
      <c r="AN210" s="227"/>
      <c r="AO210" s="227"/>
      <c r="AP210" s="227"/>
      <c r="AQ210" s="227"/>
      <c r="AR210" s="227"/>
      <c r="AS210" s="227"/>
      <c r="AT210" s="227"/>
      <c r="AU210" s="227"/>
      <c r="AV210" s="227"/>
      <c r="AW210" s="227"/>
      <c r="AX210" s="227"/>
      <c r="AY210" s="227"/>
      <c r="AZ210" s="227"/>
      <c r="BA210" s="227"/>
      <c r="BB210" s="227"/>
      <c r="BC210" s="227"/>
      <c r="BD210" s="227"/>
      <c r="BE210" s="227"/>
      <c r="BF210" s="227"/>
      <c r="BG210" s="227"/>
      <c r="BH210" s="227"/>
      <c r="BI210" s="227"/>
      <c r="BJ210" s="227"/>
      <c r="BK210" s="227"/>
      <c r="BL210" s="227"/>
      <c r="BM210" s="227"/>
      <c r="BN210" s="227"/>
      <c r="BO210" s="227"/>
      <c r="BP210" s="227"/>
      <c r="BQ210" s="227"/>
      <c r="BR210" s="227"/>
      <c r="BS210" s="227"/>
      <c r="BT210" s="227"/>
      <c r="BU210" s="227"/>
      <c r="BV210" s="227"/>
      <c r="BW210" s="227"/>
      <c r="BX210" s="227"/>
      <c r="BY210" s="227"/>
      <c r="BZ210" s="227"/>
      <c r="CA210" s="227"/>
      <c r="CB210" s="227"/>
      <c r="CC210" s="227"/>
      <c r="CD210" s="227"/>
      <c r="CE210" s="227"/>
      <c r="CF210" s="227"/>
      <c r="CG210" s="227"/>
      <c r="CH210" s="227"/>
      <c r="CI210" s="227"/>
      <c r="CJ210" s="248"/>
    </row>
    <row r="211" spans="2:90">
      <c r="B211" s="99">
        <v>161</v>
      </c>
      <c r="C211" s="49">
        <v>5</v>
      </c>
      <c r="D211" s="51">
        <v>1</v>
      </c>
      <c r="E211" s="37" t="s">
        <v>809</v>
      </c>
      <c r="F211" s="38" t="s">
        <v>10</v>
      </c>
      <c r="G211" s="37" t="s">
        <v>266</v>
      </c>
      <c r="H211" s="81"/>
      <c r="I211" s="71">
        <v>6.9</v>
      </c>
      <c r="J211" s="71">
        <v>3.51</v>
      </c>
      <c r="K211" s="71">
        <v>2.2400000000000002</v>
      </c>
      <c r="L211" s="71">
        <v>3.29</v>
      </c>
      <c r="M211" s="71"/>
      <c r="N211" s="22">
        <v>3.7</v>
      </c>
      <c r="O211" s="22">
        <v>2</v>
      </c>
      <c r="P211" s="22"/>
      <c r="Q211" s="22"/>
      <c r="R211" s="22"/>
      <c r="S211" s="21"/>
      <c r="T211" s="21"/>
      <c r="U211" s="21"/>
      <c r="V211" s="21"/>
      <c r="W211" s="21"/>
      <c r="X211" s="21"/>
      <c r="Y211" s="21"/>
      <c r="Z211" s="21" t="s">
        <v>414</v>
      </c>
      <c r="AA211" s="21" t="s">
        <v>414</v>
      </c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37"/>
      <c r="AR211" s="21"/>
      <c r="AS211" s="21"/>
      <c r="AT211" s="21"/>
      <c r="AU211" s="76"/>
      <c r="AV211" s="30">
        <f>MIN(I211:AT211)</f>
        <v>2</v>
      </c>
      <c r="AW211" s="30">
        <f>MEDIAN(I211:AT211)</f>
        <v>3.4</v>
      </c>
      <c r="AX211" s="30">
        <f>AVERAGE(I211:AT211)</f>
        <v>3.6066666666666669</v>
      </c>
      <c r="AY211" s="29">
        <f>PERCENTILE(I211:AT211,0.95)</f>
        <v>6.1000000000000005</v>
      </c>
      <c r="AZ211" s="30">
        <f>MAX(I211:AT211)</f>
        <v>6.9</v>
      </c>
      <c r="BA211" s="30">
        <f>STDEV(I211:AT211)</f>
        <v>1.7557638413712326</v>
      </c>
      <c r="BB211" s="76"/>
      <c r="BC211" s="65"/>
      <c r="BD211" s="65"/>
      <c r="BE211" s="65"/>
      <c r="BF211" s="21"/>
      <c r="BG211" s="65"/>
      <c r="BH211" s="65"/>
      <c r="BI211" s="65"/>
      <c r="BJ211" s="21"/>
      <c r="BK211" s="65"/>
      <c r="BL211" s="65"/>
      <c r="BM211" s="65"/>
      <c r="BN211" s="65"/>
      <c r="BO211" s="21"/>
      <c r="BP211" s="21"/>
      <c r="BQ211" s="21"/>
      <c r="BR211" s="21"/>
      <c r="BS211" s="21"/>
      <c r="BT211" s="55"/>
      <c r="BU211" s="76"/>
      <c r="BV211" s="30">
        <f>MIN(BC211:BS211)</f>
        <v>0</v>
      </c>
      <c r="BW211" s="30" t="s">
        <v>655</v>
      </c>
      <c r="BX211" s="30" t="s">
        <v>655</v>
      </c>
      <c r="BY211" s="30" t="s">
        <v>655</v>
      </c>
      <c r="BZ211" s="30">
        <f>MAX(BC211:BS211)</f>
        <v>0</v>
      </c>
      <c r="CA211" s="30" t="s">
        <v>655</v>
      </c>
      <c r="CB211" s="76"/>
      <c r="CC211" s="21"/>
      <c r="CD211" s="21"/>
      <c r="CE211" s="21"/>
      <c r="CF211" s="21"/>
      <c r="CG211" s="21"/>
      <c r="CH211" s="21"/>
      <c r="CI211" s="21"/>
      <c r="CJ211" s="32"/>
    </row>
    <row r="212" spans="2:90">
      <c r="B212" s="99">
        <v>162</v>
      </c>
      <c r="C212" s="49">
        <v>6</v>
      </c>
      <c r="D212" s="51">
        <v>2</v>
      </c>
      <c r="E212" s="37" t="s">
        <v>27</v>
      </c>
      <c r="F212" s="38" t="s">
        <v>810</v>
      </c>
      <c r="G212" s="37" t="s">
        <v>266</v>
      </c>
      <c r="H212" s="70"/>
      <c r="I212" s="71"/>
      <c r="J212" s="71"/>
      <c r="K212" s="71"/>
      <c r="L212" s="71" t="s">
        <v>45</v>
      </c>
      <c r="M212" s="71" t="s">
        <v>45</v>
      </c>
      <c r="N212" s="72" t="s">
        <v>143</v>
      </c>
      <c r="O212" s="72" t="s">
        <v>143</v>
      </c>
      <c r="P212" s="22"/>
      <c r="Q212" s="22"/>
      <c r="R212" s="22"/>
      <c r="S212" s="21"/>
      <c r="T212" s="21"/>
      <c r="U212" s="21"/>
      <c r="V212" s="21"/>
      <c r="W212" s="21"/>
      <c r="X212" s="21"/>
      <c r="Y212" s="21"/>
      <c r="Z212" s="21"/>
      <c r="AA212" s="21"/>
      <c r="AB212" s="21">
        <v>51</v>
      </c>
      <c r="AC212" s="21">
        <v>61</v>
      </c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37"/>
      <c r="AR212" s="21"/>
      <c r="AS212" s="21"/>
      <c r="AT212" s="21"/>
      <c r="AU212" s="76"/>
      <c r="AV212" s="30">
        <f>MIN(I212:AT212)</f>
        <v>51</v>
      </c>
      <c r="AW212" s="30">
        <f>MEDIAN(I212:AT212)</f>
        <v>56</v>
      </c>
      <c r="AX212" s="30">
        <f>AVERAGE(I212:AT212)</f>
        <v>56</v>
      </c>
      <c r="AY212" s="29">
        <f>PERCENTILE(I212:AT212,0.95)</f>
        <v>60.5</v>
      </c>
      <c r="AZ212" s="30">
        <f>MAX(I212:AT212)</f>
        <v>61</v>
      </c>
      <c r="BA212" s="30">
        <f>STDEV(I212:AT212)</f>
        <v>7.0710678118654755</v>
      </c>
      <c r="BB212" s="76"/>
      <c r="BC212" s="65"/>
      <c r="BD212" s="65"/>
      <c r="BE212" s="65"/>
      <c r="BF212" s="21"/>
      <c r="BG212" s="65"/>
      <c r="BH212" s="65"/>
      <c r="BI212" s="65"/>
      <c r="BJ212" s="21"/>
      <c r="BK212" s="65"/>
      <c r="BL212" s="65"/>
      <c r="BM212" s="65"/>
      <c r="BN212" s="65"/>
      <c r="BO212" s="21"/>
      <c r="BP212" s="21"/>
      <c r="BQ212" s="21"/>
      <c r="BR212" s="21"/>
      <c r="BS212" s="21"/>
      <c r="BT212" s="55"/>
      <c r="BU212" s="76"/>
      <c r="BV212" s="30">
        <f>MIN(BC212:BS212)</f>
        <v>0</v>
      </c>
      <c r="BW212" s="30" t="s">
        <v>655</v>
      </c>
      <c r="BX212" s="30" t="s">
        <v>655</v>
      </c>
      <c r="BY212" s="30" t="s">
        <v>655</v>
      </c>
      <c r="BZ212" s="30">
        <f>MAX(BC212:BS212)</f>
        <v>0</v>
      </c>
      <c r="CA212" s="30" t="s">
        <v>655</v>
      </c>
      <c r="CB212" s="76"/>
      <c r="CC212" s="21"/>
      <c r="CD212" s="21"/>
      <c r="CE212" s="21"/>
      <c r="CF212" s="21"/>
      <c r="CG212" s="21"/>
      <c r="CH212" s="21"/>
      <c r="CI212" s="21"/>
      <c r="CJ212" s="32"/>
    </row>
    <row r="213" spans="2:90">
      <c r="B213" s="99">
        <v>163</v>
      </c>
      <c r="C213" s="49">
        <v>7</v>
      </c>
      <c r="D213" s="51">
        <v>3</v>
      </c>
      <c r="E213" s="39" t="s">
        <v>65</v>
      </c>
      <c r="F213" s="38" t="s">
        <v>1634</v>
      </c>
      <c r="G213" s="37" t="s">
        <v>266</v>
      </c>
      <c r="H213" s="70"/>
      <c r="I213" s="71"/>
      <c r="J213" s="71"/>
      <c r="K213" s="71"/>
      <c r="L213" s="71"/>
      <c r="M213" s="71"/>
      <c r="N213" s="22"/>
      <c r="O213" s="22"/>
      <c r="P213" s="22"/>
      <c r="Q213" s="22"/>
      <c r="R213" s="22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37"/>
      <c r="AR213" s="21"/>
      <c r="AS213" s="21"/>
      <c r="AT213" s="21"/>
      <c r="AU213" s="76"/>
      <c r="AV213" s="30">
        <f>MIN(I213:AT213)</f>
        <v>0</v>
      </c>
      <c r="AW213" s="30" t="s">
        <v>655</v>
      </c>
      <c r="AX213" s="30" t="s">
        <v>655</v>
      </c>
      <c r="AY213" s="30" t="s">
        <v>655</v>
      </c>
      <c r="AZ213" s="30">
        <f>MAX(I213:AT213)</f>
        <v>0</v>
      </c>
      <c r="BA213" s="30" t="s">
        <v>655</v>
      </c>
      <c r="BB213" s="76"/>
      <c r="BC213" s="21">
        <v>12.8</v>
      </c>
      <c r="BD213" s="21">
        <v>12.59</v>
      </c>
      <c r="BE213" s="21" t="s">
        <v>414</v>
      </c>
      <c r="BF213" s="21" t="s">
        <v>414</v>
      </c>
      <c r="BG213" s="21" t="s">
        <v>414</v>
      </c>
      <c r="BH213" s="21" t="s">
        <v>414</v>
      </c>
      <c r="BI213" s="21">
        <v>0.75</v>
      </c>
      <c r="BJ213" s="21">
        <v>105</v>
      </c>
      <c r="BK213" s="21">
        <v>2709</v>
      </c>
      <c r="BL213" s="21">
        <v>0.8</v>
      </c>
      <c r="BM213" s="21">
        <v>30</v>
      </c>
      <c r="BN213" s="21">
        <v>837</v>
      </c>
      <c r="BO213" s="21"/>
      <c r="BP213" s="21"/>
      <c r="BQ213" s="21"/>
      <c r="BR213" s="21"/>
      <c r="BS213" s="21"/>
      <c r="BT213" s="55"/>
      <c r="BU213" s="76"/>
      <c r="BV213" s="30">
        <f>MIN(BC213:BS213)</f>
        <v>0.75</v>
      </c>
      <c r="BW213" s="30">
        <f>MEDIAN(BC213:BS213)</f>
        <v>21.4</v>
      </c>
      <c r="BX213" s="30">
        <f>AVERAGE(BC213:BS213)</f>
        <v>463.49250000000001</v>
      </c>
      <c r="BY213" s="30">
        <f>PERCENTILE(BC213:BS213,0.95)</f>
        <v>2053.7999999999993</v>
      </c>
      <c r="BZ213" s="30">
        <f>MAX(BC213:BS213)</f>
        <v>2709</v>
      </c>
      <c r="CA213" s="30">
        <f>STDEV(BC213:BS213)</f>
        <v>951.15690234501869</v>
      </c>
      <c r="CB213" s="76"/>
      <c r="CC213" s="21"/>
      <c r="CD213" s="21"/>
      <c r="CE213" s="21"/>
      <c r="CF213" s="21"/>
      <c r="CG213" s="21"/>
      <c r="CH213" s="21"/>
      <c r="CI213" s="21"/>
      <c r="CJ213" s="32"/>
    </row>
    <row r="214" spans="2:90">
      <c r="B214" s="99">
        <v>164</v>
      </c>
      <c r="C214" s="49">
        <v>8</v>
      </c>
      <c r="D214" s="51">
        <v>4</v>
      </c>
      <c r="E214" s="21" t="s">
        <v>240</v>
      </c>
      <c r="F214" s="38" t="s">
        <v>807</v>
      </c>
      <c r="G214" s="37" t="s">
        <v>808</v>
      </c>
      <c r="H214" s="81"/>
      <c r="I214" s="71"/>
      <c r="J214" s="71"/>
      <c r="K214" s="71"/>
      <c r="L214" s="71"/>
      <c r="M214" s="71"/>
      <c r="N214" s="22"/>
      <c r="O214" s="22"/>
      <c r="P214" s="22"/>
      <c r="Q214" s="22"/>
      <c r="R214" s="22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37"/>
      <c r="AR214" s="21"/>
      <c r="AS214" s="21"/>
      <c r="AT214" s="21"/>
      <c r="AU214" s="76"/>
      <c r="AV214" s="30">
        <f>MIN(I214:AT214)</f>
        <v>0</v>
      </c>
      <c r="AW214" s="30" t="s">
        <v>655</v>
      </c>
      <c r="AX214" s="30" t="s">
        <v>655</v>
      </c>
      <c r="AY214" s="30" t="s">
        <v>655</v>
      </c>
      <c r="AZ214" s="30">
        <f>MAX(I214:AT214)</f>
        <v>0</v>
      </c>
      <c r="BA214" s="30" t="s">
        <v>655</v>
      </c>
      <c r="BB214" s="76"/>
      <c r="BC214" s="80"/>
      <c r="BD214" s="21"/>
      <c r="BE214" s="21"/>
      <c r="BF214" s="21"/>
      <c r="BG214" s="80"/>
      <c r="BH214" s="21"/>
      <c r="BI214" s="21">
        <v>0.75</v>
      </c>
      <c r="BJ214" s="21">
        <v>67</v>
      </c>
      <c r="BK214" s="80">
        <v>457</v>
      </c>
      <c r="BL214" s="80">
        <v>1.5</v>
      </c>
      <c r="BM214" s="21">
        <v>90</v>
      </c>
      <c r="BN214" s="21">
        <v>313</v>
      </c>
      <c r="BO214" s="21"/>
      <c r="BP214" s="21"/>
      <c r="BQ214" s="21"/>
      <c r="BR214" s="21"/>
      <c r="BS214" s="21"/>
      <c r="BT214" s="55"/>
      <c r="BU214" s="76"/>
      <c r="BV214" s="30">
        <f>MIN(BC214:BS214)</f>
        <v>0.75</v>
      </c>
      <c r="BW214" s="30">
        <f>MEDIAN(BC214:BS214)</f>
        <v>78.5</v>
      </c>
      <c r="BX214" s="30">
        <f>AVERAGE(BC214:BS214)</f>
        <v>154.875</v>
      </c>
      <c r="BY214" s="30">
        <f>PERCENTILE(BC214:BS214,0.95)</f>
        <v>421</v>
      </c>
      <c r="BZ214" s="30">
        <f>MAX(BC214:BS214)</f>
        <v>457</v>
      </c>
      <c r="CA214" s="30">
        <f>STDEV(BC214:BS214)</f>
        <v>187.3457865819245</v>
      </c>
      <c r="CB214" s="76"/>
      <c r="CC214" s="21"/>
      <c r="CD214" s="21"/>
      <c r="CE214" s="21"/>
      <c r="CF214" s="21"/>
      <c r="CG214" s="21"/>
      <c r="CH214" s="21"/>
      <c r="CI214" s="21"/>
      <c r="CJ214" s="32"/>
    </row>
    <row r="215" spans="2:90">
      <c r="B215" s="99">
        <v>165</v>
      </c>
      <c r="C215" s="49">
        <v>9</v>
      </c>
      <c r="D215" s="51">
        <v>5</v>
      </c>
      <c r="E215" s="21" t="s">
        <v>1088</v>
      </c>
      <c r="F215" s="38" t="s">
        <v>885</v>
      </c>
      <c r="G215" s="37" t="s">
        <v>266</v>
      </c>
      <c r="H215" s="70"/>
      <c r="I215" s="86"/>
      <c r="J215" s="86"/>
      <c r="K215" s="86"/>
      <c r="L215" s="86"/>
      <c r="M215" s="86"/>
      <c r="N215" s="22">
        <v>6.1</v>
      </c>
      <c r="O215" s="22">
        <v>6</v>
      </c>
      <c r="P215" s="22"/>
      <c r="Q215" s="22"/>
      <c r="R215" s="22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37"/>
      <c r="AR215" s="21"/>
      <c r="AS215" s="21"/>
      <c r="AT215" s="21"/>
      <c r="AU215" s="76"/>
      <c r="AV215" s="30">
        <f>MIN(I215:AT215)</f>
        <v>6</v>
      </c>
      <c r="AW215" s="30">
        <f>MEDIAN(I215:AT215)</f>
        <v>6.05</v>
      </c>
      <c r="AX215" s="30">
        <f>AVERAGE(I215:AT215)</f>
        <v>6.05</v>
      </c>
      <c r="AY215" s="29">
        <f>PERCENTILE(I215:AT215,0.95)</f>
        <v>6.0949999999999998</v>
      </c>
      <c r="AZ215" s="30">
        <f>MAX(I215:AT215)</f>
        <v>6.1</v>
      </c>
      <c r="BA215" s="30">
        <f>STDEV(I215:AT215)</f>
        <v>7.0710678118654502E-2</v>
      </c>
      <c r="BB215" s="76"/>
      <c r="BC215" s="65"/>
      <c r="BD215" s="65"/>
      <c r="BE215" s="65"/>
      <c r="BF215" s="21"/>
      <c r="BG215" s="65"/>
      <c r="BH215" s="65"/>
      <c r="BI215" s="65"/>
      <c r="BJ215" s="21"/>
      <c r="BK215" s="65"/>
      <c r="BL215" s="65"/>
      <c r="BM215" s="65"/>
      <c r="BN215" s="65"/>
      <c r="BO215" s="21"/>
      <c r="BP215" s="21"/>
      <c r="BQ215" s="21"/>
      <c r="BR215" s="21"/>
      <c r="BS215" s="21"/>
      <c r="BT215" s="55"/>
      <c r="BU215" s="76"/>
      <c r="BV215" s="30">
        <f>MIN(BC215:BS215)</f>
        <v>0</v>
      </c>
      <c r="BW215" s="30" t="s">
        <v>655</v>
      </c>
      <c r="BX215" s="30" t="s">
        <v>655</v>
      </c>
      <c r="BY215" s="30" t="s">
        <v>655</v>
      </c>
      <c r="BZ215" s="30">
        <f>MAX(BC215:BS215)</f>
        <v>0</v>
      </c>
      <c r="CA215" s="30" t="s">
        <v>655</v>
      </c>
      <c r="CB215" s="76"/>
      <c r="CC215" s="21"/>
      <c r="CD215" s="21"/>
      <c r="CE215" s="21"/>
      <c r="CF215" s="21"/>
      <c r="CG215" s="21"/>
      <c r="CH215" s="21"/>
      <c r="CI215" s="21"/>
      <c r="CJ215" s="32"/>
    </row>
    <row r="216" spans="2:90" s="244" customFormat="1" ht="21.75" customHeight="1">
      <c r="B216" s="519"/>
      <c r="C216" s="520"/>
      <c r="D216" s="520"/>
      <c r="E216" s="539" t="s">
        <v>1349</v>
      </c>
      <c r="F216" s="539"/>
      <c r="G216" s="539"/>
      <c r="H216" s="118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4"/>
      <c r="AU216" s="118"/>
      <c r="AV216" s="230">
        <f t="shared" ref="AV216:BA216" si="59">SUM(AV206:AV215)</f>
        <v>73.8</v>
      </c>
      <c r="AW216" s="230">
        <f t="shared" si="59"/>
        <v>82.399999999999991</v>
      </c>
      <c r="AX216" s="230">
        <f t="shared" si="59"/>
        <v>82.606666666666669</v>
      </c>
      <c r="AY216" s="230">
        <f t="shared" si="59"/>
        <v>91.58</v>
      </c>
      <c r="AZ216" s="230">
        <f t="shared" si="59"/>
        <v>93.1</v>
      </c>
      <c r="BA216" s="230">
        <f t="shared" si="59"/>
        <v>11.938101490457516</v>
      </c>
      <c r="BB216" s="118"/>
      <c r="BC216" s="104">
        <f>SUM(BC206:BC215)</f>
        <v>12.8</v>
      </c>
      <c r="BD216" s="104">
        <f>SUM(BD206:BD215)</f>
        <v>12.59</v>
      </c>
      <c r="BE216" s="104"/>
      <c r="BF216" s="104"/>
      <c r="BG216" s="104"/>
      <c r="BH216" s="104"/>
      <c r="BI216" s="104">
        <f t="shared" ref="BI216:BN216" si="60">SUM(BI206:BI215)</f>
        <v>2.25</v>
      </c>
      <c r="BJ216" s="104">
        <f t="shared" si="60"/>
        <v>172.95</v>
      </c>
      <c r="BK216" s="104">
        <f t="shared" si="60"/>
        <v>3175.6</v>
      </c>
      <c r="BL216" s="104">
        <f t="shared" si="60"/>
        <v>3.26</v>
      </c>
      <c r="BM216" s="104">
        <f t="shared" si="60"/>
        <v>124.1</v>
      </c>
      <c r="BN216" s="104">
        <f t="shared" si="60"/>
        <v>1156.3</v>
      </c>
      <c r="BO216" s="104"/>
      <c r="BP216" s="104"/>
      <c r="BQ216" s="104"/>
      <c r="BR216" s="104"/>
      <c r="BS216" s="104"/>
      <c r="BT216" s="104">
        <f>SUM(BT206:BT215)</f>
        <v>0</v>
      </c>
      <c r="BU216" s="118"/>
      <c r="BV216" s="230">
        <f t="shared" ref="BV216:CA216" si="61">SUM(BV206:BV215)</f>
        <v>2.25</v>
      </c>
      <c r="BW216" s="230">
        <f t="shared" si="61"/>
        <v>102.43</v>
      </c>
      <c r="BX216" s="230">
        <f t="shared" si="61"/>
        <v>622.14416666666671</v>
      </c>
      <c r="BY216" s="230">
        <f t="shared" si="61"/>
        <v>2483.5749999999994</v>
      </c>
      <c r="BZ216" s="230">
        <f t="shared" si="61"/>
        <v>3175.6</v>
      </c>
      <c r="CA216" s="230">
        <f t="shared" si="61"/>
        <v>1142.1211784829136</v>
      </c>
      <c r="CB216" s="118"/>
      <c r="CC216" s="119"/>
      <c r="CD216" s="119"/>
      <c r="CE216" s="119"/>
      <c r="CF216" s="119"/>
      <c r="CG216" s="119"/>
      <c r="CH216" s="119"/>
      <c r="CI216" s="119"/>
      <c r="CJ216" s="120"/>
      <c r="CK216" s="250"/>
      <c r="CL216" s="250"/>
    </row>
    <row r="217" spans="2:90" s="13" customFormat="1">
      <c r="B217" s="540"/>
      <c r="C217" s="541"/>
      <c r="D217" s="541"/>
      <c r="E217" s="541"/>
      <c r="F217" s="541"/>
      <c r="G217" s="541"/>
      <c r="H217" s="541"/>
      <c r="I217" s="541"/>
      <c r="J217" s="541"/>
      <c r="K217" s="541"/>
      <c r="L217" s="541"/>
      <c r="M217" s="541"/>
      <c r="N217" s="541"/>
      <c r="O217" s="541"/>
      <c r="P217" s="541"/>
      <c r="Q217" s="541"/>
      <c r="R217" s="541"/>
      <c r="S217" s="541"/>
      <c r="T217" s="541"/>
      <c r="U217" s="541"/>
      <c r="V217" s="541"/>
      <c r="W217" s="541"/>
      <c r="X217" s="541"/>
      <c r="Y217" s="541"/>
      <c r="Z217" s="541"/>
      <c r="AA217" s="541"/>
      <c r="AB217" s="541"/>
      <c r="AC217" s="541"/>
      <c r="AD217" s="541"/>
      <c r="AE217" s="541"/>
      <c r="AF217" s="541"/>
      <c r="AG217" s="541"/>
      <c r="AH217" s="541"/>
      <c r="AI217" s="541"/>
      <c r="AJ217" s="541"/>
      <c r="AK217" s="541"/>
      <c r="AL217" s="541"/>
      <c r="AM217" s="541"/>
      <c r="AN217" s="541"/>
      <c r="AO217" s="541"/>
      <c r="AP217" s="541"/>
      <c r="AQ217" s="541"/>
      <c r="AR217" s="541"/>
      <c r="AS217" s="541"/>
      <c r="AT217" s="541"/>
      <c r="AU217" s="541"/>
      <c r="AV217" s="541"/>
      <c r="AW217" s="541"/>
      <c r="AX217" s="541"/>
      <c r="AY217" s="541"/>
      <c r="AZ217" s="541"/>
      <c r="BA217" s="541"/>
      <c r="BB217" s="541"/>
      <c r="BC217" s="541"/>
      <c r="BD217" s="541"/>
      <c r="BE217" s="541"/>
      <c r="BF217" s="541"/>
      <c r="BG217" s="541"/>
      <c r="BH217" s="541"/>
      <c r="BI217" s="541"/>
      <c r="BJ217" s="541"/>
      <c r="BK217" s="541"/>
      <c r="BL217" s="541"/>
      <c r="BM217" s="541"/>
      <c r="BN217" s="541"/>
      <c r="BO217" s="541"/>
      <c r="BP217" s="541"/>
      <c r="BQ217" s="541"/>
      <c r="BR217" s="541"/>
      <c r="BS217" s="541"/>
      <c r="BT217" s="541"/>
      <c r="BU217" s="541"/>
      <c r="BV217" s="541"/>
      <c r="BW217" s="541"/>
      <c r="BX217" s="541"/>
      <c r="BY217" s="541"/>
      <c r="BZ217" s="541"/>
      <c r="CA217" s="541"/>
      <c r="CB217" s="541"/>
      <c r="CC217" s="541"/>
      <c r="CD217" s="541"/>
      <c r="CE217" s="541"/>
      <c r="CF217" s="541"/>
      <c r="CG217" s="541"/>
      <c r="CH217" s="541"/>
      <c r="CI217" s="541"/>
      <c r="CJ217" s="542"/>
    </row>
    <row r="218" spans="2:90">
      <c r="B218" s="537"/>
      <c r="C218" s="538"/>
      <c r="D218" s="538"/>
      <c r="E218" s="550" t="s">
        <v>811</v>
      </c>
      <c r="F218" s="551"/>
      <c r="G218" s="551"/>
      <c r="H218" s="551"/>
      <c r="I218" s="551"/>
      <c r="J218" s="551"/>
      <c r="K218" s="551"/>
      <c r="L218" s="551"/>
      <c r="M218" s="551"/>
      <c r="N218" s="551"/>
      <c r="O218" s="551"/>
      <c r="P218" s="551"/>
      <c r="Q218" s="551"/>
      <c r="R218" s="551"/>
      <c r="S218" s="551"/>
      <c r="T218" s="551"/>
      <c r="U218" s="551"/>
      <c r="V218" s="551"/>
      <c r="W218" s="551"/>
      <c r="X218" s="551"/>
      <c r="Y218" s="551"/>
      <c r="Z218" s="551"/>
      <c r="AA218" s="551"/>
      <c r="AB218" s="551"/>
      <c r="AC218" s="551"/>
      <c r="AD218" s="551"/>
      <c r="AE218" s="551"/>
      <c r="AF218" s="551"/>
      <c r="AG218" s="551"/>
      <c r="AH218" s="551"/>
      <c r="AI218" s="551"/>
      <c r="AJ218" s="551"/>
      <c r="AK218" s="551"/>
      <c r="AL218" s="551"/>
      <c r="AM218" s="551"/>
      <c r="AN218" s="551"/>
      <c r="AO218" s="551"/>
      <c r="AP218" s="551"/>
      <c r="AQ218" s="551"/>
      <c r="AR218" s="551"/>
      <c r="AS218" s="551"/>
      <c r="AT218" s="551"/>
      <c r="AU218" s="551"/>
      <c r="AV218" s="551"/>
      <c r="AW218" s="551"/>
      <c r="AX218" s="551"/>
      <c r="AY218" s="551"/>
      <c r="AZ218" s="551"/>
      <c r="BA218" s="551"/>
      <c r="BB218" s="551"/>
      <c r="BC218" s="551"/>
      <c r="BD218" s="551"/>
      <c r="BE218" s="551"/>
      <c r="BF218" s="551"/>
      <c r="BG218" s="551"/>
      <c r="BH218" s="551"/>
      <c r="BI218" s="551"/>
      <c r="BJ218" s="551"/>
      <c r="BK218" s="551"/>
      <c r="BL218" s="551"/>
      <c r="BM218" s="551"/>
      <c r="BN218" s="551"/>
      <c r="BO218" s="551"/>
      <c r="BP218" s="551"/>
      <c r="BQ218" s="551"/>
      <c r="BR218" s="551"/>
      <c r="BS218" s="551"/>
      <c r="BT218" s="551"/>
      <c r="BU218" s="551"/>
      <c r="BV218" s="551"/>
      <c r="BW218" s="551"/>
      <c r="BX218" s="551"/>
      <c r="BY218" s="551"/>
      <c r="BZ218" s="551"/>
      <c r="CA218" s="552"/>
      <c r="CB218" s="76"/>
      <c r="CC218" s="21"/>
      <c r="CD218" s="21"/>
      <c r="CE218" s="21"/>
      <c r="CF218" s="21"/>
      <c r="CG218" s="21"/>
      <c r="CH218" s="21"/>
      <c r="CI218" s="21"/>
      <c r="CJ218" s="32"/>
    </row>
    <row r="219" spans="2:90" s="1" customFormat="1">
      <c r="B219" s="99">
        <v>166</v>
      </c>
      <c r="C219" s="49">
        <v>1</v>
      </c>
      <c r="D219" s="51">
        <v>1</v>
      </c>
      <c r="E219" s="41" t="s">
        <v>56</v>
      </c>
      <c r="F219" s="38" t="s">
        <v>687</v>
      </c>
      <c r="G219" s="38" t="s">
        <v>1108</v>
      </c>
      <c r="H219" s="85"/>
      <c r="I219" s="86"/>
      <c r="J219" s="86"/>
      <c r="K219" s="86"/>
      <c r="L219" s="86"/>
      <c r="M219" s="86"/>
      <c r="N219" s="88"/>
      <c r="O219" s="88"/>
      <c r="P219" s="77"/>
      <c r="Q219" s="77"/>
      <c r="R219" s="77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7"/>
      <c r="AR219" s="38"/>
      <c r="AS219" s="38"/>
      <c r="AT219" s="38"/>
      <c r="AU219" s="78"/>
      <c r="AV219" s="30">
        <f>MIN(I219:AT219)</f>
        <v>0</v>
      </c>
      <c r="AW219" s="30" t="s">
        <v>655</v>
      </c>
      <c r="AX219" s="30" t="s">
        <v>655</v>
      </c>
      <c r="AY219" s="30" t="s">
        <v>655</v>
      </c>
      <c r="AZ219" s="30">
        <f>MAX(I219:AT219)</f>
        <v>0</v>
      </c>
      <c r="BA219" s="30" t="s">
        <v>655</v>
      </c>
      <c r="BB219" s="78"/>
      <c r="BC219" s="65" t="s">
        <v>414</v>
      </c>
      <c r="BD219" s="65" t="s">
        <v>414</v>
      </c>
      <c r="BE219" s="65" t="s">
        <v>414</v>
      </c>
      <c r="BF219" s="38" t="s">
        <v>414</v>
      </c>
      <c r="BG219" s="65" t="s">
        <v>414</v>
      </c>
      <c r="BH219" s="65" t="s">
        <v>414</v>
      </c>
      <c r="BI219" s="65"/>
      <c r="BJ219" s="38"/>
      <c r="BK219" s="65"/>
      <c r="BL219" s="65"/>
      <c r="BM219" s="65"/>
      <c r="BN219" s="65"/>
      <c r="BO219" s="38"/>
      <c r="BP219" s="38"/>
      <c r="BQ219" s="38"/>
      <c r="BR219" s="38"/>
      <c r="BS219" s="38"/>
      <c r="BT219" s="56"/>
      <c r="BU219" s="78"/>
      <c r="BV219" s="30">
        <f>MIN(BC219:BS219)</f>
        <v>0</v>
      </c>
      <c r="BW219" s="30" t="s">
        <v>655</v>
      </c>
      <c r="BX219" s="30" t="s">
        <v>655</v>
      </c>
      <c r="BY219" s="30" t="s">
        <v>655</v>
      </c>
      <c r="BZ219" s="30">
        <f>MAX(BC219:BS219)</f>
        <v>0</v>
      </c>
      <c r="CA219" s="30" t="s">
        <v>655</v>
      </c>
      <c r="CB219" s="78"/>
      <c r="CC219" s="38"/>
      <c r="CD219" s="38"/>
      <c r="CE219" s="38"/>
      <c r="CF219" s="38"/>
      <c r="CG219" s="38"/>
      <c r="CH219" s="38"/>
      <c r="CI219" s="38"/>
      <c r="CJ219" s="110"/>
    </row>
    <row r="220" spans="2:90">
      <c r="B220" s="99">
        <v>167</v>
      </c>
      <c r="C220" s="49">
        <v>2</v>
      </c>
      <c r="D220" s="51">
        <v>2</v>
      </c>
      <c r="E220" s="39" t="s">
        <v>62</v>
      </c>
      <c r="F220" s="38" t="s">
        <v>689</v>
      </c>
      <c r="G220" s="21" t="s">
        <v>1107</v>
      </c>
      <c r="H220" s="70"/>
      <c r="I220" s="86"/>
      <c r="J220" s="86"/>
      <c r="K220" s="86"/>
      <c r="L220" s="86"/>
      <c r="M220" s="86"/>
      <c r="N220" s="89"/>
      <c r="O220" s="89"/>
      <c r="P220" s="22"/>
      <c r="Q220" s="22"/>
      <c r="R220" s="22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37"/>
      <c r="AR220" s="21"/>
      <c r="AS220" s="21"/>
      <c r="AT220" s="21"/>
      <c r="AU220" s="76"/>
      <c r="AV220" s="30">
        <f>MIN(I220:AT220)</f>
        <v>0</v>
      </c>
      <c r="AW220" s="30" t="s">
        <v>655</v>
      </c>
      <c r="AX220" s="30" t="s">
        <v>655</v>
      </c>
      <c r="AY220" s="30" t="s">
        <v>655</v>
      </c>
      <c r="AZ220" s="30">
        <f>MAX(I220:AT220)</f>
        <v>0</v>
      </c>
      <c r="BA220" s="30" t="s">
        <v>655</v>
      </c>
      <c r="BB220" s="76"/>
      <c r="BC220" s="65">
        <v>4.8600000000000003</v>
      </c>
      <c r="BD220" s="65">
        <v>0.68</v>
      </c>
      <c r="BE220" s="65" t="s">
        <v>414</v>
      </c>
      <c r="BF220" s="21" t="s">
        <v>414</v>
      </c>
      <c r="BG220" s="65" t="s">
        <v>414</v>
      </c>
      <c r="BH220" s="65" t="s">
        <v>414</v>
      </c>
      <c r="BI220" s="65"/>
      <c r="BJ220" s="21"/>
      <c r="BK220" s="65"/>
      <c r="BL220" s="65"/>
      <c r="BM220" s="65"/>
      <c r="BN220" s="65"/>
      <c r="BO220" s="21"/>
      <c r="BP220" s="21"/>
      <c r="BQ220" s="21"/>
      <c r="BR220" s="21"/>
      <c r="BS220" s="21"/>
      <c r="BT220" s="55"/>
      <c r="BU220" s="76"/>
      <c r="BV220" s="30">
        <f>MIN(BC220:BS220)</f>
        <v>0.68</v>
      </c>
      <c r="BW220" s="30">
        <f>MEDIAN(BC220:BS220)</f>
        <v>2.7700000000000005</v>
      </c>
      <c r="BX220" s="30">
        <f>AVERAGE(BC220:BS220)</f>
        <v>2.77</v>
      </c>
      <c r="BY220" s="30">
        <f>PERCENTILE(BC220:BS220,0.95)</f>
        <v>4.6510000000000007</v>
      </c>
      <c r="BZ220" s="30">
        <f>MAX(BC220:BS220)</f>
        <v>4.8600000000000003</v>
      </c>
      <c r="CA220" s="30">
        <f>STDEV(BC220:BS220)</f>
        <v>2.9557063453597685</v>
      </c>
      <c r="CB220" s="76"/>
      <c r="CC220" s="21"/>
      <c r="CD220" s="21"/>
      <c r="CE220" s="21"/>
      <c r="CF220" s="21"/>
      <c r="CG220" s="21"/>
      <c r="CH220" s="21"/>
      <c r="CI220" s="21"/>
      <c r="CJ220" s="32"/>
    </row>
    <row r="221" spans="2:90">
      <c r="B221" s="99">
        <v>168</v>
      </c>
      <c r="C221" s="49">
        <v>3</v>
      </c>
      <c r="D221" s="51">
        <v>3</v>
      </c>
      <c r="E221" s="39" t="s">
        <v>99</v>
      </c>
      <c r="F221" s="38" t="s">
        <v>886</v>
      </c>
      <c r="G221" s="38" t="s">
        <v>1108</v>
      </c>
      <c r="H221" s="70"/>
      <c r="I221" s="86"/>
      <c r="J221" s="86"/>
      <c r="K221" s="86"/>
      <c r="L221" s="86"/>
      <c r="M221" s="86"/>
      <c r="N221" s="22">
        <v>41</v>
      </c>
      <c r="O221" s="22">
        <v>40.700000000000003</v>
      </c>
      <c r="P221" s="22"/>
      <c r="Q221" s="22"/>
      <c r="R221" s="22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37"/>
      <c r="AR221" s="21"/>
      <c r="AS221" s="21"/>
      <c r="AT221" s="21"/>
      <c r="AU221" s="76"/>
      <c r="AV221" s="30">
        <f>MIN(I221:AT221)</f>
        <v>40.700000000000003</v>
      </c>
      <c r="AW221" s="30">
        <f>MEDIAN(I221:AT221)</f>
        <v>40.85</v>
      </c>
      <c r="AX221" s="30">
        <f>AVERAGE(I221:AT221)</f>
        <v>40.85</v>
      </c>
      <c r="AY221" s="29">
        <f>PERCENTILE(I221:AT221,0.95)</f>
        <v>40.984999999999999</v>
      </c>
      <c r="AZ221" s="30">
        <f>MAX(I221:AT221)</f>
        <v>41</v>
      </c>
      <c r="BA221" s="30">
        <f>STDEV(I221:AT221)</f>
        <v>0.21213203435596223</v>
      </c>
      <c r="BB221" s="76"/>
      <c r="BC221" s="65" t="s">
        <v>414</v>
      </c>
      <c r="BD221" s="65" t="s">
        <v>414</v>
      </c>
      <c r="BE221" s="65" t="s">
        <v>414</v>
      </c>
      <c r="BF221" s="21" t="s">
        <v>414</v>
      </c>
      <c r="BG221" s="65" t="s">
        <v>414</v>
      </c>
      <c r="BH221" s="65" t="s">
        <v>414</v>
      </c>
      <c r="BI221" s="65"/>
      <c r="BJ221" s="21"/>
      <c r="BK221" s="65"/>
      <c r="BL221" s="65"/>
      <c r="BM221" s="65"/>
      <c r="BN221" s="65"/>
      <c r="BO221" s="21"/>
      <c r="BP221" s="21"/>
      <c r="BQ221" s="21"/>
      <c r="BR221" s="21"/>
      <c r="BS221" s="21"/>
      <c r="BT221" s="55"/>
      <c r="BU221" s="76"/>
      <c r="BV221" s="30">
        <f>MIN(BC221:BS221)</f>
        <v>0</v>
      </c>
      <c r="BW221" s="30" t="s">
        <v>655</v>
      </c>
      <c r="BX221" s="30" t="s">
        <v>655</v>
      </c>
      <c r="BY221" s="30" t="s">
        <v>655</v>
      </c>
      <c r="BZ221" s="30">
        <f>MAX(BC221:BS221)</f>
        <v>0</v>
      </c>
      <c r="CA221" s="30" t="s">
        <v>655</v>
      </c>
      <c r="CB221" s="76"/>
      <c r="CC221" s="21"/>
      <c r="CD221" s="21"/>
      <c r="CE221" s="21"/>
      <c r="CF221" s="21"/>
      <c r="CG221" s="21"/>
      <c r="CH221" s="21"/>
      <c r="CI221" s="21"/>
      <c r="CJ221" s="32"/>
    </row>
    <row r="222" spans="2:90">
      <c r="B222" s="99">
        <v>169</v>
      </c>
      <c r="C222" s="49">
        <v>4</v>
      </c>
      <c r="D222" s="51">
        <v>4</v>
      </c>
      <c r="E222" s="39" t="s">
        <v>100</v>
      </c>
      <c r="F222" s="38" t="s">
        <v>688</v>
      </c>
      <c r="G222" s="21" t="s">
        <v>1106</v>
      </c>
      <c r="H222" s="70"/>
      <c r="I222" s="86"/>
      <c r="J222" s="86"/>
      <c r="K222" s="86"/>
      <c r="L222" s="86"/>
      <c r="M222" s="86"/>
      <c r="N222" s="22">
        <v>53.1</v>
      </c>
      <c r="O222" s="22">
        <v>58.1</v>
      </c>
      <c r="P222" s="22"/>
      <c r="Q222" s="22"/>
      <c r="R222" s="22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37"/>
      <c r="AR222" s="21"/>
      <c r="AS222" s="21"/>
      <c r="AT222" s="21"/>
      <c r="AU222" s="76"/>
      <c r="AV222" s="30">
        <f>MIN(I222:AT222)</f>
        <v>53.1</v>
      </c>
      <c r="AW222" s="30">
        <f>MEDIAN(I222:AT222)</f>
        <v>55.6</v>
      </c>
      <c r="AX222" s="30">
        <f>AVERAGE(I222:AT222)</f>
        <v>55.6</v>
      </c>
      <c r="AY222" s="29">
        <f>PERCENTILE(I222:AT222,0.95)</f>
        <v>57.85</v>
      </c>
      <c r="AZ222" s="30">
        <f>MAX(I222:AT222)</f>
        <v>58.1</v>
      </c>
      <c r="BA222" s="30">
        <f>STDEV(I222:AT222)</f>
        <v>3.5355339059327378</v>
      </c>
      <c r="BB222" s="76"/>
      <c r="BC222" s="65" t="s">
        <v>414</v>
      </c>
      <c r="BD222" s="65" t="s">
        <v>414</v>
      </c>
      <c r="BE222" s="65" t="s">
        <v>414</v>
      </c>
      <c r="BF222" s="21" t="s">
        <v>414</v>
      </c>
      <c r="BG222" s="65" t="s">
        <v>414</v>
      </c>
      <c r="BH222" s="65" t="s">
        <v>414</v>
      </c>
      <c r="BI222" s="65"/>
      <c r="BJ222" s="21"/>
      <c r="BK222" s="65"/>
      <c r="BL222" s="65"/>
      <c r="BM222" s="65"/>
      <c r="BN222" s="65"/>
      <c r="BO222" s="21"/>
      <c r="BP222" s="21"/>
      <c r="BQ222" s="21"/>
      <c r="BR222" s="21"/>
      <c r="BS222" s="21"/>
      <c r="BT222" s="55"/>
      <c r="BU222" s="76"/>
      <c r="BV222" s="30">
        <f>MIN(BC222:BS222)</f>
        <v>0</v>
      </c>
      <c r="BW222" s="30" t="s">
        <v>655</v>
      </c>
      <c r="BX222" s="30" t="s">
        <v>655</v>
      </c>
      <c r="BY222" s="30" t="s">
        <v>655</v>
      </c>
      <c r="BZ222" s="30">
        <f>MAX(BC222:BS222)</f>
        <v>0</v>
      </c>
      <c r="CA222" s="30" t="s">
        <v>655</v>
      </c>
      <c r="CB222" s="76"/>
      <c r="CC222" s="21"/>
      <c r="CD222" s="21"/>
      <c r="CE222" s="21"/>
      <c r="CF222" s="21"/>
      <c r="CG222" s="21"/>
      <c r="CH222" s="21"/>
      <c r="CI222" s="21"/>
      <c r="CJ222" s="32"/>
    </row>
    <row r="223" spans="2:90">
      <c r="B223" s="99">
        <v>170</v>
      </c>
      <c r="C223" s="49">
        <v>5</v>
      </c>
      <c r="D223" s="51">
        <v>5</v>
      </c>
      <c r="E223" s="39" t="s">
        <v>107</v>
      </c>
      <c r="F223" s="38" t="s">
        <v>887</v>
      </c>
      <c r="G223" s="21" t="s">
        <v>1106</v>
      </c>
      <c r="H223" s="70"/>
      <c r="I223" s="86"/>
      <c r="J223" s="86"/>
      <c r="K223" s="86"/>
      <c r="L223" s="86"/>
      <c r="M223" s="86"/>
      <c r="N223" s="22"/>
      <c r="O223" s="22"/>
      <c r="P223" s="22"/>
      <c r="Q223" s="22"/>
      <c r="R223" s="22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37"/>
      <c r="AR223" s="21"/>
      <c r="AS223" s="21"/>
      <c r="AT223" s="21"/>
      <c r="AU223" s="76"/>
      <c r="AV223" s="30">
        <f>MIN(I223:AT223)</f>
        <v>0</v>
      </c>
      <c r="AW223" s="30" t="s">
        <v>655</v>
      </c>
      <c r="AX223" s="30" t="s">
        <v>655</v>
      </c>
      <c r="AY223" s="30" t="s">
        <v>655</v>
      </c>
      <c r="AZ223" s="30">
        <f>MAX(I223:AT223)</f>
        <v>0</v>
      </c>
      <c r="BA223" s="30" t="s">
        <v>655</v>
      </c>
      <c r="BB223" s="76"/>
      <c r="BC223" s="65" t="s">
        <v>414</v>
      </c>
      <c r="BD223" s="65" t="s">
        <v>414</v>
      </c>
      <c r="BE223" s="65" t="s">
        <v>414</v>
      </c>
      <c r="BF223" s="21" t="s">
        <v>414</v>
      </c>
      <c r="BG223" s="65" t="s">
        <v>414</v>
      </c>
      <c r="BH223" s="65" t="s">
        <v>414</v>
      </c>
      <c r="BI223" s="65"/>
      <c r="BJ223" s="21"/>
      <c r="BK223" s="65"/>
      <c r="BL223" s="65"/>
      <c r="BM223" s="65"/>
      <c r="BN223" s="65"/>
      <c r="BO223" s="21"/>
      <c r="BP223" s="21"/>
      <c r="BQ223" s="21"/>
      <c r="BR223" s="21"/>
      <c r="BS223" s="21"/>
      <c r="BT223" s="55"/>
      <c r="BU223" s="76"/>
      <c r="BV223" s="30">
        <f>MIN(BC223:BS223)</f>
        <v>0</v>
      </c>
      <c r="BW223" s="30" t="s">
        <v>655</v>
      </c>
      <c r="BX223" s="30" t="s">
        <v>655</v>
      </c>
      <c r="BY223" s="30" t="s">
        <v>655</v>
      </c>
      <c r="BZ223" s="30">
        <f>MAX(BC223:BS223)</f>
        <v>0</v>
      </c>
      <c r="CA223" s="30" t="s">
        <v>655</v>
      </c>
      <c r="CB223" s="76"/>
      <c r="CC223" s="21"/>
      <c r="CD223" s="21"/>
      <c r="CE223" s="21"/>
      <c r="CF223" s="21"/>
      <c r="CG223" s="21"/>
      <c r="CH223" s="21"/>
      <c r="CI223" s="21"/>
      <c r="CJ223" s="32"/>
    </row>
    <row r="224" spans="2:90" s="244" customFormat="1" ht="21.75" customHeight="1">
      <c r="B224" s="519"/>
      <c r="C224" s="520"/>
      <c r="D224" s="520"/>
      <c r="E224" s="539" t="s">
        <v>1390</v>
      </c>
      <c r="F224" s="539"/>
      <c r="G224" s="539"/>
      <c r="H224" s="118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18"/>
      <c r="AV224" s="104">
        <f t="shared" ref="AV224:BA224" si="62">SUM(AV219:AV223)</f>
        <v>93.800000000000011</v>
      </c>
      <c r="AW224" s="104">
        <f t="shared" si="62"/>
        <v>96.45</v>
      </c>
      <c r="AX224" s="104">
        <f t="shared" si="62"/>
        <v>96.45</v>
      </c>
      <c r="AY224" s="104">
        <f t="shared" si="62"/>
        <v>98.835000000000008</v>
      </c>
      <c r="AZ224" s="104">
        <f t="shared" si="62"/>
        <v>99.1</v>
      </c>
      <c r="BA224" s="104">
        <f t="shared" si="62"/>
        <v>3.7476659402886998</v>
      </c>
      <c r="BB224" s="118"/>
      <c r="BC224" s="104">
        <f>SUM(BC219:BC223)</f>
        <v>4.8600000000000003</v>
      </c>
      <c r="BD224" s="104">
        <f>SUM(BD219:BD223)</f>
        <v>0.68</v>
      </c>
      <c r="BE224" s="104"/>
      <c r="BF224" s="104"/>
      <c r="BG224" s="104"/>
      <c r="BH224" s="104"/>
      <c r="BI224" s="104"/>
      <c r="BJ224" s="104"/>
      <c r="BK224" s="104"/>
      <c r="BL224" s="104"/>
      <c r="BM224" s="104"/>
      <c r="BN224" s="104"/>
      <c r="BO224" s="104"/>
      <c r="BP224" s="104"/>
      <c r="BQ224" s="104"/>
      <c r="BR224" s="104"/>
      <c r="BS224" s="104"/>
      <c r="BT224" s="104"/>
      <c r="BU224" s="118"/>
      <c r="BV224" s="104">
        <f t="shared" ref="BV224:CA224" si="63">SUM(BV219:BV223)</f>
        <v>0.68</v>
      </c>
      <c r="BW224" s="104">
        <f t="shared" si="63"/>
        <v>2.7700000000000005</v>
      </c>
      <c r="BX224" s="104">
        <f t="shared" si="63"/>
        <v>2.77</v>
      </c>
      <c r="BY224" s="104">
        <f t="shared" si="63"/>
        <v>4.6510000000000007</v>
      </c>
      <c r="BZ224" s="104">
        <f t="shared" si="63"/>
        <v>4.8600000000000003</v>
      </c>
      <c r="CA224" s="104">
        <f t="shared" si="63"/>
        <v>2.9557063453597685</v>
      </c>
      <c r="CB224" s="118"/>
      <c r="CC224" s="119"/>
      <c r="CD224" s="119"/>
      <c r="CE224" s="119"/>
      <c r="CF224" s="119"/>
      <c r="CG224" s="119"/>
      <c r="CH224" s="119"/>
      <c r="CI224" s="119"/>
      <c r="CJ224" s="120"/>
      <c r="CK224" s="250"/>
      <c r="CL224" s="250"/>
    </row>
    <row r="225" spans="2:88" s="13" customFormat="1">
      <c r="B225" s="540"/>
      <c r="C225" s="541"/>
      <c r="D225" s="541"/>
      <c r="E225" s="541"/>
      <c r="F225" s="541"/>
      <c r="G225" s="541"/>
      <c r="H225" s="541"/>
      <c r="I225" s="541"/>
      <c r="J225" s="541"/>
      <c r="K225" s="541"/>
      <c r="L225" s="541"/>
      <c r="M225" s="541"/>
      <c r="N225" s="541"/>
      <c r="O225" s="541"/>
      <c r="P225" s="541"/>
      <c r="Q225" s="541"/>
      <c r="R225" s="541"/>
      <c r="S225" s="541"/>
      <c r="T225" s="541"/>
      <c r="U225" s="541"/>
      <c r="V225" s="541"/>
      <c r="W225" s="541"/>
      <c r="X225" s="541"/>
      <c r="Y225" s="541"/>
      <c r="Z225" s="541"/>
      <c r="AA225" s="541"/>
      <c r="AB225" s="541"/>
      <c r="AC225" s="541"/>
      <c r="AD225" s="541"/>
      <c r="AE225" s="541"/>
      <c r="AF225" s="541"/>
      <c r="AG225" s="541"/>
      <c r="AH225" s="541"/>
      <c r="AI225" s="541"/>
      <c r="AJ225" s="541"/>
      <c r="AK225" s="541"/>
      <c r="AL225" s="541"/>
      <c r="AM225" s="541"/>
      <c r="AN225" s="541"/>
      <c r="AO225" s="541"/>
      <c r="AP225" s="541"/>
      <c r="AQ225" s="541"/>
      <c r="AR225" s="541"/>
      <c r="AS225" s="541"/>
      <c r="AT225" s="541"/>
      <c r="AU225" s="541"/>
      <c r="AV225" s="541"/>
      <c r="AW225" s="541"/>
      <c r="AX225" s="541"/>
      <c r="AY225" s="541"/>
      <c r="AZ225" s="541"/>
      <c r="BA225" s="541"/>
      <c r="BB225" s="541"/>
      <c r="BC225" s="541"/>
      <c r="BD225" s="541"/>
      <c r="BE225" s="541"/>
      <c r="BF225" s="541"/>
      <c r="BG225" s="541"/>
      <c r="BH225" s="541"/>
      <c r="BI225" s="541"/>
      <c r="BJ225" s="541"/>
      <c r="BK225" s="541"/>
      <c r="BL225" s="541"/>
      <c r="BM225" s="541"/>
      <c r="BN225" s="541"/>
      <c r="BO225" s="541"/>
      <c r="BP225" s="541"/>
      <c r="BQ225" s="541"/>
      <c r="BR225" s="541"/>
      <c r="BS225" s="541"/>
      <c r="BT225" s="541"/>
      <c r="BU225" s="541"/>
      <c r="BV225" s="541"/>
      <c r="BW225" s="541"/>
      <c r="BX225" s="541"/>
      <c r="BY225" s="541"/>
      <c r="BZ225" s="541"/>
      <c r="CA225" s="541"/>
      <c r="CB225" s="541"/>
      <c r="CC225" s="541"/>
      <c r="CD225" s="541"/>
      <c r="CE225" s="541"/>
      <c r="CF225" s="541"/>
      <c r="CG225" s="541"/>
      <c r="CH225" s="541"/>
      <c r="CI225" s="541"/>
      <c r="CJ225" s="542"/>
    </row>
    <row r="226" spans="2:88">
      <c r="B226" s="241"/>
      <c r="C226" s="242"/>
      <c r="D226" s="243"/>
      <c r="E226" s="550" t="s">
        <v>1109</v>
      </c>
      <c r="F226" s="551"/>
      <c r="G226" s="551"/>
      <c r="H226" s="551"/>
      <c r="I226" s="551"/>
      <c r="J226" s="551"/>
      <c r="K226" s="551"/>
      <c r="L226" s="551"/>
      <c r="M226" s="551"/>
      <c r="N226" s="551"/>
      <c r="O226" s="551"/>
      <c r="P226" s="551"/>
      <c r="Q226" s="551"/>
      <c r="R226" s="551"/>
      <c r="S226" s="551"/>
      <c r="T226" s="551"/>
      <c r="U226" s="551"/>
      <c r="V226" s="551"/>
      <c r="W226" s="551"/>
      <c r="X226" s="551"/>
      <c r="Y226" s="551"/>
      <c r="Z226" s="551"/>
      <c r="AA226" s="551"/>
      <c r="AB226" s="551"/>
      <c r="AC226" s="551"/>
      <c r="AD226" s="551"/>
      <c r="AE226" s="551"/>
      <c r="AF226" s="551"/>
      <c r="AG226" s="551"/>
      <c r="AH226" s="551"/>
      <c r="AI226" s="551"/>
      <c r="AJ226" s="551"/>
      <c r="AK226" s="551"/>
      <c r="AL226" s="551"/>
      <c r="AM226" s="551"/>
      <c r="AN226" s="551"/>
      <c r="AO226" s="551"/>
      <c r="AP226" s="551"/>
      <c r="AQ226" s="551"/>
      <c r="AR226" s="551"/>
      <c r="AS226" s="551"/>
      <c r="AT226" s="551"/>
      <c r="AU226" s="551"/>
      <c r="AV226" s="551"/>
      <c r="AW226" s="551"/>
      <c r="AX226" s="551"/>
      <c r="AY226" s="551"/>
      <c r="AZ226" s="551"/>
      <c r="BA226" s="551"/>
      <c r="BB226" s="551"/>
      <c r="BC226" s="551"/>
      <c r="BD226" s="551"/>
      <c r="BE226" s="551"/>
      <c r="BF226" s="551"/>
      <c r="BG226" s="551"/>
      <c r="BH226" s="551"/>
      <c r="BI226" s="551"/>
      <c r="BJ226" s="551"/>
      <c r="BK226" s="551"/>
      <c r="BL226" s="551"/>
      <c r="BM226" s="551"/>
      <c r="BN226" s="551"/>
      <c r="BO226" s="551"/>
      <c r="BP226" s="551"/>
      <c r="BQ226" s="551"/>
      <c r="BR226" s="551"/>
      <c r="BS226" s="551"/>
      <c r="BT226" s="551"/>
      <c r="BU226" s="551"/>
      <c r="BV226" s="551"/>
      <c r="BW226" s="551"/>
      <c r="BX226" s="551"/>
      <c r="BY226" s="551"/>
      <c r="BZ226" s="551"/>
      <c r="CA226" s="552"/>
      <c r="CB226" s="76"/>
      <c r="CC226" s="21"/>
      <c r="CD226" s="21"/>
      <c r="CE226" s="21"/>
      <c r="CF226" s="21"/>
      <c r="CG226" s="21"/>
      <c r="CH226" s="21"/>
      <c r="CI226" s="21"/>
      <c r="CJ226" s="32"/>
    </row>
    <row r="227" spans="2:88" s="133" customFormat="1">
      <c r="B227" s="511"/>
      <c r="C227" s="512"/>
      <c r="D227" s="512"/>
      <c r="E227" s="227" t="s">
        <v>799</v>
      </c>
      <c r="F227" s="227"/>
      <c r="G227" s="227"/>
      <c r="H227" s="227"/>
      <c r="I227" s="227"/>
      <c r="J227" s="227"/>
      <c r="K227" s="227"/>
      <c r="L227" s="227"/>
      <c r="M227" s="227"/>
      <c r="N227" s="227"/>
      <c r="O227" s="227"/>
      <c r="P227" s="227"/>
      <c r="Q227" s="227"/>
      <c r="R227" s="227"/>
      <c r="S227" s="227"/>
      <c r="T227" s="227"/>
      <c r="U227" s="227"/>
      <c r="V227" s="227"/>
      <c r="W227" s="227"/>
      <c r="X227" s="227"/>
      <c r="Y227" s="227"/>
      <c r="Z227" s="227"/>
      <c r="AA227" s="227"/>
      <c r="AB227" s="227"/>
      <c r="AC227" s="227"/>
      <c r="AD227" s="227"/>
      <c r="AE227" s="227"/>
      <c r="AF227" s="227"/>
      <c r="AG227" s="227"/>
      <c r="AH227" s="227"/>
      <c r="AI227" s="227"/>
      <c r="AJ227" s="227"/>
      <c r="AK227" s="227"/>
      <c r="AL227" s="227"/>
      <c r="AM227" s="227"/>
      <c r="AN227" s="227"/>
      <c r="AO227" s="227"/>
      <c r="AP227" s="227"/>
      <c r="AQ227" s="227"/>
      <c r="AR227" s="227"/>
      <c r="AS227" s="227"/>
      <c r="AT227" s="227"/>
      <c r="AU227" s="227"/>
      <c r="AV227" s="227"/>
      <c r="AW227" s="227"/>
      <c r="AX227" s="227"/>
      <c r="AY227" s="227"/>
      <c r="AZ227" s="227"/>
      <c r="BA227" s="227"/>
      <c r="BB227" s="227"/>
      <c r="BC227" s="227"/>
      <c r="BD227" s="227"/>
      <c r="BE227" s="227"/>
      <c r="BF227" s="227"/>
      <c r="BG227" s="227"/>
      <c r="BH227" s="227"/>
      <c r="BI227" s="227"/>
      <c r="BJ227" s="227"/>
      <c r="BK227" s="227"/>
      <c r="BL227" s="227"/>
      <c r="BM227" s="227"/>
      <c r="BN227" s="227"/>
      <c r="BO227" s="227"/>
      <c r="BP227" s="227"/>
      <c r="BQ227" s="227"/>
      <c r="BR227" s="227"/>
      <c r="BS227" s="227"/>
      <c r="BT227" s="227"/>
      <c r="BU227" s="227"/>
      <c r="BV227" s="227"/>
      <c r="BW227" s="227"/>
      <c r="BX227" s="227"/>
      <c r="BY227" s="227"/>
      <c r="BZ227" s="227"/>
      <c r="CA227" s="227"/>
      <c r="CB227" s="227"/>
      <c r="CC227" s="227"/>
      <c r="CD227" s="227"/>
      <c r="CE227" s="227"/>
      <c r="CF227" s="227"/>
      <c r="CG227" s="227"/>
      <c r="CH227" s="227"/>
      <c r="CI227" s="227"/>
      <c r="CJ227" s="248"/>
    </row>
    <row r="228" spans="2:88">
      <c r="B228" s="99">
        <v>171</v>
      </c>
      <c r="C228" s="49">
        <v>1</v>
      </c>
      <c r="D228" s="51">
        <v>1</v>
      </c>
      <c r="E228" s="21" t="s">
        <v>124</v>
      </c>
      <c r="F228" s="38" t="s">
        <v>878</v>
      </c>
      <c r="G228" s="47"/>
      <c r="H228" s="70"/>
      <c r="I228" s="86"/>
      <c r="J228" s="86"/>
      <c r="K228" s="86"/>
      <c r="L228" s="86"/>
      <c r="M228" s="86"/>
      <c r="N228" s="72" t="s">
        <v>143</v>
      </c>
      <c r="O228" s="72" t="s">
        <v>143</v>
      </c>
      <c r="P228" s="22"/>
      <c r="Q228" s="22"/>
      <c r="R228" s="22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37"/>
      <c r="AR228" s="21"/>
      <c r="AS228" s="21"/>
      <c r="AT228" s="21"/>
      <c r="AU228" s="76"/>
      <c r="AV228" s="30">
        <f>MIN(I228:AT228)</f>
        <v>0</v>
      </c>
      <c r="AW228" s="30" t="s">
        <v>655</v>
      </c>
      <c r="AX228" s="30" t="s">
        <v>655</v>
      </c>
      <c r="AY228" s="30" t="s">
        <v>655</v>
      </c>
      <c r="AZ228" s="30">
        <f>MAX(I228:AT228)</f>
        <v>0</v>
      </c>
      <c r="BA228" s="30" t="s">
        <v>655</v>
      </c>
      <c r="BB228" s="76"/>
      <c r="BC228" s="65"/>
      <c r="BD228" s="65"/>
      <c r="BE228" s="65"/>
      <c r="BF228" s="21"/>
      <c r="BG228" s="65"/>
      <c r="BH228" s="65"/>
      <c r="BI228" s="65"/>
      <c r="BJ228" s="21"/>
      <c r="BK228" s="65"/>
      <c r="BL228" s="65"/>
      <c r="BM228" s="65"/>
      <c r="BN228" s="65"/>
      <c r="BO228" s="21"/>
      <c r="BP228" s="21"/>
      <c r="BQ228" s="21"/>
      <c r="BR228" s="21"/>
      <c r="BS228" s="21"/>
      <c r="BT228" s="55"/>
      <c r="BU228" s="76"/>
      <c r="BV228" s="30">
        <f>MIN(BC228:BS228)</f>
        <v>0</v>
      </c>
      <c r="BW228" s="30" t="s">
        <v>655</v>
      </c>
      <c r="BX228" s="30" t="s">
        <v>655</v>
      </c>
      <c r="BY228" s="30" t="s">
        <v>655</v>
      </c>
      <c r="BZ228" s="30">
        <f>MAX(BC228:BS228)</f>
        <v>0</v>
      </c>
      <c r="CA228" s="30" t="s">
        <v>655</v>
      </c>
      <c r="CB228" s="76"/>
      <c r="CC228" s="21"/>
      <c r="CD228" s="21"/>
      <c r="CE228" s="21"/>
      <c r="CF228" s="21"/>
      <c r="CG228" s="21"/>
      <c r="CH228" s="21"/>
      <c r="CI228" s="21"/>
      <c r="CJ228" s="32"/>
    </row>
    <row r="229" spans="2:88" s="133" customFormat="1">
      <c r="B229" s="511"/>
      <c r="C229" s="512"/>
      <c r="D229" s="512"/>
      <c r="E229" s="227" t="s">
        <v>800</v>
      </c>
      <c r="F229" s="227"/>
      <c r="G229" s="227"/>
      <c r="H229" s="227"/>
      <c r="I229" s="227"/>
      <c r="J229" s="227"/>
      <c r="K229" s="227"/>
      <c r="L229" s="227"/>
      <c r="M229" s="227"/>
      <c r="N229" s="227"/>
      <c r="O229" s="227"/>
      <c r="P229" s="227"/>
      <c r="Q229" s="227"/>
      <c r="R229" s="227"/>
      <c r="S229" s="227"/>
      <c r="T229" s="227"/>
      <c r="U229" s="227"/>
      <c r="V229" s="227"/>
      <c r="W229" s="227"/>
      <c r="X229" s="227"/>
      <c r="Y229" s="227"/>
      <c r="Z229" s="227"/>
      <c r="AA229" s="227"/>
      <c r="AB229" s="227"/>
      <c r="AC229" s="227"/>
      <c r="AD229" s="227"/>
      <c r="AE229" s="227"/>
      <c r="AF229" s="227"/>
      <c r="AG229" s="227"/>
      <c r="AH229" s="227"/>
      <c r="AI229" s="227"/>
      <c r="AJ229" s="227"/>
      <c r="AK229" s="227"/>
      <c r="AL229" s="227"/>
      <c r="AM229" s="227"/>
      <c r="AN229" s="227"/>
      <c r="AO229" s="227"/>
      <c r="AP229" s="227"/>
      <c r="AQ229" s="227"/>
      <c r="AR229" s="227"/>
      <c r="AS229" s="227"/>
      <c r="AT229" s="227"/>
      <c r="AU229" s="227"/>
      <c r="AV229" s="227"/>
      <c r="AW229" s="227"/>
      <c r="AX229" s="227"/>
      <c r="AY229" s="227"/>
      <c r="AZ229" s="227"/>
      <c r="BA229" s="227"/>
      <c r="BB229" s="227"/>
      <c r="BC229" s="227"/>
      <c r="BD229" s="227"/>
      <c r="BE229" s="227"/>
      <c r="BF229" s="227"/>
      <c r="BG229" s="227"/>
      <c r="BH229" s="227"/>
      <c r="BI229" s="227"/>
      <c r="BJ229" s="227"/>
      <c r="BK229" s="227"/>
      <c r="BL229" s="227"/>
      <c r="BM229" s="227"/>
      <c r="BN229" s="227"/>
      <c r="BO229" s="227"/>
      <c r="BP229" s="227"/>
      <c r="BQ229" s="227"/>
      <c r="BR229" s="227"/>
      <c r="BS229" s="227"/>
      <c r="BT229" s="227"/>
      <c r="BU229" s="227"/>
      <c r="BV229" s="227"/>
      <c r="BW229" s="227"/>
      <c r="BX229" s="227"/>
      <c r="BY229" s="227"/>
      <c r="BZ229" s="227"/>
      <c r="CA229" s="227"/>
      <c r="CB229" s="227"/>
      <c r="CC229" s="227"/>
      <c r="CD229" s="227"/>
      <c r="CE229" s="227"/>
      <c r="CF229" s="227"/>
      <c r="CG229" s="227"/>
      <c r="CH229" s="227"/>
      <c r="CI229" s="227"/>
      <c r="CJ229" s="248"/>
    </row>
    <row r="230" spans="2:88">
      <c r="B230" s="99">
        <v>172</v>
      </c>
      <c r="C230" s="49">
        <v>2</v>
      </c>
      <c r="D230" s="51">
        <v>1</v>
      </c>
      <c r="E230" s="21" t="s">
        <v>125</v>
      </c>
      <c r="F230" s="38" t="s">
        <v>879</v>
      </c>
      <c r="G230" s="47"/>
      <c r="H230" s="81"/>
      <c r="I230" s="86"/>
      <c r="J230" s="86"/>
      <c r="K230" s="86"/>
      <c r="L230" s="86"/>
      <c r="M230" s="86"/>
      <c r="N230" s="72" t="s">
        <v>143</v>
      </c>
      <c r="O230" s="72" t="s">
        <v>143</v>
      </c>
      <c r="P230" s="22"/>
      <c r="Q230" s="22"/>
      <c r="R230" s="22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37"/>
      <c r="AR230" s="21"/>
      <c r="AS230" s="21"/>
      <c r="AT230" s="21"/>
      <c r="AU230" s="76"/>
      <c r="AV230" s="30">
        <f>MIN(I230:AT230)</f>
        <v>0</v>
      </c>
      <c r="AW230" s="30" t="s">
        <v>655</v>
      </c>
      <c r="AX230" s="30" t="s">
        <v>655</v>
      </c>
      <c r="AY230" s="30" t="s">
        <v>655</v>
      </c>
      <c r="AZ230" s="30">
        <f>MAX(I230:AT230)</f>
        <v>0</v>
      </c>
      <c r="BA230" s="30" t="s">
        <v>655</v>
      </c>
      <c r="BB230" s="76"/>
      <c r="BC230" s="65"/>
      <c r="BD230" s="65"/>
      <c r="BE230" s="65"/>
      <c r="BF230" s="21"/>
      <c r="BG230" s="65"/>
      <c r="BH230" s="65"/>
      <c r="BI230" s="65"/>
      <c r="BJ230" s="21"/>
      <c r="BK230" s="65"/>
      <c r="BL230" s="65"/>
      <c r="BM230" s="65"/>
      <c r="BN230" s="65"/>
      <c r="BO230" s="21"/>
      <c r="BP230" s="21"/>
      <c r="BQ230" s="21"/>
      <c r="BR230" s="21"/>
      <c r="BS230" s="21"/>
      <c r="BT230" s="55"/>
      <c r="BU230" s="76"/>
      <c r="BV230" s="30">
        <f>MIN(BC230:BS230)</f>
        <v>0</v>
      </c>
      <c r="BW230" s="30" t="s">
        <v>655</v>
      </c>
      <c r="BX230" s="30" t="s">
        <v>655</v>
      </c>
      <c r="BY230" s="30" t="s">
        <v>655</v>
      </c>
      <c r="BZ230" s="30">
        <f>MAX(BC230:BS230)</f>
        <v>0</v>
      </c>
      <c r="CA230" s="30" t="s">
        <v>655</v>
      </c>
      <c r="CB230" s="76"/>
      <c r="CC230" s="21"/>
      <c r="CD230" s="21"/>
      <c r="CE230" s="21"/>
      <c r="CF230" s="21"/>
      <c r="CG230" s="21"/>
      <c r="CH230" s="21"/>
      <c r="CI230" s="21"/>
      <c r="CJ230" s="32"/>
    </row>
    <row r="231" spans="2:88" s="133" customFormat="1">
      <c r="B231" s="511"/>
      <c r="C231" s="512"/>
      <c r="D231" s="512"/>
      <c r="E231" s="227" t="s">
        <v>801</v>
      </c>
      <c r="F231" s="227"/>
      <c r="G231" s="227"/>
      <c r="H231" s="227"/>
      <c r="I231" s="227"/>
      <c r="J231" s="227"/>
      <c r="K231" s="227"/>
      <c r="L231" s="227"/>
      <c r="M231" s="227"/>
      <c r="N231" s="227"/>
      <c r="O231" s="227"/>
      <c r="P231" s="227"/>
      <c r="Q231" s="227"/>
      <c r="R231" s="227"/>
      <c r="S231" s="227"/>
      <c r="T231" s="227"/>
      <c r="U231" s="227"/>
      <c r="V231" s="227"/>
      <c r="W231" s="227"/>
      <c r="X231" s="227"/>
      <c r="Y231" s="227"/>
      <c r="Z231" s="227"/>
      <c r="AA231" s="227"/>
      <c r="AB231" s="227"/>
      <c r="AC231" s="227"/>
      <c r="AD231" s="227"/>
      <c r="AE231" s="227"/>
      <c r="AF231" s="227"/>
      <c r="AG231" s="227"/>
      <c r="AH231" s="227"/>
      <c r="AI231" s="227"/>
      <c r="AJ231" s="227"/>
      <c r="AK231" s="227"/>
      <c r="AL231" s="227"/>
      <c r="AM231" s="227"/>
      <c r="AN231" s="227"/>
      <c r="AO231" s="227"/>
      <c r="AP231" s="227"/>
      <c r="AQ231" s="227"/>
      <c r="AR231" s="227"/>
      <c r="AS231" s="227"/>
      <c r="AT231" s="227"/>
      <c r="AU231" s="227"/>
      <c r="AV231" s="227"/>
      <c r="AW231" s="227"/>
      <c r="AX231" s="227"/>
      <c r="AY231" s="227"/>
      <c r="AZ231" s="227"/>
      <c r="BA231" s="227"/>
      <c r="BB231" s="227"/>
      <c r="BC231" s="227"/>
      <c r="BD231" s="227"/>
      <c r="BE231" s="227"/>
      <c r="BF231" s="227"/>
      <c r="BG231" s="227"/>
      <c r="BH231" s="227"/>
      <c r="BI231" s="227"/>
      <c r="BJ231" s="227"/>
      <c r="BK231" s="227"/>
      <c r="BL231" s="227"/>
      <c r="BM231" s="227"/>
      <c r="BN231" s="227"/>
      <c r="BO231" s="227"/>
      <c r="BP231" s="227"/>
      <c r="BQ231" s="227"/>
      <c r="BR231" s="227"/>
      <c r="BS231" s="227"/>
      <c r="BT231" s="227"/>
      <c r="BU231" s="227"/>
      <c r="BV231" s="227"/>
      <c r="BW231" s="227"/>
      <c r="BX231" s="227"/>
      <c r="BY231" s="227"/>
      <c r="BZ231" s="227"/>
      <c r="CA231" s="227"/>
      <c r="CB231" s="227"/>
      <c r="CC231" s="227"/>
      <c r="CD231" s="227"/>
      <c r="CE231" s="227"/>
      <c r="CF231" s="227"/>
      <c r="CG231" s="227"/>
      <c r="CH231" s="227"/>
      <c r="CI231" s="227"/>
      <c r="CJ231" s="248"/>
    </row>
    <row r="232" spans="2:88">
      <c r="B232" s="99">
        <v>173</v>
      </c>
      <c r="C232" s="49">
        <v>3</v>
      </c>
      <c r="D232" s="51">
        <v>1</v>
      </c>
      <c r="E232" s="21" t="s">
        <v>245</v>
      </c>
      <c r="F232" s="38" t="s">
        <v>880</v>
      </c>
      <c r="G232" s="37" t="s">
        <v>267</v>
      </c>
      <c r="H232" s="70"/>
      <c r="I232" s="86"/>
      <c r="J232" s="86"/>
      <c r="K232" s="86"/>
      <c r="L232" s="86"/>
      <c r="M232" s="86"/>
      <c r="N232" s="89"/>
      <c r="O232" s="89"/>
      <c r="P232" s="22"/>
      <c r="Q232" s="22"/>
      <c r="R232" s="22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37"/>
      <c r="AR232" s="21"/>
      <c r="AS232" s="21"/>
      <c r="AT232" s="21"/>
      <c r="AU232" s="76"/>
      <c r="AV232" s="30">
        <f>MIN(I232:AT232)</f>
        <v>0</v>
      </c>
      <c r="AW232" s="30" t="s">
        <v>655</v>
      </c>
      <c r="AX232" s="30" t="s">
        <v>655</v>
      </c>
      <c r="AY232" s="30" t="s">
        <v>655</v>
      </c>
      <c r="AZ232" s="30">
        <f>MAX(I232:AT232)</f>
        <v>0</v>
      </c>
      <c r="BA232" s="30" t="s">
        <v>655</v>
      </c>
      <c r="BB232" s="76"/>
      <c r="BC232" s="69"/>
      <c r="BD232" s="21"/>
      <c r="BE232" s="21"/>
      <c r="BF232" s="21"/>
      <c r="BG232" s="69"/>
      <c r="BH232" s="21"/>
      <c r="BI232" s="21">
        <v>0.74</v>
      </c>
      <c r="BJ232" s="21">
        <v>0.95</v>
      </c>
      <c r="BK232" s="69">
        <v>1.8</v>
      </c>
      <c r="BL232" s="69">
        <v>0.8</v>
      </c>
      <c r="BM232" s="21">
        <v>0.97</v>
      </c>
      <c r="BN232" s="21">
        <v>1.4</v>
      </c>
      <c r="BO232" s="21"/>
      <c r="BP232" s="21"/>
      <c r="BQ232" s="21"/>
      <c r="BR232" s="21"/>
      <c r="BS232" s="21"/>
      <c r="BT232" s="55"/>
      <c r="BU232" s="76"/>
      <c r="BV232" s="30">
        <f>MIN(BC232:BS232)</f>
        <v>0.74</v>
      </c>
      <c r="BW232" s="30">
        <f>MEDIAN(BC232:BS232)</f>
        <v>0.96</v>
      </c>
      <c r="BX232" s="30">
        <f>AVERAGE(BC232:BS232)</f>
        <v>1.1100000000000001</v>
      </c>
      <c r="BY232" s="30">
        <f>PERCENTILE(BC232:BS232,0.95)</f>
        <v>1.7</v>
      </c>
      <c r="BZ232" s="30">
        <f>MAX(BC232:BS232)</f>
        <v>1.8</v>
      </c>
      <c r="CA232" s="30">
        <f>STDEV(BC232:BS232)</f>
        <v>0.40948748454623107</v>
      </c>
      <c r="CB232" s="76"/>
      <c r="CC232" s="21"/>
      <c r="CD232" s="21"/>
      <c r="CE232" s="21"/>
      <c r="CF232" s="21"/>
      <c r="CG232" s="21"/>
      <c r="CH232" s="21"/>
      <c r="CI232" s="21"/>
      <c r="CJ232" s="32"/>
    </row>
    <row r="233" spans="2:88">
      <c r="B233" s="199">
        <v>174</v>
      </c>
      <c r="C233" s="200">
        <v>4</v>
      </c>
      <c r="D233" s="201">
        <v>2</v>
      </c>
      <c r="E233" s="203" t="s">
        <v>246</v>
      </c>
      <c r="F233" s="203" t="s">
        <v>825</v>
      </c>
      <c r="G233" s="202" t="s">
        <v>267</v>
      </c>
      <c r="H233" s="233"/>
      <c r="I233" s="234"/>
      <c r="J233" s="234"/>
      <c r="K233" s="234"/>
      <c r="L233" s="234"/>
      <c r="M233" s="234"/>
      <c r="N233" s="251"/>
      <c r="O233" s="251"/>
      <c r="P233" s="206"/>
      <c r="Q233" s="206"/>
      <c r="R233" s="206"/>
      <c r="S233" s="204"/>
      <c r="T233" s="204"/>
      <c r="U233" s="204"/>
      <c r="V233" s="204"/>
      <c r="W233" s="204"/>
      <c r="X233" s="204"/>
      <c r="Y233" s="204"/>
      <c r="Z233" s="204"/>
      <c r="AA233" s="204"/>
      <c r="AB233" s="204"/>
      <c r="AC233" s="204"/>
      <c r="AD233" s="204"/>
      <c r="AE233" s="204"/>
      <c r="AF233" s="204"/>
      <c r="AG233" s="204"/>
      <c r="AH233" s="204"/>
      <c r="AI233" s="204"/>
      <c r="AJ233" s="204"/>
      <c r="AK233" s="204"/>
      <c r="AL233" s="204"/>
      <c r="AM233" s="204"/>
      <c r="AN233" s="204"/>
      <c r="AO233" s="204"/>
      <c r="AP233" s="204"/>
      <c r="AQ233" s="202"/>
      <c r="AR233" s="204"/>
      <c r="AS233" s="204"/>
      <c r="AT233" s="204"/>
      <c r="AU233" s="210"/>
      <c r="AV233" s="211">
        <f>MIN(I233:AT233)</f>
        <v>0</v>
      </c>
      <c r="AW233" s="211" t="s">
        <v>655</v>
      </c>
      <c r="AX233" s="211" t="s">
        <v>655</v>
      </c>
      <c r="AY233" s="211" t="s">
        <v>655</v>
      </c>
      <c r="AZ233" s="211">
        <f>MAX(I233:AT233)</f>
        <v>0</v>
      </c>
      <c r="BA233" s="211" t="s">
        <v>655</v>
      </c>
      <c r="BB233" s="210"/>
      <c r="BC233" s="203"/>
      <c r="BD233" s="203"/>
      <c r="BE233" s="203"/>
      <c r="BF233" s="204"/>
      <c r="BG233" s="203"/>
      <c r="BH233" s="203"/>
      <c r="BI233" s="203">
        <v>2.5</v>
      </c>
      <c r="BJ233" s="204">
        <v>24</v>
      </c>
      <c r="BK233" s="203">
        <v>54</v>
      </c>
      <c r="BL233" s="203">
        <v>0.9</v>
      </c>
      <c r="BM233" s="203">
        <v>13</v>
      </c>
      <c r="BN233" s="203">
        <v>40</v>
      </c>
      <c r="BO233" s="204"/>
      <c r="BP233" s="204"/>
      <c r="BQ233" s="204"/>
      <c r="BR233" s="204"/>
      <c r="BS233" s="204"/>
      <c r="BT233" s="212"/>
      <c r="BU233" s="210"/>
      <c r="BV233" s="211">
        <f>MIN(BC233:BS233)</f>
        <v>0.9</v>
      </c>
      <c r="BW233" s="211">
        <f>MEDIAN(BC233:BS233)</f>
        <v>18.5</v>
      </c>
      <c r="BX233" s="211">
        <f>AVERAGE(BC233:BS233)</f>
        <v>22.400000000000002</v>
      </c>
      <c r="BY233" s="211">
        <f>PERCENTILE(BC233:BS233,0.95)</f>
        <v>50.5</v>
      </c>
      <c r="BZ233" s="211">
        <f>MAX(BC233:BS233)</f>
        <v>54</v>
      </c>
      <c r="CA233" s="211">
        <f>STDEV(BC233:BS233)</f>
        <v>21.248529360875775</v>
      </c>
      <c r="CB233" s="210"/>
      <c r="CC233" s="204"/>
      <c r="CD233" s="204"/>
      <c r="CE233" s="204"/>
      <c r="CF233" s="204"/>
      <c r="CG233" s="204"/>
      <c r="CH233" s="204"/>
      <c r="CI233" s="204"/>
      <c r="CJ233" s="213"/>
    </row>
    <row r="234" spans="2:88">
      <c r="B234" s="422"/>
      <c r="C234" s="1"/>
      <c r="D234" s="1"/>
      <c r="E234" s="423" t="s">
        <v>812</v>
      </c>
      <c r="F234" s="423"/>
      <c r="G234" s="423"/>
      <c r="H234" s="423"/>
      <c r="I234" s="423"/>
      <c r="J234" s="423"/>
      <c r="K234" s="423"/>
      <c r="L234" s="423"/>
      <c r="M234" s="423"/>
      <c r="N234" s="423"/>
      <c r="O234" s="423"/>
      <c r="P234" s="423"/>
      <c r="Q234" s="423"/>
      <c r="R234" s="423"/>
      <c r="S234" s="423"/>
      <c r="T234" s="423"/>
      <c r="U234" s="423"/>
      <c r="V234" s="423"/>
      <c r="W234" s="423"/>
      <c r="X234" s="423"/>
      <c r="Y234" s="423"/>
      <c r="Z234" s="423"/>
      <c r="AA234" s="423"/>
      <c r="AB234" s="423"/>
      <c r="AC234" s="423"/>
      <c r="AD234" s="423"/>
      <c r="AE234" s="423"/>
      <c r="AF234" s="423"/>
      <c r="AG234" s="423"/>
      <c r="AH234" s="423"/>
      <c r="AI234" s="423"/>
      <c r="AJ234" s="423"/>
      <c r="AK234" s="423"/>
      <c r="AL234" s="423"/>
      <c r="AM234" s="423"/>
      <c r="AN234" s="423"/>
      <c r="AO234" s="423"/>
      <c r="AP234" s="423"/>
      <c r="AQ234" s="423"/>
      <c r="AR234" s="423"/>
      <c r="AS234" s="423"/>
      <c r="AT234" s="423"/>
      <c r="AU234" s="423"/>
      <c r="AV234" s="423"/>
      <c r="AW234" s="423"/>
      <c r="AX234" s="423"/>
      <c r="AY234" s="423"/>
      <c r="AZ234" s="423"/>
      <c r="BA234" s="423"/>
      <c r="BB234" s="423"/>
      <c r="BC234" s="423"/>
      <c r="BD234" s="423"/>
      <c r="BE234" s="423"/>
      <c r="BF234" s="423"/>
      <c r="BG234" s="423"/>
      <c r="BH234" s="423"/>
      <c r="BI234" s="423"/>
      <c r="BJ234" s="423"/>
      <c r="BK234" s="423"/>
      <c r="BL234" s="423"/>
      <c r="BM234" s="423"/>
      <c r="BN234" s="423"/>
      <c r="BO234" s="423"/>
      <c r="BP234" s="423"/>
      <c r="BQ234" s="423"/>
      <c r="BR234" s="423"/>
      <c r="BS234" s="423"/>
      <c r="BT234" s="423"/>
      <c r="BU234" s="423"/>
      <c r="BV234" s="423"/>
      <c r="BW234" s="423"/>
      <c r="BX234" s="423"/>
      <c r="BY234" s="423"/>
      <c r="BZ234" s="423"/>
      <c r="CA234" s="423"/>
      <c r="CB234" s="23"/>
      <c r="CJ234" s="352"/>
    </row>
    <row r="235" spans="2:88">
      <c r="B235" s="214">
        <v>175</v>
      </c>
      <c r="C235" s="215">
        <v>1</v>
      </c>
      <c r="D235" s="216">
        <v>1</v>
      </c>
      <c r="E235" s="236" t="s">
        <v>813</v>
      </c>
      <c r="F235" s="218" t="s">
        <v>936</v>
      </c>
      <c r="G235" s="217" t="s">
        <v>814</v>
      </c>
      <c r="H235" s="253"/>
      <c r="I235" s="254"/>
      <c r="J235" s="254"/>
      <c r="K235" s="254"/>
      <c r="L235" s="254"/>
      <c r="M235" s="254"/>
      <c r="N235" s="237">
        <v>11.1</v>
      </c>
      <c r="O235" s="237">
        <v>10</v>
      </c>
      <c r="P235" s="237"/>
      <c r="Q235" s="237"/>
      <c r="R235" s="237"/>
      <c r="S235" s="236"/>
      <c r="T235" s="236"/>
      <c r="U235" s="236"/>
      <c r="V235" s="236"/>
      <c r="W235" s="236"/>
      <c r="X235" s="236"/>
      <c r="Y235" s="236"/>
      <c r="Z235" s="236"/>
      <c r="AA235" s="236"/>
      <c r="AB235" s="236"/>
      <c r="AC235" s="236"/>
      <c r="AD235" s="236"/>
      <c r="AE235" s="236"/>
      <c r="AF235" s="236"/>
      <c r="AG235" s="236"/>
      <c r="AH235" s="236"/>
      <c r="AI235" s="236"/>
      <c r="AJ235" s="236"/>
      <c r="AK235" s="236"/>
      <c r="AL235" s="236"/>
      <c r="AM235" s="236"/>
      <c r="AN235" s="236"/>
      <c r="AO235" s="236"/>
      <c r="AP235" s="236"/>
      <c r="AQ235" s="217"/>
      <c r="AR235" s="236"/>
      <c r="AS235" s="236"/>
      <c r="AT235" s="236"/>
      <c r="AU235" s="255"/>
      <c r="AV235" s="222">
        <f>MIN(I235:AT235)</f>
        <v>10</v>
      </c>
      <c r="AW235" s="222">
        <f>MEDIAN(I235:AT235)</f>
        <v>10.55</v>
      </c>
      <c r="AX235" s="222">
        <f>AVERAGE(I235:AT235)</f>
        <v>10.55</v>
      </c>
      <c r="AY235" s="223">
        <f>PERCENTILE(I235:AT235,0.95)</f>
        <v>11.045</v>
      </c>
      <c r="AZ235" s="222">
        <f>MAX(I235:AT235)</f>
        <v>11.1</v>
      </c>
      <c r="BA235" s="222">
        <f>STDEV(I235:AT235)</f>
        <v>0.77781745930520196</v>
      </c>
      <c r="BB235" s="255"/>
      <c r="BC235" s="252"/>
      <c r="BD235" s="252"/>
      <c r="BE235" s="252"/>
      <c r="BF235" s="236"/>
      <c r="BG235" s="252"/>
      <c r="BH235" s="252"/>
      <c r="BI235" s="252"/>
      <c r="BJ235" s="236"/>
      <c r="BK235" s="252"/>
      <c r="BL235" s="252"/>
      <c r="BM235" s="252"/>
      <c r="BN235" s="252"/>
      <c r="BO235" s="236"/>
      <c r="BP235" s="236"/>
      <c r="BQ235" s="236"/>
      <c r="BR235" s="236"/>
      <c r="BS235" s="236"/>
      <c r="BT235" s="256"/>
      <c r="BU235" s="255"/>
      <c r="BV235" s="222">
        <f>MIN(BC235:BS235)</f>
        <v>0</v>
      </c>
      <c r="BW235" s="222" t="s">
        <v>655</v>
      </c>
      <c r="BX235" s="222" t="s">
        <v>655</v>
      </c>
      <c r="BY235" s="222" t="s">
        <v>655</v>
      </c>
      <c r="BZ235" s="222">
        <f>MAX(BC235:BS235)</f>
        <v>0</v>
      </c>
      <c r="CA235" s="222" t="s">
        <v>655</v>
      </c>
      <c r="CB235" s="255"/>
      <c r="CC235" s="236"/>
      <c r="CD235" s="236"/>
      <c r="CE235" s="236"/>
      <c r="CF235" s="236"/>
      <c r="CG235" s="236"/>
      <c r="CH235" s="236"/>
      <c r="CI235" s="236"/>
      <c r="CJ235" s="239"/>
    </row>
    <row r="236" spans="2:88">
      <c r="B236" s="99">
        <v>176</v>
      </c>
      <c r="C236" s="49">
        <v>2</v>
      </c>
      <c r="D236" s="51">
        <v>2</v>
      </c>
      <c r="E236" s="39" t="s">
        <v>113</v>
      </c>
      <c r="F236" s="38" t="s">
        <v>702</v>
      </c>
      <c r="G236" s="37" t="s">
        <v>814</v>
      </c>
      <c r="H236" s="70"/>
      <c r="I236" s="86"/>
      <c r="J236" s="86"/>
      <c r="K236" s="86"/>
      <c r="L236" s="86"/>
      <c r="M236" s="86"/>
      <c r="N236" s="89"/>
      <c r="O236" s="89"/>
      <c r="P236" s="22"/>
      <c r="Q236" s="22"/>
      <c r="R236" s="22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37"/>
      <c r="AR236" s="21"/>
      <c r="AS236" s="21"/>
      <c r="AT236" s="21"/>
      <c r="AU236" s="76"/>
      <c r="AV236" s="30">
        <f>MIN(I236:AT236)</f>
        <v>0</v>
      </c>
      <c r="AW236" s="30" t="s">
        <v>655</v>
      </c>
      <c r="AX236" s="30" t="s">
        <v>655</v>
      </c>
      <c r="AY236" s="30" t="s">
        <v>655</v>
      </c>
      <c r="AZ236" s="30">
        <f>MAX(I236:AT236)</f>
        <v>0</v>
      </c>
      <c r="BA236" s="30" t="s">
        <v>655</v>
      </c>
      <c r="BB236" s="76"/>
      <c r="BC236" s="65" t="s">
        <v>414</v>
      </c>
      <c r="BD236" s="65" t="s">
        <v>414</v>
      </c>
      <c r="BE236" s="65" t="s">
        <v>414</v>
      </c>
      <c r="BF236" s="21" t="s">
        <v>414</v>
      </c>
      <c r="BG236" s="65" t="s">
        <v>414</v>
      </c>
      <c r="BH236" s="65" t="s">
        <v>414</v>
      </c>
      <c r="BI236" s="65"/>
      <c r="BJ236" s="21"/>
      <c r="BK236" s="65"/>
      <c r="BL236" s="65"/>
      <c r="BM236" s="65"/>
      <c r="BN236" s="65"/>
      <c r="BO236" s="21"/>
      <c r="BP236" s="21"/>
      <c r="BQ236" s="21"/>
      <c r="BR236" s="21"/>
      <c r="BS236" s="21"/>
      <c r="BT236" s="55"/>
      <c r="BU236" s="76"/>
      <c r="BV236" s="30">
        <f>MIN(BC236:BS236)</f>
        <v>0</v>
      </c>
      <c r="BW236" s="30" t="s">
        <v>655</v>
      </c>
      <c r="BX236" s="30" t="s">
        <v>655</v>
      </c>
      <c r="BY236" s="30" t="s">
        <v>655</v>
      </c>
      <c r="BZ236" s="30">
        <f>MAX(BC236:BS236)</f>
        <v>0</v>
      </c>
      <c r="CA236" s="30" t="s">
        <v>655</v>
      </c>
      <c r="CB236" s="76"/>
      <c r="CC236" s="21"/>
      <c r="CD236" s="21"/>
      <c r="CE236" s="21"/>
      <c r="CF236" s="21"/>
      <c r="CG236" s="21"/>
      <c r="CH236" s="21"/>
      <c r="CI236" s="21"/>
      <c r="CJ236" s="32"/>
    </row>
    <row r="237" spans="2:88">
      <c r="B237" s="422"/>
      <c r="C237" s="1"/>
      <c r="D237" s="1"/>
      <c r="E237" s="423" t="s">
        <v>1078</v>
      </c>
      <c r="F237" s="423" t="s">
        <v>174</v>
      </c>
      <c r="G237" s="423"/>
      <c r="H237" s="423"/>
      <c r="I237" s="423"/>
      <c r="J237" s="423"/>
      <c r="K237" s="423"/>
      <c r="L237" s="423"/>
      <c r="M237" s="423"/>
      <c r="N237" s="423"/>
      <c r="O237" s="423"/>
      <c r="P237" s="423"/>
      <c r="Q237" s="423"/>
      <c r="R237" s="423"/>
      <c r="S237" s="423"/>
      <c r="T237" s="423"/>
      <c r="U237" s="423"/>
      <c r="V237" s="423"/>
      <c r="W237" s="423"/>
      <c r="X237" s="423"/>
      <c r="Y237" s="423"/>
      <c r="Z237" s="423"/>
      <c r="AA237" s="423"/>
      <c r="AB237" s="423"/>
      <c r="AC237" s="423"/>
      <c r="AD237" s="423"/>
      <c r="AE237" s="423"/>
      <c r="AF237" s="423"/>
      <c r="AG237" s="423"/>
      <c r="AH237" s="423"/>
      <c r="AI237" s="423"/>
      <c r="AJ237" s="423"/>
      <c r="AK237" s="423"/>
      <c r="AL237" s="423"/>
      <c r="AM237" s="423"/>
      <c r="AN237" s="423"/>
      <c r="AO237" s="423"/>
      <c r="AP237" s="423"/>
      <c r="AQ237" s="423"/>
      <c r="AR237" s="423"/>
      <c r="AS237" s="423"/>
      <c r="AT237" s="423"/>
      <c r="AU237" s="423"/>
      <c r="AV237" s="423"/>
      <c r="AW237" s="423"/>
      <c r="AX237" s="423"/>
      <c r="AY237" s="423"/>
      <c r="AZ237" s="423"/>
      <c r="BA237" s="423"/>
      <c r="BB237" s="423"/>
      <c r="BC237" s="423"/>
      <c r="BD237" s="423"/>
      <c r="BE237" s="423"/>
      <c r="BF237" s="423"/>
      <c r="BG237" s="423"/>
      <c r="BH237" s="423"/>
      <c r="BI237" s="423"/>
      <c r="BJ237" s="423"/>
      <c r="BK237" s="423"/>
      <c r="BL237" s="423"/>
      <c r="BM237" s="423"/>
      <c r="BN237" s="423"/>
      <c r="BO237" s="423"/>
      <c r="BP237" s="423"/>
      <c r="BQ237" s="423"/>
      <c r="BR237" s="423"/>
      <c r="BS237" s="423"/>
      <c r="BT237" s="423"/>
      <c r="BU237" s="423"/>
      <c r="BV237" s="423"/>
      <c r="BW237" s="423"/>
      <c r="BX237" s="423"/>
      <c r="BY237" s="423"/>
      <c r="BZ237" s="423"/>
      <c r="CA237" s="423"/>
      <c r="CB237" s="23"/>
      <c r="CJ237" s="352"/>
    </row>
    <row r="238" spans="2:88">
      <c r="B238" s="99">
        <v>177</v>
      </c>
      <c r="C238" s="49">
        <v>1</v>
      </c>
      <c r="D238" s="51">
        <v>1</v>
      </c>
      <c r="E238" s="38" t="s">
        <v>241</v>
      </c>
      <c r="F238" s="38" t="s">
        <v>1103</v>
      </c>
      <c r="G238" s="37" t="s">
        <v>174</v>
      </c>
      <c r="H238" s="70"/>
      <c r="I238" s="86"/>
      <c r="J238" s="86"/>
      <c r="K238" s="86"/>
      <c r="L238" s="86"/>
      <c r="M238" s="86"/>
      <c r="N238" s="89"/>
      <c r="O238" s="89"/>
      <c r="P238" s="22"/>
      <c r="Q238" s="22"/>
      <c r="R238" s="22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37"/>
      <c r="AR238" s="21"/>
      <c r="AS238" s="21"/>
      <c r="AT238" s="21"/>
      <c r="AU238" s="76"/>
      <c r="AV238" s="30">
        <f>MIN(I238:AT238)</f>
        <v>0</v>
      </c>
      <c r="AW238" s="30" t="s">
        <v>655</v>
      </c>
      <c r="AX238" s="30" t="s">
        <v>655</v>
      </c>
      <c r="AY238" s="30" t="s">
        <v>655</v>
      </c>
      <c r="AZ238" s="30">
        <f>MAX(I238:AT238)</f>
        <v>0</v>
      </c>
      <c r="BA238" s="30" t="s">
        <v>655</v>
      </c>
      <c r="BB238" s="76"/>
      <c r="BC238" s="69"/>
      <c r="BD238" s="21"/>
      <c r="BE238" s="21"/>
      <c r="BF238" s="21"/>
      <c r="BG238" s="69"/>
      <c r="BH238" s="21"/>
      <c r="BI238" s="21">
        <v>5</v>
      </c>
      <c r="BJ238" s="21">
        <v>7.9</v>
      </c>
      <c r="BK238" s="69">
        <v>234</v>
      </c>
      <c r="BL238" s="69">
        <v>6</v>
      </c>
      <c r="BM238" s="21">
        <v>12</v>
      </c>
      <c r="BN238" s="21">
        <v>61</v>
      </c>
      <c r="BO238" s="21"/>
      <c r="BP238" s="21"/>
      <c r="BQ238" s="21"/>
      <c r="BR238" s="21"/>
      <c r="BS238" s="21"/>
      <c r="BT238" s="55"/>
      <c r="BU238" s="76"/>
      <c r="BV238" s="30">
        <f>MIN(BC238:BS238)</f>
        <v>5</v>
      </c>
      <c r="BW238" s="30">
        <f>MEDIAN(BC238:BS238)</f>
        <v>9.9499999999999993</v>
      </c>
      <c r="BX238" s="30">
        <f>AVERAGE(BC238:BS238)</f>
        <v>54.316666666666663</v>
      </c>
      <c r="BY238" s="30">
        <f>PERCENTILE(BC238:BS238,0.95)</f>
        <v>190.75</v>
      </c>
      <c r="BZ238" s="30">
        <f>MAX(BC238:BS238)</f>
        <v>234</v>
      </c>
      <c r="CA238" s="30">
        <f>STDEV(BC238:BS238)</f>
        <v>90.600892195754156</v>
      </c>
      <c r="CB238" s="76"/>
      <c r="CC238" s="21"/>
      <c r="CD238" s="21"/>
      <c r="CE238" s="21"/>
      <c r="CF238" s="21"/>
      <c r="CG238" s="21"/>
      <c r="CH238" s="21"/>
      <c r="CI238" s="21"/>
      <c r="CJ238" s="32"/>
    </row>
    <row r="239" spans="2:88">
      <c r="B239" s="486"/>
      <c r="C239" s="487"/>
      <c r="D239" s="487"/>
      <c r="E239" s="143" t="s">
        <v>1091</v>
      </c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  <c r="AA239" s="144"/>
      <c r="AB239" s="144"/>
      <c r="AC239" s="144"/>
      <c r="AD239" s="144"/>
      <c r="AE239" s="144"/>
      <c r="AF239" s="144"/>
      <c r="AG239" s="144"/>
      <c r="AH239" s="144"/>
      <c r="AI239" s="144"/>
      <c r="AJ239" s="144"/>
      <c r="AK239" s="144"/>
      <c r="AL239" s="144"/>
      <c r="AM239" s="144"/>
      <c r="AN239" s="144"/>
      <c r="AO239" s="144"/>
      <c r="AP239" s="144"/>
      <c r="AQ239" s="144"/>
      <c r="AR239" s="144"/>
      <c r="AS239" s="144"/>
      <c r="AT239" s="144"/>
      <c r="AU239" s="144"/>
      <c r="AV239" s="144"/>
      <c r="AW239" s="144"/>
      <c r="AX239" s="144"/>
      <c r="AY239" s="144"/>
      <c r="AZ239" s="144"/>
      <c r="BA239" s="144"/>
      <c r="BB239" s="144"/>
      <c r="BC239" s="144"/>
      <c r="BD239" s="144"/>
      <c r="BE239" s="144"/>
      <c r="BF239" s="144"/>
      <c r="BG239" s="144"/>
      <c r="BH239" s="144"/>
      <c r="BI239" s="144"/>
      <c r="BJ239" s="144"/>
      <c r="BK239" s="144"/>
      <c r="BL239" s="144"/>
      <c r="BM239" s="144"/>
      <c r="BN239" s="144"/>
      <c r="BO239" s="144"/>
      <c r="BP239" s="144"/>
      <c r="BQ239" s="144"/>
      <c r="BR239" s="144"/>
      <c r="BS239" s="144"/>
      <c r="BT239" s="144"/>
      <c r="BU239" s="144"/>
      <c r="BV239" s="144"/>
      <c r="BW239" s="144"/>
      <c r="BX239" s="144"/>
      <c r="BY239" s="144"/>
      <c r="BZ239" s="144"/>
      <c r="CA239" s="145"/>
      <c r="CB239" s="76"/>
      <c r="CC239" s="21"/>
      <c r="CD239" s="21"/>
      <c r="CE239" s="21"/>
      <c r="CF239" s="21"/>
      <c r="CG239" s="21"/>
      <c r="CH239" s="21"/>
      <c r="CI239" s="21"/>
      <c r="CJ239" s="32"/>
    </row>
    <row r="240" spans="2:88">
      <c r="B240" s="99">
        <v>178</v>
      </c>
      <c r="C240" s="49">
        <v>1</v>
      </c>
      <c r="D240" s="51">
        <v>1</v>
      </c>
      <c r="E240" s="39" t="s">
        <v>103</v>
      </c>
      <c r="F240" s="38" t="s">
        <v>1104</v>
      </c>
      <c r="G240" s="21" t="s">
        <v>115</v>
      </c>
      <c r="H240" s="70"/>
      <c r="I240" s="86"/>
      <c r="J240" s="86"/>
      <c r="K240" s="86"/>
      <c r="L240" s="86"/>
      <c r="M240" s="86"/>
      <c r="N240" s="89"/>
      <c r="O240" s="89"/>
      <c r="P240" s="22"/>
      <c r="Q240" s="22"/>
      <c r="R240" s="22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37"/>
      <c r="AR240" s="21"/>
      <c r="AS240" s="21"/>
      <c r="AT240" s="21"/>
      <c r="AU240" s="76"/>
      <c r="AV240" s="30">
        <f>MIN(I240:AT240)</f>
        <v>0</v>
      </c>
      <c r="AW240" s="30" t="s">
        <v>655</v>
      </c>
      <c r="AX240" s="30" t="s">
        <v>655</v>
      </c>
      <c r="AY240" s="30" t="s">
        <v>655</v>
      </c>
      <c r="AZ240" s="30">
        <f>MAX(I240:AT240)</f>
        <v>0</v>
      </c>
      <c r="BA240" s="30" t="s">
        <v>655</v>
      </c>
      <c r="BB240" s="76"/>
      <c r="BC240" s="65">
        <v>86.1</v>
      </c>
      <c r="BD240" s="65">
        <v>12</v>
      </c>
      <c r="BE240" s="65" t="s">
        <v>414</v>
      </c>
      <c r="BF240" s="21" t="s">
        <v>414</v>
      </c>
      <c r="BG240" s="65" t="s">
        <v>414</v>
      </c>
      <c r="BH240" s="65" t="s">
        <v>414</v>
      </c>
      <c r="BI240" s="65"/>
      <c r="BJ240" s="21"/>
      <c r="BK240" s="65"/>
      <c r="BL240" s="65"/>
      <c r="BM240" s="65"/>
      <c r="BN240" s="65"/>
      <c r="BO240" s="21"/>
      <c r="BP240" s="21"/>
      <c r="BQ240" s="21"/>
      <c r="BR240" s="21"/>
      <c r="BS240" s="21"/>
      <c r="BT240" s="55"/>
      <c r="BU240" s="76"/>
      <c r="BV240" s="30">
        <f>MIN(BC240:BS240)</f>
        <v>12</v>
      </c>
      <c r="BW240" s="30">
        <f>MEDIAN(BC240:BS240)</f>
        <v>49.05</v>
      </c>
      <c r="BX240" s="30">
        <f>AVERAGE(BC240:BS240)</f>
        <v>49.05</v>
      </c>
      <c r="BY240" s="30">
        <f>PERCENTILE(BC240:BS240,0.95)</f>
        <v>82.394999999999996</v>
      </c>
      <c r="BZ240" s="30">
        <f>MAX(BC240:BS240)</f>
        <v>86.1</v>
      </c>
      <c r="CA240" s="30">
        <f>STDEV(BC240:BS240)</f>
        <v>52.396612485923171</v>
      </c>
      <c r="CB240" s="76"/>
      <c r="CC240" s="21"/>
      <c r="CD240" s="21"/>
      <c r="CE240" s="21"/>
      <c r="CF240" s="21"/>
      <c r="CG240" s="21"/>
      <c r="CH240" s="21"/>
      <c r="CI240" s="21"/>
      <c r="CJ240" s="32"/>
    </row>
    <row r="241" spans="2:90">
      <c r="B241" s="422"/>
      <c r="C241" s="1"/>
      <c r="D241" s="1"/>
      <c r="E241" s="423" t="s">
        <v>1092</v>
      </c>
      <c r="F241" s="423"/>
      <c r="G241" s="423"/>
      <c r="H241" s="423"/>
      <c r="I241" s="423"/>
      <c r="J241" s="423"/>
      <c r="K241" s="423"/>
      <c r="L241" s="423"/>
      <c r="M241" s="423"/>
      <c r="N241" s="423"/>
      <c r="O241" s="423"/>
      <c r="P241" s="423"/>
      <c r="Q241" s="423"/>
      <c r="R241" s="423"/>
      <c r="S241" s="423"/>
      <c r="T241" s="423"/>
      <c r="U241" s="423"/>
      <c r="V241" s="423"/>
      <c r="W241" s="423"/>
      <c r="X241" s="423"/>
      <c r="Y241" s="423"/>
      <c r="Z241" s="423"/>
      <c r="AA241" s="423"/>
      <c r="AB241" s="423"/>
      <c r="AC241" s="423"/>
      <c r="AD241" s="423"/>
      <c r="AE241" s="423"/>
      <c r="AF241" s="423"/>
      <c r="AG241" s="423"/>
      <c r="AH241" s="423"/>
      <c r="AI241" s="423"/>
      <c r="AJ241" s="423"/>
      <c r="AK241" s="423"/>
      <c r="AL241" s="423"/>
      <c r="AM241" s="423"/>
      <c r="AN241" s="423"/>
      <c r="AO241" s="423"/>
      <c r="AP241" s="423"/>
      <c r="AQ241" s="423"/>
      <c r="AR241" s="423"/>
      <c r="AS241" s="423"/>
      <c r="AT241" s="423"/>
      <c r="AU241" s="423"/>
      <c r="AV241" s="423"/>
      <c r="AW241" s="423"/>
      <c r="AX241" s="423"/>
      <c r="AY241" s="423"/>
      <c r="AZ241" s="423"/>
      <c r="BA241" s="423"/>
      <c r="BB241" s="423"/>
      <c r="BC241" s="423"/>
      <c r="BD241" s="423"/>
      <c r="BE241" s="423"/>
      <c r="BF241" s="423"/>
      <c r="BG241" s="423"/>
      <c r="BH241" s="423"/>
      <c r="BI241" s="423"/>
      <c r="BJ241" s="423"/>
      <c r="BK241" s="423"/>
      <c r="BL241" s="423"/>
      <c r="BM241" s="423"/>
      <c r="BN241" s="423"/>
      <c r="BO241" s="423"/>
      <c r="BP241" s="423"/>
      <c r="BQ241" s="423"/>
      <c r="BR241" s="423"/>
      <c r="BS241" s="423"/>
      <c r="BT241" s="423"/>
      <c r="BU241" s="423"/>
      <c r="BV241" s="423"/>
      <c r="BW241" s="423"/>
      <c r="BX241" s="423"/>
      <c r="BY241" s="423"/>
      <c r="BZ241" s="423"/>
      <c r="CA241" s="423"/>
      <c r="CB241" s="23"/>
      <c r="CJ241" s="352"/>
    </row>
    <row r="242" spans="2:90">
      <c r="B242" s="99">
        <v>179</v>
      </c>
      <c r="C242" s="49">
        <v>1</v>
      </c>
      <c r="D242" s="51">
        <v>1</v>
      </c>
      <c r="E242" s="39" t="s">
        <v>47</v>
      </c>
      <c r="F242" s="38" t="s">
        <v>1047</v>
      </c>
      <c r="G242" s="21" t="s">
        <v>88</v>
      </c>
      <c r="H242" s="70"/>
      <c r="I242" s="86"/>
      <c r="J242" s="86"/>
      <c r="K242" s="86"/>
      <c r="L242" s="86"/>
      <c r="M242" s="86"/>
      <c r="N242" s="89"/>
      <c r="O242" s="89"/>
      <c r="P242" s="22"/>
      <c r="Q242" s="22"/>
      <c r="R242" s="22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37"/>
      <c r="AR242" s="21"/>
      <c r="AS242" s="21"/>
      <c r="AT242" s="21"/>
      <c r="AU242" s="76"/>
      <c r="AV242" s="30">
        <f>MIN(I242:AT242)</f>
        <v>0</v>
      </c>
      <c r="AW242" s="30" t="s">
        <v>655</v>
      </c>
      <c r="AX242" s="30" t="s">
        <v>655</v>
      </c>
      <c r="AY242" s="30" t="s">
        <v>655</v>
      </c>
      <c r="AZ242" s="30">
        <f>MAX(I242:AT242)</f>
        <v>0</v>
      </c>
      <c r="BA242" s="30" t="s">
        <v>655</v>
      </c>
      <c r="BB242" s="76"/>
      <c r="BC242" s="65"/>
      <c r="BD242" s="65"/>
      <c r="BE242" s="65"/>
      <c r="BF242" s="21"/>
      <c r="BG242" s="65"/>
      <c r="BH242" s="65"/>
      <c r="BI242" s="65"/>
      <c r="BJ242" s="21"/>
      <c r="BK242" s="65"/>
      <c r="BL242" s="65"/>
      <c r="BM242" s="65"/>
      <c r="BN242" s="65"/>
      <c r="BO242" s="21"/>
      <c r="BP242" s="21"/>
      <c r="BQ242" s="21"/>
      <c r="BR242" s="21"/>
      <c r="BS242" s="21"/>
      <c r="BT242" s="55"/>
      <c r="BU242" s="76"/>
      <c r="BV242" s="30">
        <f>MIN(BC242:BS242)</f>
        <v>0</v>
      </c>
      <c r="BW242" s="30" t="s">
        <v>655</v>
      </c>
      <c r="BX242" s="30" t="s">
        <v>655</v>
      </c>
      <c r="BY242" s="30" t="s">
        <v>655</v>
      </c>
      <c r="BZ242" s="30">
        <f>MAX(BC242:BS242)</f>
        <v>0</v>
      </c>
      <c r="CA242" s="30" t="s">
        <v>655</v>
      </c>
      <c r="CB242" s="76"/>
      <c r="CC242" s="21"/>
      <c r="CD242" s="21"/>
      <c r="CE242" s="21"/>
      <c r="CF242" s="21"/>
      <c r="CG242" s="21"/>
      <c r="CH242" s="21"/>
      <c r="CI242" s="21"/>
      <c r="CJ242" s="32"/>
    </row>
    <row r="243" spans="2:90">
      <c r="B243" s="99">
        <v>180</v>
      </c>
      <c r="C243" s="49">
        <v>2</v>
      </c>
      <c r="D243" s="51">
        <v>2</v>
      </c>
      <c r="E243" s="39" t="s">
        <v>93</v>
      </c>
      <c r="F243" s="38" t="s">
        <v>1048</v>
      </c>
      <c r="G243" s="21" t="s">
        <v>88</v>
      </c>
      <c r="H243" s="70"/>
      <c r="I243" s="86"/>
      <c r="J243" s="86"/>
      <c r="K243" s="86"/>
      <c r="L243" s="86"/>
      <c r="M243" s="86"/>
      <c r="N243" s="89"/>
      <c r="O243" s="89"/>
      <c r="P243" s="22"/>
      <c r="Q243" s="22"/>
      <c r="R243" s="22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37"/>
      <c r="AR243" s="21"/>
      <c r="AS243" s="21"/>
      <c r="AT243" s="21"/>
      <c r="AU243" s="76"/>
      <c r="AV243" s="30">
        <f>MIN(I243:AT243)</f>
        <v>0</v>
      </c>
      <c r="AW243" s="30" t="s">
        <v>655</v>
      </c>
      <c r="AX243" s="30" t="s">
        <v>655</v>
      </c>
      <c r="AY243" s="30" t="s">
        <v>655</v>
      </c>
      <c r="AZ243" s="30">
        <f>MAX(I243:AT243)</f>
        <v>0</v>
      </c>
      <c r="BA243" s="30" t="s">
        <v>655</v>
      </c>
      <c r="BB243" s="76"/>
      <c r="BC243" s="65"/>
      <c r="BD243" s="65"/>
      <c r="BE243" s="65"/>
      <c r="BF243" s="21"/>
      <c r="BG243" s="65"/>
      <c r="BH243" s="65"/>
      <c r="BI243" s="65"/>
      <c r="BJ243" s="21"/>
      <c r="BK243" s="65"/>
      <c r="BL243" s="65"/>
      <c r="BM243" s="65"/>
      <c r="BN243" s="65"/>
      <c r="BO243" s="21"/>
      <c r="BP243" s="21"/>
      <c r="BQ243" s="21"/>
      <c r="BR243" s="21"/>
      <c r="BS243" s="21"/>
      <c r="BT243" s="55"/>
      <c r="BU243" s="76"/>
      <c r="BV243" s="30">
        <f>MIN(BC243:BS243)</f>
        <v>0</v>
      </c>
      <c r="BW243" s="30" t="s">
        <v>655</v>
      </c>
      <c r="BX243" s="30" t="s">
        <v>655</v>
      </c>
      <c r="BY243" s="30" t="s">
        <v>655</v>
      </c>
      <c r="BZ243" s="30">
        <f>MAX(BC243:BS243)</f>
        <v>0</v>
      </c>
      <c r="CA243" s="30" t="s">
        <v>655</v>
      </c>
      <c r="CB243" s="76"/>
      <c r="CC243" s="21"/>
      <c r="CD243" s="21"/>
      <c r="CE243" s="21"/>
      <c r="CF243" s="21"/>
      <c r="CG243" s="21"/>
      <c r="CH243" s="21"/>
      <c r="CI243" s="21"/>
      <c r="CJ243" s="32"/>
    </row>
    <row r="244" spans="2:90">
      <c r="B244" s="422"/>
      <c r="C244" s="1"/>
      <c r="D244" s="1"/>
      <c r="E244" s="423" t="s">
        <v>1093</v>
      </c>
      <c r="F244" s="423"/>
      <c r="G244" s="423"/>
      <c r="H244" s="423"/>
      <c r="I244" s="423"/>
      <c r="J244" s="423"/>
      <c r="K244" s="423"/>
      <c r="L244" s="423"/>
      <c r="M244" s="423"/>
      <c r="N244" s="423"/>
      <c r="O244" s="423"/>
      <c r="P244" s="423"/>
      <c r="Q244" s="423"/>
      <c r="R244" s="423"/>
      <c r="S244" s="423"/>
      <c r="T244" s="423"/>
      <c r="U244" s="423"/>
      <c r="V244" s="423"/>
      <c r="W244" s="423"/>
      <c r="X244" s="423"/>
      <c r="Y244" s="423"/>
      <c r="Z244" s="423"/>
      <c r="AA244" s="423"/>
      <c r="AB244" s="423"/>
      <c r="AC244" s="423"/>
      <c r="AD244" s="423"/>
      <c r="AE244" s="423"/>
      <c r="AF244" s="423"/>
      <c r="AG244" s="423"/>
      <c r="AH244" s="423"/>
      <c r="AI244" s="423"/>
      <c r="AJ244" s="423"/>
      <c r="AK244" s="423"/>
      <c r="AL244" s="423"/>
      <c r="AM244" s="423"/>
      <c r="AN244" s="423"/>
      <c r="AO244" s="423"/>
      <c r="AP244" s="423"/>
      <c r="AQ244" s="423"/>
      <c r="AR244" s="423"/>
      <c r="AS244" s="423"/>
      <c r="AT244" s="423"/>
      <c r="AU244" s="423"/>
      <c r="AV244" s="423"/>
      <c r="AW244" s="423"/>
      <c r="AX244" s="423"/>
      <c r="AY244" s="423"/>
      <c r="AZ244" s="423"/>
      <c r="BA244" s="423"/>
      <c r="BB244" s="423"/>
      <c r="BC244" s="423"/>
      <c r="BD244" s="423"/>
      <c r="BE244" s="423"/>
      <c r="BF244" s="423"/>
      <c r="BG244" s="423"/>
      <c r="BH244" s="423"/>
      <c r="BI244" s="423"/>
      <c r="BJ244" s="423"/>
      <c r="BK244" s="423"/>
      <c r="BL244" s="423"/>
      <c r="BM244" s="423"/>
      <c r="BN244" s="423"/>
      <c r="BO244" s="423"/>
      <c r="BP244" s="423"/>
      <c r="BQ244" s="423"/>
      <c r="BR244" s="423"/>
      <c r="BS244" s="423"/>
      <c r="BT244" s="423"/>
      <c r="BU244" s="423"/>
      <c r="BV244" s="423"/>
      <c r="BW244" s="423"/>
      <c r="BX244" s="423"/>
      <c r="BY244" s="423"/>
      <c r="BZ244" s="423"/>
      <c r="CA244" s="423"/>
      <c r="CB244" s="23"/>
      <c r="CJ244" s="352"/>
    </row>
    <row r="245" spans="2:90">
      <c r="B245" s="99">
        <v>181</v>
      </c>
      <c r="C245" s="49">
        <v>1</v>
      </c>
      <c r="D245" s="51">
        <v>1</v>
      </c>
      <c r="E245" s="39" t="s">
        <v>54</v>
      </c>
      <c r="F245" s="38" t="s">
        <v>888</v>
      </c>
      <c r="G245" s="21" t="s">
        <v>90</v>
      </c>
      <c r="H245" s="70"/>
      <c r="I245" s="86"/>
      <c r="J245" s="86"/>
      <c r="K245" s="86"/>
      <c r="L245" s="86"/>
      <c r="M245" s="86"/>
      <c r="N245" s="89"/>
      <c r="O245" s="89"/>
      <c r="P245" s="22"/>
      <c r="Q245" s="22"/>
      <c r="R245" s="22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37"/>
      <c r="AR245" s="21"/>
      <c r="AS245" s="21"/>
      <c r="AT245" s="21"/>
      <c r="AU245" s="76"/>
      <c r="AV245" s="30">
        <f>MIN(I245:AT245)</f>
        <v>0</v>
      </c>
      <c r="AW245" s="30" t="s">
        <v>655</v>
      </c>
      <c r="AX245" s="30" t="s">
        <v>655</v>
      </c>
      <c r="AY245" s="30" t="s">
        <v>655</v>
      </c>
      <c r="AZ245" s="30">
        <f>MAX(I245:AT245)</f>
        <v>0</v>
      </c>
      <c r="BA245" s="30" t="s">
        <v>655</v>
      </c>
      <c r="BB245" s="76"/>
      <c r="BC245" s="65"/>
      <c r="BD245" s="65"/>
      <c r="BE245" s="65"/>
      <c r="BF245" s="21"/>
      <c r="BG245" s="65"/>
      <c r="BH245" s="65"/>
      <c r="BI245" s="65"/>
      <c r="BJ245" s="21"/>
      <c r="BK245" s="65"/>
      <c r="BL245" s="65"/>
      <c r="BM245" s="65"/>
      <c r="BN245" s="65"/>
      <c r="BO245" s="21"/>
      <c r="BP245" s="21"/>
      <c r="BQ245" s="21"/>
      <c r="BR245" s="21"/>
      <c r="BS245" s="21"/>
      <c r="BT245" s="55"/>
      <c r="BU245" s="76"/>
      <c r="BV245" s="30">
        <f>MIN(BC245:BS245)</f>
        <v>0</v>
      </c>
      <c r="BW245" s="30" t="s">
        <v>655</v>
      </c>
      <c r="BX245" s="30" t="s">
        <v>655</v>
      </c>
      <c r="BY245" s="30" t="s">
        <v>655</v>
      </c>
      <c r="BZ245" s="30">
        <f>MAX(BC245:BS245)</f>
        <v>0</v>
      </c>
      <c r="CA245" s="30" t="s">
        <v>655</v>
      </c>
      <c r="CB245" s="76"/>
      <c r="CC245" s="21"/>
      <c r="CD245" s="21"/>
      <c r="CE245" s="21"/>
      <c r="CF245" s="21"/>
      <c r="CG245" s="21"/>
      <c r="CH245" s="21"/>
      <c r="CI245" s="21"/>
      <c r="CJ245" s="32"/>
    </row>
    <row r="246" spans="2:90">
      <c r="B246" s="99">
        <v>182</v>
      </c>
      <c r="C246" s="49">
        <v>2</v>
      </c>
      <c r="D246" s="51">
        <v>2</v>
      </c>
      <c r="E246" s="40" t="s">
        <v>74</v>
      </c>
      <c r="F246" s="38" t="s">
        <v>676</v>
      </c>
      <c r="G246" s="45" t="s">
        <v>90</v>
      </c>
      <c r="H246" s="83"/>
      <c r="I246" s="86"/>
      <c r="J246" s="86"/>
      <c r="K246" s="86"/>
      <c r="L246" s="86"/>
      <c r="M246" s="86"/>
      <c r="N246" s="89"/>
      <c r="O246" s="89"/>
      <c r="P246" s="22"/>
      <c r="Q246" s="22"/>
      <c r="R246" s="22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37"/>
      <c r="AR246" s="21"/>
      <c r="AS246" s="21"/>
      <c r="AT246" s="21"/>
      <c r="AU246" s="76"/>
      <c r="AV246" s="30">
        <f>MIN(I246:AT246)</f>
        <v>0</v>
      </c>
      <c r="AW246" s="30" t="s">
        <v>655</v>
      </c>
      <c r="AX246" s="30" t="s">
        <v>655</v>
      </c>
      <c r="AY246" s="30" t="s">
        <v>655</v>
      </c>
      <c r="AZ246" s="30">
        <f>MAX(I246:AT246)</f>
        <v>0</v>
      </c>
      <c r="BA246" s="30" t="s">
        <v>655</v>
      </c>
      <c r="BB246" s="76"/>
      <c r="BC246" s="65"/>
      <c r="BD246" s="65"/>
      <c r="BE246" s="65"/>
      <c r="BF246" s="21"/>
      <c r="BG246" s="65"/>
      <c r="BH246" s="65"/>
      <c r="BI246" s="65"/>
      <c r="BJ246" s="21"/>
      <c r="BK246" s="65"/>
      <c r="BL246" s="65"/>
      <c r="BM246" s="65"/>
      <c r="BN246" s="65"/>
      <c r="BO246" s="21"/>
      <c r="BP246" s="21"/>
      <c r="BQ246" s="21"/>
      <c r="BR246" s="21"/>
      <c r="BS246" s="21"/>
      <c r="BT246" s="55"/>
      <c r="BU246" s="76"/>
      <c r="BV246" s="30">
        <f>MIN(BC246:BS246)</f>
        <v>0</v>
      </c>
      <c r="BW246" s="30" t="s">
        <v>655</v>
      </c>
      <c r="BX246" s="30" t="s">
        <v>655</v>
      </c>
      <c r="BY246" s="30" t="s">
        <v>655</v>
      </c>
      <c r="BZ246" s="30">
        <f>MAX(BC246:BS246)</f>
        <v>0</v>
      </c>
      <c r="CA246" s="30" t="s">
        <v>655</v>
      </c>
      <c r="CB246" s="76"/>
      <c r="CC246" s="21"/>
      <c r="CD246" s="21"/>
      <c r="CE246" s="21"/>
      <c r="CF246" s="21"/>
      <c r="CG246" s="21"/>
      <c r="CH246" s="21"/>
      <c r="CI246" s="21"/>
      <c r="CJ246" s="32"/>
    </row>
    <row r="247" spans="2:90">
      <c r="B247" s="422"/>
      <c r="C247" s="1"/>
      <c r="D247" s="1"/>
      <c r="E247" s="423" t="s">
        <v>1094</v>
      </c>
      <c r="F247" s="423"/>
      <c r="G247" s="423"/>
      <c r="H247" s="423"/>
      <c r="I247" s="423"/>
      <c r="J247" s="423"/>
      <c r="K247" s="423"/>
      <c r="L247" s="423"/>
      <c r="M247" s="423"/>
      <c r="N247" s="423"/>
      <c r="O247" s="423"/>
      <c r="P247" s="423"/>
      <c r="Q247" s="423"/>
      <c r="R247" s="423"/>
      <c r="S247" s="423"/>
      <c r="T247" s="423"/>
      <c r="U247" s="423"/>
      <c r="V247" s="423"/>
      <c r="W247" s="423"/>
      <c r="X247" s="423"/>
      <c r="Y247" s="423"/>
      <c r="Z247" s="423"/>
      <c r="AA247" s="423"/>
      <c r="AB247" s="423"/>
      <c r="AC247" s="423"/>
      <c r="AD247" s="423"/>
      <c r="AE247" s="423"/>
      <c r="AF247" s="423"/>
      <c r="AG247" s="423"/>
      <c r="AH247" s="423"/>
      <c r="AI247" s="423"/>
      <c r="AJ247" s="423"/>
      <c r="AK247" s="423"/>
      <c r="AL247" s="423"/>
      <c r="AM247" s="423"/>
      <c r="AN247" s="423"/>
      <c r="AO247" s="423"/>
      <c r="AP247" s="423"/>
      <c r="AQ247" s="423"/>
      <c r="AR247" s="423"/>
      <c r="AS247" s="423"/>
      <c r="AT247" s="423"/>
      <c r="AU247" s="423"/>
      <c r="AV247" s="423"/>
      <c r="AW247" s="423"/>
      <c r="AX247" s="423"/>
      <c r="AY247" s="423"/>
      <c r="AZ247" s="423"/>
      <c r="BA247" s="423"/>
      <c r="BB247" s="423"/>
      <c r="BC247" s="423"/>
      <c r="BD247" s="423"/>
      <c r="BE247" s="423"/>
      <c r="BF247" s="423"/>
      <c r="BG247" s="423"/>
      <c r="BH247" s="423"/>
      <c r="BI247" s="423"/>
      <c r="BJ247" s="423"/>
      <c r="BK247" s="423"/>
      <c r="BL247" s="423"/>
      <c r="BM247" s="423"/>
      <c r="BN247" s="423"/>
      <c r="BO247" s="423"/>
      <c r="BP247" s="423"/>
      <c r="BQ247" s="423"/>
      <c r="BR247" s="423"/>
      <c r="BS247" s="423"/>
      <c r="BT247" s="423"/>
      <c r="BU247" s="423"/>
      <c r="BV247" s="423"/>
      <c r="BW247" s="423"/>
      <c r="BX247" s="423"/>
      <c r="BY247" s="423"/>
      <c r="BZ247" s="423"/>
      <c r="CA247" s="423"/>
      <c r="CB247" s="23"/>
      <c r="CJ247" s="352"/>
    </row>
    <row r="248" spans="2:90" s="1" customFormat="1">
      <c r="B248" s="99">
        <v>183</v>
      </c>
      <c r="C248" s="49">
        <v>1</v>
      </c>
      <c r="D248" s="51">
        <v>1</v>
      </c>
      <c r="E248" s="41" t="s">
        <v>52</v>
      </c>
      <c r="F248" s="38" t="s">
        <v>889</v>
      </c>
      <c r="G248" s="38" t="s">
        <v>89</v>
      </c>
      <c r="H248" s="85"/>
      <c r="I248" s="86"/>
      <c r="J248" s="86"/>
      <c r="K248" s="86"/>
      <c r="L248" s="86"/>
      <c r="M248" s="86"/>
      <c r="N248" s="88"/>
      <c r="O248" s="88"/>
      <c r="P248" s="77"/>
      <c r="Q248" s="77"/>
      <c r="R248" s="77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7"/>
      <c r="AR248" s="38"/>
      <c r="AS248" s="38"/>
      <c r="AT248" s="38"/>
      <c r="AU248" s="78"/>
      <c r="AV248" s="30">
        <f>MIN(I248:AT248)</f>
        <v>0</v>
      </c>
      <c r="AW248" s="30" t="s">
        <v>655</v>
      </c>
      <c r="AX248" s="30" t="s">
        <v>655</v>
      </c>
      <c r="AY248" s="30" t="s">
        <v>655</v>
      </c>
      <c r="AZ248" s="30">
        <f>MAX(I248:AT248)</f>
        <v>0</v>
      </c>
      <c r="BA248" s="30" t="s">
        <v>655</v>
      </c>
      <c r="BB248" s="7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56"/>
      <c r="BU248" s="78"/>
      <c r="BV248" s="30">
        <f>MIN(BC248:BS248)</f>
        <v>0</v>
      </c>
      <c r="BW248" s="30" t="s">
        <v>655</v>
      </c>
      <c r="BX248" s="30" t="s">
        <v>655</v>
      </c>
      <c r="BY248" s="30" t="s">
        <v>655</v>
      </c>
      <c r="BZ248" s="30">
        <f>MAX(BC248:BS248)</f>
        <v>0</v>
      </c>
      <c r="CA248" s="30" t="s">
        <v>655</v>
      </c>
      <c r="CB248" s="78"/>
      <c r="CC248" s="38"/>
      <c r="CD248" s="38"/>
      <c r="CE248" s="38"/>
      <c r="CF248" s="38"/>
      <c r="CG248" s="38"/>
      <c r="CH248" s="38"/>
      <c r="CI248" s="38"/>
      <c r="CJ248" s="110"/>
    </row>
    <row r="249" spans="2:90">
      <c r="B249" s="422"/>
      <c r="C249" s="1"/>
      <c r="D249" s="1"/>
      <c r="E249" s="423" t="s">
        <v>1096</v>
      </c>
      <c r="F249" s="423"/>
      <c r="G249" s="423"/>
      <c r="H249" s="423"/>
      <c r="I249" s="423"/>
      <c r="J249" s="423"/>
      <c r="K249" s="423"/>
      <c r="L249" s="423"/>
      <c r="M249" s="423"/>
      <c r="N249" s="423"/>
      <c r="O249" s="423"/>
      <c r="P249" s="423"/>
      <c r="Q249" s="423"/>
      <c r="R249" s="423"/>
      <c r="S249" s="423"/>
      <c r="T249" s="423"/>
      <c r="U249" s="423"/>
      <c r="V249" s="423"/>
      <c r="W249" s="423"/>
      <c r="X249" s="423"/>
      <c r="Y249" s="423"/>
      <c r="Z249" s="423"/>
      <c r="AA249" s="423"/>
      <c r="AB249" s="423"/>
      <c r="AC249" s="423"/>
      <c r="AD249" s="423"/>
      <c r="AE249" s="423"/>
      <c r="AF249" s="423"/>
      <c r="AG249" s="423"/>
      <c r="AH249" s="423"/>
      <c r="AI249" s="423"/>
      <c r="AJ249" s="423"/>
      <c r="AK249" s="423"/>
      <c r="AL249" s="423"/>
      <c r="AM249" s="423"/>
      <c r="AN249" s="423"/>
      <c r="AO249" s="423"/>
      <c r="AP249" s="423"/>
      <c r="AQ249" s="423"/>
      <c r="AR249" s="423"/>
      <c r="AS249" s="423"/>
      <c r="AT249" s="423"/>
      <c r="AU249" s="423"/>
      <c r="AV249" s="423"/>
      <c r="AW249" s="423"/>
      <c r="AX249" s="423"/>
      <c r="AY249" s="423"/>
      <c r="AZ249" s="423"/>
      <c r="BA249" s="423"/>
      <c r="BB249" s="423"/>
      <c r="BC249" s="423"/>
      <c r="BD249" s="423"/>
      <c r="BE249" s="423"/>
      <c r="BF249" s="423"/>
      <c r="BG249" s="423"/>
      <c r="BH249" s="423"/>
      <c r="BI249" s="423"/>
      <c r="BJ249" s="423"/>
      <c r="BK249" s="423"/>
      <c r="BL249" s="423"/>
      <c r="BM249" s="423"/>
      <c r="BN249" s="423"/>
      <c r="BO249" s="423"/>
      <c r="BP249" s="423"/>
      <c r="BQ249" s="423"/>
      <c r="BR249" s="423"/>
      <c r="BS249" s="423"/>
      <c r="BT249" s="423"/>
      <c r="BU249" s="423"/>
      <c r="BV249" s="423"/>
      <c r="BW249" s="423"/>
      <c r="BX249" s="423"/>
      <c r="BY249" s="423"/>
      <c r="BZ249" s="423"/>
      <c r="CA249" s="423"/>
      <c r="CB249" s="23"/>
      <c r="CJ249" s="352"/>
    </row>
    <row r="250" spans="2:90">
      <c r="B250" s="99">
        <v>184</v>
      </c>
      <c r="C250" s="49">
        <v>1</v>
      </c>
      <c r="D250" s="51">
        <v>1</v>
      </c>
      <c r="E250" s="39" t="s">
        <v>95</v>
      </c>
      <c r="F250" s="38" t="s">
        <v>938</v>
      </c>
      <c r="G250" s="21" t="s">
        <v>114</v>
      </c>
      <c r="H250" s="70"/>
      <c r="I250" s="86"/>
      <c r="J250" s="86"/>
      <c r="K250" s="86"/>
      <c r="L250" s="86"/>
      <c r="M250" s="86"/>
      <c r="N250" s="22"/>
      <c r="O250" s="22"/>
      <c r="P250" s="22"/>
      <c r="Q250" s="22"/>
      <c r="R250" s="22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37"/>
      <c r="AR250" s="21"/>
      <c r="AS250" s="21"/>
      <c r="AT250" s="21"/>
      <c r="AU250" s="76"/>
      <c r="AV250" s="30">
        <f>MIN(I250:AT250)</f>
        <v>0</v>
      </c>
      <c r="AW250" s="30" t="s">
        <v>655</v>
      </c>
      <c r="AX250" s="30" t="s">
        <v>655</v>
      </c>
      <c r="AY250" s="30" t="s">
        <v>655</v>
      </c>
      <c r="AZ250" s="30">
        <f>MAX(I250:AT250)</f>
        <v>0</v>
      </c>
      <c r="BA250" s="30" t="s">
        <v>655</v>
      </c>
      <c r="BB250" s="76"/>
      <c r="BC250" s="65"/>
      <c r="BD250" s="65"/>
      <c r="BE250" s="65"/>
      <c r="BF250" s="21"/>
      <c r="BG250" s="65"/>
      <c r="BH250" s="65"/>
      <c r="BI250" s="65"/>
      <c r="BJ250" s="21"/>
      <c r="BK250" s="65"/>
      <c r="BL250" s="65"/>
      <c r="BM250" s="65"/>
      <c r="BN250" s="65"/>
      <c r="BO250" s="21"/>
      <c r="BP250" s="21"/>
      <c r="BQ250" s="21"/>
      <c r="BR250" s="21"/>
      <c r="BS250" s="21"/>
      <c r="BT250" s="55"/>
      <c r="BU250" s="76"/>
      <c r="BV250" s="30">
        <f>MIN(BC250:BS250)</f>
        <v>0</v>
      </c>
      <c r="BW250" s="30" t="s">
        <v>655</v>
      </c>
      <c r="BX250" s="30" t="s">
        <v>655</v>
      </c>
      <c r="BY250" s="30" t="s">
        <v>655</v>
      </c>
      <c r="BZ250" s="30">
        <f>MAX(BC250:BS250)</f>
        <v>0</v>
      </c>
      <c r="CA250" s="30" t="s">
        <v>655</v>
      </c>
      <c r="CB250" s="76"/>
      <c r="CC250" s="21"/>
      <c r="CD250" s="21"/>
      <c r="CE250" s="21"/>
      <c r="CF250" s="21"/>
      <c r="CG250" s="21"/>
      <c r="CH250" s="21"/>
      <c r="CI250" s="21"/>
      <c r="CJ250" s="32"/>
    </row>
    <row r="251" spans="2:90">
      <c r="B251" s="99">
        <v>185</v>
      </c>
      <c r="C251" s="49">
        <v>2</v>
      </c>
      <c r="D251" s="51">
        <v>2</v>
      </c>
      <c r="E251" s="39" t="s">
        <v>104</v>
      </c>
      <c r="F251" s="38" t="s">
        <v>890</v>
      </c>
      <c r="G251" s="21" t="s">
        <v>1095</v>
      </c>
      <c r="H251" s="70"/>
      <c r="I251" s="86"/>
      <c r="J251" s="86"/>
      <c r="K251" s="86"/>
      <c r="L251" s="86"/>
      <c r="M251" s="86"/>
      <c r="N251" s="89"/>
      <c r="O251" s="89"/>
      <c r="P251" s="22"/>
      <c r="Q251" s="22"/>
      <c r="R251" s="22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37"/>
      <c r="AR251" s="21"/>
      <c r="AS251" s="21"/>
      <c r="AT251" s="21"/>
      <c r="AU251" s="76"/>
      <c r="AV251" s="30">
        <f>MIN(I251:AT251)</f>
        <v>0</v>
      </c>
      <c r="AW251" s="30" t="s">
        <v>655</v>
      </c>
      <c r="AX251" s="30" t="s">
        <v>655</v>
      </c>
      <c r="AY251" s="30" t="s">
        <v>655</v>
      </c>
      <c r="AZ251" s="30">
        <f>MAX(I251:AT251)</f>
        <v>0</v>
      </c>
      <c r="BA251" s="30" t="s">
        <v>655</v>
      </c>
      <c r="BB251" s="76"/>
      <c r="BC251" s="65">
        <v>127</v>
      </c>
      <c r="BD251" s="65">
        <v>79.2</v>
      </c>
      <c r="BE251" s="65">
        <v>6.38</v>
      </c>
      <c r="BF251" s="21" t="s">
        <v>414</v>
      </c>
      <c r="BG251" s="65" t="s">
        <v>414</v>
      </c>
      <c r="BH251" s="65" t="s">
        <v>414</v>
      </c>
      <c r="BI251" s="65"/>
      <c r="BJ251" s="21"/>
      <c r="BK251" s="65"/>
      <c r="BL251" s="65"/>
      <c r="BM251" s="65"/>
      <c r="BN251" s="65"/>
      <c r="BO251" s="21"/>
      <c r="BP251" s="21"/>
      <c r="BQ251" s="21"/>
      <c r="BR251" s="21"/>
      <c r="BS251" s="21"/>
      <c r="BT251" s="55"/>
      <c r="BU251" s="76"/>
      <c r="BV251" s="30">
        <f>MIN(BC251:BS251)</f>
        <v>6.38</v>
      </c>
      <c r="BW251" s="30">
        <f>MEDIAN(BC251:BS251)</f>
        <v>79.2</v>
      </c>
      <c r="BX251" s="30">
        <f>AVERAGE(BC251:BS251)</f>
        <v>70.86</v>
      </c>
      <c r="BY251" s="30">
        <f>PERCENTILE(BC251:BS251,0.95)</f>
        <v>122.22</v>
      </c>
      <c r="BZ251" s="30">
        <f>MAX(BC251:BS251)</f>
        <v>127</v>
      </c>
      <c r="CA251" s="30">
        <f>STDEV(BC251:BS251)</f>
        <v>60.740948296845019</v>
      </c>
      <c r="CB251" s="76"/>
      <c r="CC251" s="21"/>
      <c r="CD251" s="21"/>
      <c r="CE251" s="21"/>
      <c r="CF251" s="21"/>
      <c r="CG251" s="21"/>
      <c r="CH251" s="21"/>
      <c r="CI251" s="21"/>
      <c r="CJ251" s="32"/>
    </row>
    <row r="252" spans="2:90">
      <c r="B252" s="422"/>
      <c r="C252" s="1"/>
      <c r="D252" s="1"/>
      <c r="E252" s="423" t="s">
        <v>892</v>
      </c>
      <c r="F252" s="423"/>
      <c r="G252" s="423"/>
      <c r="H252" s="423"/>
      <c r="I252" s="423"/>
      <c r="J252" s="423"/>
      <c r="K252" s="423"/>
      <c r="L252" s="423"/>
      <c r="M252" s="423"/>
      <c r="N252" s="423"/>
      <c r="O252" s="423"/>
      <c r="P252" s="423"/>
      <c r="Q252" s="423"/>
      <c r="R252" s="423"/>
      <c r="S252" s="423"/>
      <c r="T252" s="423"/>
      <c r="U252" s="423"/>
      <c r="V252" s="423"/>
      <c r="W252" s="423"/>
      <c r="X252" s="423"/>
      <c r="Y252" s="423"/>
      <c r="Z252" s="423"/>
      <c r="AA252" s="423"/>
      <c r="AB252" s="423"/>
      <c r="AC252" s="423"/>
      <c r="AD252" s="423"/>
      <c r="AE252" s="423"/>
      <c r="AF252" s="423"/>
      <c r="AG252" s="423"/>
      <c r="AH252" s="423"/>
      <c r="AI252" s="423"/>
      <c r="AJ252" s="423"/>
      <c r="AK252" s="423"/>
      <c r="AL252" s="423"/>
      <c r="AM252" s="423"/>
      <c r="AN252" s="423"/>
      <c r="AO252" s="423"/>
      <c r="AP252" s="423"/>
      <c r="AQ252" s="423"/>
      <c r="AR252" s="423"/>
      <c r="AS252" s="423"/>
      <c r="AT252" s="423"/>
      <c r="AU252" s="423"/>
      <c r="AV252" s="423"/>
      <c r="AW252" s="423"/>
      <c r="AX252" s="423"/>
      <c r="AY252" s="423"/>
      <c r="AZ252" s="423"/>
      <c r="BA252" s="423"/>
      <c r="BB252" s="423"/>
      <c r="BC252" s="423"/>
      <c r="BD252" s="423"/>
      <c r="BE252" s="423"/>
      <c r="BF252" s="423"/>
      <c r="BG252" s="423"/>
      <c r="BH252" s="423"/>
      <c r="BI252" s="423"/>
      <c r="BJ252" s="423"/>
      <c r="BK252" s="423"/>
      <c r="BL252" s="423"/>
      <c r="BM252" s="423"/>
      <c r="BN252" s="423"/>
      <c r="BO252" s="423"/>
      <c r="BP252" s="423"/>
      <c r="BQ252" s="423"/>
      <c r="BR252" s="423"/>
      <c r="BS252" s="423"/>
      <c r="BT252" s="423"/>
      <c r="BU252" s="423"/>
      <c r="BV252" s="423"/>
      <c r="BW252" s="423"/>
      <c r="BX252" s="423"/>
      <c r="BY252" s="423"/>
      <c r="BZ252" s="423"/>
      <c r="CA252" s="423"/>
      <c r="CB252" s="23"/>
      <c r="CJ252" s="352"/>
    </row>
    <row r="253" spans="2:90">
      <c r="B253" s="99">
        <v>186</v>
      </c>
      <c r="C253" s="49">
        <v>1</v>
      </c>
      <c r="D253" s="51">
        <v>1</v>
      </c>
      <c r="E253" s="39" t="s">
        <v>96</v>
      </c>
      <c r="F253" s="38" t="s">
        <v>891</v>
      </c>
      <c r="G253" s="21" t="s">
        <v>116</v>
      </c>
      <c r="H253" s="70"/>
      <c r="I253" s="86"/>
      <c r="J253" s="86"/>
      <c r="K253" s="86"/>
      <c r="L253" s="86"/>
      <c r="M253" s="86"/>
      <c r="N253" s="89"/>
      <c r="O253" s="89"/>
      <c r="P253" s="22"/>
      <c r="Q253" s="22"/>
      <c r="R253" s="22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37"/>
      <c r="AR253" s="21"/>
      <c r="AS253" s="21"/>
      <c r="AT253" s="21"/>
      <c r="AU253" s="76"/>
      <c r="AV253" s="30">
        <f>MIN(I253:AT253)</f>
        <v>0</v>
      </c>
      <c r="AW253" s="30" t="s">
        <v>655</v>
      </c>
      <c r="AX253" s="30" t="s">
        <v>655</v>
      </c>
      <c r="AY253" s="30" t="s">
        <v>655</v>
      </c>
      <c r="AZ253" s="30">
        <f>MAX(I253:AT253)</f>
        <v>0</v>
      </c>
      <c r="BA253" s="30" t="s">
        <v>655</v>
      </c>
      <c r="BB253" s="76"/>
      <c r="BC253" s="65" t="s">
        <v>414</v>
      </c>
      <c r="BD253" s="65" t="s">
        <v>414</v>
      </c>
      <c r="BE253" s="65" t="s">
        <v>414</v>
      </c>
      <c r="BF253" s="21" t="s">
        <v>414</v>
      </c>
      <c r="BG253" s="65" t="s">
        <v>414</v>
      </c>
      <c r="BH253" s="65" t="s">
        <v>414</v>
      </c>
      <c r="BI253" s="65"/>
      <c r="BJ253" s="21"/>
      <c r="BK253" s="65"/>
      <c r="BL253" s="65"/>
      <c r="BM253" s="65"/>
      <c r="BN253" s="65"/>
      <c r="BO253" s="21"/>
      <c r="BP253" s="21"/>
      <c r="BQ253" s="21"/>
      <c r="BR253" s="21"/>
      <c r="BS253" s="21"/>
      <c r="BT253" s="55"/>
      <c r="BU253" s="76"/>
      <c r="BV253" s="30">
        <f>MIN(BC253:BS253)</f>
        <v>0</v>
      </c>
      <c r="BW253" s="30" t="s">
        <v>655</v>
      </c>
      <c r="BX253" s="30" t="s">
        <v>655</v>
      </c>
      <c r="BY253" s="30" t="s">
        <v>655</v>
      </c>
      <c r="BZ253" s="30">
        <f>MAX(BC253:BS253)</f>
        <v>0</v>
      </c>
      <c r="CA253" s="30" t="s">
        <v>655</v>
      </c>
      <c r="CB253" s="76"/>
      <c r="CC253" s="21"/>
      <c r="CD253" s="21"/>
      <c r="CE253" s="21"/>
      <c r="CF253" s="21"/>
      <c r="CG253" s="21"/>
      <c r="CH253" s="21"/>
      <c r="CI253" s="21"/>
      <c r="CJ253" s="32"/>
    </row>
    <row r="254" spans="2:90">
      <c r="B254" s="422"/>
      <c r="C254" s="1"/>
      <c r="D254" s="1"/>
      <c r="E254" s="423" t="s">
        <v>937</v>
      </c>
      <c r="F254" s="423"/>
      <c r="G254" s="423"/>
      <c r="H254" s="423"/>
      <c r="I254" s="423"/>
      <c r="J254" s="423"/>
      <c r="K254" s="423"/>
      <c r="L254" s="423"/>
      <c r="M254" s="423"/>
      <c r="N254" s="423"/>
      <c r="O254" s="423"/>
      <c r="P254" s="423"/>
      <c r="Q254" s="423"/>
      <c r="R254" s="423"/>
      <c r="S254" s="423"/>
      <c r="T254" s="423"/>
      <c r="U254" s="423"/>
      <c r="V254" s="423"/>
      <c r="W254" s="423"/>
      <c r="X254" s="423"/>
      <c r="Y254" s="423"/>
      <c r="Z254" s="423"/>
      <c r="AA254" s="423"/>
      <c r="AB254" s="423"/>
      <c r="AC254" s="423"/>
      <c r="AD254" s="423"/>
      <c r="AE254" s="423"/>
      <c r="AF254" s="423"/>
      <c r="AG254" s="423"/>
      <c r="AH254" s="423"/>
      <c r="AI254" s="423"/>
      <c r="AJ254" s="423"/>
      <c r="AK254" s="423"/>
      <c r="AL254" s="423"/>
      <c r="AM254" s="423"/>
      <c r="AN254" s="423"/>
      <c r="AO254" s="423"/>
      <c r="AP254" s="423"/>
      <c r="AQ254" s="423"/>
      <c r="AR254" s="423"/>
      <c r="AS254" s="423"/>
      <c r="AT254" s="423"/>
      <c r="AU254" s="423"/>
      <c r="AV254" s="423"/>
      <c r="AW254" s="423"/>
      <c r="AX254" s="423"/>
      <c r="AY254" s="423"/>
      <c r="AZ254" s="423"/>
      <c r="BA254" s="423"/>
      <c r="BB254" s="423"/>
      <c r="BC254" s="423"/>
      <c r="BD254" s="423"/>
      <c r="BE254" s="423"/>
      <c r="BF254" s="423"/>
      <c r="BG254" s="423"/>
      <c r="BH254" s="423"/>
      <c r="BI254" s="423"/>
      <c r="BJ254" s="423"/>
      <c r="BK254" s="423"/>
      <c r="BL254" s="423"/>
      <c r="BM254" s="423"/>
      <c r="BN254" s="423"/>
      <c r="BO254" s="423"/>
      <c r="BP254" s="423"/>
      <c r="BQ254" s="423"/>
      <c r="BR254" s="423"/>
      <c r="BS254" s="423"/>
      <c r="BT254" s="423"/>
      <c r="BU254" s="423"/>
      <c r="BV254" s="423"/>
      <c r="BW254" s="423"/>
      <c r="BX254" s="423"/>
      <c r="BY254" s="423"/>
      <c r="BZ254" s="423"/>
      <c r="CA254" s="423"/>
      <c r="CB254" s="23"/>
      <c r="CJ254" s="352"/>
    </row>
    <row r="255" spans="2:90">
      <c r="B255" s="99">
        <v>187</v>
      </c>
      <c r="C255" s="49">
        <v>1</v>
      </c>
      <c r="D255" s="51">
        <v>1</v>
      </c>
      <c r="E255" s="39" t="s">
        <v>75</v>
      </c>
      <c r="F255" s="38" t="s">
        <v>1050</v>
      </c>
      <c r="G255" s="21" t="s">
        <v>939</v>
      </c>
      <c r="H255" s="70"/>
      <c r="I255" s="86"/>
      <c r="J255" s="86"/>
      <c r="K255" s="86"/>
      <c r="L255" s="86"/>
      <c r="M255" s="86"/>
      <c r="N255" s="89"/>
      <c r="O255" s="89"/>
      <c r="P255" s="22"/>
      <c r="Q255" s="22"/>
      <c r="R255" s="22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37"/>
      <c r="AR255" s="21"/>
      <c r="AS255" s="21"/>
      <c r="AT255" s="21"/>
      <c r="AU255" s="76"/>
      <c r="AV255" s="30">
        <f>MIN(I255:AT255)</f>
        <v>0</v>
      </c>
      <c r="AW255" s="30" t="s">
        <v>655</v>
      </c>
      <c r="AX255" s="30" t="s">
        <v>655</v>
      </c>
      <c r="AY255" s="30" t="s">
        <v>655</v>
      </c>
      <c r="AZ255" s="30">
        <f>MAX(I255:AT255)</f>
        <v>0</v>
      </c>
      <c r="BA255" s="30" t="s">
        <v>655</v>
      </c>
      <c r="BB255" s="76"/>
      <c r="BC255" s="65">
        <v>9.4499999999999993</v>
      </c>
      <c r="BD255" s="65">
        <v>1.38</v>
      </c>
      <c r="BE255" s="65" t="s">
        <v>414</v>
      </c>
      <c r="BF255" s="21" t="s">
        <v>414</v>
      </c>
      <c r="BG255" s="65" t="s">
        <v>414</v>
      </c>
      <c r="BH255" s="65" t="s">
        <v>414</v>
      </c>
      <c r="BI255" s="65"/>
      <c r="BJ255" s="21"/>
      <c r="BK255" s="65"/>
      <c r="BL255" s="65"/>
      <c r="BM255" s="65"/>
      <c r="BN255" s="65"/>
      <c r="BO255" s="21"/>
      <c r="BP255" s="21"/>
      <c r="BQ255" s="21"/>
      <c r="BR255" s="21"/>
      <c r="BS255" s="21"/>
      <c r="BT255" s="55"/>
      <c r="BU255" s="76"/>
      <c r="BV255" s="30">
        <f>MIN(BC255:BS255)</f>
        <v>1.38</v>
      </c>
      <c r="BW255" s="30">
        <f>MEDIAN(BC255:BS255)</f>
        <v>5.415</v>
      </c>
      <c r="BX255" s="30">
        <f>AVERAGE(BC255:BS255)</f>
        <v>5.4149999999999991</v>
      </c>
      <c r="BY255" s="30">
        <f>PERCENTILE(BC255:BS255,0.95)</f>
        <v>9.0465</v>
      </c>
      <c r="BZ255" s="30">
        <f>MAX(BC255:BS255)</f>
        <v>9.4499999999999993</v>
      </c>
      <c r="CA255" s="30">
        <f>STDEV(BC255:BS255)</f>
        <v>5.7063517241754376</v>
      </c>
      <c r="CB255" s="76"/>
      <c r="CC255" s="21"/>
      <c r="CD255" s="21"/>
      <c r="CE255" s="21"/>
      <c r="CF255" s="21"/>
      <c r="CG255" s="21"/>
      <c r="CH255" s="21"/>
      <c r="CI255" s="21"/>
      <c r="CJ255" s="32"/>
    </row>
    <row r="256" spans="2:90" s="245" customFormat="1" ht="21.75" customHeight="1">
      <c r="B256" s="537"/>
      <c r="C256" s="538"/>
      <c r="D256" s="538"/>
      <c r="E256" s="549" t="s">
        <v>711</v>
      </c>
      <c r="F256" s="549"/>
      <c r="G256" s="549"/>
      <c r="H256" s="102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2"/>
      <c r="AV256" s="104">
        <f t="shared" ref="AV256:BA256" si="64">SUM(AV232:AV255)</f>
        <v>10</v>
      </c>
      <c r="AW256" s="104">
        <f t="shared" si="64"/>
        <v>10.55</v>
      </c>
      <c r="AX256" s="104">
        <f t="shared" si="64"/>
        <v>10.55</v>
      </c>
      <c r="AY256" s="104">
        <f t="shared" si="64"/>
        <v>11.045</v>
      </c>
      <c r="AZ256" s="104">
        <f t="shared" si="64"/>
        <v>11.1</v>
      </c>
      <c r="BA256" s="104">
        <f t="shared" si="64"/>
        <v>0.77781745930520196</v>
      </c>
      <c r="BB256" s="102"/>
      <c r="BC256" s="103"/>
      <c r="BD256" s="103"/>
      <c r="BE256" s="103"/>
      <c r="BF256" s="103"/>
      <c r="BG256" s="103"/>
      <c r="BH256" s="103"/>
      <c r="BI256" s="103"/>
      <c r="BJ256" s="103"/>
      <c r="BK256" s="103"/>
      <c r="BL256" s="103"/>
      <c r="BM256" s="103"/>
      <c r="BN256" s="103"/>
      <c r="BO256" s="103"/>
      <c r="BP256" s="103"/>
      <c r="BQ256" s="103"/>
      <c r="BR256" s="103"/>
      <c r="BS256" s="103"/>
      <c r="BT256" s="103"/>
      <c r="BU256" s="102"/>
      <c r="BV256" s="104">
        <f t="shared" ref="BV256:CA256" si="65">SUM(BV232:BV255)</f>
        <v>26.4</v>
      </c>
      <c r="BW256" s="104">
        <f t="shared" si="65"/>
        <v>163.07499999999999</v>
      </c>
      <c r="BX256" s="104">
        <f t="shared" si="65"/>
        <v>203.15166666666667</v>
      </c>
      <c r="BY256" s="104">
        <f t="shared" si="65"/>
        <v>456.61149999999992</v>
      </c>
      <c r="BZ256" s="104">
        <f t="shared" si="65"/>
        <v>512.35</v>
      </c>
      <c r="CA256" s="104">
        <f t="shared" si="65"/>
        <v>231.10282154811981</v>
      </c>
      <c r="CB256" s="102"/>
      <c r="CC256" s="40"/>
      <c r="CD256" s="40"/>
      <c r="CE256" s="40"/>
      <c r="CF256" s="40"/>
      <c r="CG256" s="40"/>
      <c r="CH256" s="40"/>
      <c r="CI256" s="40"/>
      <c r="CJ256" s="100"/>
      <c r="CK256" s="13"/>
      <c r="CL256" s="13"/>
    </row>
    <row r="257" spans="2:88" s="246" customFormat="1" ht="29.25" customHeight="1" thickBot="1">
      <c r="B257" s="546"/>
      <c r="C257" s="547"/>
      <c r="D257" s="548"/>
      <c r="E257" s="543" t="s">
        <v>1350</v>
      </c>
      <c r="F257" s="544"/>
      <c r="G257" s="545"/>
      <c r="H257" s="128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  <c r="AA257" s="112"/>
      <c r="AB257" s="112"/>
      <c r="AC257" s="112"/>
      <c r="AD257" s="112"/>
      <c r="AE257" s="112"/>
      <c r="AF257" s="112"/>
      <c r="AG257" s="112"/>
      <c r="AH257" s="112"/>
      <c r="AI257" s="112"/>
      <c r="AJ257" s="112"/>
      <c r="AK257" s="112"/>
      <c r="AL257" s="112"/>
      <c r="AM257" s="112"/>
      <c r="AN257" s="112"/>
      <c r="AO257" s="112"/>
      <c r="AP257" s="112"/>
      <c r="AQ257" s="112"/>
      <c r="AR257" s="112"/>
      <c r="AS257" s="112"/>
      <c r="AT257" s="112"/>
      <c r="AU257" s="129"/>
      <c r="AV257" s="257">
        <f t="shared" ref="AV257:BA257" si="66">AV37+AV111+AV126+AV154+AV195+AV202+AV216+AV224+AV256</f>
        <v>8330.0199999999968</v>
      </c>
      <c r="AW257" s="257">
        <f t="shared" si="66"/>
        <v>14133.37</v>
      </c>
      <c r="AX257" s="257">
        <f t="shared" si="66"/>
        <v>18949.488623376623</v>
      </c>
      <c r="AY257" s="257">
        <f t="shared" si="66"/>
        <v>39824.097999999998</v>
      </c>
      <c r="AZ257" s="257">
        <f t="shared" si="66"/>
        <v>43803.19999999999</v>
      </c>
      <c r="BA257" s="257">
        <f t="shared" si="66"/>
        <v>14965.501125935496</v>
      </c>
      <c r="BB257" s="129"/>
      <c r="BC257" s="111"/>
      <c r="BD257" s="111"/>
      <c r="BE257" s="111"/>
      <c r="BF257" s="111"/>
      <c r="BG257" s="111"/>
      <c r="BH257" s="111"/>
      <c r="BI257" s="111"/>
      <c r="BJ257" s="111"/>
      <c r="BK257" s="111"/>
      <c r="BL257" s="111"/>
      <c r="BM257" s="111"/>
      <c r="BN257" s="111"/>
      <c r="BO257" s="111"/>
      <c r="BP257" s="111"/>
      <c r="BQ257" s="111"/>
      <c r="BR257" s="111"/>
      <c r="BS257" s="111"/>
      <c r="BT257" s="111"/>
      <c r="BU257" s="129"/>
      <c r="BV257" s="257">
        <f t="shared" ref="BV257:CA257" si="67">BV37+BV111+BV126+BV154+BV195+BV202+BV216+BV224+BV256</f>
        <v>11918.9478</v>
      </c>
      <c r="BW257" s="257">
        <f t="shared" si="67"/>
        <v>13437.175000000001</v>
      </c>
      <c r="BX257" s="257">
        <f t="shared" si="67"/>
        <v>16324.54618095238</v>
      </c>
      <c r="BY257" s="257">
        <f t="shared" si="67"/>
        <v>26626.675500000001</v>
      </c>
      <c r="BZ257" s="257">
        <f t="shared" si="67"/>
        <v>43959.9</v>
      </c>
      <c r="CA257" s="257">
        <f t="shared" si="67"/>
        <v>10231.741095733243</v>
      </c>
      <c r="CB257" s="129"/>
      <c r="CC257" s="111"/>
      <c r="CD257" s="111"/>
      <c r="CE257" s="111"/>
      <c r="CF257" s="111"/>
      <c r="CG257" s="111"/>
      <c r="CH257" s="111"/>
      <c r="CI257" s="111"/>
      <c r="CJ257" s="130"/>
    </row>
    <row r="258" spans="2:88" ht="16.2" thickBot="1">
      <c r="E258" s="5"/>
      <c r="G258" s="5"/>
      <c r="I258" s="2"/>
      <c r="J258" s="2"/>
      <c r="K258" s="2"/>
      <c r="L258" s="2"/>
      <c r="M258" s="2"/>
      <c r="BG258" s="105"/>
      <c r="BH258" s="105"/>
      <c r="BI258" s="105"/>
      <c r="BX258" t="s">
        <v>172</v>
      </c>
    </row>
    <row r="259" spans="2:88" s="59" customFormat="1" ht="21">
      <c r="B259" s="531"/>
      <c r="C259" s="532"/>
      <c r="D259" s="532"/>
      <c r="E259" s="533" t="s">
        <v>1343</v>
      </c>
      <c r="F259" s="533"/>
      <c r="G259" s="534"/>
      <c r="BA259" s="126"/>
    </row>
    <row r="260" spans="2:88" s="59" customFormat="1" ht="18" customHeight="1">
      <c r="B260" s="509"/>
      <c r="C260" s="510"/>
      <c r="D260" s="510"/>
      <c r="E260" s="535" t="s">
        <v>1335</v>
      </c>
      <c r="F260" s="535"/>
      <c r="G260" s="536"/>
      <c r="BA260" s="126"/>
    </row>
    <row r="261" spans="2:88" ht="21" customHeight="1">
      <c r="B261" s="509"/>
      <c r="C261" s="510"/>
      <c r="D261" s="510"/>
      <c r="E261" s="114" t="s">
        <v>740</v>
      </c>
      <c r="F261" s="114" t="s">
        <v>1336</v>
      </c>
      <c r="G261" s="115" t="s">
        <v>1337</v>
      </c>
      <c r="H261"/>
      <c r="I261"/>
      <c r="J261"/>
      <c r="K261"/>
      <c r="L261"/>
      <c r="M261"/>
      <c r="N261"/>
      <c r="O261"/>
      <c r="P261"/>
      <c r="Q261"/>
      <c r="R261"/>
      <c r="AQ261"/>
      <c r="BG261"/>
      <c r="BH261"/>
      <c r="BI261"/>
      <c r="BJ261"/>
      <c r="BK261"/>
      <c r="BL261"/>
      <c r="BM261"/>
      <c r="BN261"/>
    </row>
    <row r="262" spans="2:88">
      <c r="B262" s="336">
        <v>188</v>
      </c>
      <c r="C262" s="50">
        <v>1</v>
      </c>
      <c r="D262" s="63">
        <v>1</v>
      </c>
      <c r="E262" s="57" t="s">
        <v>1110</v>
      </c>
      <c r="F262" s="62" t="s">
        <v>411</v>
      </c>
      <c r="G262" s="108" t="s">
        <v>1505</v>
      </c>
      <c r="H262"/>
      <c r="I262"/>
      <c r="J262"/>
      <c r="K262"/>
      <c r="L262"/>
      <c r="M262"/>
      <c r="N262"/>
      <c r="O262"/>
      <c r="P262"/>
      <c r="Q262"/>
      <c r="R262"/>
      <c r="AQ262"/>
      <c r="BG262"/>
      <c r="BH262"/>
      <c r="BI262"/>
      <c r="BJ262"/>
      <c r="BK262"/>
      <c r="BL262"/>
      <c r="BM262"/>
      <c r="BN262"/>
    </row>
    <row r="263" spans="2:88">
      <c r="B263" s="336">
        <v>189</v>
      </c>
      <c r="C263" s="50">
        <v>2</v>
      </c>
      <c r="D263" s="63">
        <v>2</v>
      </c>
      <c r="E263" s="57" t="s">
        <v>1111</v>
      </c>
      <c r="F263" s="57" t="s">
        <v>1112</v>
      </c>
      <c r="G263" s="108" t="s">
        <v>1505</v>
      </c>
      <c r="H263"/>
      <c r="I263"/>
      <c r="J263"/>
      <c r="K263"/>
      <c r="L263"/>
      <c r="M263"/>
      <c r="N263"/>
      <c r="O263"/>
      <c r="P263"/>
      <c r="Q263"/>
      <c r="R263"/>
      <c r="AQ263"/>
      <c r="BG263"/>
      <c r="BH263"/>
      <c r="BI263"/>
      <c r="BJ263"/>
      <c r="BK263"/>
      <c r="BL263"/>
      <c r="BM263"/>
      <c r="BN263"/>
    </row>
    <row r="264" spans="2:88">
      <c r="B264" s="336">
        <v>190</v>
      </c>
      <c r="C264" s="50">
        <v>3</v>
      </c>
      <c r="D264" s="63">
        <v>3</v>
      </c>
      <c r="E264" s="57" t="s">
        <v>1113</v>
      </c>
      <c r="F264" s="62" t="s">
        <v>1114</v>
      </c>
      <c r="G264" s="108" t="s">
        <v>1505</v>
      </c>
      <c r="H264"/>
      <c r="I264"/>
      <c r="J264"/>
      <c r="K264"/>
      <c r="L264"/>
      <c r="M264"/>
      <c r="N264"/>
      <c r="O264"/>
      <c r="P264"/>
      <c r="Q264"/>
      <c r="R264"/>
      <c r="AQ264"/>
      <c r="BG264"/>
      <c r="BH264"/>
      <c r="BI264"/>
      <c r="BJ264"/>
      <c r="BK264"/>
      <c r="BL264"/>
      <c r="BM264"/>
      <c r="BN264"/>
    </row>
    <row r="265" spans="2:88">
      <c r="B265" s="336">
        <v>191</v>
      </c>
      <c r="C265" s="50">
        <v>4</v>
      </c>
      <c r="D265" s="63">
        <v>4</v>
      </c>
      <c r="E265" s="58" t="s">
        <v>1115</v>
      </c>
      <c r="F265" s="60" t="s">
        <v>1116</v>
      </c>
      <c r="G265" s="108" t="s">
        <v>1505</v>
      </c>
      <c r="H265"/>
      <c r="I265"/>
      <c r="J265"/>
      <c r="K265"/>
      <c r="L265"/>
      <c r="M265"/>
      <c r="N265"/>
      <c r="O265"/>
      <c r="P265"/>
      <c r="Q265"/>
      <c r="R265"/>
      <c r="AQ265"/>
      <c r="BG265"/>
      <c r="BH265"/>
      <c r="BI265"/>
      <c r="BJ265"/>
      <c r="BK265"/>
      <c r="BL265"/>
      <c r="BM265"/>
      <c r="BN265"/>
    </row>
    <row r="266" spans="2:88">
      <c r="B266" s="336">
        <v>192</v>
      </c>
      <c r="C266" s="50">
        <v>5</v>
      </c>
      <c r="D266" s="63">
        <v>5</v>
      </c>
      <c r="E266" s="57" t="s">
        <v>1117</v>
      </c>
      <c r="F266" s="57" t="s">
        <v>1118</v>
      </c>
      <c r="G266" s="108" t="s">
        <v>1505</v>
      </c>
      <c r="H266"/>
      <c r="I266"/>
      <c r="J266"/>
      <c r="K266"/>
      <c r="L266"/>
      <c r="M266"/>
      <c r="N266"/>
      <c r="O266"/>
      <c r="P266"/>
      <c r="Q266"/>
      <c r="R266"/>
      <c r="AQ266"/>
      <c r="BG266"/>
      <c r="BH266"/>
      <c r="BI266"/>
      <c r="BJ266"/>
      <c r="BK266"/>
      <c r="BL266"/>
      <c r="BM266"/>
      <c r="BN266"/>
    </row>
    <row r="267" spans="2:88">
      <c r="B267" s="336">
        <v>193</v>
      </c>
      <c r="C267" s="50">
        <v>6</v>
      </c>
      <c r="D267" s="63">
        <v>6</v>
      </c>
      <c r="E267" s="57" t="s">
        <v>1119</v>
      </c>
      <c r="F267" s="57" t="s">
        <v>1120</v>
      </c>
      <c r="G267" s="108" t="s">
        <v>1505</v>
      </c>
      <c r="H267"/>
      <c r="I267"/>
      <c r="J267"/>
      <c r="K267"/>
      <c r="L267"/>
      <c r="M267"/>
      <c r="N267"/>
      <c r="O267"/>
      <c r="P267"/>
      <c r="Q267"/>
      <c r="R267"/>
      <c r="AQ267"/>
      <c r="BG267"/>
      <c r="BH267"/>
      <c r="BI267"/>
      <c r="BJ267"/>
      <c r="BK267"/>
      <c r="BL267"/>
      <c r="BM267"/>
      <c r="BN267"/>
    </row>
    <row r="268" spans="2:88">
      <c r="B268" s="336">
        <v>194</v>
      </c>
      <c r="C268" s="50">
        <v>7</v>
      </c>
      <c r="D268" s="63">
        <v>7</v>
      </c>
      <c r="E268" s="57" t="s">
        <v>1121</v>
      </c>
      <c r="F268" s="57" t="s">
        <v>1122</v>
      </c>
      <c r="G268" s="108" t="s">
        <v>1505</v>
      </c>
      <c r="H268"/>
      <c r="I268"/>
      <c r="J268"/>
      <c r="K268"/>
      <c r="L268"/>
      <c r="M268"/>
      <c r="N268"/>
      <c r="O268"/>
      <c r="P268"/>
      <c r="Q268"/>
      <c r="R268"/>
      <c r="AQ268"/>
      <c r="BG268"/>
      <c r="BH268"/>
      <c r="BI268"/>
      <c r="BJ268"/>
      <c r="BK268"/>
      <c r="BL268"/>
      <c r="BM268"/>
      <c r="BN268"/>
    </row>
    <row r="269" spans="2:88">
      <c r="B269" s="336">
        <v>195</v>
      </c>
      <c r="C269" s="50">
        <v>8</v>
      </c>
      <c r="D269" s="63">
        <v>8</v>
      </c>
      <c r="E269" s="57" t="s">
        <v>1123</v>
      </c>
      <c r="F269" s="57" t="s">
        <v>1124</v>
      </c>
      <c r="G269" s="108" t="s">
        <v>1505</v>
      </c>
      <c r="H269"/>
      <c r="I269"/>
      <c r="J269"/>
      <c r="K269"/>
      <c r="L269"/>
      <c r="M269"/>
      <c r="N269"/>
      <c r="O269"/>
      <c r="P269"/>
      <c r="Q269"/>
      <c r="R269"/>
      <c r="AQ269"/>
      <c r="BG269"/>
      <c r="BH269"/>
      <c r="BI269"/>
      <c r="BJ269"/>
      <c r="BK269"/>
      <c r="BL269"/>
      <c r="BM269"/>
      <c r="BN269"/>
    </row>
    <row r="270" spans="2:88">
      <c r="B270" s="336">
        <v>196</v>
      </c>
      <c r="C270" s="50">
        <v>9</v>
      </c>
      <c r="D270" s="63">
        <v>9</v>
      </c>
      <c r="E270" s="57" t="s">
        <v>1125</v>
      </c>
      <c r="F270" s="62" t="s">
        <v>1126</v>
      </c>
      <c r="G270" s="108" t="s">
        <v>1505</v>
      </c>
      <c r="H270"/>
      <c r="I270"/>
      <c r="J270"/>
      <c r="K270"/>
      <c r="L270"/>
      <c r="M270"/>
      <c r="N270"/>
      <c r="O270"/>
      <c r="P270"/>
      <c r="Q270"/>
      <c r="R270"/>
      <c r="AQ270"/>
      <c r="BG270"/>
      <c r="BH270"/>
      <c r="BI270"/>
      <c r="BJ270"/>
      <c r="BK270"/>
      <c r="BL270"/>
      <c r="BM270"/>
      <c r="BN270"/>
    </row>
    <row r="271" spans="2:88">
      <c r="B271" s="336">
        <v>197</v>
      </c>
      <c r="C271" s="50">
        <v>10</v>
      </c>
      <c r="D271" s="63">
        <v>10</v>
      </c>
      <c r="E271" s="57" t="s">
        <v>1127</v>
      </c>
      <c r="F271" s="57" t="s">
        <v>1128</v>
      </c>
      <c r="G271" s="108" t="s">
        <v>1505</v>
      </c>
      <c r="H271"/>
      <c r="I271"/>
      <c r="J271"/>
      <c r="K271"/>
      <c r="L271"/>
      <c r="M271"/>
      <c r="N271"/>
      <c r="O271"/>
      <c r="P271"/>
      <c r="Q271"/>
      <c r="R271"/>
      <c r="AQ271"/>
      <c r="BG271"/>
      <c r="BH271"/>
      <c r="BI271"/>
      <c r="BJ271"/>
      <c r="BK271"/>
      <c r="BL271"/>
      <c r="BM271"/>
      <c r="BN271"/>
    </row>
    <row r="272" spans="2:88">
      <c r="B272" s="336">
        <v>198</v>
      </c>
      <c r="C272" s="50">
        <v>11</v>
      </c>
      <c r="D272" s="63">
        <v>11</v>
      </c>
      <c r="E272" s="57" t="s">
        <v>1129</v>
      </c>
      <c r="F272" s="57" t="s">
        <v>1130</v>
      </c>
      <c r="G272" s="108" t="s">
        <v>1505</v>
      </c>
      <c r="H272"/>
      <c r="I272"/>
      <c r="J272"/>
      <c r="K272"/>
      <c r="L272"/>
      <c r="M272"/>
      <c r="N272"/>
      <c r="O272"/>
      <c r="P272"/>
      <c r="Q272"/>
      <c r="R272"/>
      <c r="AQ272"/>
      <c r="BG272"/>
      <c r="BH272"/>
      <c r="BI272"/>
      <c r="BJ272"/>
      <c r="BK272"/>
      <c r="BL272"/>
      <c r="BM272"/>
      <c r="BN272"/>
    </row>
    <row r="273" spans="2:66">
      <c r="B273" s="336">
        <v>199</v>
      </c>
      <c r="C273" s="50">
        <v>12</v>
      </c>
      <c r="D273" s="63">
        <v>12</v>
      </c>
      <c r="E273" s="57" t="s">
        <v>1131</v>
      </c>
      <c r="F273" s="57" t="s">
        <v>1132</v>
      </c>
      <c r="G273" s="108" t="s">
        <v>1505</v>
      </c>
      <c r="H273"/>
      <c r="I273"/>
      <c r="J273"/>
      <c r="K273"/>
      <c r="L273"/>
      <c r="M273"/>
      <c r="N273"/>
      <c r="O273"/>
      <c r="P273"/>
      <c r="Q273"/>
      <c r="R273"/>
      <c r="AQ273"/>
      <c r="BG273"/>
      <c r="BH273"/>
      <c r="BI273"/>
      <c r="BJ273"/>
      <c r="BK273"/>
      <c r="BL273"/>
      <c r="BM273"/>
      <c r="BN273"/>
    </row>
    <row r="274" spans="2:66">
      <c r="B274" s="336">
        <v>200</v>
      </c>
      <c r="C274" s="50">
        <v>13</v>
      </c>
      <c r="D274" s="63">
        <v>13</v>
      </c>
      <c r="E274" s="57" t="s">
        <v>1133</v>
      </c>
      <c r="F274" s="57" t="s">
        <v>1134</v>
      </c>
      <c r="G274" s="108" t="s">
        <v>1505</v>
      </c>
      <c r="H274"/>
      <c r="I274"/>
      <c r="J274"/>
      <c r="K274"/>
      <c r="L274"/>
      <c r="M274"/>
      <c r="N274"/>
      <c r="O274"/>
      <c r="P274"/>
      <c r="Q274"/>
      <c r="R274"/>
      <c r="AQ274"/>
      <c r="BG274"/>
      <c r="BH274"/>
      <c r="BI274"/>
      <c r="BJ274"/>
      <c r="BK274"/>
      <c r="BL274"/>
      <c r="BM274"/>
      <c r="BN274"/>
    </row>
    <row r="275" spans="2:66">
      <c r="B275" s="336">
        <v>201</v>
      </c>
      <c r="C275" s="50">
        <v>14</v>
      </c>
      <c r="D275" s="63">
        <v>14</v>
      </c>
      <c r="E275" s="57" t="s">
        <v>1135</v>
      </c>
      <c r="F275" s="62" t="s">
        <v>1136</v>
      </c>
      <c r="G275" s="108" t="s">
        <v>1505</v>
      </c>
      <c r="H275"/>
      <c r="I275"/>
      <c r="J275"/>
      <c r="K275"/>
      <c r="L275"/>
      <c r="M275"/>
      <c r="N275"/>
      <c r="O275"/>
      <c r="P275"/>
      <c r="Q275"/>
      <c r="R275"/>
      <c r="AQ275"/>
      <c r="BG275"/>
      <c r="BH275"/>
      <c r="BI275"/>
      <c r="BJ275"/>
      <c r="BK275"/>
      <c r="BL275"/>
      <c r="BM275"/>
      <c r="BN275"/>
    </row>
    <row r="276" spans="2:66">
      <c r="B276" s="336">
        <v>202</v>
      </c>
      <c r="C276" s="50">
        <v>15</v>
      </c>
      <c r="D276" s="63">
        <v>15</v>
      </c>
      <c r="E276" s="57" t="s">
        <v>1137</v>
      </c>
      <c r="F276" s="62" t="s">
        <v>1138</v>
      </c>
      <c r="G276" s="108" t="s">
        <v>1505</v>
      </c>
      <c r="H276"/>
      <c r="I276"/>
      <c r="J276"/>
      <c r="K276"/>
      <c r="L276"/>
      <c r="M276"/>
      <c r="N276"/>
      <c r="O276"/>
      <c r="P276"/>
      <c r="Q276"/>
      <c r="R276"/>
      <c r="AQ276"/>
      <c r="BG276"/>
      <c r="BH276"/>
      <c r="BI276"/>
      <c r="BJ276"/>
      <c r="BK276"/>
      <c r="BL276"/>
      <c r="BM276"/>
      <c r="BN276"/>
    </row>
    <row r="277" spans="2:66">
      <c r="B277" s="336">
        <v>203</v>
      </c>
      <c r="C277" s="50">
        <v>16</v>
      </c>
      <c r="D277" s="63">
        <v>16</v>
      </c>
      <c r="E277" s="57" t="s">
        <v>1139</v>
      </c>
      <c r="F277" s="62" t="s">
        <v>1140</v>
      </c>
      <c r="G277" s="108" t="s">
        <v>1505</v>
      </c>
      <c r="H277"/>
      <c r="I277"/>
      <c r="J277"/>
      <c r="K277"/>
      <c r="L277"/>
      <c r="M277"/>
      <c r="N277"/>
      <c r="O277"/>
      <c r="P277"/>
      <c r="Q277"/>
      <c r="R277"/>
      <c r="AQ277"/>
      <c r="BG277"/>
      <c r="BH277"/>
      <c r="BI277"/>
      <c r="BJ277"/>
      <c r="BK277"/>
      <c r="BL277"/>
      <c r="BM277"/>
      <c r="BN277"/>
    </row>
    <row r="278" spans="2:66">
      <c r="B278" s="336">
        <v>204</v>
      </c>
      <c r="C278" s="50">
        <v>17</v>
      </c>
      <c r="D278" s="63">
        <v>17</v>
      </c>
      <c r="E278" s="57" t="s">
        <v>1141</v>
      </c>
      <c r="F278" s="62" t="s">
        <v>411</v>
      </c>
      <c r="G278" s="108" t="s">
        <v>1505</v>
      </c>
      <c r="H278"/>
      <c r="I278"/>
      <c r="J278"/>
      <c r="K278"/>
      <c r="L278"/>
      <c r="M278"/>
      <c r="N278"/>
      <c r="O278"/>
      <c r="P278"/>
      <c r="Q278"/>
      <c r="R278"/>
      <c r="AQ278"/>
      <c r="BG278"/>
      <c r="BH278"/>
      <c r="BI278"/>
      <c r="BJ278"/>
      <c r="BK278"/>
      <c r="BL278"/>
      <c r="BM278"/>
      <c r="BN278"/>
    </row>
    <row r="279" spans="2:66">
      <c r="B279" s="336">
        <v>205</v>
      </c>
      <c r="C279" s="50">
        <v>18</v>
      </c>
      <c r="D279" s="63">
        <v>18</v>
      </c>
      <c r="E279" s="57" t="s">
        <v>1142</v>
      </c>
      <c r="F279" s="62" t="s">
        <v>1143</v>
      </c>
      <c r="G279" s="108" t="s">
        <v>1505</v>
      </c>
      <c r="H279"/>
      <c r="I279"/>
      <c r="J279"/>
      <c r="K279"/>
      <c r="L279"/>
      <c r="M279"/>
      <c r="N279"/>
      <c r="O279"/>
      <c r="P279"/>
      <c r="Q279"/>
      <c r="R279"/>
      <c r="AQ279"/>
      <c r="BG279"/>
      <c r="BH279"/>
      <c r="BI279"/>
      <c r="BJ279"/>
      <c r="BK279"/>
      <c r="BL279"/>
      <c r="BM279"/>
      <c r="BN279"/>
    </row>
    <row r="280" spans="2:66">
      <c r="B280" s="336">
        <v>206</v>
      </c>
      <c r="C280" s="50">
        <v>19</v>
      </c>
      <c r="D280" s="63">
        <v>19</v>
      </c>
      <c r="E280" s="57" t="s">
        <v>1144</v>
      </c>
      <c r="F280" s="62" t="s">
        <v>1145</v>
      </c>
      <c r="G280" s="108" t="s">
        <v>1505</v>
      </c>
      <c r="H280"/>
      <c r="I280"/>
      <c r="J280"/>
      <c r="K280"/>
      <c r="L280"/>
      <c r="M280"/>
      <c r="N280"/>
      <c r="O280"/>
      <c r="P280"/>
      <c r="Q280"/>
      <c r="R280"/>
      <c r="AQ280"/>
      <c r="BG280"/>
      <c r="BH280"/>
      <c r="BI280"/>
      <c r="BJ280"/>
      <c r="BK280"/>
      <c r="BL280"/>
      <c r="BM280"/>
      <c r="BN280"/>
    </row>
    <row r="281" spans="2:66">
      <c r="B281" s="336">
        <v>207</v>
      </c>
      <c r="C281" s="50">
        <v>20</v>
      </c>
      <c r="D281" s="63">
        <v>20</v>
      </c>
      <c r="E281" s="57" t="s">
        <v>1146</v>
      </c>
      <c r="F281" s="62" t="s">
        <v>1147</v>
      </c>
      <c r="G281" s="108" t="s">
        <v>1505</v>
      </c>
      <c r="H281"/>
      <c r="I281"/>
      <c r="J281"/>
      <c r="K281"/>
      <c r="L281"/>
      <c r="M281"/>
      <c r="N281"/>
      <c r="O281"/>
      <c r="P281"/>
      <c r="Q281"/>
      <c r="R281"/>
      <c r="AQ281"/>
      <c r="BG281"/>
      <c r="BH281"/>
      <c r="BI281"/>
      <c r="BJ281"/>
      <c r="BK281"/>
      <c r="BL281"/>
      <c r="BM281"/>
      <c r="BN281"/>
    </row>
    <row r="282" spans="2:66">
      <c r="B282" s="336">
        <v>208</v>
      </c>
      <c r="C282" s="50">
        <v>21</v>
      </c>
      <c r="D282" s="63">
        <v>21</v>
      </c>
      <c r="E282" s="57" t="s">
        <v>1148</v>
      </c>
      <c r="F282" s="62" t="s">
        <v>1149</v>
      </c>
      <c r="G282" s="108" t="s">
        <v>1505</v>
      </c>
      <c r="H282"/>
      <c r="I282"/>
      <c r="J282"/>
      <c r="K282"/>
      <c r="L282"/>
      <c r="M282"/>
      <c r="N282"/>
      <c r="O282"/>
      <c r="P282"/>
      <c r="Q282"/>
      <c r="R282"/>
      <c r="AQ282"/>
      <c r="BG282"/>
      <c r="BH282"/>
      <c r="BI282"/>
      <c r="BJ282"/>
      <c r="BK282"/>
      <c r="BL282"/>
      <c r="BM282"/>
      <c r="BN282"/>
    </row>
    <row r="283" spans="2:66">
      <c r="B283" s="336">
        <v>209</v>
      </c>
      <c r="C283" s="50">
        <v>22</v>
      </c>
      <c r="D283" s="63">
        <v>22</v>
      </c>
      <c r="E283" s="57" t="s">
        <v>1150</v>
      </c>
      <c r="F283" s="57" t="s">
        <v>1151</v>
      </c>
      <c r="G283" s="108" t="s">
        <v>1505</v>
      </c>
      <c r="H283"/>
      <c r="I283"/>
      <c r="J283"/>
      <c r="K283"/>
      <c r="L283"/>
      <c r="M283"/>
      <c r="N283"/>
      <c r="O283"/>
      <c r="P283"/>
      <c r="Q283"/>
      <c r="R283"/>
      <c r="AQ283"/>
      <c r="BG283"/>
      <c r="BH283"/>
      <c r="BI283"/>
      <c r="BJ283"/>
      <c r="BK283"/>
      <c r="BL283"/>
      <c r="BM283"/>
      <c r="BN283"/>
    </row>
    <row r="284" spans="2:66">
      <c r="B284" s="336">
        <v>210</v>
      </c>
      <c r="C284" s="50">
        <v>23</v>
      </c>
      <c r="D284" s="63">
        <v>23</v>
      </c>
      <c r="E284" s="57" t="s">
        <v>1152</v>
      </c>
      <c r="F284" s="57" t="s">
        <v>1153</v>
      </c>
      <c r="G284" s="108" t="s">
        <v>1505</v>
      </c>
      <c r="H284"/>
      <c r="I284"/>
      <c r="J284"/>
      <c r="K284"/>
      <c r="L284"/>
      <c r="M284"/>
      <c r="N284"/>
      <c r="O284"/>
      <c r="P284"/>
      <c r="Q284"/>
      <c r="R284"/>
      <c r="AQ284"/>
      <c r="BG284"/>
      <c r="BH284"/>
      <c r="BI284"/>
      <c r="BJ284"/>
      <c r="BK284"/>
      <c r="BL284"/>
      <c r="BM284"/>
      <c r="BN284"/>
    </row>
    <row r="285" spans="2:66">
      <c r="B285" s="336">
        <v>211</v>
      </c>
      <c r="C285" s="50">
        <v>24</v>
      </c>
      <c r="D285" s="63">
        <v>24</v>
      </c>
      <c r="E285" s="57" t="s">
        <v>1154</v>
      </c>
      <c r="F285" s="62" t="s">
        <v>1155</v>
      </c>
      <c r="G285" s="108" t="s">
        <v>1505</v>
      </c>
      <c r="H285"/>
      <c r="I285"/>
      <c r="J285"/>
      <c r="K285"/>
      <c r="L285"/>
      <c r="M285"/>
      <c r="N285"/>
      <c r="O285"/>
      <c r="P285"/>
      <c r="Q285"/>
      <c r="R285"/>
      <c r="AQ285"/>
      <c r="BG285"/>
      <c r="BH285"/>
      <c r="BI285"/>
      <c r="BJ285"/>
      <c r="BK285"/>
      <c r="BL285"/>
      <c r="BM285"/>
      <c r="BN285"/>
    </row>
    <row r="286" spans="2:66">
      <c r="B286" s="336">
        <v>212</v>
      </c>
      <c r="C286" s="50">
        <v>25</v>
      </c>
      <c r="D286" s="63">
        <v>25</v>
      </c>
      <c r="E286" s="57" t="s">
        <v>1156</v>
      </c>
      <c r="F286" s="62" t="s">
        <v>1157</v>
      </c>
      <c r="G286" s="108" t="s">
        <v>1505</v>
      </c>
      <c r="H286"/>
      <c r="I286"/>
      <c r="J286"/>
      <c r="K286"/>
      <c r="L286"/>
      <c r="M286"/>
      <c r="N286"/>
      <c r="O286"/>
      <c r="P286"/>
      <c r="Q286"/>
      <c r="R286"/>
      <c r="AQ286"/>
      <c r="BG286"/>
      <c r="BH286"/>
      <c r="BI286"/>
      <c r="BJ286"/>
      <c r="BK286"/>
      <c r="BL286"/>
      <c r="BM286"/>
      <c r="BN286"/>
    </row>
    <row r="287" spans="2:66">
      <c r="B287" s="336">
        <v>213</v>
      </c>
      <c r="C287" s="50">
        <v>26</v>
      </c>
      <c r="D287" s="63">
        <v>26</v>
      </c>
      <c r="E287" s="57" t="s">
        <v>1158</v>
      </c>
      <c r="F287" s="62" t="s">
        <v>1159</v>
      </c>
      <c r="G287" s="108" t="s">
        <v>1505</v>
      </c>
      <c r="H287"/>
      <c r="I287"/>
      <c r="J287"/>
      <c r="K287"/>
      <c r="L287"/>
      <c r="M287"/>
      <c r="N287"/>
      <c r="O287"/>
      <c r="P287"/>
      <c r="Q287"/>
      <c r="R287"/>
      <c r="AQ287"/>
      <c r="BG287"/>
      <c r="BH287"/>
      <c r="BI287"/>
      <c r="BJ287"/>
      <c r="BK287"/>
      <c r="BL287"/>
      <c r="BM287"/>
      <c r="BN287"/>
    </row>
    <row r="288" spans="2:66">
      <c r="B288" s="336">
        <v>214</v>
      </c>
      <c r="C288" s="50">
        <v>27</v>
      </c>
      <c r="D288" s="63">
        <v>27</v>
      </c>
      <c r="E288" s="57" t="s">
        <v>1160</v>
      </c>
      <c r="F288" s="62" t="s">
        <v>1161</v>
      </c>
      <c r="G288" s="108" t="s">
        <v>1505</v>
      </c>
      <c r="H288"/>
      <c r="I288"/>
      <c r="J288"/>
      <c r="K288"/>
      <c r="L288"/>
      <c r="M288"/>
      <c r="N288"/>
      <c r="O288"/>
      <c r="P288"/>
      <c r="Q288"/>
      <c r="R288"/>
      <c r="AQ288"/>
      <c r="BG288"/>
      <c r="BH288"/>
      <c r="BI288"/>
      <c r="BJ288"/>
      <c r="BK288"/>
      <c r="BL288"/>
      <c r="BM288"/>
      <c r="BN288"/>
    </row>
    <row r="289" spans="2:66">
      <c r="B289" s="336">
        <v>215</v>
      </c>
      <c r="C289" s="50">
        <v>28</v>
      </c>
      <c r="D289" s="63">
        <v>28</v>
      </c>
      <c r="E289" s="57" t="s">
        <v>1162</v>
      </c>
      <c r="F289" s="62" t="s">
        <v>1163</v>
      </c>
      <c r="G289" s="108" t="s">
        <v>1505</v>
      </c>
      <c r="H289"/>
      <c r="I289"/>
      <c r="J289"/>
      <c r="K289"/>
      <c r="L289"/>
      <c r="M289"/>
      <c r="N289"/>
      <c r="O289"/>
      <c r="P289"/>
      <c r="Q289"/>
      <c r="R289"/>
      <c r="AQ289"/>
      <c r="BG289"/>
      <c r="BH289"/>
      <c r="BI289"/>
      <c r="BJ289"/>
      <c r="BK289"/>
      <c r="BL289"/>
      <c r="BM289"/>
      <c r="BN289"/>
    </row>
    <row r="290" spans="2:66">
      <c r="B290" s="336">
        <v>216</v>
      </c>
      <c r="C290" s="50">
        <v>29</v>
      </c>
      <c r="D290" s="63">
        <v>29</v>
      </c>
      <c r="E290" s="57" t="s">
        <v>1164</v>
      </c>
      <c r="F290" s="62" t="s">
        <v>1165</v>
      </c>
      <c r="G290" s="108" t="s">
        <v>1505</v>
      </c>
      <c r="H290"/>
      <c r="I290"/>
      <c r="J290"/>
      <c r="K290"/>
      <c r="L290"/>
      <c r="M290"/>
      <c r="N290"/>
      <c r="O290"/>
      <c r="P290"/>
      <c r="Q290"/>
      <c r="R290"/>
      <c r="AQ290"/>
      <c r="BG290"/>
      <c r="BH290"/>
      <c r="BI290"/>
      <c r="BJ290"/>
      <c r="BK290"/>
      <c r="BL290"/>
      <c r="BM290"/>
      <c r="BN290"/>
    </row>
    <row r="291" spans="2:66">
      <c r="B291" s="336">
        <v>217</v>
      </c>
      <c r="C291" s="50">
        <v>30</v>
      </c>
      <c r="D291" s="63">
        <v>30</v>
      </c>
      <c r="E291" s="57" t="s">
        <v>1166</v>
      </c>
      <c r="F291" s="62" t="s">
        <v>1167</v>
      </c>
      <c r="G291" s="108" t="s">
        <v>1505</v>
      </c>
      <c r="H291"/>
      <c r="I291"/>
      <c r="J291"/>
      <c r="K291"/>
      <c r="L291"/>
      <c r="M291"/>
      <c r="N291"/>
      <c r="O291"/>
      <c r="P291"/>
      <c r="Q291"/>
      <c r="R291"/>
      <c r="AQ291"/>
      <c r="BG291"/>
      <c r="BH291"/>
      <c r="BI291"/>
      <c r="BJ291"/>
      <c r="BK291"/>
      <c r="BL291"/>
      <c r="BM291"/>
      <c r="BN291"/>
    </row>
    <row r="292" spans="2:66">
      <c r="B292" s="336">
        <v>218</v>
      </c>
      <c r="C292" s="50">
        <v>31</v>
      </c>
      <c r="D292" s="63">
        <v>31</v>
      </c>
      <c r="E292" s="57" t="s">
        <v>1168</v>
      </c>
      <c r="F292" s="62" t="s">
        <v>1169</v>
      </c>
      <c r="G292" s="108" t="s">
        <v>1505</v>
      </c>
      <c r="H292"/>
      <c r="I292"/>
      <c r="J292"/>
      <c r="K292"/>
      <c r="L292"/>
      <c r="M292"/>
      <c r="N292"/>
      <c r="O292"/>
      <c r="P292"/>
      <c r="Q292"/>
      <c r="R292"/>
      <c r="AQ292"/>
      <c r="BG292"/>
      <c r="BH292"/>
      <c r="BI292"/>
      <c r="BJ292"/>
      <c r="BK292"/>
      <c r="BL292"/>
      <c r="BM292"/>
      <c r="BN292"/>
    </row>
    <row r="293" spans="2:66">
      <c r="B293" s="336">
        <v>219</v>
      </c>
      <c r="C293" s="50">
        <v>32</v>
      </c>
      <c r="D293" s="63">
        <v>32</v>
      </c>
      <c r="E293" s="57" t="s">
        <v>1170</v>
      </c>
      <c r="F293" s="62" t="s">
        <v>1171</v>
      </c>
      <c r="G293" s="108" t="s">
        <v>1505</v>
      </c>
      <c r="H293"/>
      <c r="I293"/>
      <c r="J293"/>
      <c r="K293"/>
      <c r="L293"/>
      <c r="M293"/>
      <c r="N293"/>
      <c r="O293"/>
      <c r="P293"/>
      <c r="Q293"/>
      <c r="R293"/>
      <c r="AQ293"/>
      <c r="BG293"/>
      <c r="BH293"/>
      <c r="BI293"/>
      <c r="BJ293"/>
      <c r="BK293"/>
      <c r="BL293"/>
      <c r="BM293"/>
      <c r="BN293"/>
    </row>
    <row r="294" spans="2:66">
      <c r="B294" s="336">
        <v>220</v>
      </c>
      <c r="C294" s="50">
        <v>33</v>
      </c>
      <c r="D294" s="63">
        <v>33</v>
      </c>
      <c r="E294" s="57" t="s">
        <v>1172</v>
      </c>
      <c r="F294" s="62" t="s">
        <v>1173</v>
      </c>
      <c r="G294" s="108" t="s">
        <v>1505</v>
      </c>
      <c r="H294"/>
      <c r="I294"/>
      <c r="J294"/>
      <c r="K294"/>
      <c r="L294"/>
      <c r="M294"/>
      <c r="N294"/>
      <c r="O294"/>
      <c r="P294"/>
      <c r="Q294"/>
      <c r="R294"/>
      <c r="AQ294"/>
      <c r="BG294"/>
      <c r="BH294"/>
      <c r="BI294"/>
      <c r="BJ294"/>
      <c r="BK294"/>
      <c r="BL294"/>
      <c r="BM294"/>
      <c r="BN294"/>
    </row>
    <row r="295" spans="2:66">
      <c r="B295" s="336">
        <v>221</v>
      </c>
      <c r="C295" s="50">
        <v>34</v>
      </c>
      <c r="D295" s="63">
        <v>34</v>
      </c>
      <c r="E295" s="57" t="s">
        <v>1174</v>
      </c>
      <c r="F295" s="57" t="s">
        <v>1175</v>
      </c>
      <c r="G295" s="108" t="s">
        <v>1505</v>
      </c>
      <c r="H295"/>
      <c r="I295"/>
      <c r="J295"/>
      <c r="K295"/>
      <c r="L295"/>
      <c r="M295"/>
      <c r="N295"/>
      <c r="O295"/>
      <c r="P295"/>
      <c r="Q295"/>
      <c r="R295"/>
      <c r="AQ295"/>
      <c r="BG295"/>
      <c r="BH295"/>
      <c r="BI295"/>
      <c r="BJ295"/>
      <c r="BK295"/>
      <c r="BL295"/>
      <c r="BM295"/>
      <c r="BN295"/>
    </row>
    <row r="296" spans="2:66">
      <c r="B296" s="336">
        <v>222</v>
      </c>
      <c r="C296" s="50">
        <v>35</v>
      </c>
      <c r="D296" s="63">
        <v>35</v>
      </c>
      <c r="E296" s="57" t="s">
        <v>1176</v>
      </c>
      <c r="F296" s="62" t="s">
        <v>1177</v>
      </c>
      <c r="G296" s="108" t="s">
        <v>1505</v>
      </c>
      <c r="H296"/>
      <c r="I296"/>
      <c r="J296"/>
      <c r="K296"/>
      <c r="L296"/>
      <c r="M296"/>
      <c r="N296"/>
      <c r="O296"/>
      <c r="P296"/>
      <c r="Q296"/>
      <c r="R296"/>
      <c r="AQ296"/>
      <c r="BG296"/>
      <c r="BH296"/>
      <c r="BI296"/>
      <c r="BJ296"/>
      <c r="BK296"/>
      <c r="BL296"/>
      <c r="BM296"/>
      <c r="BN296"/>
    </row>
    <row r="297" spans="2:66">
      <c r="B297" s="336">
        <v>223</v>
      </c>
      <c r="C297" s="50">
        <v>36</v>
      </c>
      <c r="D297" s="63">
        <v>36</v>
      </c>
      <c r="E297" s="57" t="s">
        <v>1178</v>
      </c>
      <c r="F297" s="57" t="s">
        <v>1179</v>
      </c>
      <c r="G297" s="108" t="s">
        <v>1505</v>
      </c>
      <c r="H297"/>
      <c r="I297"/>
      <c r="J297"/>
      <c r="K297"/>
      <c r="L297"/>
      <c r="M297"/>
      <c r="N297"/>
      <c r="O297"/>
      <c r="P297"/>
      <c r="Q297"/>
      <c r="R297"/>
      <c r="AQ297"/>
      <c r="BG297"/>
      <c r="BH297"/>
      <c r="BI297"/>
      <c r="BJ297"/>
      <c r="BK297"/>
      <c r="BL297"/>
      <c r="BM297"/>
      <c r="BN297"/>
    </row>
    <row r="298" spans="2:66">
      <c r="B298" s="336">
        <v>224</v>
      </c>
      <c r="C298" s="50">
        <v>37</v>
      </c>
      <c r="D298" s="63">
        <v>37</v>
      </c>
      <c r="E298" s="57" t="s">
        <v>1180</v>
      </c>
      <c r="F298" s="57" t="s">
        <v>1181</v>
      </c>
      <c r="G298" s="108" t="s">
        <v>1505</v>
      </c>
      <c r="H298"/>
      <c r="I298"/>
      <c r="J298"/>
      <c r="K298"/>
      <c r="L298"/>
      <c r="M298"/>
      <c r="N298"/>
      <c r="O298"/>
      <c r="P298"/>
      <c r="Q298"/>
      <c r="R298"/>
      <c r="AQ298"/>
      <c r="BG298"/>
      <c r="BH298"/>
      <c r="BI298"/>
      <c r="BJ298"/>
      <c r="BK298"/>
      <c r="BL298"/>
      <c r="BM298"/>
      <c r="BN298"/>
    </row>
    <row r="299" spans="2:66">
      <c r="B299" s="336">
        <v>225</v>
      </c>
      <c r="C299" s="50">
        <v>38</v>
      </c>
      <c r="D299" s="63">
        <v>38</v>
      </c>
      <c r="E299" s="57" t="s">
        <v>1182</v>
      </c>
      <c r="F299" s="62" t="s">
        <v>1183</v>
      </c>
      <c r="G299" s="108" t="s">
        <v>1505</v>
      </c>
      <c r="H299"/>
      <c r="I299"/>
      <c r="J299"/>
      <c r="K299"/>
      <c r="L299"/>
      <c r="M299"/>
      <c r="N299"/>
      <c r="O299"/>
      <c r="P299"/>
      <c r="Q299"/>
      <c r="R299"/>
      <c r="AQ299"/>
      <c r="BG299"/>
      <c r="BH299"/>
      <c r="BI299"/>
      <c r="BJ299"/>
      <c r="BK299"/>
      <c r="BL299"/>
      <c r="BM299"/>
      <c r="BN299"/>
    </row>
    <row r="300" spans="2:66">
      <c r="B300" s="336">
        <v>226</v>
      </c>
      <c r="C300" s="50">
        <v>39</v>
      </c>
      <c r="D300" s="63">
        <v>39</v>
      </c>
      <c r="E300" s="57" t="s">
        <v>1184</v>
      </c>
      <c r="F300" s="57" t="s">
        <v>1185</v>
      </c>
      <c r="G300" s="108" t="s">
        <v>1505</v>
      </c>
      <c r="H300"/>
      <c r="I300"/>
      <c r="J300"/>
      <c r="K300"/>
      <c r="L300"/>
      <c r="M300"/>
      <c r="N300"/>
      <c r="O300"/>
      <c r="P300"/>
      <c r="Q300"/>
      <c r="R300"/>
      <c r="AQ300"/>
      <c r="BG300"/>
      <c r="BH300"/>
      <c r="BI300"/>
      <c r="BJ300"/>
      <c r="BK300"/>
      <c r="BL300"/>
      <c r="BM300"/>
      <c r="BN300"/>
    </row>
    <row r="301" spans="2:66">
      <c r="B301" s="336">
        <v>227</v>
      </c>
      <c r="C301" s="50">
        <v>40</v>
      </c>
      <c r="D301" s="63">
        <v>40</v>
      </c>
      <c r="E301" s="57" t="s">
        <v>1186</v>
      </c>
      <c r="F301" s="57" t="s">
        <v>1187</v>
      </c>
      <c r="G301" s="108" t="s">
        <v>1505</v>
      </c>
      <c r="H301"/>
      <c r="I301"/>
      <c r="J301"/>
      <c r="K301"/>
      <c r="L301"/>
      <c r="M301"/>
      <c r="N301"/>
      <c r="O301"/>
      <c r="P301"/>
      <c r="Q301"/>
      <c r="R301"/>
      <c r="AQ301"/>
      <c r="BG301"/>
      <c r="BH301"/>
      <c r="BI301"/>
      <c r="BJ301"/>
      <c r="BK301"/>
      <c r="BL301"/>
      <c r="BM301"/>
      <c r="BN301"/>
    </row>
    <row r="302" spans="2:66">
      <c r="B302" s="336">
        <v>228</v>
      </c>
      <c r="C302" s="50">
        <v>41</v>
      </c>
      <c r="D302" s="63">
        <v>41</v>
      </c>
      <c r="E302" s="57" t="s">
        <v>1188</v>
      </c>
      <c r="F302" s="57" t="s">
        <v>1189</v>
      </c>
      <c r="G302" s="108" t="s">
        <v>1505</v>
      </c>
      <c r="H302"/>
      <c r="I302"/>
      <c r="J302"/>
      <c r="K302"/>
      <c r="L302"/>
      <c r="M302"/>
      <c r="N302"/>
      <c r="O302"/>
      <c r="P302"/>
      <c r="Q302"/>
      <c r="R302"/>
      <c r="AQ302"/>
      <c r="BG302"/>
      <c r="BH302"/>
      <c r="BI302"/>
      <c r="BJ302"/>
      <c r="BK302"/>
      <c r="BL302"/>
      <c r="BM302"/>
      <c r="BN302"/>
    </row>
    <row r="303" spans="2:66">
      <c r="B303" s="336">
        <v>229</v>
      </c>
      <c r="C303" s="50">
        <v>42</v>
      </c>
      <c r="D303" s="63">
        <v>42</v>
      </c>
      <c r="E303" s="57" t="s">
        <v>1190</v>
      </c>
      <c r="F303" s="62" t="s">
        <v>1191</v>
      </c>
      <c r="G303" s="108" t="s">
        <v>1505</v>
      </c>
      <c r="H303"/>
      <c r="I303"/>
      <c r="J303"/>
      <c r="K303"/>
      <c r="L303"/>
      <c r="M303"/>
      <c r="N303"/>
      <c r="O303"/>
      <c r="P303"/>
      <c r="Q303"/>
      <c r="R303"/>
      <c r="AQ303"/>
      <c r="BG303"/>
      <c r="BH303"/>
      <c r="BI303"/>
      <c r="BJ303"/>
      <c r="BK303"/>
      <c r="BL303"/>
      <c r="BM303"/>
      <c r="BN303"/>
    </row>
    <row r="304" spans="2:66">
      <c r="B304" s="336">
        <v>230</v>
      </c>
      <c r="C304" s="50">
        <v>43</v>
      </c>
      <c r="D304" s="63">
        <v>43</v>
      </c>
      <c r="E304" s="57" t="s">
        <v>1192</v>
      </c>
      <c r="F304" s="57" t="s">
        <v>1193</v>
      </c>
      <c r="G304" s="108" t="s">
        <v>1505</v>
      </c>
      <c r="H304"/>
      <c r="I304"/>
      <c r="J304"/>
      <c r="K304"/>
      <c r="L304"/>
      <c r="M304"/>
      <c r="N304"/>
      <c r="O304"/>
      <c r="P304"/>
      <c r="Q304"/>
      <c r="R304"/>
      <c r="AQ304"/>
      <c r="BG304"/>
      <c r="BH304"/>
      <c r="BI304"/>
      <c r="BJ304"/>
      <c r="BK304"/>
      <c r="BL304"/>
      <c r="BM304"/>
      <c r="BN304"/>
    </row>
    <row r="305" spans="2:66">
      <c r="B305" s="336">
        <v>231</v>
      </c>
      <c r="C305" s="50">
        <v>44</v>
      </c>
      <c r="D305" s="63">
        <v>44</v>
      </c>
      <c r="E305" s="57" t="s">
        <v>1194</v>
      </c>
      <c r="F305" s="57" t="s">
        <v>1195</v>
      </c>
      <c r="G305" s="108" t="s">
        <v>1505</v>
      </c>
      <c r="H305"/>
      <c r="I305"/>
      <c r="J305"/>
      <c r="K305"/>
      <c r="L305"/>
      <c r="M305"/>
      <c r="N305"/>
      <c r="O305"/>
      <c r="P305"/>
      <c r="Q305"/>
      <c r="R305"/>
      <c r="AQ305"/>
      <c r="BG305"/>
      <c r="BH305"/>
      <c r="BI305"/>
      <c r="BJ305"/>
      <c r="BK305"/>
      <c r="BL305"/>
      <c r="BM305"/>
      <c r="BN305"/>
    </row>
    <row r="306" spans="2:66">
      <c r="B306" s="336">
        <v>232</v>
      </c>
      <c r="C306" s="50">
        <v>45</v>
      </c>
      <c r="D306" s="63">
        <v>45</v>
      </c>
      <c r="E306" s="57" t="s">
        <v>1196</v>
      </c>
      <c r="F306" s="57" t="s">
        <v>1197</v>
      </c>
      <c r="G306" s="108" t="s">
        <v>1505</v>
      </c>
      <c r="H306"/>
      <c r="I306"/>
      <c r="J306"/>
      <c r="K306"/>
      <c r="L306"/>
      <c r="M306"/>
      <c r="N306"/>
      <c r="O306"/>
      <c r="P306"/>
      <c r="Q306"/>
      <c r="R306"/>
      <c r="AQ306"/>
      <c r="BG306"/>
      <c r="BH306"/>
      <c r="BI306"/>
      <c r="BJ306"/>
      <c r="BK306"/>
      <c r="BL306"/>
      <c r="BM306"/>
      <c r="BN306"/>
    </row>
    <row r="307" spans="2:66">
      <c r="B307" s="336">
        <v>233</v>
      </c>
      <c r="C307" s="50">
        <v>46</v>
      </c>
      <c r="D307" s="63">
        <v>46</v>
      </c>
      <c r="E307" s="57" t="s">
        <v>1198</v>
      </c>
      <c r="F307" s="57" t="s">
        <v>1199</v>
      </c>
      <c r="G307" s="108" t="s">
        <v>1505</v>
      </c>
      <c r="H307"/>
      <c r="I307"/>
      <c r="J307"/>
      <c r="K307"/>
      <c r="L307"/>
      <c r="M307"/>
      <c r="N307"/>
      <c r="O307"/>
      <c r="P307"/>
      <c r="Q307"/>
      <c r="R307"/>
      <c r="AQ307"/>
      <c r="BG307"/>
      <c r="BH307"/>
      <c r="BI307"/>
      <c r="BJ307"/>
      <c r="BK307"/>
      <c r="BL307"/>
      <c r="BM307"/>
      <c r="BN307"/>
    </row>
    <row r="308" spans="2:66">
      <c r="B308" s="336">
        <v>234</v>
      </c>
      <c r="C308" s="50">
        <v>47</v>
      </c>
      <c r="D308" s="63">
        <v>47</v>
      </c>
      <c r="E308" s="57" t="s">
        <v>1200</v>
      </c>
      <c r="F308" s="57" t="s">
        <v>1201</v>
      </c>
      <c r="G308" s="108" t="s">
        <v>1505</v>
      </c>
      <c r="H308"/>
      <c r="I308"/>
      <c r="J308"/>
      <c r="K308"/>
      <c r="L308"/>
      <c r="M308"/>
      <c r="N308"/>
      <c r="O308"/>
      <c r="P308"/>
      <c r="Q308"/>
      <c r="R308"/>
      <c r="AQ308"/>
      <c r="BG308"/>
      <c r="BH308"/>
      <c r="BI308"/>
      <c r="BJ308"/>
      <c r="BK308"/>
      <c r="BL308"/>
      <c r="BM308"/>
      <c r="BN308"/>
    </row>
    <row r="309" spans="2:66">
      <c r="B309" s="336">
        <v>235</v>
      </c>
      <c r="C309" s="50">
        <v>48</v>
      </c>
      <c r="D309" s="63">
        <v>48</v>
      </c>
      <c r="E309" s="57" t="s">
        <v>1202</v>
      </c>
      <c r="F309" s="57" t="s">
        <v>1203</v>
      </c>
      <c r="G309" s="108" t="s">
        <v>1505</v>
      </c>
      <c r="H309"/>
      <c r="I309"/>
      <c r="J309"/>
      <c r="K309"/>
      <c r="L309"/>
      <c r="M309"/>
      <c r="N309"/>
      <c r="O309"/>
      <c r="P309"/>
      <c r="Q309"/>
      <c r="R309"/>
      <c r="AQ309"/>
      <c r="BG309"/>
      <c r="BH309"/>
      <c r="BI309"/>
      <c r="BJ309"/>
      <c r="BK309"/>
      <c r="BL309"/>
      <c r="BM309"/>
      <c r="BN309"/>
    </row>
    <row r="310" spans="2:66">
      <c r="B310" s="336">
        <v>236</v>
      </c>
      <c r="C310" s="50">
        <v>49</v>
      </c>
      <c r="D310" s="63">
        <v>49</v>
      </c>
      <c r="E310" s="57" t="s">
        <v>1204</v>
      </c>
      <c r="F310" s="62" t="s">
        <v>1205</v>
      </c>
      <c r="G310" s="108" t="s">
        <v>1505</v>
      </c>
      <c r="H310"/>
      <c r="I310"/>
      <c r="J310"/>
      <c r="K310"/>
      <c r="L310"/>
      <c r="M310"/>
      <c r="N310"/>
      <c r="O310"/>
      <c r="P310"/>
      <c r="Q310"/>
      <c r="R310"/>
      <c r="AQ310"/>
      <c r="BG310"/>
      <c r="BH310"/>
      <c r="BI310"/>
      <c r="BJ310"/>
      <c r="BK310"/>
      <c r="BL310"/>
      <c r="BM310"/>
      <c r="BN310"/>
    </row>
    <row r="311" spans="2:66">
      <c r="B311" s="336">
        <v>237</v>
      </c>
      <c r="C311" s="50">
        <v>50</v>
      </c>
      <c r="D311" s="63">
        <v>50</v>
      </c>
      <c r="E311" s="57" t="s">
        <v>1206</v>
      </c>
      <c r="F311" s="62" t="s">
        <v>1207</v>
      </c>
      <c r="G311" s="108" t="s">
        <v>1505</v>
      </c>
      <c r="H311"/>
      <c r="I311"/>
      <c r="J311"/>
      <c r="K311"/>
      <c r="L311"/>
      <c r="M311"/>
      <c r="N311"/>
      <c r="O311"/>
      <c r="P311"/>
      <c r="Q311"/>
      <c r="R311"/>
      <c r="AQ311"/>
      <c r="BG311"/>
      <c r="BH311"/>
      <c r="BI311"/>
      <c r="BJ311"/>
      <c r="BK311"/>
      <c r="BL311"/>
      <c r="BM311"/>
      <c r="BN311"/>
    </row>
    <row r="312" spans="2:66">
      <c r="B312" s="336">
        <v>238</v>
      </c>
      <c r="C312" s="50">
        <v>51</v>
      </c>
      <c r="D312" s="63">
        <v>51</v>
      </c>
      <c r="E312" s="57" t="s">
        <v>1208</v>
      </c>
      <c r="F312" s="57" t="s">
        <v>1209</v>
      </c>
      <c r="G312" s="108" t="s">
        <v>1505</v>
      </c>
      <c r="H312"/>
      <c r="I312"/>
      <c r="J312"/>
      <c r="K312"/>
      <c r="L312"/>
      <c r="M312"/>
      <c r="N312"/>
      <c r="O312"/>
      <c r="P312"/>
      <c r="Q312"/>
      <c r="R312"/>
      <c r="AQ312"/>
      <c r="BG312"/>
      <c r="BH312"/>
      <c r="BI312"/>
      <c r="BJ312"/>
      <c r="BK312"/>
      <c r="BL312"/>
      <c r="BM312"/>
      <c r="BN312"/>
    </row>
    <row r="313" spans="2:66">
      <c r="B313" s="336">
        <v>239</v>
      </c>
      <c r="C313" s="50">
        <v>52</v>
      </c>
      <c r="D313" s="63">
        <v>52</v>
      </c>
      <c r="E313" s="57" t="s">
        <v>1210</v>
      </c>
      <c r="F313" s="62" t="s">
        <v>1211</v>
      </c>
      <c r="G313" s="108" t="s">
        <v>1505</v>
      </c>
      <c r="H313"/>
      <c r="I313"/>
      <c r="J313"/>
      <c r="K313"/>
      <c r="L313"/>
      <c r="M313"/>
      <c r="N313"/>
      <c r="O313"/>
      <c r="P313"/>
      <c r="Q313"/>
      <c r="R313"/>
      <c r="AQ313"/>
      <c r="BG313"/>
      <c r="BH313"/>
      <c r="BI313"/>
      <c r="BJ313"/>
      <c r="BK313"/>
      <c r="BL313"/>
      <c r="BM313"/>
      <c r="BN313"/>
    </row>
    <row r="314" spans="2:66">
      <c r="B314" s="336">
        <v>240</v>
      </c>
      <c r="C314" s="50">
        <v>53</v>
      </c>
      <c r="D314" s="63">
        <v>53</v>
      </c>
      <c r="E314" s="58" t="s">
        <v>1212</v>
      </c>
      <c r="F314" s="60" t="s">
        <v>1213</v>
      </c>
      <c r="G314" s="108" t="s">
        <v>1505</v>
      </c>
      <c r="H314"/>
      <c r="I314"/>
      <c r="J314"/>
      <c r="K314"/>
      <c r="L314"/>
      <c r="M314"/>
      <c r="N314"/>
      <c r="O314"/>
      <c r="P314"/>
      <c r="Q314"/>
      <c r="R314"/>
      <c r="AQ314"/>
      <c r="BG314"/>
      <c r="BH314"/>
      <c r="BI314"/>
      <c r="BJ314"/>
      <c r="BK314"/>
      <c r="BL314"/>
      <c r="BM314"/>
      <c r="BN314"/>
    </row>
    <row r="315" spans="2:66">
      <c r="B315" s="336">
        <v>241</v>
      </c>
      <c r="C315" s="50">
        <v>54</v>
      </c>
      <c r="D315" s="63">
        <v>54</v>
      </c>
      <c r="E315" s="57" t="s">
        <v>1214</v>
      </c>
      <c r="F315" s="62" t="s">
        <v>1215</v>
      </c>
      <c r="G315" s="108" t="s">
        <v>1505</v>
      </c>
      <c r="H315"/>
      <c r="I315"/>
      <c r="J315"/>
      <c r="K315"/>
      <c r="L315"/>
      <c r="M315"/>
      <c r="N315"/>
      <c r="O315"/>
      <c r="P315"/>
      <c r="Q315"/>
      <c r="R315"/>
      <c r="AQ315"/>
      <c r="BG315"/>
      <c r="BH315"/>
      <c r="BI315"/>
      <c r="BJ315"/>
      <c r="BK315"/>
      <c r="BL315"/>
      <c r="BM315"/>
      <c r="BN315"/>
    </row>
    <row r="316" spans="2:66">
      <c r="B316" s="336">
        <v>242</v>
      </c>
      <c r="C316" s="50">
        <v>55</v>
      </c>
      <c r="D316" s="63">
        <v>55</v>
      </c>
      <c r="E316" s="57" t="s">
        <v>1216</v>
      </c>
      <c r="F316" s="57" t="s">
        <v>1217</v>
      </c>
      <c r="G316" s="108" t="s">
        <v>1505</v>
      </c>
      <c r="H316"/>
      <c r="I316"/>
      <c r="J316"/>
      <c r="K316"/>
      <c r="L316"/>
      <c r="M316"/>
      <c r="N316"/>
      <c r="O316"/>
      <c r="P316"/>
      <c r="Q316"/>
      <c r="R316"/>
      <c r="AQ316"/>
      <c r="BG316"/>
      <c r="BH316"/>
      <c r="BI316"/>
      <c r="BJ316"/>
      <c r="BK316"/>
      <c r="BL316"/>
      <c r="BM316"/>
      <c r="BN316"/>
    </row>
    <row r="317" spans="2:66">
      <c r="B317" s="336">
        <v>243</v>
      </c>
      <c r="C317" s="50">
        <v>56</v>
      </c>
      <c r="D317" s="63">
        <v>56</v>
      </c>
      <c r="E317" s="57" t="s">
        <v>1218</v>
      </c>
      <c r="F317" s="57" t="s">
        <v>1219</v>
      </c>
      <c r="G317" s="108" t="s">
        <v>1505</v>
      </c>
      <c r="H317"/>
      <c r="I317"/>
      <c r="J317"/>
      <c r="K317"/>
      <c r="L317"/>
      <c r="M317"/>
      <c r="N317"/>
      <c r="O317"/>
      <c r="P317"/>
      <c r="Q317"/>
      <c r="R317"/>
      <c r="AQ317"/>
      <c r="BG317"/>
      <c r="BH317"/>
      <c r="BI317"/>
      <c r="BJ317"/>
      <c r="BK317"/>
      <c r="BL317"/>
      <c r="BM317"/>
      <c r="BN317"/>
    </row>
    <row r="318" spans="2:66">
      <c r="B318" s="336">
        <v>244</v>
      </c>
      <c r="C318" s="50">
        <v>57</v>
      </c>
      <c r="D318" s="63">
        <v>57</v>
      </c>
      <c r="E318" s="57" t="s">
        <v>1220</v>
      </c>
      <c r="F318" s="62" t="s">
        <v>1221</v>
      </c>
      <c r="G318" s="108" t="s">
        <v>1505</v>
      </c>
      <c r="H318"/>
      <c r="I318"/>
      <c r="J318"/>
      <c r="K318"/>
      <c r="L318"/>
      <c r="M318"/>
      <c r="N318"/>
      <c r="O318"/>
      <c r="P318"/>
      <c r="Q318"/>
      <c r="R318"/>
      <c r="AQ318"/>
      <c r="BG318"/>
      <c r="BH318"/>
      <c r="BI318"/>
      <c r="BJ318"/>
      <c r="BK318"/>
      <c r="BL318"/>
      <c r="BM318"/>
      <c r="BN318"/>
    </row>
    <row r="319" spans="2:66">
      <c r="B319" s="336">
        <v>245</v>
      </c>
      <c r="C319" s="50">
        <v>58</v>
      </c>
      <c r="D319" s="63">
        <v>58</v>
      </c>
      <c r="E319" s="57" t="s">
        <v>1222</v>
      </c>
      <c r="F319" s="57" t="s">
        <v>1223</v>
      </c>
      <c r="G319" s="108" t="s">
        <v>1505</v>
      </c>
      <c r="H319"/>
      <c r="I319"/>
      <c r="J319"/>
      <c r="K319"/>
      <c r="L319"/>
      <c r="M319"/>
      <c r="N319"/>
      <c r="O319"/>
      <c r="P319"/>
      <c r="Q319"/>
      <c r="R319"/>
      <c r="AQ319"/>
      <c r="BG319"/>
      <c r="BH319"/>
      <c r="BI319"/>
      <c r="BJ319"/>
      <c r="BK319"/>
      <c r="BL319"/>
      <c r="BM319"/>
      <c r="BN319"/>
    </row>
    <row r="320" spans="2:66">
      <c r="B320" s="336">
        <v>246</v>
      </c>
      <c r="C320" s="50">
        <v>59</v>
      </c>
      <c r="D320" s="63">
        <v>59</v>
      </c>
      <c r="E320" s="57" t="s">
        <v>1224</v>
      </c>
      <c r="F320" s="57" t="s">
        <v>1225</v>
      </c>
      <c r="G320" s="108" t="s">
        <v>1505</v>
      </c>
      <c r="H320"/>
      <c r="I320"/>
      <c r="J320"/>
      <c r="K320"/>
      <c r="L320"/>
      <c r="M320"/>
      <c r="N320"/>
      <c r="O320"/>
      <c r="P320"/>
      <c r="Q320"/>
      <c r="R320"/>
      <c r="AQ320"/>
      <c r="BG320"/>
      <c r="BH320"/>
      <c r="BI320"/>
      <c r="BJ320"/>
      <c r="BK320"/>
      <c r="BL320"/>
      <c r="BM320"/>
      <c r="BN320"/>
    </row>
    <row r="321" spans="2:66">
      <c r="B321" s="336">
        <v>247</v>
      </c>
      <c r="C321" s="50">
        <v>60</v>
      </c>
      <c r="D321" s="63">
        <v>60</v>
      </c>
      <c r="E321" s="57" t="s">
        <v>1226</v>
      </c>
      <c r="F321" s="57" t="s">
        <v>1227</v>
      </c>
      <c r="G321" s="108" t="s">
        <v>1505</v>
      </c>
      <c r="H321"/>
      <c r="I321"/>
      <c r="J321"/>
      <c r="K321"/>
      <c r="L321"/>
      <c r="M321"/>
      <c r="N321"/>
      <c r="O321"/>
      <c r="P321"/>
      <c r="Q321"/>
      <c r="R321"/>
      <c r="AQ321"/>
      <c r="BG321"/>
      <c r="BH321"/>
      <c r="BI321"/>
      <c r="BJ321"/>
      <c r="BK321"/>
      <c r="BL321"/>
      <c r="BM321"/>
      <c r="BN321"/>
    </row>
    <row r="322" spans="2:66">
      <c r="B322" s="336">
        <v>248</v>
      </c>
      <c r="C322" s="50">
        <v>61</v>
      </c>
      <c r="D322" s="63">
        <v>61</v>
      </c>
      <c r="E322" s="57" t="s">
        <v>1228</v>
      </c>
      <c r="F322" s="62" t="s">
        <v>1229</v>
      </c>
      <c r="G322" s="108" t="s">
        <v>1505</v>
      </c>
      <c r="H322"/>
      <c r="I322"/>
      <c r="J322"/>
      <c r="K322"/>
      <c r="L322"/>
      <c r="M322"/>
      <c r="N322"/>
      <c r="O322"/>
      <c r="P322"/>
      <c r="Q322"/>
      <c r="R322"/>
      <c r="AQ322"/>
      <c r="BG322"/>
      <c r="BH322"/>
      <c r="BI322"/>
      <c r="BJ322"/>
      <c r="BK322"/>
      <c r="BL322"/>
      <c r="BM322"/>
      <c r="BN322"/>
    </row>
    <row r="323" spans="2:66">
      <c r="B323" s="336">
        <v>249</v>
      </c>
      <c r="C323" s="50">
        <v>62</v>
      </c>
      <c r="D323" s="63">
        <v>62</v>
      </c>
      <c r="E323" s="57" t="s">
        <v>1230</v>
      </c>
      <c r="F323" s="62" t="s">
        <v>1231</v>
      </c>
      <c r="G323" s="108" t="s">
        <v>1505</v>
      </c>
      <c r="H323"/>
      <c r="I323"/>
      <c r="J323"/>
      <c r="K323"/>
      <c r="L323"/>
      <c r="M323"/>
      <c r="N323"/>
      <c r="O323"/>
      <c r="P323"/>
      <c r="Q323"/>
      <c r="R323"/>
      <c r="AQ323"/>
      <c r="BG323"/>
      <c r="BH323"/>
      <c r="BI323"/>
      <c r="BJ323"/>
      <c r="BK323"/>
      <c r="BL323"/>
      <c r="BM323"/>
      <c r="BN323"/>
    </row>
    <row r="324" spans="2:66">
      <c r="B324" s="336">
        <v>250</v>
      </c>
      <c r="C324" s="50">
        <v>63</v>
      </c>
      <c r="D324" s="63">
        <v>63</v>
      </c>
      <c r="E324" s="57" t="s">
        <v>1232</v>
      </c>
      <c r="F324" s="62" t="s">
        <v>1233</v>
      </c>
      <c r="G324" s="108" t="s">
        <v>1505</v>
      </c>
      <c r="H324"/>
      <c r="I324"/>
      <c r="J324"/>
      <c r="K324"/>
      <c r="L324"/>
      <c r="M324"/>
      <c r="N324"/>
      <c r="O324"/>
      <c r="P324"/>
      <c r="Q324"/>
      <c r="R324"/>
      <c r="AQ324"/>
      <c r="BG324"/>
      <c r="BH324"/>
      <c r="BI324"/>
      <c r="BJ324"/>
      <c r="BK324"/>
      <c r="BL324"/>
      <c r="BM324"/>
      <c r="BN324"/>
    </row>
    <row r="325" spans="2:66">
      <c r="B325" s="336">
        <v>251</v>
      </c>
      <c r="C325" s="50">
        <v>64</v>
      </c>
      <c r="D325" s="63">
        <v>64</v>
      </c>
      <c r="E325" s="58" t="s">
        <v>1234</v>
      </c>
      <c r="F325" s="60" t="s">
        <v>1235</v>
      </c>
      <c r="G325" s="108" t="s">
        <v>1505</v>
      </c>
      <c r="H325"/>
      <c r="I325"/>
      <c r="J325"/>
      <c r="K325"/>
      <c r="L325"/>
      <c r="M325"/>
      <c r="N325"/>
      <c r="O325"/>
      <c r="P325"/>
      <c r="Q325"/>
      <c r="R325"/>
      <c r="AQ325"/>
      <c r="BG325"/>
      <c r="BH325"/>
      <c r="BI325"/>
      <c r="BJ325"/>
      <c r="BK325"/>
      <c r="BL325"/>
      <c r="BM325"/>
      <c r="BN325"/>
    </row>
    <row r="326" spans="2:66">
      <c r="B326" s="336">
        <v>252</v>
      </c>
      <c r="C326" s="50">
        <v>65</v>
      </c>
      <c r="D326" s="63">
        <v>65</v>
      </c>
      <c r="E326" s="57" t="s">
        <v>1236</v>
      </c>
      <c r="F326" s="57" t="s">
        <v>1237</v>
      </c>
      <c r="G326" s="108" t="s">
        <v>1505</v>
      </c>
      <c r="H326"/>
      <c r="I326"/>
      <c r="J326"/>
      <c r="K326"/>
      <c r="L326"/>
      <c r="M326"/>
      <c r="N326"/>
      <c r="O326"/>
      <c r="P326"/>
      <c r="Q326"/>
      <c r="R326"/>
      <c r="AQ326"/>
      <c r="BG326"/>
      <c r="BH326"/>
      <c r="BI326"/>
      <c r="BJ326"/>
      <c r="BK326"/>
      <c r="BL326"/>
      <c r="BM326"/>
      <c r="BN326"/>
    </row>
    <row r="327" spans="2:66">
      <c r="B327" s="336">
        <v>253</v>
      </c>
      <c r="C327" s="50">
        <v>66</v>
      </c>
      <c r="D327" s="63">
        <v>66</v>
      </c>
      <c r="E327" s="57" t="s">
        <v>1238</v>
      </c>
      <c r="F327" s="57" t="s">
        <v>1239</v>
      </c>
      <c r="G327" s="108" t="s">
        <v>1505</v>
      </c>
      <c r="H327"/>
      <c r="I327"/>
      <c r="J327"/>
      <c r="K327"/>
      <c r="L327"/>
      <c r="M327"/>
      <c r="N327"/>
      <c r="O327"/>
      <c r="P327"/>
      <c r="Q327"/>
      <c r="R327"/>
      <c r="AQ327"/>
      <c r="BG327"/>
      <c r="BH327"/>
      <c r="BI327"/>
      <c r="BJ327"/>
      <c r="BK327"/>
      <c r="BL327"/>
      <c r="BM327"/>
      <c r="BN327"/>
    </row>
    <row r="328" spans="2:66">
      <c r="B328" s="336">
        <v>254</v>
      </c>
      <c r="C328" s="50">
        <v>67</v>
      </c>
      <c r="D328" s="63">
        <v>67</v>
      </c>
      <c r="E328" s="57" t="s">
        <v>1240</v>
      </c>
      <c r="F328" s="57" t="s">
        <v>1241</v>
      </c>
      <c r="G328" s="108" t="s">
        <v>1505</v>
      </c>
      <c r="H328"/>
      <c r="I328"/>
      <c r="J328"/>
      <c r="K328"/>
      <c r="L328"/>
      <c r="M328"/>
      <c r="N328"/>
      <c r="O328"/>
      <c r="P328"/>
      <c r="Q328"/>
      <c r="R328"/>
      <c r="AQ328"/>
      <c r="BG328"/>
      <c r="BH328"/>
      <c r="BI328"/>
      <c r="BJ328"/>
      <c r="BK328"/>
      <c r="BL328"/>
      <c r="BM328"/>
      <c r="BN328"/>
    </row>
    <row r="329" spans="2:66">
      <c r="B329" s="336">
        <v>255</v>
      </c>
      <c r="C329" s="50">
        <v>68</v>
      </c>
      <c r="D329" s="63">
        <v>68</v>
      </c>
      <c r="E329" s="57" t="s">
        <v>1242</v>
      </c>
      <c r="F329" s="62" t="s">
        <v>1243</v>
      </c>
      <c r="G329" s="108" t="s">
        <v>1505</v>
      </c>
      <c r="H329"/>
      <c r="I329"/>
      <c r="J329"/>
      <c r="K329"/>
      <c r="L329"/>
      <c r="M329"/>
      <c r="N329"/>
      <c r="O329"/>
      <c r="P329"/>
      <c r="Q329"/>
      <c r="R329"/>
      <c r="AQ329"/>
      <c r="BG329"/>
      <c r="BH329"/>
      <c r="BI329"/>
      <c r="BJ329"/>
      <c r="BK329"/>
      <c r="BL329"/>
      <c r="BM329"/>
      <c r="BN329"/>
    </row>
    <row r="330" spans="2:66">
      <c r="B330" s="336">
        <v>256</v>
      </c>
      <c r="C330" s="50">
        <v>69</v>
      </c>
      <c r="D330" s="63">
        <v>69</v>
      </c>
      <c r="E330" s="57" t="s">
        <v>1244</v>
      </c>
      <c r="F330" s="57" t="s">
        <v>1245</v>
      </c>
      <c r="G330" s="108" t="s">
        <v>1505</v>
      </c>
      <c r="H330"/>
      <c r="I330"/>
      <c r="J330"/>
      <c r="K330"/>
      <c r="L330"/>
      <c r="M330"/>
      <c r="N330"/>
      <c r="O330"/>
      <c r="P330"/>
      <c r="Q330"/>
      <c r="R330"/>
      <c r="AQ330"/>
      <c r="BG330"/>
      <c r="BH330"/>
      <c r="BI330"/>
      <c r="BJ330"/>
      <c r="BK330"/>
      <c r="BL330"/>
      <c r="BM330"/>
      <c r="BN330"/>
    </row>
    <row r="331" spans="2:66">
      <c r="B331" s="336">
        <v>257</v>
      </c>
      <c r="C331" s="50">
        <v>70</v>
      </c>
      <c r="D331" s="63">
        <v>70</v>
      </c>
      <c r="E331" s="57" t="s">
        <v>1246</v>
      </c>
      <c r="F331" s="62" t="s">
        <v>1247</v>
      </c>
      <c r="G331" s="108" t="s">
        <v>1505</v>
      </c>
      <c r="H331"/>
      <c r="I331"/>
      <c r="J331"/>
      <c r="K331"/>
      <c r="L331"/>
      <c r="M331"/>
      <c r="N331"/>
      <c r="O331"/>
      <c r="P331"/>
      <c r="Q331"/>
      <c r="R331"/>
      <c r="AQ331"/>
      <c r="BG331"/>
      <c r="BH331"/>
      <c r="BI331"/>
      <c r="BJ331"/>
      <c r="BK331"/>
      <c r="BL331"/>
      <c r="BM331"/>
      <c r="BN331"/>
    </row>
    <row r="332" spans="2:66">
      <c r="B332" s="336">
        <v>258</v>
      </c>
      <c r="C332" s="50">
        <v>71</v>
      </c>
      <c r="D332" s="63">
        <v>71</v>
      </c>
      <c r="E332" s="57" t="s">
        <v>1248</v>
      </c>
      <c r="F332" s="57" t="s">
        <v>1249</v>
      </c>
      <c r="G332" s="108" t="s">
        <v>1505</v>
      </c>
      <c r="H332"/>
      <c r="I332"/>
      <c r="J332"/>
      <c r="K332"/>
      <c r="L332"/>
      <c r="M332"/>
      <c r="N332"/>
      <c r="O332"/>
      <c r="P332"/>
      <c r="Q332"/>
      <c r="R332"/>
      <c r="AQ332"/>
      <c r="BG332"/>
      <c r="BH332"/>
      <c r="BI332"/>
      <c r="BJ332"/>
      <c r="BK332"/>
      <c r="BL332"/>
      <c r="BM332"/>
      <c r="BN332"/>
    </row>
    <row r="333" spans="2:66">
      <c r="B333" s="336">
        <v>259</v>
      </c>
      <c r="C333" s="50">
        <v>72</v>
      </c>
      <c r="D333" s="63">
        <v>72</v>
      </c>
      <c r="E333" s="57" t="s">
        <v>1250</v>
      </c>
      <c r="F333" s="57" t="s">
        <v>1251</v>
      </c>
      <c r="G333" s="108" t="s">
        <v>1505</v>
      </c>
      <c r="H333"/>
      <c r="I333"/>
      <c r="J333"/>
      <c r="K333"/>
      <c r="L333"/>
      <c r="M333"/>
      <c r="N333"/>
      <c r="O333"/>
      <c r="P333"/>
      <c r="Q333"/>
      <c r="R333"/>
      <c r="AQ333"/>
      <c r="BG333"/>
      <c r="BH333"/>
      <c r="BI333"/>
      <c r="BJ333"/>
      <c r="BK333"/>
      <c r="BL333"/>
      <c r="BM333"/>
      <c r="BN333"/>
    </row>
    <row r="334" spans="2:66">
      <c r="B334" s="336">
        <v>260</v>
      </c>
      <c r="C334" s="50">
        <v>73</v>
      </c>
      <c r="D334" s="63">
        <v>73</v>
      </c>
      <c r="E334" s="57" t="s">
        <v>1252</v>
      </c>
      <c r="F334" s="57" t="s">
        <v>1253</v>
      </c>
      <c r="G334" s="108" t="s">
        <v>1505</v>
      </c>
      <c r="H334"/>
      <c r="I334"/>
      <c r="J334"/>
      <c r="K334"/>
      <c r="L334"/>
      <c r="M334"/>
      <c r="N334"/>
      <c r="O334"/>
      <c r="P334"/>
      <c r="Q334"/>
      <c r="R334"/>
      <c r="AQ334"/>
      <c r="BG334"/>
      <c r="BH334"/>
      <c r="BI334"/>
      <c r="BJ334"/>
      <c r="BK334"/>
      <c r="BL334"/>
      <c r="BM334"/>
      <c r="BN334"/>
    </row>
    <row r="335" spans="2:66">
      <c r="B335" s="336">
        <v>261</v>
      </c>
      <c r="C335" s="50">
        <v>74</v>
      </c>
      <c r="D335" s="63">
        <v>74</v>
      </c>
      <c r="E335" s="57" t="s">
        <v>1254</v>
      </c>
      <c r="F335" s="57" t="s">
        <v>1255</v>
      </c>
      <c r="G335" s="108" t="s">
        <v>1505</v>
      </c>
      <c r="H335"/>
      <c r="I335"/>
      <c r="J335"/>
      <c r="K335"/>
      <c r="L335"/>
      <c r="M335"/>
      <c r="N335"/>
      <c r="O335"/>
      <c r="P335"/>
      <c r="Q335"/>
      <c r="R335"/>
      <c r="AQ335"/>
      <c r="BG335"/>
      <c r="BH335"/>
      <c r="BI335"/>
      <c r="BJ335"/>
      <c r="BK335"/>
      <c r="BL335"/>
      <c r="BM335"/>
      <c r="BN335"/>
    </row>
    <row r="336" spans="2:66">
      <c r="B336" s="336">
        <v>262</v>
      </c>
      <c r="C336" s="50">
        <v>75</v>
      </c>
      <c r="D336" s="63">
        <v>75</v>
      </c>
      <c r="E336" s="57" t="s">
        <v>1256</v>
      </c>
      <c r="F336" s="57" t="s">
        <v>1257</v>
      </c>
      <c r="G336" s="108" t="s">
        <v>1505</v>
      </c>
      <c r="H336"/>
      <c r="I336"/>
      <c r="J336"/>
      <c r="K336"/>
      <c r="L336"/>
      <c r="M336"/>
      <c r="N336"/>
      <c r="O336"/>
      <c r="P336"/>
      <c r="Q336"/>
      <c r="R336"/>
      <c r="AQ336"/>
      <c r="BG336"/>
      <c r="BH336"/>
      <c r="BI336"/>
      <c r="BJ336"/>
      <c r="BK336"/>
      <c r="BL336"/>
      <c r="BM336"/>
      <c r="BN336"/>
    </row>
    <row r="337" spans="2:66">
      <c r="B337" s="336">
        <v>263</v>
      </c>
      <c r="C337" s="50">
        <v>76</v>
      </c>
      <c r="D337" s="63">
        <v>76</v>
      </c>
      <c r="E337" s="57" t="s">
        <v>1258</v>
      </c>
      <c r="F337" s="62" t="s">
        <v>1259</v>
      </c>
      <c r="G337" s="108" t="s">
        <v>1505</v>
      </c>
      <c r="H337"/>
      <c r="I337"/>
      <c r="J337"/>
      <c r="K337"/>
      <c r="L337"/>
      <c r="M337"/>
      <c r="N337"/>
      <c r="O337"/>
      <c r="P337"/>
      <c r="Q337"/>
      <c r="R337"/>
      <c r="AQ337"/>
      <c r="BG337"/>
      <c r="BH337"/>
      <c r="BI337"/>
      <c r="BJ337"/>
      <c r="BK337"/>
      <c r="BL337"/>
      <c r="BM337"/>
      <c r="BN337"/>
    </row>
    <row r="338" spans="2:66">
      <c r="B338" s="336">
        <v>264</v>
      </c>
      <c r="C338" s="50">
        <v>77</v>
      </c>
      <c r="D338" s="63">
        <v>77</v>
      </c>
      <c r="E338" s="57" t="s">
        <v>1260</v>
      </c>
      <c r="F338" s="57" t="s">
        <v>1261</v>
      </c>
      <c r="G338" s="108" t="s">
        <v>1505</v>
      </c>
      <c r="H338"/>
      <c r="I338"/>
      <c r="J338"/>
      <c r="K338"/>
      <c r="L338"/>
      <c r="M338"/>
      <c r="N338"/>
      <c r="O338"/>
      <c r="P338"/>
      <c r="Q338"/>
      <c r="R338"/>
      <c r="AQ338"/>
      <c r="BG338"/>
      <c r="BH338"/>
      <c r="BI338"/>
      <c r="BJ338"/>
      <c r="BK338"/>
      <c r="BL338"/>
      <c r="BM338"/>
      <c r="BN338"/>
    </row>
    <row r="339" spans="2:66">
      <c r="B339" s="336">
        <v>265</v>
      </c>
      <c r="C339" s="50">
        <v>78</v>
      </c>
      <c r="D339" s="63">
        <v>78</v>
      </c>
      <c r="E339" s="57" t="s">
        <v>1262</v>
      </c>
      <c r="F339" s="62" t="s">
        <v>1263</v>
      </c>
      <c r="G339" s="108" t="s">
        <v>1505</v>
      </c>
      <c r="H339"/>
      <c r="I339"/>
      <c r="J339"/>
      <c r="K339"/>
      <c r="L339"/>
      <c r="M339"/>
      <c r="N339"/>
      <c r="O339"/>
      <c r="P339"/>
      <c r="Q339"/>
      <c r="R339"/>
      <c r="AQ339"/>
      <c r="BG339"/>
      <c r="BH339"/>
      <c r="BI339"/>
      <c r="BJ339"/>
      <c r="BK339"/>
      <c r="BL339"/>
      <c r="BM339"/>
      <c r="BN339"/>
    </row>
    <row r="340" spans="2:66">
      <c r="B340" s="336">
        <v>266</v>
      </c>
      <c r="C340" s="50">
        <v>79</v>
      </c>
      <c r="D340" s="63">
        <v>79</v>
      </c>
      <c r="E340" s="57" t="s">
        <v>1264</v>
      </c>
      <c r="F340" s="57" t="s">
        <v>1265</v>
      </c>
      <c r="G340" s="108" t="s">
        <v>1505</v>
      </c>
      <c r="H340"/>
      <c r="I340"/>
      <c r="J340"/>
      <c r="K340"/>
      <c r="L340"/>
      <c r="M340"/>
      <c r="N340"/>
      <c r="O340"/>
      <c r="P340"/>
      <c r="Q340"/>
      <c r="R340"/>
      <c r="AQ340"/>
      <c r="BG340"/>
      <c r="BH340"/>
      <c r="BI340"/>
      <c r="BJ340"/>
      <c r="BK340"/>
      <c r="BL340"/>
      <c r="BM340"/>
      <c r="BN340"/>
    </row>
    <row r="341" spans="2:66">
      <c r="B341" s="336">
        <v>267</v>
      </c>
      <c r="C341" s="50">
        <v>80</v>
      </c>
      <c r="D341" s="63">
        <v>80</v>
      </c>
      <c r="E341" s="57" t="s">
        <v>1266</v>
      </c>
      <c r="F341" s="62" t="s">
        <v>1267</v>
      </c>
      <c r="G341" s="108" t="s">
        <v>1505</v>
      </c>
      <c r="H341"/>
      <c r="I341"/>
      <c r="J341"/>
      <c r="K341"/>
      <c r="L341"/>
      <c r="M341"/>
      <c r="N341"/>
      <c r="O341"/>
      <c r="P341"/>
      <c r="Q341"/>
      <c r="R341"/>
      <c r="AQ341"/>
      <c r="BG341"/>
      <c r="BH341"/>
      <c r="BI341"/>
      <c r="BJ341"/>
      <c r="BK341"/>
      <c r="BL341"/>
      <c r="BM341"/>
      <c r="BN341"/>
    </row>
    <row r="342" spans="2:66">
      <c r="B342" s="336">
        <v>268</v>
      </c>
      <c r="C342" s="50">
        <v>81</v>
      </c>
      <c r="D342" s="63">
        <v>81</v>
      </c>
      <c r="E342" s="57" t="s">
        <v>1268</v>
      </c>
      <c r="F342" s="57" t="s">
        <v>1269</v>
      </c>
      <c r="G342" s="108" t="s">
        <v>1505</v>
      </c>
      <c r="H342"/>
      <c r="I342"/>
      <c r="J342"/>
      <c r="K342"/>
      <c r="L342"/>
      <c r="M342"/>
      <c r="N342"/>
      <c r="O342"/>
      <c r="P342"/>
      <c r="Q342"/>
      <c r="R342"/>
      <c r="AQ342"/>
      <c r="BG342"/>
      <c r="BH342"/>
      <c r="BI342"/>
      <c r="BJ342"/>
      <c r="BK342"/>
      <c r="BL342"/>
      <c r="BM342"/>
      <c r="BN342"/>
    </row>
    <row r="343" spans="2:66">
      <c r="B343" s="336">
        <v>269</v>
      </c>
      <c r="C343" s="50">
        <v>82</v>
      </c>
      <c r="D343" s="63">
        <v>82</v>
      </c>
      <c r="E343" s="57" t="s">
        <v>1270</v>
      </c>
      <c r="F343" s="57" t="s">
        <v>1271</v>
      </c>
      <c r="G343" s="108" t="s">
        <v>1505</v>
      </c>
      <c r="H343"/>
      <c r="I343"/>
      <c r="J343"/>
      <c r="K343"/>
      <c r="L343"/>
      <c r="M343"/>
      <c r="N343"/>
      <c r="O343"/>
      <c r="P343"/>
      <c r="Q343"/>
      <c r="R343"/>
      <c r="AQ343"/>
      <c r="BG343"/>
      <c r="BH343"/>
      <c r="BI343"/>
      <c r="BJ343"/>
      <c r="BK343"/>
      <c r="BL343"/>
      <c r="BM343"/>
      <c r="BN343"/>
    </row>
    <row r="344" spans="2:66">
      <c r="B344" s="336">
        <v>270</v>
      </c>
      <c r="C344" s="50">
        <v>83</v>
      </c>
      <c r="D344" s="63">
        <v>83</v>
      </c>
      <c r="E344" s="57" t="s">
        <v>1272</v>
      </c>
      <c r="F344" s="62" t="s">
        <v>1273</v>
      </c>
      <c r="G344" s="108" t="s">
        <v>1505</v>
      </c>
      <c r="H344"/>
      <c r="I344"/>
      <c r="J344"/>
      <c r="K344"/>
      <c r="L344"/>
      <c r="M344"/>
      <c r="N344"/>
      <c r="O344"/>
      <c r="P344"/>
      <c r="Q344"/>
      <c r="R344"/>
      <c r="AQ344"/>
      <c r="BG344"/>
      <c r="BH344"/>
      <c r="BI344"/>
      <c r="BJ344"/>
      <c r="BK344"/>
      <c r="BL344"/>
      <c r="BM344"/>
      <c r="BN344"/>
    </row>
    <row r="345" spans="2:66">
      <c r="B345" s="336">
        <v>271</v>
      </c>
      <c r="C345" s="50">
        <v>84</v>
      </c>
      <c r="D345" s="63">
        <v>84</v>
      </c>
      <c r="E345" s="57" t="s">
        <v>1274</v>
      </c>
      <c r="F345" s="57" t="s">
        <v>1275</v>
      </c>
      <c r="G345" s="108" t="s">
        <v>1505</v>
      </c>
      <c r="H345"/>
      <c r="I345"/>
      <c r="J345"/>
      <c r="K345"/>
      <c r="L345"/>
      <c r="M345"/>
      <c r="N345"/>
      <c r="O345"/>
      <c r="P345"/>
      <c r="Q345"/>
      <c r="R345"/>
      <c r="AQ345"/>
      <c r="BG345"/>
      <c r="BH345"/>
      <c r="BI345"/>
      <c r="BJ345"/>
      <c r="BK345"/>
      <c r="BL345"/>
      <c r="BM345"/>
      <c r="BN345"/>
    </row>
    <row r="346" spans="2:66">
      <c r="B346" s="336">
        <v>272</v>
      </c>
      <c r="C346" s="50">
        <v>85</v>
      </c>
      <c r="D346" s="63">
        <v>85</v>
      </c>
      <c r="E346" s="57" t="s">
        <v>1276</v>
      </c>
      <c r="F346" s="62" t="s">
        <v>1277</v>
      </c>
      <c r="G346" s="108" t="s">
        <v>1505</v>
      </c>
      <c r="H346"/>
      <c r="I346"/>
      <c r="J346"/>
      <c r="K346"/>
      <c r="L346"/>
      <c r="M346"/>
      <c r="N346"/>
      <c r="O346"/>
      <c r="P346"/>
      <c r="Q346"/>
      <c r="R346"/>
      <c r="AQ346"/>
      <c r="BG346"/>
      <c r="BH346"/>
      <c r="BI346"/>
      <c r="BJ346"/>
      <c r="BK346"/>
      <c r="BL346"/>
      <c r="BM346"/>
      <c r="BN346"/>
    </row>
    <row r="347" spans="2:66">
      <c r="B347" s="336">
        <v>273</v>
      </c>
      <c r="C347" s="50">
        <v>86</v>
      </c>
      <c r="D347" s="63">
        <v>86</v>
      </c>
      <c r="E347" s="58" t="s">
        <v>1278</v>
      </c>
      <c r="F347" s="60" t="s">
        <v>411</v>
      </c>
      <c r="G347" s="108" t="s">
        <v>1505</v>
      </c>
      <c r="H347"/>
      <c r="I347"/>
      <c r="J347"/>
      <c r="K347"/>
      <c r="L347"/>
      <c r="M347"/>
      <c r="N347"/>
      <c r="O347"/>
      <c r="P347"/>
      <c r="Q347"/>
      <c r="R347"/>
      <c r="AQ347"/>
      <c r="BG347"/>
      <c r="BH347"/>
      <c r="BI347"/>
      <c r="BJ347"/>
      <c r="BK347"/>
      <c r="BL347"/>
      <c r="BM347"/>
      <c r="BN347"/>
    </row>
    <row r="348" spans="2:66">
      <c r="B348" s="336">
        <v>274</v>
      </c>
      <c r="C348" s="50">
        <v>87</v>
      </c>
      <c r="D348" s="63">
        <v>87</v>
      </c>
      <c r="E348" s="57" t="s">
        <v>1279</v>
      </c>
      <c r="F348" s="62" t="s">
        <v>1280</v>
      </c>
      <c r="G348" s="108" t="s">
        <v>1505</v>
      </c>
      <c r="H348"/>
      <c r="I348"/>
      <c r="J348"/>
      <c r="K348"/>
      <c r="L348"/>
      <c r="M348"/>
      <c r="N348"/>
      <c r="O348"/>
      <c r="P348"/>
      <c r="Q348"/>
      <c r="R348"/>
      <c r="AQ348"/>
      <c r="BG348"/>
      <c r="BH348"/>
      <c r="BI348"/>
      <c r="BJ348"/>
      <c r="BK348"/>
      <c r="BL348"/>
      <c r="BM348"/>
      <c r="BN348"/>
    </row>
    <row r="349" spans="2:66">
      <c r="B349" s="336">
        <v>275</v>
      </c>
      <c r="C349" s="50">
        <v>88</v>
      </c>
      <c r="D349" s="63">
        <v>88</v>
      </c>
      <c r="E349" s="57" t="s">
        <v>1281</v>
      </c>
      <c r="F349" s="62" t="s">
        <v>1282</v>
      </c>
      <c r="G349" s="108" t="s">
        <v>1505</v>
      </c>
      <c r="H349"/>
      <c r="I349"/>
      <c r="J349"/>
      <c r="K349"/>
      <c r="L349"/>
      <c r="M349"/>
      <c r="N349"/>
      <c r="O349"/>
      <c r="P349"/>
      <c r="Q349"/>
      <c r="R349"/>
      <c r="AQ349"/>
      <c r="BG349"/>
      <c r="BH349"/>
      <c r="BI349"/>
      <c r="BJ349"/>
      <c r="BK349"/>
      <c r="BL349"/>
      <c r="BM349"/>
      <c r="BN349"/>
    </row>
    <row r="350" spans="2:66">
      <c r="B350" s="336">
        <v>276</v>
      </c>
      <c r="C350" s="50">
        <v>89</v>
      </c>
      <c r="D350" s="63">
        <v>89</v>
      </c>
      <c r="E350" s="57" t="s">
        <v>1283</v>
      </c>
      <c r="F350" s="57" t="s">
        <v>1284</v>
      </c>
      <c r="G350" s="108" t="s">
        <v>1505</v>
      </c>
      <c r="H350"/>
      <c r="I350"/>
      <c r="J350"/>
      <c r="K350"/>
      <c r="L350"/>
      <c r="M350"/>
      <c r="N350"/>
      <c r="O350"/>
      <c r="P350"/>
      <c r="Q350"/>
      <c r="R350"/>
      <c r="AQ350"/>
      <c r="BG350"/>
      <c r="BH350"/>
      <c r="BI350"/>
      <c r="BJ350"/>
      <c r="BK350"/>
      <c r="BL350"/>
      <c r="BM350"/>
      <c r="BN350"/>
    </row>
    <row r="351" spans="2:66">
      <c r="B351" s="336">
        <v>277</v>
      </c>
      <c r="C351" s="50">
        <v>90</v>
      </c>
      <c r="D351" s="63">
        <v>90</v>
      </c>
      <c r="E351" s="58" t="s">
        <v>1285</v>
      </c>
      <c r="F351" s="60" t="s">
        <v>1286</v>
      </c>
      <c r="G351" s="108" t="s">
        <v>1505</v>
      </c>
      <c r="H351"/>
      <c r="I351"/>
      <c r="J351"/>
      <c r="K351"/>
      <c r="L351"/>
      <c r="M351"/>
      <c r="N351"/>
      <c r="O351"/>
      <c r="P351"/>
      <c r="Q351"/>
      <c r="R351"/>
      <c r="AQ351"/>
      <c r="BG351"/>
      <c r="BH351"/>
      <c r="BI351"/>
      <c r="BJ351"/>
      <c r="BK351"/>
      <c r="BL351"/>
      <c r="BM351"/>
      <c r="BN351"/>
    </row>
    <row r="352" spans="2:66">
      <c r="B352" s="336">
        <v>278</v>
      </c>
      <c r="C352" s="50">
        <v>91</v>
      </c>
      <c r="D352" s="63">
        <v>91</v>
      </c>
      <c r="E352" s="57" t="s">
        <v>1287</v>
      </c>
      <c r="F352" s="57" t="s">
        <v>1288</v>
      </c>
      <c r="G352" s="108" t="s">
        <v>1505</v>
      </c>
      <c r="H352"/>
      <c r="I352"/>
      <c r="J352"/>
      <c r="K352"/>
      <c r="L352"/>
      <c r="M352"/>
      <c r="N352"/>
      <c r="O352"/>
      <c r="P352"/>
      <c r="Q352"/>
      <c r="R352"/>
      <c r="AQ352"/>
      <c r="BG352"/>
      <c r="BH352"/>
      <c r="BI352"/>
      <c r="BJ352"/>
      <c r="BK352"/>
      <c r="BL352"/>
      <c r="BM352"/>
      <c r="BN352"/>
    </row>
    <row r="353" spans="2:66">
      <c r="B353" s="336">
        <v>279</v>
      </c>
      <c r="C353" s="50">
        <v>92</v>
      </c>
      <c r="D353" s="63">
        <v>92</v>
      </c>
      <c r="E353" s="57" t="s">
        <v>1289</v>
      </c>
      <c r="F353" s="57" t="s">
        <v>1290</v>
      </c>
      <c r="G353" s="108" t="s">
        <v>1505</v>
      </c>
      <c r="H353"/>
      <c r="I353"/>
      <c r="J353"/>
      <c r="K353"/>
      <c r="L353"/>
      <c r="M353"/>
      <c r="N353"/>
      <c r="O353"/>
      <c r="P353"/>
      <c r="Q353"/>
      <c r="R353"/>
      <c r="AQ353"/>
      <c r="BG353"/>
      <c r="BH353"/>
      <c r="BI353"/>
      <c r="BJ353"/>
      <c r="BK353"/>
      <c r="BL353"/>
      <c r="BM353"/>
      <c r="BN353"/>
    </row>
    <row r="354" spans="2:66">
      <c r="B354" s="336">
        <v>280</v>
      </c>
      <c r="C354" s="50">
        <v>93</v>
      </c>
      <c r="D354" s="63">
        <v>93</v>
      </c>
      <c r="E354" s="57" t="s">
        <v>1291</v>
      </c>
      <c r="F354" s="57" t="s">
        <v>1292</v>
      </c>
      <c r="G354" s="108" t="s">
        <v>1505</v>
      </c>
      <c r="H354"/>
      <c r="I354"/>
      <c r="J354"/>
      <c r="K354"/>
      <c r="L354"/>
      <c r="M354"/>
      <c r="N354"/>
      <c r="O354"/>
      <c r="P354"/>
      <c r="Q354"/>
      <c r="R354"/>
      <c r="AQ354"/>
      <c r="BG354"/>
      <c r="BH354"/>
      <c r="BI354"/>
      <c r="BJ354"/>
      <c r="BK354"/>
      <c r="BL354"/>
      <c r="BM354"/>
      <c r="BN354"/>
    </row>
    <row r="355" spans="2:66">
      <c r="B355" s="336">
        <v>281</v>
      </c>
      <c r="C355" s="50">
        <v>94</v>
      </c>
      <c r="D355" s="63">
        <v>94</v>
      </c>
      <c r="E355" s="57" t="s">
        <v>1293</v>
      </c>
      <c r="F355" s="62" t="s">
        <v>1294</v>
      </c>
      <c r="G355" s="108" t="s">
        <v>1505</v>
      </c>
      <c r="H355"/>
      <c r="I355"/>
      <c r="J355"/>
      <c r="K355"/>
      <c r="L355"/>
      <c r="M355"/>
      <c r="N355"/>
      <c r="O355"/>
      <c r="P355"/>
      <c r="Q355"/>
      <c r="R355"/>
      <c r="AQ355"/>
      <c r="BG355"/>
      <c r="BH355"/>
      <c r="BI355"/>
      <c r="BJ355"/>
      <c r="BK355"/>
      <c r="BL355"/>
      <c r="BM355"/>
      <c r="BN355"/>
    </row>
    <row r="356" spans="2:66">
      <c r="B356" s="336">
        <v>282</v>
      </c>
      <c r="C356" s="50">
        <v>95</v>
      </c>
      <c r="D356" s="63">
        <v>95</v>
      </c>
      <c r="E356" s="57" t="s">
        <v>1295</v>
      </c>
      <c r="F356" s="62" t="s">
        <v>1296</v>
      </c>
      <c r="G356" s="108" t="s">
        <v>1505</v>
      </c>
      <c r="H356"/>
      <c r="I356"/>
      <c r="J356"/>
      <c r="K356"/>
      <c r="L356"/>
      <c r="M356"/>
      <c r="N356"/>
      <c r="O356"/>
      <c r="P356"/>
      <c r="Q356"/>
      <c r="R356"/>
      <c r="AQ356"/>
      <c r="BG356"/>
      <c r="BH356"/>
      <c r="BI356"/>
      <c r="BJ356"/>
      <c r="BK356"/>
      <c r="BL356"/>
      <c r="BM356"/>
      <c r="BN356"/>
    </row>
    <row r="357" spans="2:66">
      <c r="B357" s="336">
        <v>283</v>
      </c>
      <c r="C357" s="50">
        <v>96</v>
      </c>
      <c r="D357" s="63">
        <v>96</v>
      </c>
      <c r="E357" s="57" t="s">
        <v>1297</v>
      </c>
      <c r="F357" s="62" t="s">
        <v>1298</v>
      </c>
      <c r="G357" s="108" t="s">
        <v>1505</v>
      </c>
      <c r="H357"/>
      <c r="I357"/>
      <c r="J357"/>
      <c r="K357"/>
      <c r="L357"/>
      <c r="M357"/>
      <c r="N357"/>
      <c r="O357"/>
      <c r="P357"/>
      <c r="Q357"/>
      <c r="R357"/>
      <c r="AQ357"/>
      <c r="BG357"/>
      <c r="BH357"/>
      <c r="BI357"/>
      <c r="BJ357"/>
      <c r="BK357"/>
      <c r="BL357"/>
      <c r="BM357"/>
      <c r="BN357"/>
    </row>
    <row r="358" spans="2:66">
      <c r="B358" s="336">
        <v>284</v>
      </c>
      <c r="C358" s="50">
        <v>97</v>
      </c>
      <c r="D358" s="63">
        <v>97</v>
      </c>
      <c r="E358" s="57" t="s">
        <v>1299</v>
      </c>
      <c r="F358" s="62" t="s">
        <v>1300</v>
      </c>
      <c r="G358" s="108" t="s">
        <v>1505</v>
      </c>
      <c r="H358"/>
      <c r="I358"/>
      <c r="J358"/>
      <c r="K358"/>
      <c r="L358"/>
      <c r="M358"/>
      <c r="N358"/>
      <c r="O358"/>
      <c r="P358"/>
      <c r="Q358"/>
      <c r="R358"/>
      <c r="AQ358"/>
      <c r="BG358"/>
      <c r="BH358"/>
      <c r="BI358"/>
      <c r="BJ358"/>
      <c r="BK358"/>
      <c r="BL358"/>
      <c r="BM358"/>
      <c r="BN358"/>
    </row>
    <row r="359" spans="2:66">
      <c r="B359" s="336">
        <v>285</v>
      </c>
      <c r="C359" s="50">
        <v>98</v>
      </c>
      <c r="D359" s="63">
        <v>98</v>
      </c>
      <c r="E359" s="57" t="s">
        <v>1301</v>
      </c>
      <c r="F359" s="57" t="s">
        <v>1302</v>
      </c>
      <c r="G359" s="108" t="s">
        <v>1505</v>
      </c>
      <c r="H359"/>
      <c r="I359"/>
      <c r="J359"/>
      <c r="K359"/>
      <c r="L359"/>
      <c r="M359"/>
      <c r="N359"/>
      <c r="O359"/>
      <c r="P359"/>
      <c r="Q359"/>
      <c r="R359"/>
      <c r="AQ359"/>
      <c r="BG359"/>
      <c r="BH359"/>
      <c r="BI359"/>
      <c r="BJ359"/>
      <c r="BK359"/>
      <c r="BL359"/>
      <c r="BM359"/>
      <c r="BN359"/>
    </row>
    <row r="360" spans="2:66">
      <c r="B360" s="336">
        <v>286</v>
      </c>
      <c r="C360" s="50">
        <v>99</v>
      </c>
      <c r="D360" s="63">
        <v>99</v>
      </c>
      <c r="E360" s="57" t="s">
        <v>1303</v>
      </c>
      <c r="F360" s="62" t="s">
        <v>1304</v>
      </c>
      <c r="G360" s="108" t="s">
        <v>1505</v>
      </c>
      <c r="H360"/>
      <c r="I360"/>
      <c r="J360"/>
      <c r="K360"/>
      <c r="L360"/>
      <c r="M360"/>
      <c r="N360"/>
      <c r="O360"/>
      <c r="P360"/>
      <c r="Q360"/>
      <c r="R360"/>
      <c r="AQ360"/>
      <c r="BG360"/>
      <c r="BH360"/>
      <c r="BI360"/>
      <c r="BJ360"/>
      <c r="BK360"/>
      <c r="BL360"/>
      <c r="BM360"/>
      <c r="BN360"/>
    </row>
    <row r="361" spans="2:66">
      <c r="B361" s="336">
        <v>287</v>
      </c>
      <c r="C361" s="50">
        <v>100</v>
      </c>
      <c r="D361" s="63">
        <v>100</v>
      </c>
      <c r="E361" s="57" t="s">
        <v>1305</v>
      </c>
      <c r="F361" s="57" t="s">
        <v>1306</v>
      </c>
      <c r="G361" s="108" t="s">
        <v>1505</v>
      </c>
      <c r="H361"/>
      <c r="I361"/>
      <c r="J361"/>
      <c r="K361"/>
      <c r="L361"/>
      <c r="M361"/>
      <c r="N361"/>
      <c r="O361"/>
      <c r="P361"/>
      <c r="Q361"/>
      <c r="R361"/>
      <c r="AQ361"/>
      <c r="BG361"/>
      <c r="BH361"/>
      <c r="BI361"/>
      <c r="BJ361"/>
      <c r="BK361"/>
      <c r="BL361"/>
      <c r="BM361"/>
      <c r="BN361"/>
    </row>
    <row r="362" spans="2:66">
      <c r="B362" s="336">
        <v>288</v>
      </c>
      <c r="C362" s="50">
        <v>101</v>
      </c>
      <c r="D362" s="63">
        <v>101</v>
      </c>
      <c r="E362" s="57" t="s">
        <v>1307</v>
      </c>
      <c r="F362" s="62" t="s">
        <v>1308</v>
      </c>
      <c r="G362" s="108" t="s">
        <v>1505</v>
      </c>
      <c r="H362"/>
      <c r="I362"/>
      <c r="J362"/>
      <c r="K362"/>
      <c r="L362"/>
      <c r="M362"/>
      <c r="N362"/>
      <c r="O362"/>
      <c r="P362"/>
      <c r="Q362"/>
      <c r="R362"/>
      <c r="AQ362"/>
      <c r="BG362"/>
      <c r="BH362"/>
      <c r="BI362"/>
      <c r="BJ362"/>
      <c r="BK362"/>
      <c r="BL362"/>
      <c r="BM362"/>
      <c r="BN362"/>
    </row>
    <row r="363" spans="2:66">
      <c r="B363" s="336">
        <v>289</v>
      </c>
      <c r="C363" s="50">
        <v>102</v>
      </c>
      <c r="D363" s="63">
        <v>102</v>
      </c>
      <c r="E363" s="57" t="s">
        <v>1309</v>
      </c>
      <c r="F363" s="57" t="s">
        <v>1310</v>
      </c>
      <c r="G363" s="108" t="s">
        <v>1505</v>
      </c>
      <c r="H363"/>
      <c r="I363"/>
      <c r="J363"/>
      <c r="K363"/>
      <c r="L363"/>
      <c r="M363"/>
      <c r="N363"/>
      <c r="O363"/>
      <c r="P363"/>
      <c r="Q363"/>
      <c r="R363"/>
      <c r="AQ363"/>
      <c r="BG363"/>
      <c r="BH363"/>
      <c r="BI363"/>
      <c r="BJ363"/>
      <c r="BK363"/>
      <c r="BL363"/>
      <c r="BM363"/>
      <c r="BN363"/>
    </row>
    <row r="364" spans="2:66">
      <c r="B364" s="336">
        <v>290</v>
      </c>
      <c r="C364" s="50">
        <v>103</v>
      </c>
      <c r="D364" s="63">
        <v>103</v>
      </c>
      <c r="E364" s="57" t="s">
        <v>1311</v>
      </c>
      <c r="F364" s="57" t="s">
        <v>1312</v>
      </c>
      <c r="G364" s="108" t="s">
        <v>1505</v>
      </c>
      <c r="H364"/>
      <c r="I364"/>
      <c r="J364"/>
      <c r="K364"/>
      <c r="L364"/>
      <c r="M364"/>
      <c r="N364"/>
      <c r="O364"/>
      <c r="P364"/>
      <c r="Q364"/>
      <c r="R364"/>
      <c r="AQ364"/>
      <c r="BG364"/>
      <c r="BH364"/>
      <c r="BI364"/>
      <c r="BJ364"/>
      <c r="BK364"/>
      <c r="BL364"/>
      <c r="BM364"/>
      <c r="BN364"/>
    </row>
    <row r="365" spans="2:66">
      <c r="B365" s="336">
        <v>291</v>
      </c>
      <c r="C365" s="50">
        <v>104</v>
      </c>
      <c r="D365" s="63">
        <v>104</v>
      </c>
      <c r="E365" s="57" t="s">
        <v>1313</v>
      </c>
      <c r="F365" s="62" t="s">
        <v>1314</v>
      </c>
      <c r="G365" s="108" t="s">
        <v>1505</v>
      </c>
      <c r="H365"/>
      <c r="I365"/>
      <c r="J365"/>
      <c r="K365"/>
      <c r="L365"/>
      <c r="M365"/>
      <c r="N365"/>
      <c r="O365"/>
      <c r="P365"/>
      <c r="Q365"/>
      <c r="R365"/>
      <c r="AQ365"/>
      <c r="BG365"/>
      <c r="BH365"/>
      <c r="BI365"/>
      <c r="BJ365"/>
      <c r="BK365"/>
      <c r="BL365"/>
      <c r="BM365"/>
      <c r="BN365"/>
    </row>
    <row r="366" spans="2:66">
      <c r="B366" s="336">
        <v>292</v>
      </c>
      <c r="C366" s="50">
        <v>105</v>
      </c>
      <c r="D366" s="63">
        <v>105</v>
      </c>
      <c r="E366" s="57" t="s">
        <v>1315</v>
      </c>
      <c r="F366" s="62" t="s">
        <v>1316</v>
      </c>
      <c r="G366" s="108" t="s">
        <v>1505</v>
      </c>
      <c r="H366"/>
      <c r="I366"/>
      <c r="J366"/>
      <c r="K366"/>
      <c r="L366"/>
      <c r="M366"/>
      <c r="N366"/>
      <c r="O366"/>
      <c r="P366"/>
      <c r="Q366"/>
      <c r="R366"/>
      <c r="AQ366"/>
      <c r="BG366"/>
      <c r="BH366"/>
      <c r="BI366"/>
      <c r="BJ366"/>
      <c r="BK366"/>
      <c r="BL366"/>
      <c r="BM366"/>
      <c r="BN366"/>
    </row>
    <row r="367" spans="2:66">
      <c r="B367" s="336">
        <v>293</v>
      </c>
      <c r="C367" s="50">
        <v>106</v>
      </c>
      <c r="D367" s="63">
        <v>106</v>
      </c>
      <c r="E367" s="57" t="s">
        <v>1317</v>
      </c>
      <c r="F367" s="62" t="s">
        <v>1318</v>
      </c>
      <c r="G367" s="108" t="s">
        <v>1505</v>
      </c>
      <c r="H367"/>
      <c r="I367"/>
      <c r="J367"/>
      <c r="K367"/>
      <c r="L367"/>
      <c r="M367"/>
      <c r="N367"/>
      <c r="O367"/>
      <c r="P367"/>
      <c r="Q367"/>
      <c r="R367"/>
      <c r="AQ367"/>
      <c r="BG367"/>
      <c r="BH367"/>
      <c r="BI367"/>
      <c r="BJ367"/>
      <c r="BK367"/>
      <c r="BL367"/>
      <c r="BM367"/>
      <c r="BN367"/>
    </row>
    <row r="368" spans="2:66">
      <c r="B368" s="336">
        <v>294</v>
      </c>
      <c r="C368" s="50">
        <v>107</v>
      </c>
      <c r="D368" s="63">
        <v>107</v>
      </c>
      <c r="E368" s="57" t="s">
        <v>1319</v>
      </c>
      <c r="F368" s="62" t="s">
        <v>1320</v>
      </c>
      <c r="G368" s="108" t="s">
        <v>1505</v>
      </c>
      <c r="H368"/>
      <c r="I368"/>
      <c r="J368"/>
      <c r="K368"/>
      <c r="L368"/>
      <c r="M368"/>
      <c r="N368"/>
      <c r="O368"/>
      <c r="P368"/>
      <c r="Q368"/>
      <c r="R368"/>
      <c r="AQ368"/>
      <c r="BG368"/>
      <c r="BH368"/>
      <c r="BI368"/>
      <c r="BJ368"/>
      <c r="BK368"/>
      <c r="BL368"/>
      <c r="BM368"/>
      <c r="BN368"/>
    </row>
    <row r="369" spans="2:66">
      <c r="B369" s="336">
        <v>295</v>
      </c>
      <c r="C369" s="50">
        <v>108</v>
      </c>
      <c r="D369" s="63">
        <v>108</v>
      </c>
      <c r="E369" s="58" t="s">
        <v>1321</v>
      </c>
      <c r="F369" s="60" t="s">
        <v>1322</v>
      </c>
      <c r="G369" s="108" t="s">
        <v>1505</v>
      </c>
      <c r="H369"/>
      <c r="I369"/>
      <c r="J369"/>
      <c r="K369"/>
      <c r="L369"/>
      <c r="M369"/>
      <c r="N369"/>
      <c r="O369"/>
      <c r="P369"/>
      <c r="Q369"/>
      <c r="R369"/>
      <c r="AQ369"/>
      <c r="BG369"/>
      <c r="BH369"/>
      <c r="BI369"/>
      <c r="BJ369"/>
      <c r="BK369"/>
      <c r="BL369"/>
      <c r="BM369"/>
      <c r="BN369"/>
    </row>
    <row r="370" spans="2:66">
      <c r="B370" s="336">
        <v>296</v>
      </c>
      <c r="C370" s="50">
        <v>109</v>
      </c>
      <c r="D370" s="63">
        <v>109</v>
      </c>
      <c r="E370" s="57" t="s">
        <v>1323</v>
      </c>
      <c r="F370" s="57" t="s">
        <v>1324</v>
      </c>
      <c r="G370" s="108" t="s">
        <v>1505</v>
      </c>
      <c r="H370"/>
      <c r="I370"/>
      <c r="J370"/>
      <c r="K370"/>
      <c r="L370"/>
      <c r="M370"/>
      <c r="N370"/>
      <c r="O370"/>
      <c r="P370"/>
      <c r="Q370"/>
      <c r="R370"/>
      <c r="AQ370"/>
      <c r="BG370"/>
      <c r="BH370"/>
      <c r="BI370"/>
      <c r="BJ370"/>
      <c r="BK370"/>
      <c r="BL370"/>
      <c r="BM370"/>
      <c r="BN370"/>
    </row>
    <row r="371" spans="2:66">
      <c r="B371" s="336">
        <v>297</v>
      </c>
      <c r="C371" s="50">
        <v>110</v>
      </c>
      <c r="D371" s="63">
        <v>110</v>
      </c>
      <c r="E371" s="57" t="s">
        <v>1325</v>
      </c>
      <c r="F371" s="62" t="s">
        <v>1326</v>
      </c>
      <c r="G371" s="108" t="s">
        <v>1505</v>
      </c>
      <c r="H371"/>
      <c r="I371"/>
      <c r="J371"/>
      <c r="K371"/>
      <c r="L371"/>
      <c r="M371"/>
      <c r="N371"/>
      <c r="O371"/>
      <c r="P371"/>
      <c r="Q371"/>
      <c r="R371"/>
      <c r="AQ371"/>
      <c r="BG371"/>
      <c r="BH371"/>
      <c r="BI371"/>
      <c r="BJ371"/>
      <c r="BK371"/>
      <c r="BL371"/>
      <c r="BM371"/>
      <c r="BN371"/>
    </row>
    <row r="372" spans="2:66">
      <c r="B372" s="336">
        <v>298</v>
      </c>
      <c r="C372" s="50">
        <v>111</v>
      </c>
      <c r="D372" s="63">
        <v>111</v>
      </c>
      <c r="E372" s="57" t="s">
        <v>1327</v>
      </c>
      <c r="F372" s="62" t="s">
        <v>1328</v>
      </c>
      <c r="G372" s="108" t="s">
        <v>1505</v>
      </c>
      <c r="H372"/>
      <c r="I372"/>
      <c r="J372"/>
      <c r="K372"/>
      <c r="L372"/>
      <c r="M372"/>
      <c r="N372"/>
      <c r="O372"/>
      <c r="P372"/>
      <c r="Q372"/>
      <c r="R372"/>
      <c r="AQ372"/>
      <c r="BG372"/>
      <c r="BH372"/>
      <c r="BI372"/>
      <c r="BJ372"/>
      <c r="BK372"/>
      <c r="BL372"/>
      <c r="BM372"/>
      <c r="BN372"/>
    </row>
    <row r="373" spans="2:66">
      <c r="B373" s="336">
        <v>299</v>
      </c>
      <c r="C373" s="50">
        <v>112</v>
      </c>
      <c r="D373" s="63">
        <v>112</v>
      </c>
      <c r="E373" s="57" t="s">
        <v>1329</v>
      </c>
      <c r="F373" s="62" t="s">
        <v>1330</v>
      </c>
      <c r="G373" s="108" t="s">
        <v>1505</v>
      </c>
      <c r="H373"/>
      <c r="I373"/>
      <c r="J373"/>
      <c r="K373"/>
      <c r="L373"/>
      <c r="M373"/>
      <c r="N373"/>
      <c r="O373"/>
      <c r="P373"/>
      <c r="Q373"/>
      <c r="R373"/>
      <c r="AQ373"/>
      <c r="BG373"/>
      <c r="BH373"/>
      <c r="BI373"/>
      <c r="BJ373"/>
      <c r="BK373"/>
      <c r="BL373"/>
      <c r="BM373"/>
      <c r="BN373"/>
    </row>
    <row r="374" spans="2:66">
      <c r="B374" s="336">
        <v>300</v>
      </c>
      <c r="C374" s="50">
        <v>113</v>
      </c>
      <c r="D374" s="63">
        <v>113</v>
      </c>
      <c r="E374" s="57" t="s">
        <v>1331</v>
      </c>
      <c r="F374" s="62" t="s">
        <v>1332</v>
      </c>
      <c r="G374" s="108" t="s">
        <v>1505</v>
      </c>
      <c r="H374"/>
      <c r="I374"/>
      <c r="J374"/>
      <c r="K374"/>
      <c r="L374"/>
      <c r="M374"/>
      <c r="N374"/>
      <c r="O374"/>
      <c r="P374"/>
      <c r="Q374"/>
      <c r="R374"/>
      <c r="AQ374"/>
      <c r="BG374"/>
      <c r="BH374"/>
      <c r="BI374"/>
      <c r="BJ374"/>
      <c r="BK374"/>
      <c r="BL374"/>
      <c r="BM374"/>
      <c r="BN374"/>
    </row>
    <row r="375" spans="2:66" ht="16.2" thickBot="1">
      <c r="B375" s="369">
        <v>301</v>
      </c>
      <c r="C375" s="370">
        <v>114</v>
      </c>
      <c r="D375" s="424">
        <v>114</v>
      </c>
      <c r="E375" s="116" t="s">
        <v>1333</v>
      </c>
      <c r="F375" s="117" t="s">
        <v>1334</v>
      </c>
      <c r="G375" s="374" t="s">
        <v>1505</v>
      </c>
      <c r="H375"/>
      <c r="I375"/>
      <c r="J375"/>
      <c r="K375"/>
      <c r="L375"/>
      <c r="M375"/>
      <c r="N375"/>
      <c r="O375"/>
      <c r="P375"/>
      <c r="Q375"/>
      <c r="R375"/>
      <c r="AQ375"/>
      <c r="BG375"/>
      <c r="BH375"/>
      <c r="BI375"/>
      <c r="BJ375"/>
      <c r="BK375"/>
      <c r="BL375"/>
      <c r="BM375"/>
      <c r="BN375"/>
    </row>
    <row r="376" spans="2:66">
      <c r="B376" s="1"/>
    </row>
    <row r="377" spans="2:66">
      <c r="B377" s="1"/>
    </row>
    <row r="378" spans="2:66">
      <c r="B378" s="1"/>
    </row>
    <row r="379" spans="2:66">
      <c r="B379" s="1"/>
    </row>
    <row r="380" spans="2:66">
      <c r="B380" s="1"/>
    </row>
    <row r="381" spans="2:66">
      <c r="B381" s="1"/>
    </row>
    <row r="382" spans="2:66">
      <c r="B382" s="1"/>
    </row>
    <row r="383" spans="2:66">
      <c r="B383" s="1"/>
    </row>
    <row r="384" spans="2:66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</sheetData>
  <mergeCells count="85">
    <mergeCell ref="E197:G197"/>
    <mergeCell ref="H197:CA197"/>
    <mergeCell ref="H204:CA204"/>
    <mergeCell ref="B195:D195"/>
    <mergeCell ref="B127:CJ127"/>
    <mergeCell ref="E156:CA156"/>
    <mergeCell ref="B169:D169"/>
    <mergeCell ref="E216:G216"/>
    <mergeCell ref="B216:D216"/>
    <mergeCell ref="E204:G204"/>
    <mergeCell ref="B203:CJ203"/>
    <mergeCell ref="E8:G8"/>
    <mergeCell ref="B2:D8"/>
    <mergeCell ref="E2:G2"/>
    <mergeCell ref="E3:G3"/>
    <mergeCell ref="E4:G4"/>
    <mergeCell ref="E5:G5"/>
    <mergeCell ref="E6:G6"/>
    <mergeCell ref="E7:G7"/>
    <mergeCell ref="E9:CA9"/>
    <mergeCell ref="E10:CA10"/>
    <mergeCell ref="E11:CA11"/>
    <mergeCell ref="B9:D12"/>
    <mergeCell ref="G12:CA12"/>
    <mergeCell ref="E157:CA157"/>
    <mergeCell ref="E128:CA128"/>
    <mergeCell ref="E113:CA113"/>
    <mergeCell ref="B113:D113"/>
    <mergeCell ref="B111:D111"/>
    <mergeCell ref="B37:D37"/>
    <mergeCell ref="B112:CJ112"/>
    <mergeCell ref="B29:D29"/>
    <mergeCell ref="B73:D73"/>
    <mergeCell ref="B60:D60"/>
    <mergeCell ref="B86:D86"/>
    <mergeCell ref="B96:D96"/>
    <mergeCell ref="B38:CJ38"/>
    <mergeCell ref="B39:D40"/>
    <mergeCell ref="E39:CA39"/>
    <mergeCell ref="E257:G257"/>
    <mergeCell ref="B257:D257"/>
    <mergeCell ref="B256:D256"/>
    <mergeCell ref="E256:G256"/>
    <mergeCell ref="B217:CJ217"/>
    <mergeCell ref="B225:CJ225"/>
    <mergeCell ref="B224:D224"/>
    <mergeCell ref="B218:D218"/>
    <mergeCell ref="B239:D239"/>
    <mergeCell ref="E226:CA226"/>
    <mergeCell ref="E224:G224"/>
    <mergeCell ref="E218:CA218"/>
    <mergeCell ref="AV7:BA7"/>
    <mergeCell ref="AV2:BA2"/>
    <mergeCell ref="BV7:CA7"/>
    <mergeCell ref="BV2:CA2"/>
    <mergeCell ref="B259:D261"/>
    <mergeCell ref="E259:G259"/>
    <mergeCell ref="E260:G260"/>
    <mergeCell ref="B154:D154"/>
    <mergeCell ref="B128:D128"/>
    <mergeCell ref="B156:D157"/>
    <mergeCell ref="E195:G195"/>
    <mergeCell ref="E154:G154"/>
    <mergeCell ref="B202:D202"/>
    <mergeCell ref="E202:G202"/>
    <mergeCell ref="B196:CJ196"/>
    <mergeCell ref="B155:CJ155"/>
    <mergeCell ref="E40:CA40"/>
    <mergeCell ref="B105:D105"/>
    <mergeCell ref="B107:D107"/>
    <mergeCell ref="B109:D109"/>
    <mergeCell ref="B166:D166"/>
    <mergeCell ref="B100:D100"/>
    <mergeCell ref="B102:D102"/>
    <mergeCell ref="B126:D126"/>
    <mergeCell ref="B210:D210"/>
    <mergeCell ref="B227:D227"/>
    <mergeCell ref="B229:D229"/>
    <mergeCell ref="B231:D231"/>
    <mergeCell ref="B174:D174"/>
    <mergeCell ref="B180:D180"/>
    <mergeCell ref="B188:D188"/>
    <mergeCell ref="B191:D191"/>
    <mergeCell ref="B204:D205"/>
    <mergeCell ref="B197:D19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F8712-AF92-4579-B6D7-5ABC38924977}">
  <dimension ref="B1:CS51"/>
  <sheetViews>
    <sheetView zoomScale="80" zoomScaleNormal="80" workbookViewId="0"/>
  </sheetViews>
  <sheetFormatPr defaultRowHeight="15.6"/>
  <cols>
    <col min="1" max="1" width="3" customWidth="1"/>
    <col min="2" max="2" width="6.8984375" customWidth="1"/>
    <col min="3" max="3" width="5.59765625" customWidth="1"/>
    <col min="4" max="4" width="4.3984375" customWidth="1"/>
    <col min="5" max="5" width="28.3984375" customWidth="1"/>
    <col min="6" max="6" width="10.8984375" customWidth="1"/>
    <col min="7" max="7" width="1.3984375" customWidth="1"/>
    <col min="8" max="22" width="8.69921875" customWidth="1"/>
    <col min="23" max="31" width="13.69921875" style="12" customWidth="1"/>
    <col min="32" max="32" width="2.69921875" customWidth="1"/>
    <col min="33" max="38" width="15" customWidth="1"/>
    <col min="39" max="39" width="2.3984375" customWidth="1"/>
    <col min="40" max="40" width="9.5" customWidth="1"/>
    <col min="41" max="49" width="7.8984375" customWidth="1"/>
    <col min="50" max="50" width="9.09765625" style="134" customWidth="1"/>
    <col min="51" max="54" width="7.8984375" customWidth="1"/>
    <col min="55" max="55" width="3.19921875" customWidth="1"/>
    <col min="56" max="60" width="14.09765625" customWidth="1"/>
    <col min="61" max="61" width="14.09765625" style="12" customWidth="1"/>
  </cols>
  <sheetData>
    <row r="1" spans="2:97" ht="16.2" thickBot="1"/>
    <row r="2" spans="2:97" s="349" customFormat="1" ht="18.75" customHeight="1">
      <c r="B2" s="572"/>
      <c r="C2" s="573"/>
      <c r="D2" s="573"/>
      <c r="E2" s="561" t="s">
        <v>1344</v>
      </c>
      <c r="F2" s="561"/>
      <c r="G2" s="332"/>
      <c r="H2" s="266">
        <v>4</v>
      </c>
      <c r="I2" s="266">
        <v>10</v>
      </c>
      <c r="J2" s="266">
        <v>51</v>
      </c>
      <c r="K2" s="266">
        <v>51</v>
      </c>
      <c r="L2" s="266">
        <v>9</v>
      </c>
      <c r="M2" s="266">
        <v>52</v>
      </c>
      <c r="N2" s="266">
        <v>20</v>
      </c>
      <c r="O2" s="266">
        <v>20</v>
      </c>
      <c r="P2" s="191">
        <v>15</v>
      </c>
      <c r="Q2" s="191">
        <v>15</v>
      </c>
      <c r="R2" s="191">
        <v>19</v>
      </c>
      <c r="S2" s="191">
        <v>19</v>
      </c>
      <c r="T2" s="266"/>
      <c r="U2" s="266"/>
      <c r="V2" s="266"/>
      <c r="W2" s="191">
        <v>54</v>
      </c>
      <c r="X2" s="191">
        <v>54</v>
      </c>
      <c r="Y2" s="191">
        <v>54</v>
      </c>
      <c r="Z2" s="191">
        <v>54</v>
      </c>
      <c r="AA2" s="191">
        <v>54</v>
      </c>
      <c r="AB2" s="191">
        <v>54</v>
      </c>
      <c r="AC2" s="191">
        <v>54</v>
      </c>
      <c r="AD2" s="191">
        <v>54</v>
      </c>
      <c r="AE2" s="191">
        <v>54</v>
      </c>
      <c r="AF2" s="338"/>
      <c r="AG2" s="528" t="s">
        <v>1489</v>
      </c>
      <c r="AH2" s="529"/>
      <c r="AI2" s="529"/>
      <c r="AJ2" s="529"/>
      <c r="AK2" s="529"/>
      <c r="AL2" s="530"/>
      <c r="AM2" s="348"/>
      <c r="AN2" s="191">
        <v>2</v>
      </c>
      <c r="AO2" s="191">
        <v>2</v>
      </c>
      <c r="AP2" s="191">
        <v>2</v>
      </c>
      <c r="AQ2" s="191">
        <v>2</v>
      </c>
      <c r="AR2" s="191">
        <v>2</v>
      </c>
      <c r="AS2" s="191">
        <v>2</v>
      </c>
      <c r="AT2" s="266">
        <v>10</v>
      </c>
      <c r="AU2" s="266"/>
      <c r="AV2" s="266"/>
      <c r="AW2" s="266">
        <v>53</v>
      </c>
      <c r="AX2" s="266">
        <v>53</v>
      </c>
      <c r="AY2" s="266">
        <v>53</v>
      </c>
      <c r="AZ2" s="266">
        <v>53</v>
      </c>
      <c r="BA2" s="266">
        <v>20</v>
      </c>
      <c r="BB2" s="266">
        <v>20</v>
      </c>
      <c r="BC2" s="332"/>
      <c r="BD2" s="528" t="s">
        <v>1490</v>
      </c>
      <c r="BE2" s="529"/>
      <c r="BF2" s="529"/>
      <c r="BG2" s="529"/>
      <c r="BH2" s="529"/>
      <c r="BI2" s="577"/>
    </row>
    <row r="3" spans="2:97" s="1" customFormat="1" ht="18.75" customHeight="1">
      <c r="B3" s="574"/>
      <c r="C3" s="575"/>
      <c r="D3" s="575"/>
      <c r="E3" s="556" t="s">
        <v>1</v>
      </c>
      <c r="F3" s="556"/>
      <c r="G3" s="78"/>
      <c r="H3" s="77" t="s">
        <v>183</v>
      </c>
      <c r="I3" s="38" t="s">
        <v>145</v>
      </c>
      <c r="J3" s="38" t="s">
        <v>85</v>
      </c>
      <c r="K3" s="38" t="s">
        <v>85</v>
      </c>
      <c r="L3" s="38" t="s">
        <v>145</v>
      </c>
      <c r="M3" s="38" t="s">
        <v>145</v>
      </c>
      <c r="N3" s="38"/>
      <c r="O3" s="38"/>
      <c r="P3" s="37" t="s">
        <v>183</v>
      </c>
      <c r="Q3" s="37" t="s">
        <v>183</v>
      </c>
      <c r="R3" s="37" t="s">
        <v>183</v>
      </c>
      <c r="S3" s="37" t="s">
        <v>183</v>
      </c>
      <c r="T3" s="38"/>
      <c r="U3" s="38"/>
      <c r="V3" s="38"/>
      <c r="W3" s="135"/>
      <c r="X3" s="135"/>
      <c r="Y3" s="135"/>
      <c r="Z3" s="135"/>
      <c r="AA3" s="135"/>
      <c r="AB3" s="135"/>
      <c r="AC3" s="135"/>
      <c r="AD3" s="135"/>
      <c r="AE3" s="135"/>
      <c r="AF3" s="101"/>
      <c r="AG3" s="37"/>
      <c r="AH3" s="37"/>
      <c r="AI3" s="37"/>
      <c r="AJ3" s="37"/>
      <c r="AK3" s="37"/>
      <c r="AL3" s="37"/>
      <c r="AM3" s="101"/>
      <c r="AN3" s="135" t="s">
        <v>82</v>
      </c>
      <c r="AO3" s="135" t="s">
        <v>82</v>
      </c>
      <c r="AP3" s="135" t="s">
        <v>82</v>
      </c>
      <c r="AQ3" s="135" t="s">
        <v>82</v>
      </c>
      <c r="AR3" s="135" t="s">
        <v>82</v>
      </c>
      <c r="AS3" s="135" t="s">
        <v>82</v>
      </c>
      <c r="AT3" s="38" t="s">
        <v>145</v>
      </c>
      <c r="AU3" s="38"/>
      <c r="AV3" s="38"/>
      <c r="AW3" s="38"/>
      <c r="AX3" s="136"/>
      <c r="AY3" s="38"/>
      <c r="AZ3" s="38"/>
      <c r="BA3" s="38"/>
      <c r="BB3" s="38"/>
      <c r="BC3" s="78"/>
      <c r="BE3" s="38"/>
      <c r="BF3" s="38"/>
      <c r="BG3" s="38"/>
      <c r="BH3" s="38"/>
      <c r="BI3" s="153"/>
    </row>
    <row r="4" spans="2:97" s="1" customFormat="1" ht="18.75" customHeight="1">
      <c r="B4" s="574"/>
      <c r="C4" s="575"/>
      <c r="D4" s="575"/>
      <c r="E4" s="556" t="s">
        <v>2</v>
      </c>
      <c r="F4" s="556"/>
      <c r="G4" s="78"/>
      <c r="H4" s="77" t="s">
        <v>34</v>
      </c>
      <c r="I4" s="38" t="s">
        <v>210</v>
      </c>
      <c r="J4" s="38" t="s">
        <v>314</v>
      </c>
      <c r="K4" s="38" t="s">
        <v>314</v>
      </c>
      <c r="L4" s="68" t="s">
        <v>44</v>
      </c>
      <c r="M4" s="38" t="s">
        <v>323</v>
      </c>
      <c r="N4" s="38"/>
      <c r="O4" s="38"/>
      <c r="P4" s="37" t="s">
        <v>419</v>
      </c>
      <c r="Q4" s="37" t="s">
        <v>419</v>
      </c>
      <c r="R4" s="37"/>
      <c r="S4" s="37"/>
      <c r="T4" s="38"/>
      <c r="U4" s="38"/>
      <c r="V4" s="38"/>
      <c r="W4" s="135"/>
      <c r="X4" s="135"/>
      <c r="Y4" s="135"/>
      <c r="Z4" s="135"/>
      <c r="AA4" s="135"/>
      <c r="AB4" s="135"/>
      <c r="AC4" s="135"/>
      <c r="AD4" s="135"/>
      <c r="AE4" s="135"/>
      <c r="AF4" s="101"/>
      <c r="AG4" s="37"/>
      <c r="AH4" s="37"/>
      <c r="AI4" s="37"/>
      <c r="AJ4" s="37"/>
      <c r="AK4" s="37"/>
      <c r="AL4" s="37"/>
      <c r="AM4" s="101"/>
      <c r="AN4" s="67" t="s">
        <v>92</v>
      </c>
      <c r="AO4" s="67" t="s">
        <v>92</v>
      </c>
      <c r="AP4" s="67" t="s">
        <v>92</v>
      </c>
      <c r="AQ4" s="67" t="s">
        <v>92</v>
      </c>
      <c r="AR4" s="67" t="s">
        <v>92</v>
      </c>
      <c r="AS4" s="67" t="s">
        <v>92</v>
      </c>
      <c r="AT4" s="38" t="s">
        <v>210</v>
      </c>
      <c r="AU4" s="38"/>
      <c r="AV4" s="38"/>
      <c r="AW4" s="38"/>
      <c r="AX4" s="136"/>
      <c r="AY4" s="38"/>
      <c r="AZ4" s="38"/>
      <c r="BA4" s="38"/>
      <c r="BB4" s="38"/>
      <c r="BC4" s="78"/>
      <c r="BD4" s="38"/>
      <c r="BE4" s="38"/>
      <c r="BF4" s="38"/>
      <c r="BG4" s="38"/>
      <c r="BH4" s="38"/>
      <c r="BI4" s="153"/>
    </row>
    <row r="5" spans="2:97" s="1" customFormat="1" ht="18.75" customHeight="1">
      <c r="B5" s="574"/>
      <c r="C5" s="575"/>
      <c r="D5" s="575"/>
      <c r="E5" s="556" t="s">
        <v>36</v>
      </c>
      <c r="F5" s="556"/>
      <c r="G5" s="78"/>
      <c r="H5" s="77" t="s">
        <v>181</v>
      </c>
      <c r="I5" s="38" t="s">
        <v>210</v>
      </c>
      <c r="J5" s="38" t="s">
        <v>35</v>
      </c>
      <c r="K5" s="38" t="s">
        <v>35</v>
      </c>
      <c r="L5" s="38"/>
      <c r="M5" s="38" t="s">
        <v>35</v>
      </c>
      <c r="N5" s="38"/>
      <c r="O5" s="38"/>
      <c r="P5" s="37" t="s">
        <v>420</v>
      </c>
      <c r="Q5" s="37" t="s">
        <v>420</v>
      </c>
      <c r="R5" s="37"/>
      <c r="S5" s="37"/>
      <c r="T5" s="38"/>
      <c r="U5" s="38"/>
      <c r="V5" s="38"/>
      <c r="W5" s="135"/>
      <c r="X5" s="135"/>
      <c r="Y5" s="135"/>
      <c r="Z5" s="135"/>
      <c r="AA5" s="135"/>
      <c r="AB5" s="135"/>
      <c r="AC5" s="135"/>
      <c r="AD5" s="135"/>
      <c r="AE5" s="135"/>
      <c r="AF5" s="101"/>
      <c r="AG5" s="37"/>
      <c r="AH5" s="37"/>
      <c r="AI5" s="37"/>
      <c r="AJ5" s="37"/>
      <c r="AK5" s="37"/>
      <c r="AL5" s="37"/>
      <c r="AM5" s="101"/>
      <c r="AN5" s="38"/>
      <c r="AO5" s="38"/>
      <c r="AP5" s="38"/>
      <c r="AQ5" s="38"/>
      <c r="AR5" s="38"/>
      <c r="AS5" s="38"/>
      <c r="AT5" s="38" t="s">
        <v>210</v>
      </c>
      <c r="AU5" s="38"/>
      <c r="AV5" s="38"/>
      <c r="AW5" s="38"/>
      <c r="AX5" s="136"/>
      <c r="AY5" s="38"/>
      <c r="AZ5" s="38"/>
      <c r="BA5" s="38"/>
      <c r="BB5" s="38"/>
      <c r="BC5" s="78"/>
      <c r="BD5" s="38"/>
      <c r="BE5" s="38"/>
      <c r="BF5" s="38"/>
      <c r="BG5" s="38"/>
      <c r="BH5" s="38"/>
      <c r="BI5" s="153"/>
    </row>
    <row r="6" spans="2:97" s="1" customFormat="1" ht="18.75" customHeight="1">
      <c r="B6" s="574"/>
      <c r="C6" s="575"/>
      <c r="D6" s="575"/>
      <c r="E6" s="556" t="s">
        <v>37</v>
      </c>
      <c r="F6" s="556"/>
      <c r="G6" s="78"/>
      <c r="H6" s="37" t="s">
        <v>38</v>
      </c>
      <c r="I6" s="38" t="s">
        <v>38</v>
      </c>
      <c r="J6" s="38" t="s">
        <v>38</v>
      </c>
      <c r="K6" s="38" t="s">
        <v>38</v>
      </c>
      <c r="L6" s="38"/>
      <c r="M6" s="38" t="s">
        <v>38</v>
      </c>
      <c r="N6" s="38"/>
      <c r="O6" s="38"/>
      <c r="P6" s="37" t="s">
        <v>38</v>
      </c>
      <c r="Q6" s="37" t="s">
        <v>38</v>
      </c>
      <c r="R6" s="37"/>
      <c r="S6" s="37"/>
      <c r="T6" s="38"/>
      <c r="U6" s="38"/>
      <c r="V6" s="38"/>
      <c r="W6" s="135"/>
      <c r="X6" s="135"/>
      <c r="Y6" s="135"/>
      <c r="Z6" s="135"/>
      <c r="AA6" s="135"/>
      <c r="AB6" s="135"/>
      <c r="AC6" s="135"/>
      <c r="AD6" s="135"/>
      <c r="AE6" s="135"/>
      <c r="AF6" s="101"/>
      <c r="AG6" s="37"/>
      <c r="AH6" s="37"/>
      <c r="AI6" s="37"/>
      <c r="AJ6" s="37"/>
      <c r="AK6" s="37"/>
      <c r="AL6" s="37"/>
      <c r="AM6" s="101"/>
      <c r="AN6" s="38"/>
      <c r="AO6" s="38"/>
      <c r="AP6" s="38"/>
      <c r="AQ6" s="38"/>
      <c r="AR6" s="38"/>
      <c r="AS6" s="38"/>
      <c r="AT6" s="38" t="s">
        <v>38</v>
      </c>
      <c r="AU6" s="38"/>
      <c r="AV6" s="38"/>
      <c r="AW6" s="38"/>
      <c r="AX6" s="136"/>
      <c r="AY6" s="38"/>
      <c r="AZ6" s="38"/>
      <c r="BA6" s="38"/>
      <c r="BB6" s="38"/>
      <c r="BC6" s="78"/>
      <c r="BD6" s="38"/>
      <c r="BE6" s="38"/>
      <c r="BF6" s="38"/>
      <c r="BG6" s="38"/>
      <c r="BH6" s="38"/>
      <c r="BI6" s="153"/>
    </row>
    <row r="7" spans="2:97" s="1" customFormat="1" ht="18.75" customHeight="1">
      <c r="B7" s="574"/>
      <c r="C7" s="575"/>
      <c r="D7" s="575"/>
      <c r="E7" s="556" t="s">
        <v>3</v>
      </c>
      <c r="F7" s="556"/>
      <c r="G7" s="137"/>
      <c r="H7" s="77" t="s">
        <v>44</v>
      </c>
      <c r="I7" s="38" t="s">
        <v>207</v>
      </c>
      <c r="J7" s="38" t="s">
        <v>303</v>
      </c>
      <c r="K7" s="38" t="s">
        <v>303</v>
      </c>
      <c r="L7" s="68" t="s">
        <v>208</v>
      </c>
      <c r="M7" s="38" t="s">
        <v>303</v>
      </c>
      <c r="N7" s="38" t="s">
        <v>1427</v>
      </c>
      <c r="O7" s="38" t="s">
        <v>1428</v>
      </c>
      <c r="P7" s="37" t="s">
        <v>1429</v>
      </c>
      <c r="Q7" s="37" t="s">
        <v>1430</v>
      </c>
      <c r="R7" s="37" t="s">
        <v>1432</v>
      </c>
      <c r="S7" s="37" t="s">
        <v>1433</v>
      </c>
      <c r="T7" s="38" t="s">
        <v>1435</v>
      </c>
      <c r="U7" s="38" t="s">
        <v>1436</v>
      </c>
      <c r="V7" s="38" t="s">
        <v>1437</v>
      </c>
      <c r="W7" s="38" t="s">
        <v>44</v>
      </c>
      <c r="X7" s="38" t="s">
        <v>44</v>
      </c>
      <c r="Y7" s="38" t="s">
        <v>44</v>
      </c>
      <c r="Z7" s="38" t="s">
        <v>44</v>
      </c>
      <c r="AA7" s="38" t="s">
        <v>44</v>
      </c>
      <c r="AB7" s="38" t="s">
        <v>44</v>
      </c>
      <c r="AC7" s="38" t="s">
        <v>44</v>
      </c>
      <c r="AD7" s="38" t="s">
        <v>44</v>
      </c>
      <c r="AE7" s="38" t="s">
        <v>44</v>
      </c>
      <c r="AF7" s="101"/>
      <c r="AG7" s="576" t="s">
        <v>182</v>
      </c>
      <c r="AH7" s="576"/>
      <c r="AI7" s="576"/>
      <c r="AJ7" s="576"/>
      <c r="AK7" s="576"/>
      <c r="AL7" s="576"/>
      <c r="AM7" s="138"/>
      <c r="AN7" s="38"/>
      <c r="AO7" s="38"/>
      <c r="AP7" s="38"/>
      <c r="AQ7" s="38"/>
      <c r="AR7" s="38"/>
      <c r="AS7" s="38"/>
      <c r="AT7" s="38" t="s">
        <v>719</v>
      </c>
      <c r="AU7" s="38"/>
      <c r="AV7" s="38"/>
      <c r="AW7" s="38" t="s">
        <v>719</v>
      </c>
      <c r="AX7" s="136" t="s">
        <v>330</v>
      </c>
      <c r="AY7" s="38" t="s">
        <v>330</v>
      </c>
      <c r="AZ7" s="38" t="s">
        <v>330</v>
      </c>
      <c r="BA7" s="38" t="s">
        <v>87</v>
      </c>
      <c r="BB7" s="38" t="s">
        <v>87</v>
      </c>
      <c r="BC7" s="78"/>
      <c r="BD7" s="563" t="s">
        <v>719</v>
      </c>
      <c r="BE7" s="564"/>
      <c r="BF7" s="564"/>
      <c r="BG7" s="564"/>
      <c r="BH7" s="564"/>
      <c r="BI7" s="565"/>
    </row>
    <row r="8" spans="2:97" s="1" customFormat="1" ht="50.25" customHeight="1">
      <c r="B8" s="574"/>
      <c r="C8" s="575"/>
      <c r="D8" s="575"/>
      <c r="E8" s="556" t="s">
        <v>1423</v>
      </c>
      <c r="F8" s="556"/>
      <c r="G8" s="137"/>
      <c r="H8" s="68" t="s">
        <v>179</v>
      </c>
      <c r="I8" s="68" t="s">
        <v>280</v>
      </c>
      <c r="J8" s="68" t="s">
        <v>312</v>
      </c>
      <c r="K8" s="68" t="s">
        <v>313</v>
      </c>
      <c r="L8" s="68" t="s">
        <v>1426</v>
      </c>
      <c r="M8" s="68" t="s">
        <v>324</v>
      </c>
      <c r="N8" s="68" t="s">
        <v>324</v>
      </c>
      <c r="O8" s="68" t="s">
        <v>324</v>
      </c>
      <c r="P8" s="68" t="s">
        <v>324</v>
      </c>
      <c r="Q8" s="68" t="s">
        <v>324</v>
      </c>
      <c r="R8" s="68" t="s">
        <v>324</v>
      </c>
      <c r="S8" s="68" t="s">
        <v>324</v>
      </c>
      <c r="T8" s="68" t="s">
        <v>1434</v>
      </c>
      <c r="U8" s="68" t="s">
        <v>1431</v>
      </c>
      <c r="V8" s="68" t="s">
        <v>1434</v>
      </c>
      <c r="W8" s="38" t="s">
        <v>494</v>
      </c>
      <c r="X8" s="38" t="s">
        <v>480</v>
      </c>
      <c r="Y8" s="38" t="s">
        <v>479</v>
      </c>
      <c r="Z8" s="38" t="s">
        <v>494</v>
      </c>
      <c r="AA8" s="38" t="s">
        <v>480</v>
      </c>
      <c r="AB8" s="38" t="s">
        <v>479</v>
      </c>
      <c r="AC8" s="38" t="s">
        <v>494</v>
      </c>
      <c r="AD8" s="38" t="s">
        <v>480</v>
      </c>
      <c r="AE8" s="38" t="s">
        <v>479</v>
      </c>
      <c r="AF8" s="139"/>
      <c r="AG8" s="171" t="s">
        <v>704</v>
      </c>
      <c r="AH8" s="171" t="s">
        <v>480</v>
      </c>
      <c r="AI8" s="171" t="s">
        <v>479</v>
      </c>
      <c r="AJ8" s="172" t="s">
        <v>533</v>
      </c>
      <c r="AK8" s="171" t="s">
        <v>494</v>
      </c>
      <c r="AL8" s="174" t="s">
        <v>705</v>
      </c>
      <c r="AM8" s="140"/>
      <c r="AN8" s="38"/>
      <c r="AO8" s="38"/>
      <c r="AP8" s="38"/>
      <c r="AQ8" s="38"/>
      <c r="AR8" s="38"/>
      <c r="AS8" s="38"/>
      <c r="AT8" s="68" t="s">
        <v>280</v>
      </c>
      <c r="AU8" s="68"/>
      <c r="AV8" s="68"/>
      <c r="AW8" s="68" t="s">
        <v>493</v>
      </c>
      <c r="AX8" s="136" t="s">
        <v>312</v>
      </c>
      <c r="AY8" s="38" t="s">
        <v>313</v>
      </c>
      <c r="AZ8" s="38" t="s">
        <v>494</v>
      </c>
      <c r="BA8" s="38" t="s">
        <v>485</v>
      </c>
      <c r="BB8" s="38" t="s">
        <v>486</v>
      </c>
      <c r="BC8" s="78"/>
      <c r="BD8" s="171" t="s">
        <v>704</v>
      </c>
      <c r="BE8" s="171" t="s">
        <v>720</v>
      </c>
      <c r="BF8" s="171" t="s">
        <v>1425</v>
      </c>
      <c r="BG8" s="172" t="s">
        <v>533</v>
      </c>
      <c r="BH8" s="171" t="s">
        <v>494</v>
      </c>
      <c r="BI8" s="181" t="s">
        <v>705</v>
      </c>
    </row>
    <row r="9" spans="2:97" s="61" customFormat="1" ht="18">
      <c r="B9" s="570"/>
      <c r="C9" s="571"/>
      <c r="D9" s="571"/>
      <c r="E9" s="566" t="s">
        <v>946</v>
      </c>
      <c r="F9" s="566"/>
      <c r="G9" s="566"/>
      <c r="H9" s="566"/>
      <c r="I9" s="566"/>
      <c r="J9" s="566"/>
      <c r="K9" s="566"/>
      <c r="L9" s="566"/>
      <c r="M9" s="566"/>
      <c r="N9" s="566"/>
      <c r="O9" s="566"/>
      <c r="P9" s="566"/>
      <c r="Q9" s="566"/>
      <c r="R9" s="566"/>
      <c r="S9" s="566"/>
      <c r="T9" s="566"/>
      <c r="U9" s="566"/>
      <c r="V9" s="566"/>
      <c r="W9" s="566"/>
      <c r="X9" s="566"/>
      <c r="Y9" s="566"/>
      <c r="Z9" s="566"/>
      <c r="AA9" s="566"/>
      <c r="AB9" s="566"/>
      <c r="AC9" s="566"/>
      <c r="AD9" s="566"/>
      <c r="AE9" s="566"/>
      <c r="AF9" s="566"/>
      <c r="AG9" s="566"/>
      <c r="AH9" s="566"/>
      <c r="AI9" s="566"/>
      <c r="AJ9" s="566"/>
      <c r="AK9" s="566"/>
      <c r="AL9" s="566"/>
      <c r="AM9" s="566"/>
      <c r="AN9" s="566"/>
      <c r="AO9" s="566"/>
      <c r="AP9" s="566"/>
      <c r="AQ9" s="566"/>
      <c r="AR9" s="566"/>
      <c r="AS9" s="566"/>
      <c r="AT9" s="566"/>
      <c r="AU9" s="566"/>
      <c r="AV9" s="566"/>
      <c r="AW9" s="566"/>
      <c r="AX9" s="566"/>
      <c r="AY9" s="566"/>
      <c r="AZ9" s="566"/>
      <c r="BA9" s="566"/>
      <c r="BB9" s="566"/>
      <c r="BC9" s="566"/>
      <c r="BD9" s="566"/>
      <c r="BE9" s="566"/>
      <c r="BF9" s="566"/>
      <c r="BG9" s="566"/>
      <c r="BH9" s="566"/>
      <c r="BI9" s="567"/>
      <c r="BJ9" s="359"/>
      <c r="BK9" s="359"/>
      <c r="BL9" s="359"/>
      <c r="BM9" s="359"/>
      <c r="BN9" s="359"/>
      <c r="BO9" s="359"/>
      <c r="BP9" s="359"/>
      <c r="BQ9" s="359"/>
      <c r="BR9" s="359"/>
      <c r="BS9" s="359"/>
      <c r="BT9" s="359"/>
      <c r="BU9" s="359"/>
      <c r="BV9" s="359"/>
      <c r="BW9" s="359"/>
      <c r="BX9" s="359"/>
      <c r="BY9" s="359"/>
      <c r="BZ9" s="359"/>
      <c r="CA9" s="359"/>
      <c r="CB9" s="359"/>
      <c r="CC9" s="359"/>
      <c r="CD9" s="359"/>
      <c r="CE9" s="359"/>
      <c r="CF9" s="359"/>
      <c r="CG9" s="359"/>
      <c r="CH9" s="359"/>
      <c r="CI9" s="359"/>
      <c r="CJ9" s="359"/>
      <c r="CK9" s="359"/>
      <c r="CL9" s="359"/>
      <c r="CM9" s="359"/>
      <c r="CN9" s="359"/>
      <c r="CO9" s="359"/>
      <c r="CP9" s="359"/>
      <c r="CQ9" s="359"/>
      <c r="CR9" s="359"/>
      <c r="CS9" s="359"/>
    </row>
    <row r="10" spans="2:97" ht="17.25" customHeight="1">
      <c r="B10" s="570"/>
      <c r="C10" s="571"/>
      <c r="D10" s="571"/>
      <c r="E10" s="499" t="s">
        <v>1526</v>
      </c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499"/>
      <c r="AS10" s="499"/>
      <c r="AT10" s="499"/>
      <c r="AU10" s="499"/>
      <c r="AV10" s="499"/>
      <c r="AW10" s="499"/>
      <c r="AX10" s="499"/>
      <c r="AY10" s="499"/>
      <c r="AZ10" s="499"/>
      <c r="BA10" s="499"/>
      <c r="BB10" s="499"/>
      <c r="BC10" s="499"/>
      <c r="BD10" s="499"/>
      <c r="BE10" s="499"/>
      <c r="BF10" s="499"/>
      <c r="BG10" s="499"/>
      <c r="BH10" s="499"/>
      <c r="BI10" s="500"/>
    </row>
    <row r="11" spans="2:97">
      <c r="B11" s="99">
        <v>302</v>
      </c>
      <c r="C11" s="49">
        <v>1</v>
      </c>
      <c r="D11" s="51">
        <v>1</v>
      </c>
      <c r="E11" s="38" t="s">
        <v>315</v>
      </c>
      <c r="F11" s="21" t="s">
        <v>212</v>
      </c>
      <c r="G11" s="76"/>
      <c r="H11" s="21"/>
      <c r="I11" s="21">
        <v>87</v>
      </c>
      <c r="J11" s="21">
        <v>59.4</v>
      </c>
      <c r="K11" s="21">
        <v>48.8</v>
      </c>
      <c r="L11" s="21">
        <v>9.3000000000000007</v>
      </c>
      <c r="M11" s="21">
        <v>94.2</v>
      </c>
      <c r="N11" s="21">
        <v>13</v>
      </c>
      <c r="O11" s="21">
        <v>5.0999999999999996</v>
      </c>
      <c r="P11" s="21" t="s">
        <v>418</v>
      </c>
      <c r="Q11" s="21" t="s">
        <v>418</v>
      </c>
      <c r="R11" s="21"/>
      <c r="S11" s="21"/>
      <c r="T11" s="21">
        <v>26</v>
      </c>
      <c r="U11" s="21">
        <v>11</v>
      </c>
      <c r="V11" s="24" t="s">
        <v>228</v>
      </c>
      <c r="W11" s="21">
        <v>630</v>
      </c>
      <c r="X11" s="21">
        <v>46</v>
      </c>
      <c r="Y11" s="21">
        <v>66</v>
      </c>
      <c r="Z11" s="21">
        <v>630</v>
      </c>
      <c r="AA11" s="21">
        <v>54</v>
      </c>
      <c r="AB11" s="21">
        <v>74</v>
      </c>
      <c r="AC11" s="21">
        <v>40</v>
      </c>
      <c r="AD11" s="21">
        <v>13</v>
      </c>
      <c r="AE11" s="21">
        <v>15</v>
      </c>
      <c r="AF11" s="76"/>
      <c r="AG11" s="30">
        <f t="shared" ref="AG11:AG22" si="0">MIN(H11:AE11)</f>
        <v>5.0999999999999996</v>
      </c>
      <c r="AH11" s="30">
        <f>MEDIAN(H11:AE11)</f>
        <v>47.4</v>
      </c>
      <c r="AI11" s="30">
        <f>AVERAGE(H11:AE11)</f>
        <v>106.76666666666667</v>
      </c>
      <c r="AJ11" s="30">
        <f>PERCENTILE(H11:AE11,0.95)</f>
        <v>630</v>
      </c>
      <c r="AK11" s="30">
        <f t="shared" ref="AK11:AK22" si="1">MAX(H11:AE11)</f>
        <v>630</v>
      </c>
      <c r="AL11" s="30">
        <f>STDEV(H11:AE11)</f>
        <v>192.3392774423852</v>
      </c>
      <c r="AM11" s="141"/>
      <c r="AN11" s="21"/>
      <c r="AO11" s="21"/>
      <c r="AP11" s="21"/>
      <c r="AQ11" s="21"/>
      <c r="AR11" s="21"/>
      <c r="AS11" s="21"/>
      <c r="AT11" s="24" t="s">
        <v>322</v>
      </c>
      <c r="AU11" s="24"/>
      <c r="AV11" s="24"/>
      <c r="AW11" s="148" t="s">
        <v>228</v>
      </c>
      <c r="AX11" s="149">
        <v>2.21</v>
      </c>
      <c r="AY11" s="150">
        <v>2.42</v>
      </c>
      <c r="AZ11" s="150">
        <v>4.5</v>
      </c>
      <c r="BA11" s="21" t="s">
        <v>414</v>
      </c>
      <c r="BB11" s="21" t="s">
        <v>414</v>
      </c>
      <c r="BC11" s="76"/>
      <c r="BD11" s="35" t="s">
        <v>228</v>
      </c>
      <c r="BE11" s="30">
        <v>2.42</v>
      </c>
      <c r="BF11" s="31">
        <v>2.21</v>
      </c>
      <c r="BG11" s="31">
        <f t="shared" ref="BG11:BG18" si="2">PERCENTILE(AN11:BB11,0.95)</f>
        <v>4.2919999999999998</v>
      </c>
      <c r="BH11" s="30">
        <v>4.5</v>
      </c>
      <c r="BI11" s="154">
        <f>STDEV(AN11:BB11)</f>
        <v>1.2658725580931667</v>
      </c>
    </row>
    <row r="12" spans="2:97">
      <c r="B12" s="99">
        <v>303</v>
      </c>
      <c r="C12" s="49">
        <v>2</v>
      </c>
      <c r="D12" s="51">
        <v>2</v>
      </c>
      <c r="E12" s="21" t="s">
        <v>316</v>
      </c>
      <c r="F12" s="21" t="s">
        <v>308</v>
      </c>
      <c r="G12" s="76"/>
      <c r="H12" s="21"/>
      <c r="I12" s="21"/>
      <c r="J12" s="21">
        <v>2.21</v>
      </c>
      <c r="K12" s="21">
        <v>0.47699999999999998</v>
      </c>
      <c r="L12" s="21"/>
      <c r="M12" s="21">
        <v>2.4500000000000002</v>
      </c>
      <c r="N12" s="21" t="s">
        <v>414</v>
      </c>
      <c r="O12" s="21" t="s">
        <v>414</v>
      </c>
      <c r="P12" s="21" t="s">
        <v>418</v>
      </c>
      <c r="Q12" s="21" t="s">
        <v>418</v>
      </c>
      <c r="R12" s="21"/>
      <c r="S12" s="21"/>
      <c r="T12" s="21">
        <v>25</v>
      </c>
      <c r="U12" s="21">
        <v>38</v>
      </c>
      <c r="V12" s="24" t="s">
        <v>228</v>
      </c>
      <c r="W12" s="21">
        <v>170</v>
      </c>
      <c r="X12" s="21">
        <v>9</v>
      </c>
      <c r="Y12" s="21">
        <v>12</v>
      </c>
      <c r="Z12" s="21">
        <v>170</v>
      </c>
      <c r="AA12" s="21">
        <v>9</v>
      </c>
      <c r="AB12" s="21">
        <v>13</v>
      </c>
      <c r="AC12" s="21">
        <v>19</v>
      </c>
      <c r="AD12" s="21">
        <v>7</v>
      </c>
      <c r="AE12" s="21">
        <v>7</v>
      </c>
      <c r="AF12" s="76"/>
      <c r="AG12" s="30">
        <f t="shared" si="0"/>
        <v>0.47699999999999998</v>
      </c>
      <c r="AH12" s="30">
        <f>MEDIAN(H12:AE12)</f>
        <v>10.5</v>
      </c>
      <c r="AI12" s="30">
        <f>AVERAGE(H12:AE12)</f>
        <v>34.581214285714289</v>
      </c>
      <c r="AJ12" s="30">
        <f>PERCENTILE(H12:AE12,0.95)</f>
        <v>170</v>
      </c>
      <c r="AK12" s="30">
        <f t="shared" si="1"/>
        <v>170</v>
      </c>
      <c r="AL12" s="30">
        <f>STDEV(H12:AE12)</f>
        <v>58.22507310056325</v>
      </c>
      <c r="AM12" s="141"/>
      <c r="AN12" s="21"/>
      <c r="AO12" s="21"/>
      <c r="AP12" s="21"/>
      <c r="AQ12" s="21"/>
      <c r="AR12" s="21"/>
      <c r="AS12" s="21"/>
      <c r="AT12" s="21"/>
      <c r="AU12" s="21"/>
      <c r="AV12" s="21"/>
      <c r="AW12" s="148" t="s">
        <v>228</v>
      </c>
      <c r="AX12" s="151">
        <v>4.5699999999999998E-2</v>
      </c>
      <c r="AY12" s="150">
        <v>3.8199999999999998E-2</v>
      </c>
      <c r="AZ12" s="150">
        <v>0.218</v>
      </c>
      <c r="BA12" s="21" t="s">
        <v>414</v>
      </c>
      <c r="BB12" s="21" t="s">
        <v>414</v>
      </c>
      <c r="BC12" s="76"/>
      <c r="BD12" s="35" t="s">
        <v>228</v>
      </c>
      <c r="BE12" s="30">
        <v>3.8199999999999998E-2</v>
      </c>
      <c r="BF12" s="30">
        <v>4.5699999999999998E-2</v>
      </c>
      <c r="BG12" s="31">
        <f t="shared" si="2"/>
        <v>0.20076999999999998</v>
      </c>
      <c r="BH12" s="30">
        <v>0.218</v>
      </c>
      <c r="BI12" s="154">
        <f t="shared" ref="BI12:BI21" si="3">STDEV(AN12:BB12)</f>
        <v>0.10171166763618288</v>
      </c>
    </row>
    <row r="13" spans="2:97">
      <c r="B13" s="99">
        <v>304</v>
      </c>
      <c r="C13" s="49">
        <v>3</v>
      </c>
      <c r="D13" s="51">
        <v>3</v>
      </c>
      <c r="E13" s="21" t="s">
        <v>317</v>
      </c>
      <c r="F13" s="21" t="s">
        <v>213</v>
      </c>
      <c r="G13" s="76"/>
      <c r="H13" s="21"/>
      <c r="I13" s="21">
        <v>14</v>
      </c>
      <c r="J13" s="21">
        <v>5.88</v>
      </c>
      <c r="K13" s="21">
        <v>3.46</v>
      </c>
      <c r="L13" s="24" t="s">
        <v>228</v>
      </c>
      <c r="M13" s="21">
        <v>32.4</v>
      </c>
      <c r="N13" s="21" t="s">
        <v>414</v>
      </c>
      <c r="O13" s="21" t="s">
        <v>414</v>
      </c>
      <c r="P13" s="21">
        <v>113</v>
      </c>
      <c r="Q13" s="21">
        <v>216</v>
      </c>
      <c r="R13" s="21"/>
      <c r="S13" s="21"/>
      <c r="T13" s="24" t="s">
        <v>228</v>
      </c>
      <c r="U13" s="24" t="s">
        <v>228</v>
      </c>
      <c r="V13" s="24" t="s">
        <v>228</v>
      </c>
      <c r="W13" s="21">
        <v>27</v>
      </c>
      <c r="X13" s="21">
        <v>9</v>
      </c>
      <c r="Y13" s="21">
        <v>9</v>
      </c>
      <c r="Z13" s="21">
        <v>27</v>
      </c>
      <c r="AA13" s="21">
        <v>9</v>
      </c>
      <c r="AB13" s="21">
        <v>9</v>
      </c>
      <c r="AC13" s="21">
        <v>20</v>
      </c>
      <c r="AD13" s="21">
        <v>6</v>
      </c>
      <c r="AE13" s="21">
        <v>7</v>
      </c>
      <c r="AF13" s="76"/>
      <c r="AG13" s="30">
        <f t="shared" si="0"/>
        <v>3.46</v>
      </c>
      <c r="AH13" s="30">
        <f>MEDIAN(H13:AE13)</f>
        <v>9</v>
      </c>
      <c r="AI13" s="30">
        <f>AVERAGE(H13:AE13)</f>
        <v>33.849333333333334</v>
      </c>
      <c r="AJ13" s="30">
        <f>PERCENTILE(H13:AE13,0.95)</f>
        <v>143.89999999999989</v>
      </c>
      <c r="AK13" s="30">
        <f t="shared" si="1"/>
        <v>216</v>
      </c>
      <c r="AL13" s="30">
        <f>STDEV(H13:AE13)</f>
        <v>57.194933275430543</v>
      </c>
      <c r="AM13" s="141"/>
      <c r="AN13" s="21"/>
      <c r="AO13" s="21"/>
      <c r="AP13" s="21"/>
      <c r="AQ13" s="21"/>
      <c r="AR13" s="21"/>
      <c r="AS13" s="21"/>
      <c r="AT13" s="24" t="s">
        <v>228</v>
      </c>
      <c r="AU13" s="24"/>
      <c r="AV13" s="24"/>
      <c r="AW13" s="148" t="s">
        <v>228</v>
      </c>
      <c r="AX13" s="149">
        <v>0.49</v>
      </c>
      <c r="AY13" s="150">
        <v>0.53300000000000003</v>
      </c>
      <c r="AZ13" s="150">
        <v>1.34</v>
      </c>
      <c r="BA13" s="21" t="s">
        <v>414</v>
      </c>
      <c r="BB13" s="21" t="s">
        <v>414</v>
      </c>
      <c r="BC13" s="76"/>
      <c r="BD13" s="35" t="s">
        <v>228</v>
      </c>
      <c r="BE13" s="30">
        <v>0.53300000000000003</v>
      </c>
      <c r="BF13" s="31">
        <v>0.49</v>
      </c>
      <c r="BG13" s="31">
        <f t="shared" si="2"/>
        <v>1.2593000000000001</v>
      </c>
      <c r="BH13" s="30">
        <v>1.34</v>
      </c>
      <c r="BI13" s="154">
        <f t="shared" si="3"/>
        <v>0.47881764100055152</v>
      </c>
    </row>
    <row r="14" spans="2:97">
      <c r="B14" s="99">
        <v>305</v>
      </c>
      <c r="C14" s="49">
        <v>4</v>
      </c>
      <c r="D14" s="51">
        <v>4</v>
      </c>
      <c r="E14" s="21" t="s">
        <v>327</v>
      </c>
      <c r="F14" s="21" t="s">
        <v>1637</v>
      </c>
      <c r="G14" s="76"/>
      <c r="H14" s="21"/>
      <c r="I14" s="21"/>
      <c r="J14" s="21"/>
      <c r="K14" s="21"/>
      <c r="L14" s="24"/>
      <c r="M14" s="21"/>
      <c r="N14" s="21"/>
      <c r="O14" s="21"/>
      <c r="P14" s="21">
        <v>172</v>
      </c>
      <c r="Q14" s="21">
        <v>90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76"/>
      <c r="AG14" s="30">
        <f t="shared" si="0"/>
        <v>90</v>
      </c>
      <c r="AH14" s="30">
        <f>MEDIAN(H14:AE14)</f>
        <v>131</v>
      </c>
      <c r="AI14" s="30">
        <f>AVERAGE(H14:AE14)</f>
        <v>131</v>
      </c>
      <c r="AJ14" s="30">
        <f>PERCENTILE(H14:AE14,0.95)</f>
        <v>167.89999999999998</v>
      </c>
      <c r="AK14" s="30">
        <f t="shared" si="1"/>
        <v>172</v>
      </c>
      <c r="AL14" s="30">
        <f>STDEV(H14:AE14)</f>
        <v>57.982756057296896</v>
      </c>
      <c r="AM14" s="141"/>
      <c r="AN14" s="21"/>
      <c r="AO14" s="21"/>
      <c r="AP14" s="21"/>
      <c r="AQ14" s="21"/>
      <c r="AR14" s="21"/>
      <c r="AS14" s="21"/>
      <c r="AT14" s="24"/>
      <c r="AU14" s="24"/>
      <c r="AV14" s="24"/>
      <c r="AW14" s="148" t="s">
        <v>228</v>
      </c>
      <c r="AX14" s="149">
        <v>0.10199999999999999</v>
      </c>
      <c r="AY14" s="150">
        <v>7.0499999999999993E-2</v>
      </c>
      <c r="AZ14" s="150">
        <v>0.36199999999999999</v>
      </c>
      <c r="BA14" s="21"/>
      <c r="BB14" s="21"/>
      <c r="BC14" s="76"/>
      <c r="BD14" s="35" t="s">
        <v>228</v>
      </c>
      <c r="BE14" s="30">
        <v>7.0499999999999993E-2</v>
      </c>
      <c r="BF14" s="31">
        <v>0.10199999999999999</v>
      </c>
      <c r="BG14" s="31">
        <f t="shared" si="2"/>
        <v>0.33599999999999997</v>
      </c>
      <c r="BH14" s="30">
        <v>0.36199999999999999</v>
      </c>
      <c r="BI14" s="154">
        <f t="shared" si="3"/>
        <v>0.15998150934821603</v>
      </c>
    </row>
    <row r="15" spans="2:97">
      <c r="B15" s="99">
        <v>306</v>
      </c>
      <c r="C15" s="49">
        <v>5</v>
      </c>
      <c r="D15" s="51">
        <v>5</v>
      </c>
      <c r="E15" s="21" t="s">
        <v>318</v>
      </c>
      <c r="F15" s="21" t="s">
        <v>309</v>
      </c>
      <c r="G15" s="76"/>
      <c r="H15" s="21"/>
      <c r="I15" s="21"/>
      <c r="J15" s="21">
        <v>0.20699999999999999</v>
      </c>
      <c r="K15" s="24" t="s">
        <v>229</v>
      </c>
      <c r="L15" s="21"/>
      <c r="M15" s="21">
        <v>11.8</v>
      </c>
      <c r="N15" s="21"/>
      <c r="O15" s="21"/>
      <c r="P15" s="21"/>
      <c r="Q15" s="21"/>
      <c r="R15" s="21"/>
      <c r="S15" s="21"/>
      <c r="T15" s="21"/>
      <c r="U15" s="21"/>
      <c r="V15" s="21"/>
      <c r="W15" s="21">
        <v>11</v>
      </c>
      <c r="X15" s="21">
        <v>8</v>
      </c>
      <c r="Y15" s="21">
        <v>8</v>
      </c>
      <c r="Z15" s="21">
        <v>11</v>
      </c>
      <c r="AA15" s="21">
        <v>8</v>
      </c>
      <c r="AB15" s="21">
        <v>8</v>
      </c>
      <c r="AC15" s="21">
        <v>11</v>
      </c>
      <c r="AD15" s="21">
        <v>8</v>
      </c>
      <c r="AE15" s="21">
        <v>7</v>
      </c>
      <c r="AF15" s="76"/>
      <c r="AG15" s="30">
        <f t="shared" si="0"/>
        <v>0.20699999999999999</v>
      </c>
      <c r="AH15" s="30">
        <f>MEDIAN(H15:AE15)</f>
        <v>8</v>
      </c>
      <c r="AI15" s="30">
        <f>AVERAGE(H15:AE15)</f>
        <v>8.3642727272727271</v>
      </c>
      <c r="AJ15" s="30">
        <f>PERCENTILE(H15:AE15,0.95)</f>
        <v>11.4</v>
      </c>
      <c r="AK15" s="30">
        <f t="shared" si="1"/>
        <v>11.8</v>
      </c>
      <c r="AL15" s="30">
        <f>STDEV(H15:AE15)</f>
        <v>3.1892194684878312</v>
      </c>
      <c r="AM15" s="141"/>
      <c r="AN15" s="21"/>
      <c r="AO15" s="21"/>
      <c r="AP15" s="21"/>
      <c r="AQ15" s="21"/>
      <c r="AR15" s="21"/>
      <c r="AS15" s="21"/>
      <c r="AT15" s="21"/>
      <c r="AU15" s="21"/>
      <c r="AV15" s="21"/>
      <c r="AW15" s="148" t="s">
        <v>228</v>
      </c>
      <c r="AX15" s="149">
        <v>5.1900000000000002E-3</v>
      </c>
      <c r="AY15" s="150">
        <v>5.6699999999999997E-3</v>
      </c>
      <c r="AZ15" s="150">
        <v>1.7600000000000001E-2</v>
      </c>
      <c r="BA15" s="21"/>
      <c r="BB15" s="21"/>
      <c r="BC15" s="76"/>
      <c r="BD15" s="35" t="s">
        <v>228</v>
      </c>
      <c r="BE15" s="30">
        <v>5.6699999999999997E-3</v>
      </c>
      <c r="BF15" s="31">
        <v>5.1900000000000002E-3</v>
      </c>
      <c r="BG15" s="31">
        <f t="shared" si="2"/>
        <v>1.6406999999999998E-2</v>
      </c>
      <c r="BH15" s="30">
        <v>1.7600000000000001E-2</v>
      </c>
      <c r="BI15" s="154">
        <f t="shared" si="3"/>
        <v>7.030450436019969E-3</v>
      </c>
    </row>
    <row r="16" spans="2:97">
      <c r="B16" s="99">
        <v>307</v>
      </c>
      <c r="C16" s="49">
        <v>6</v>
      </c>
      <c r="D16" s="51">
        <v>6</v>
      </c>
      <c r="E16" s="21" t="s">
        <v>1636</v>
      </c>
      <c r="F16" s="21" t="s">
        <v>1638</v>
      </c>
      <c r="G16" s="76"/>
      <c r="H16" s="21"/>
      <c r="I16" s="21"/>
      <c r="J16" s="21"/>
      <c r="K16" s="24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76"/>
      <c r="AG16" s="30">
        <f t="shared" si="0"/>
        <v>0</v>
      </c>
      <c r="AH16" s="30" t="s">
        <v>655</v>
      </c>
      <c r="AI16" s="30" t="s">
        <v>655</v>
      </c>
      <c r="AJ16" s="30" t="s">
        <v>655</v>
      </c>
      <c r="AK16" s="30">
        <f t="shared" si="1"/>
        <v>0</v>
      </c>
      <c r="AL16" s="30">
        <v>0</v>
      </c>
      <c r="AM16" s="141"/>
      <c r="AN16" s="21"/>
      <c r="AO16" s="21"/>
      <c r="AP16" s="21"/>
      <c r="AQ16" s="21"/>
      <c r="AR16" s="21"/>
      <c r="AS16" s="21"/>
      <c r="AT16" s="21"/>
      <c r="AU16" s="21"/>
      <c r="AV16" s="21"/>
      <c r="AW16" s="148" t="s">
        <v>228</v>
      </c>
      <c r="AX16" s="151">
        <v>7.2199999999999999E-3</v>
      </c>
      <c r="AY16" s="148" t="s">
        <v>229</v>
      </c>
      <c r="AZ16" s="148">
        <v>4.9500000000000002E-2</v>
      </c>
      <c r="BA16" s="21"/>
      <c r="BB16" s="21"/>
      <c r="BC16" s="76"/>
      <c r="BD16" s="35" t="s">
        <v>228</v>
      </c>
      <c r="BE16" s="31" t="s">
        <v>229</v>
      </c>
      <c r="BF16" s="30">
        <v>7.2199999999999999E-3</v>
      </c>
      <c r="BG16" s="31">
        <f t="shared" si="2"/>
        <v>4.7385999999999998E-2</v>
      </c>
      <c r="BH16" s="31">
        <v>4.9500000000000002E-2</v>
      </c>
      <c r="BI16" s="154">
        <f t="shared" si="3"/>
        <v>2.9896474708567232E-2</v>
      </c>
    </row>
    <row r="17" spans="2:61">
      <c r="B17" s="99">
        <v>308</v>
      </c>
      <c r="C17" s="49">
        <v>7</v>
      </c>
      <c r="D17" s="51">
        <v>7</v>
      </c>
      <c r="E17" s="21" t="s">
        <v>319</v>
      </c>
      <c r="F17" s="21" t="s">
        <v>310</v>
      </c>
      <c r="G17" s="76"/>
      <c r="H17" s="21"/>
      <c r="I17" s="21"/>
      <c r="J17" s="24" t="s">
        <v>229</v>
      </c>
      <c r="K17" s="24" t="s">
        <v>229</v>
      </c>
      <c r="L17" s="21"/>
      <c r="M17" s="21">
        <v>5.24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76"/>
      <c r="AG17" s="30">
        <f t="shared" si="0"/>
        <v>5.24</v>
      </c>
      <c r="AH17" s="30">
        <f t="shared" ref="AH17:AH22" si="4">MEDIAN(H17:AE17)</f>
        <v>5.24</v>
      </c>
      <c r="AI17" s="30">
        <f t="shared" ref="AI17:AI22" si="5">AVERAGE(H17:AE17)</f>
        <v>5.24</v>
      </c>
      <c r="AJ17" s="30">
        <f t="shared" ref="AJ17:AJ22" si="6">PERCENTILE(H17:AE17,0.95)</f>
        <v>5.24</v>
      </c>
      <c r="AK17" s="30">
        <f t="shared" si="1"/>
        <v>5.24</v>
      </c>
      <c r="AL17" s="30">
        <v>0</v>
      </c>
      <c r="AM17" s="141"/>
      <c r="AN17" s="21"/>
      <c r="AO17" s="21"/>
      <c r="AP17" s="21"/>
      <c r="AQ17" s="21"/>
      <c r="AR17" s="21"/>
      <c r="AS17" s="21"/>
      <c r="AT17" s="21"/>
      <c r="AU17" s="21"/>
      <c r="AV17" s="21"/>
      <c r="AW17" s="148" t="s">
        <v>228</v>
      </c>
      <c r="AX17" s="151">
        <v>1.84E-2</v>
      </c>
      <c r="AY17" s="148" t="s">
        <v>229</v>
      </c>
      <c r="AZ17" s="148">
        <v>0.88100000000000001</v>
      </c>
      <c r="BA17" s="21"/>
      <c r="BB17" s="21"/>
      <c r="BC17" s="76"/>
      <c r="BD17" s="35" t="s">
        <v>228</v>
      </c>
      <c r="BE17" s="31" t="s">
        <v>229</v>
      </c>
      <c r="BF17" s="30">
        <v>1.84E-2</v>
      </c>
      <c r="BG17" s="31">
        <f t="shared" si="2"/>
        <v>0.83787</v>
      </c>
      <c r="BH17" s="31">
        <v>0.88100000000000001</v>
      </c>
      <c r="BI17" s="154">
        <f t="shared" si="3"/>
        <v>0.60995030945151585</v>
      </c>
    </row>
    <row r="18" spans="2:61">
      <c r="B18" s="99">
        <v>309</v>
      </c>
      <c r="C18" s="49">
        <v>8</v>
      </c>
      <c r="D18" s="51">
        <v>8</v>
      </c>
      <c r="E18" s="21" t="s">
        <v>320</v>
      </c>
      <c r="F18" s="21" t="s">
        <v>940</v>
      </c>
      <c r="G18" s="76"/>
      <c r="H18" s="21"/>
      <c r="I18" s="21"/>
      <c r="J18" s="24" t="s">
        <v>229</v>
      </c>
      <c r="K18" s="24" t="s">
        <v>229</v>
      </c>
      <c r="L18" s="21"/>
      <c r="M18" s="21">
        <v>7.49</v>
      </c>
      <c r="N18" s="21" t="s">
        <v>414</v>
      </c>
      <c r="O18" s="21" t="s">
        <v>414</v>
      </c>
      <c r="P18" s="21"/>
      <c r="Q18" s="21"/>
      <c r="R18" s="21"/>
      <c r="S18" s="21"/>
      <c r="T18" s="21">
        <v>9</v>
      </c>
      <c r="U18" s="21">
        <v>6</v>
      </c>
      <c r="V18" s="24" t="s">
        <v>228</v>
      </c>
      <c r="W18" s="21">
        <v>12</v>
      </c>
      <c r="X18" s="21">
        <v>1</v>
      </c>
      <c r="Y18" s="21">
        <v>2</v>
      </c>
      <c r="Z18" s="21">
        <v>11</v>
      </c>
      <c r="AA18" s="21">
        <v>1</v>
      </c>
      <c r="AB18" s="21">
        <v>1</v>
      </c>
      <c r="AC18" s="21">
        <v>12</v>
      </c>
      <c r="AD18" s="21">
        <v>1</v>
      </c>
      <c r="AE18" s="21">
        <v>4</v>
      </c>
      <c r="AF18" s="76"/>
      <c r="AG18" s="30">
        <f t="shared" si="0"/>
        <v>1</v>
      </c>
      <c r="AH18" s="30">
        <f t="shared" si="4"/>
        <v>5</v>
      </c>
      <c r="AI18" s="30">
        <f t="shared" si="5"/>
        <v>5.6241666666666674</v>
      </c>
      <c r="AJ18" s="30">
        <f t="shared" si="6"/>
        <v>12</v>
      </c>
      <c r="AK18" s="30">
        <f t="shared" si="1"/>
        <v>12</v>
      </c>
      <c r="AL18" s="30">
        <f>STDEV(H18:AE18)</f>
        <v>4.5379720307109803</v>
      </c>
      <c r="AM18" s="141"/>
      <c r="AN18" s="21"/>
      <c r="AO18" s="21"/>
      <c r="AP18" s="21"/>
      <c r="AQ18" s="21"/>
      <c r="AR18" s="21"/>
      <c r="AS18" s="21"/>
      <c r="AT18" s="21"/>
      <c r="AU18" s="21"/>
      <c r="AV18" s="21"/>
      <c r="AW18" s="148" t="s">
        <v>228</v>
      </c>
      <c r="AX18" s="151">
        <v>4.3699999999999998E-3</v>
      </c>
      <c r="AY18" s="148" t="s">
        <v>229</v>
      </c>
      <c r="AZ18" s="148">
        <v>6.5600000000000006E-2</v>
      </c>
      <c r="BA18" s="21" t="s">
        <v>414</v>
      </c>
      <c r="BB18" s="21" t="s">
        <v>414</v>
      </c>
      <c r="BC18" s="76"/>
      <c r="BD18" s="35" t="s">
        <v>228</v>
      </c>
      <c r="BE18" s="31" t="s">
        <v>229</v>
      </c>
      <c r="BF18" s="30">
        <v>4.3699999999999998E-3</v>
      </c>
      <c r="BG18" s="31">
        <f t="shared" si="2"/>
        <v>6.2538500000000011E-2</v>
      </c>
      <c r="BH18" s="31">
        <v>6.5600000000000006E-2</v>
      </c>
      <c r="BI18" s="154">
        <f t="shared" si="3"/>
        <v>4.3296148212052306E-2</v>
      </c>
    </row>
    <row r="19" spans="2:61">
      <c r="B19" s="99">
        <v>310</v>
      </c>
      <c r="C19" s="49">
        <v>9</v>
      </c>
      <c r="D19" s="51">
        <v>9</v>
      </c>
      <c r="E19" s="37" t="s">
        <v>217</v>
      </c>
      <c r="F19" s="21" t="s">
        <v>214</v>
      </c>
      <c r="G19" s="76"/>
      <c r="H19" s="21"/>
      <c r="I19" s="21">
        <v>139</v>
      </c>
      <c r="J19" s="21"/>
      <c r="K19" s="21"/>
      <c r="L19" s="21">
        <v>8.9</v>
      </c>
      <c r="M19" s="21">
        <v>12.7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76"/>
      <c r="AG19" s="30">
        <f t="shared" si="0"/>
        <v>8.9</v>
      </c>
      <c r="AH19" s="30">
        <f t="shared" si="4"/>
        <v>12.7</v>
      </c>
      <c r="AI19" s="30">
        <f t="shared" si="5"/>
        <v>53.533333333333331</v>
      </c>
      <c r="AJ19" s="30">
        <f t="shared" si="6"/>
        <v>126.36999999999999</v>
      </c>
      <c r="AK19" s="30">
        <f t="shared" si="1"/>
        <v>139</v>
      </c>
      <c r="AL19" s="30">
        <f>STDEV(H19:AE19)</f>
        <v>74.040687012839996</v>
      </c>
      <c r="AM19" s="141"/>
      <c r="AN19" s="21"/>
      <c r="AO19" s="21"/>
      <c r="AP19" s="21"/>
      <c r="AQ19" s="21"/>
      <c r="AR19" s="21"/>
      <c r="AS19" s="21"/>
      <c r="AT19" s="24" t="s">
        <v>229</v>
      </c>
      <c r="AU19" s="24"/>
      <c r="AV19" s="24"/>
      <c r="AW19" s="24"/>
      <c r="AX19" s="142"/>
      <c r="AY19" s="21"/>
      <c r="AZ19" s="21"/>
      <c r="BA19" s="21"/>
      <c r="BB19" s="21"/>
      <c r="BC19" s="76"/>
      <c r="BD19" s="35" t="s">
        <v>229</v>
      </c>
      <c r="BE19" s="29" t="s">
        <v>655</v>
      </c>
      <c r="BF19" s="29" t="s">
        <v>655</v>
      </c>
      <c r="BG19" s="29" t="s">
        <v>655</v>
      </c>
      <c r="BH19" s="35" t="s">
        <v>229</v>
      </c>
      <c r="BI19" s="155" t="s">
        <v>655</v>
      </c>
    </row>
    <row r="20" spans="2:61">
      <c r="B20" s="99">
        <v>311</v>
      </c>
      <c r="C20" s="49">
        <v>10</v>
      </c>
      <c r="D20" s="51">
        <v>10</v>
      </c>
      <c r="E20" s="37" t="s">
        <v>218</v>
      </c>
      <c r="F20" s="21" t="s">
        <v>215</v>
      </c>
      <c r="G20" s="76"/>
      <c r="H20" s="21"/>
      <c r="I20" s="21">
        <v>254</v>
      </c>
      <c r="J20" s="21"/>
      <c r="K20" s="21"/>
      <c r="L20" s="21">
        <v>86</v>
      </c>
      <c r="M20" s="21">
        <v>33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76"/>
      <c r="AG20" s="30">
        <f t="shared" si="0"/>
        <v>33</v>
      </c>
      <c r="AH20" s="30">
        <f t="shared" si="4"/>
        <v>86</v>
      </c>
      <c r="AI20" s="30">
        <f t="shared" si="5"/>
        <v>124.33333333333333</v>
      </c>
      <c r="AJ20" s="30">
        <f t="shared" si="6"/>
        <v>237.2</v>
      </c>
      <c r="AK20" s="30">
        <f t="shared" si="1"/>
        <v>254</v>
      </c>
      <c r="AL20" s="30">
        <f>STDEV(H20:AE20)</f>
        <v>115.37908533756598</v>
      </c>
      <c r="AM20" s="141"/>
      <c r="AN20" s="21"/>
      <c r="AO20" s="21"/>
      <c r="AP20" s="21"/>
      <c r="AQ20" s="21"/>
      <c r="AR20" s="21"/>
      <c r="AS20" s="21"/>
      <c r="AT20" s="24" t="s">
        <v>228</v>
      </c>
      <c r="AU20" s="24"/>
      <c r="AV20" s="24"/>
      <c r="AW20" s="24"/>
      <c r="AX20" s="142"/>
      <c r="AY20" s="21"/>
      <c r="AZ20" s="21"/>
      <c r="BA20" s="21"/>
      <c r="BB20" s="21"/>
      <c r="BC20" s="76"/>
      <c r="BD20" s="35" t="s">
        <v>228</v>
      </c>
      <c r="BE20" s="29" t="s">
        <v>655</v>
      </c>
      <c r="BF20" s="29" t="s">
        <v>655</v>
      </c>
      <c r="BG20" s="29" t="s">
        <v>655</v>
      </c>
      <c r="BH20" s="35" t="s">
        <v>228</v>
      </c>
      <c r="BI20" s="155" t="s">
        <v>655</v>
      </c>
    </row>
    <row r="21" spans="2:61">
      <c r="B21" s="99">
        <v>312</v>
      </c>
      <c r="C21" s="49">
        <v>11</v>
      </c>
      <c r="D21" s="51">
        <v>11</v>
      </c>
      <c r="E21" s="37" t="s">
        <v>219</v>
      </c>
      <c r="F21" s="21" t="s">
        <v>216</v>
      </c>
      <c r="G21" s="76"/>
      <c r="H21" s="21"/>
      <c r="I21" s="21">
        <v>1150</v>
      </c>
      <c r="J21" s="21"/>
      <c r="K21" s="21"/>
      <c r="L21" s="21">
        <v>100</v>
      </c>
      <c r="M21" s="21">
        <v>98.4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76"/>
      <c r="AG21" s="30">
        <f t="shared" si="0"/>
        <v>98.4</v>
      </c>
      <c r="AH21" s="30">
        <f t="shared" si="4"/>
        <v>100</v>
      </c>
      <c r="AI21" s="30">
        <f t="shared" si="5"/>
        <v>449.4666666666667</v>
      </c>
      <c r="AJ21" s="30">
        <f t="shared" si="6"/>
        <v>1045</v>
      </c>
      <c r="AK21" s="30">
        <f t="shared" si="1"/>
        <v>1150</v>
      </c>
      <c r="AL21" s="30">
        <f>STDEV(H21:AE21)</f>
        <v>606.68019032545749</v>
      </c>
      <c r="AM21" s="141"/>
      <c r="AN21" s="21"/>
      <c r="AO21" s="21"/>
      <c r="AP21" s="21"/>
      <c r="AQ21" s="21"/>
      <c r="AR21" s="21"/>
      <c r="AS21" s="21"/>
      <c r="AT21" s="21">
        <v>8.1</v>
      </c>
      <c r="AU21" s="21">
        <v>45</v>
      </c>
      <c r="AV21" s="21">
        <v>36</v>
      </c>
      <c r="AW21" s="21"/>
      <c r="AX21" s="142"/>
      <c r="AY21" s="21"/>
      <c r="AZ21" s="21"/>
      <c r="BA21" s="21"/>
      <c r="BB21" s="21"/>
      <c r="BC21" s="76"/>
      <c r="BD21" s="30">
        <f>MIN(AT21:AV21)</f>
        <v>8.1</v>
      </c>
      <c r="BE21" s="30">
        <f>MEDIAN(AT21:AV21)</f>
        <v>36</v>
      </c>
      <c r="BF21" s="30">
        <f>AVERAGE(AT21:AV21)</f>
        <v>29.7</v>
      </c>
      <c r="BG21" s="31">
        <f>PERCENTILE(AN21:BB21,0.95)</f>
        <v>44.1</v>
      </c>
      <c r="BH21" s="30">
        <f>MAX(AT21:AV21)</f>
        <v>45</v>
      </c>
      <c r="BI21" s="154">
        <f t="shared" si="3"/>
        <v>19.239802493788762</v>
      </c>
    </row>
    <row r="22" spans="2:61">
      <c r="B22" s="99">
        <v>313</v>
      </c>
      <c r="C22" s="49">
        <v>12</v>
      </c>
      <c r="D22" s="51">
        <v>12</v>
      </c>
      <c r="E22" s="37" t="s">
        <v>1393</v>
      </c>
      <c r="F22" s="21" t="s">
        <v>325</v>
      </c>
      <c r="G22" s="76"/>
      <c r="H22" s="21"/>
      <c r="I22" s="21"/>
      <c r="J22" s="21"/>
      <c r="K22" s="21"/>
      <c r="L22" s="21"/>
      <c r="M22" s="21">
        <v>2.17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76"/>
      <c r="AG22" s="30">
        <f t="shared" si="0"/>
        <v>2.17</v>
      </c>
      <c r="AH22" s="30">
        <f t="shared" si="4"/>
        <v>2.17</v>
      </c>
      <c r="AI22" s="30">
        <f t="shared" si="5"/>
        <v>2.17</v>
      </c>
      <c r="AJ22" s="30">
        <f t="shared" si="6"/>
        <v>2.17</v>
      </c>
      <c r="AK22" s="30">
        <f t="shared" si="1"/>
        <v>2.17</v>
      </c>
      <c r="AL22" s="30">
        <v>0</v>
      </c>
      <c r="AM22" s="14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142"/>
      <c r="AY22" s="21"/>
      <c r="AZ22" s="21"/>
      <c r="BA22" s="21"/>
      <c r="BB22" s="21"/>
      <c r="BC22" s="76"/>
      <c r="BD22" s="35" t="s">
        <v>721</v>
      </c>
      <c r="BE22" s="35" t="s">
        <v>721</v>
      </c>
      <c r="BF22" s="35" t="s">
        <v>721</v>
      </c>
      <c r="BG22" s="29" t="s">
        <v>655</v>
      </c>
      <c r="BH22" s="35" t="s">
        <v>721</v>
      </c>
      <c r="BI22" s="155" t="s">
        <v>655</v>
      </c>
    </row>
    <row r="23" spans="2:61" s="19" customFormat="1">
      <c r="B23" s="511"/>
      <c r="C23" s="512"/>
      <c r="D23" s="512"/>
      <c r="E23" s="587" t="s">
        <v>1439</v>
      </c>
      <c r="F23" s="587"/>
      <c r="G23" s="96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96"/>
      <c r="AG23" s="262">
        <f>SUM(AG11:AG22)</f>
        <v>247.95400000000001</v>
      </c>
      <c r="AH23" s="262">
        <f t="shared" ref="AH23:AL23" si="7">SUM(AH11:AH22)</f>
        <v>417.01000000000005</v>
      </c>
      <c r="AI23" s="262">
        <f t="shared" si="7"/>
        <v>954.92898701298702</v>
      </c>
      <c r="AJ23" s="262">
        <f t="shared" si="7"/>
        <v>2551.1799999999998</v>
      </c>
      <c r="AK23" s="262">
        <f t="shared" si="7"/>
        <v>2762.21</v>
      </c>
      <c r="AL23" s="262">
        <f t="shared" si="7"/>
        <v>1169.5691940507381</v>
      </c>
      <c r="AM23" s="156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96"/>
      <c r="BD23" s="262">
        <f t="shared" ref="BD23" si="8">SUM(BD11:BD22)</f>
        <v>8.1</v>
      </c>
      <c r="BE23" s="262">
        <f t="shared" ref="BE23" si="9">SUM(BE11:BE22)</f>
        <v>39.067369999999997</v>
      </c>
      <c r="BF23" s="262">
        <f t="shared" ref="BF23" si="10">SUM(BF11:BF22)</f>
        <v>32.582880000000003</v>
      </c>
      <c r="BG23" s="262">
        <f t="shared" ref="BG23" si="11">SUM(BG11:BG22)</f>
        <v>51.152271499999998</v>
      </c>
      <c r="BH23" s="262">
        <f t="shared" ref="BH23" si="12">SUM(BH11:BH22)</f>
        <v>52.433700000000002</v>
      </c>
      <c r="BI23" s="350">
        <f t="shared" ref="BI23" si="13">SUM(BI11:BI22)</f>
        <v>21.936359252675032</v>
      </c>
    </row>
    <row r="24" spans="2:61">
      <c r="B24" s="351"/>
      <c r="W24"/>
      <c r="X24"/>
      <c r="Y24"/>
      <c r="Z24"/>
      <c r="AA24"/>
      <c r="AB24"/>
      <c r="AC24"/>
      <c r="AD24"/>
      <c r="AE24"/>
      <c r="AX24"/>
      <c r="BI24" s="352"/>
    </row>
    <row r="25" spans="2:61" ht="18">
      <c r="B25" s="568"/>
      <c r="C25" s="569"/>
      <c r="D25" s="569"/>
      <c r="E25" s="550" t="s">
        <v>1613</v>
      </c>
      <c r="F25" s="551"/>
      <c r="G25" s="551"/>
      <c r="H25" s="551"/>
      <c r="I25" s="551"/>
      <c r="J25" s="551"/>
      <c r="K25" s="551"/>
      <c r="L25" s="551"/>
      <c r="M25" s="551"/>
      <c r="N25" s="551"/>
      <c r="O25" s="551"/>
      <c r="P25" s="551"/>
      <c r="Q25" s="551"/>
      <c r="R25" s="551"/>
      <c r="S25" s="551"/>
      <c r="T25" s="551"/>
      <c r="U25" s="551"/>
      <c r="V25" s="551"/>
      <c r="W25" s="551"/>
      <c r="X25" s="551"/>
      <c r="Y25" s="551"/>
      <c r="Z25" s="551"/>
      <c r="AA25" s="551"/>
      <c r="AB25" s="551"/>
      <c r="AC25" s="551"/>
      <c r="AD25" s="551"/>
      <c r="AE25" s="551"/>
      <c r="AF25" s="551"/>
      <c r="AG25" s="551"/>
      <c r="AH25" s="551"/>
      <c r="AI25" s="551"/>
      <c r="AJ25" s="551"/>
      <c r="AK25" s="551"/>
      <c r="AL25" s="551"/>
      <c r="AM25" s="551"/>
      <c r="AN25" s="551"/>
      <c r="AO25" s="551"/>
      <c r="AP25" s="551"/>
      <c r="AQ25" s="551"/>
      <c r="AR25" s="551"/>
      <c r="AS25" s="551"/>
      <c r="AT25" s="551"/>
      <c r="AU25" s="551"/>
      <c r="AV25" s="551"/>
      <c r="AW25" s="551"/>
      <c r="AX25" s="551"/>
      <c r="AY25" s="551"/>
      <c r="AZ25" s="551"/>
      <c r="BA25" s="551"/>
      <c r="BB25" s="551"/>
      <c r="BC25" s="551"/>
      <c r="BD25" s="551"/>
      <c r="BE25" s="551"/>
      <c r="BF25" s="551"/>
      <c r="BG25" s="551"/>
      <c r="BH25" s="551"/>
      <c r="BI25" s="580"/>
    </row>
    <row r="26" spans="2:61">
      <c r="B26" s="214">
        <v>314</v>
      </c>
      <c r="C26" s="215">
        <v>13</v>
      </c>
      <c r="D26" s="216">
        <v>1</v>
      </c>
      <c r="E26" s="217" t="s">
        <v>178</v>
      </c>
      <c r="F26" s="236" t="s">
        <v>211</v>
      </c>
      <c r="G26" s="255"/>
      <c r="H26" s="236">
        <v>2236</v>
      </c>
      <c r="I26" s="236"/>
      <c r="J26" s="236">
        <v>1660</v>
      </c>
      <c r="K26" s="236">
        <v>1680</v>
      </c>
      <c r="L26" s="236"/>
      <c r="M26" s="236"/>
      <c r="N26" s="236">
        <v>365</v>
      </c>
      <c r="O26" s="236" t="s">
        <v>414</v>
      </c>
      <c r="P26" s="236"/>
      <c r="Q26" s="236"/>
      <c r="R26" s="236">
        <v>6165</v>
      </c>
      <c r="S26" s="236">
        <v>3664</v>
      </c>
      <c r="T26" s="342">
        <v>88</v>
      </c>
      <c r="U26" s="342">
        <v>205</v>
      </c>
      <c r="V26" s="342">
        <v>93.4</v>
      </c>
      <c r="W26" s="343">
        <v>4870</v>
      </c>
      <c r="X26" s="343">
        <v>770</v>
      </c>
      <c r="Y26" s="343">
        <v>1090</v>
      </c>
      <c r="Z26" s="343">
        <v>4870</v>
      </c>
      <c r="AA26" s="343">
        <v>970</v>
      </c>
      <c r="AB26" s="343">
        <v>1240</v>
      </c>
      <c r="AC26" s="343">
        <v>1310</v>
      </c>
      <c r="AD26" s="343">
        <v>25</v>
      </c>
      <c r="AE26" s="343">
        <v>160</v>
      </c>
      <c r="AF26" s="255"/>
      <c r="AG26" s="222">
        <f t="shared" ref="AG26:AG33" si="14">MIN(H26:AE26)</f>
        <v>25</v>
      </c>
      <c r="AH26" s="222">
        <f t="shared" ref="AH26:AH33" si="15">MEDIAN(H26:AE26)</f>
        <v>1165</v>
      </c>
      <c r="AI26" s="222">
        <f t="shared" ref="AI26:AI33" si="16">AVERAGE(H26:AE26)</f>
        <v>1747.8555555555556</v>
      </c>
      <c r="AJ26" s="222">
        <f t="shared" ref="AJ26:AJ33" si="17">PERCENTILE(H26:AE26,0.95)</f>
        <v>5064.2499999999982</v>
      </c>
      <c r="AK26" s="222">
        <f t="shared" ref="AK26:AK33" si="18">MAX(H26:AE26)</f>
        <v>6165</v>
      </c>
      <c r="AL26" s="222">
        <f t="shared" ref="AL26:AL33" si="19">STDEV(H26:AE26)</f>
        <v>1888.7776436945301</v>
      </c>
      <c r="AM26" s="344"/>
      <c r="AN26" s="237">
        <v>323</v>
      </c>
      <c r="AO26" s="237" t="s">
        <v>414</v>
      </c>
      <c r="AP26" s="237" t="s">
        <v>414</v>
      </c>
      <c r="AQ26" s="343" t="s">
        <v>414</v>
      </c>
      <c r="AR26" s="343" t="s">
        <v>414</v>
      </c>
      <c r="AS26" s="343" t="s">
        <v>414</v>
      </c>
      <c r="AT26" s="236"/>
      <c r="AU26" s="236"/>
      <c r="AV26" s="236"/>
      <c r="AW26" s="236"/>
      <c r="AX26" s="345"/>
      <c r="AY26" s="236"/>
      <c r="AZ26" s="236"/>
      <c r="BA26" s="236" t="s">
        <v>414</v>
      </c>
      <c r="BB26" s="236" t="s">
        <v>406</v>
      </c>
      <c r="BC26" s="255"/>
      <c r="BD26" s="346" t="s">
        <v>229</v>
      </c>
      <c r="BE26" s="223" t="s">
        <v>655</v>
      </c>
      <c r="BF26" s="223" t="s">
        <v>655</v>
      </c>
      <c r="BG26" s="223"/>
      <c r="BH26" s="346" t="s">
        <v>229</v>
      </c>
      <c r="BI26" s="347"/>
    </row>
    <row r="27" spans="2:61">
      <c r="B27" s="99">
        <v>315</v>
      </c>
      <c r="C27" s="49">
        <v>14</v>
      </c>
      <c r="D27" s="51">
        <v>2</v>
      </c>
      <c r="E27" s="21" t="s">
        <v>321</v>
      </c>
      <c r="F27" s="21" t="s">
        <v>311</v>
      </c>
      <c r="G27" s="76"/>
      <c r="H27" s="21"/>
      <c r="I27" s="21"/>
      <c r="J27" s="21">
        <v>2350</v>
      </c>
      <c r="K27" s="21">
        <v>1710</v>
      </c>
      <c r="L27" s="21"/>
      <c r="M27" s="21"/>
      <c r="N27" s="21">
        <v>143</v>
      </c>
      <c r="O27" s="21" t="s">
        <v>406</v>
      </c>
      <c r="P27" s="21"/>
      <c r="Q27" s="21"/>
      <c r="R27" s="21">
        <v>86</v>
      </c>
      <c r="S27" s="21">
        <v>54</v>
      </c>
      <c r="T27" s="21">
        <v>1.4</v>
      </c>
      <c r="U27" s="21">
        <v>5.7</v>
      </c>
      <c r="V27" s="21">
        <v>1.1000000000000001</v>
      </c>
      <c r="W27" s="21">
        <v>43300</v>
      </c>
      <c r="X27" s="21">
        <v>5870</v>
      </c>
      <c r="Y27" s="21">
        <v>8450</v>
      </c>
      <c r="Z27" s="21">
        <v>43300</v>
      </c>
      <c r="AA27" s="21">
        <v>6710</v>
      </c>
      <c r="AB27" s="21">
        <v>9630</v>
      </c>
      <c r="AC27" s="21">
        <v>13940</v>
      </c>
      <c r="AD27" s="21">
        <v>41</v>
      </c>
      <c r="AE27" s="21">
        <v>1190</v>
      </c>
      <c r="AF27" s="76"/>
      <c r="AG27" s="30">
        <f t="shared" si="14"/>
        <v>1.1000000000000001</v>
      </c>
      <c r="AH27" s="30">
        <f t="shared" si="15"/>
        <v>1710</v>
      </c>
      <c r="AI27" s="30">
        <f t="shared" si="16"/>
        <v>8046.0117647058833</v>
      </c>
      <c r="AJ27" s="30">
        <f t="shared" si="17"/>
        <v>43300</v>
      </c>
      <c r="AK27" s="30">
        <f t="shared" si="18"/>
        <v>43300</v>
      </c>
      <c r="AL27" s="30">
        <f t="shared" si="19"/>
        <v>13912.826786947464</v>
      </c>
      <c r="AM27" s="14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142"/>
      <c r="AY27" s="21"/>
      <c r="AZ27" s="21"/>
      <c r="BA27" s="21" t="s">
        <v>414</v>
      </c>
      <c r="BB27" s="21" t="s">
        <v>406</v>
      </c>
      <c r="BC27" s="76"/>
      <c r="BD27" s="35" t="s">
        <v>229</v>
      </c>
      <c r="BE27" s="29" t="s">
        <v>655</v>
      </c>
      <c r="BF27" s="29" t="s">
        <v>655</v>
      </c>
      <c r="BG27" s="29"/>
      <c r="BH27" s="35" t="s">
        <v>229</v>
      </c>
      <c r="BI27" s="155"/>
    </row>
    <row r="28" spans="2:61">
      <c r="B28" s="99">
        <v>316</v>
      </c>
      <c r="C28" s="49">
        <v>15</v>
      </c>
      <c r="D28" s="51">
        <v>3</v>
      </c>
      <c r="E28" s="41" t="s">
        <v>715</v>
      </c>
      <c r="F28" s="21" t="s">
        <v>1632</v>
      </c>
      <c r="G28" s="76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>
        <v>2340</v>
      </c>
      <c r="X28" s="21">
        <v>140</v>
      </c>
      <c r="Y28" s="21">
        <v>270</v>
      </c>
      <c r="Z28" s="21">
        <v>2340</v>
      </c>
      <c r="AA28" s="21">
        <v>170</v>
      </c>
      <c r="AB28" s="21">
        <v>310</v>
      </c>
      <c r="AC28" s="21">
        <v>180</v>
      </c>
      <c r="AD28" s="21">
        <v>21</v>
      </c>
      <c r="AE28" s="21">
        <v>27</v>
      </c>
      <c r="AF28" s="76"/>
      <c r="AG28" s="30">
        <f t="shared" si="14"/>
        <v>21</v>
      </c>
      <c r="AH28" s="30">
        <f t="shared" si="15"/>
        <v>180</v>
      </c>
      <c r="AI28" s="30">
        <f t="shared" si="16"/>
        <v>644.22222222222217</v>
      </c>
      <c r="AJ28" s="30">
        <f t="shared" si="17"/>
        <v>2340</v>
      </c>
      <c r="AK28" s="30">
        <f t="shared" si="18"/>
        <v>2340</v>
      </c>
      <c r="AL28" s="30">
        <f t="shared" si="19"/>
        <v>966.11784707893912</v>
      </c>
      <c r="AM28" s="14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142"/>
      <c r="AY28" s="21"/>
      <c r="AZ28" s="21"/>
      <c r="BA28" s="21"/>
      <c r="BB28" s="21"/>
      <c r="BC28" s="76"/>
      <c r="BD28" s="36" t="s">
        <v>721</v>
      </c>
      <c r="BE28" s="36" t="s">
        <v>721</v>
      </c>
      <c r="BF28" s="36" t="s">
        <v>721</v>
      </c>
      <c r="BG28" s="36"/>
      <c r="BH28" s="36" t="s">
        <v>721</v>
      </c>
      <c r="BI28" s="155"/>
    </row>
    <row r="29" spans="2:61">
      <c r="B29" s="99">
        <v>317</v>
      </c>
      <c r="C29" s="49">
        <v>16</v>
      </c>
      <c r="D29" s="51">
        <v>4</v>
      </c>
      <c r="E29" s="41" t="s">
        <v>716</v>
      </c>
      <c r="F29" s="21" t="s">
        <v>1633</v>
      </c>
      <c r="G29" s="76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>
        <v>1250</v>
      </c>
      <c r="X29" s="21">
        <v>44</v>
      </c>
      <c r="Y29" s="21">
        <v>96</v>
      </c>
      <c r="Z29" s="21">
        <v>1250</v>
      </c>
      <c r="AA29" s="21">
        <v>51</v>
      </c>
      <c r="AB29" s="21">
        <v>110</v>
      </c>
      <c r="AC29" s="21">
        <v>74</v>
      </c>
      <c r="AD29" s="21">
        <v>1</v>
      </c>
      <c r="AE29" s="21">
        <v>8</v>
      </c>
      <c r="AF29" s="76"/>
      <c r="AG29" s="30">
        <f t="shared" si="14"/>
        <v>1</v>
      </c>
      <c r="AH29" s="30">
        <f t="shared" si="15"/>
        <v>74</v>
      </c>
      <c r="AI29" s="30">
        <f t="shared" si="16"/>
        <v>320.44444444444446</v>
      </c>
      <c r="AJ29" s="30">
        <f t="shared" si="17"/>
        <v>1250</v>
      </c>
      <c r="AK29" s="30">
        <f t="shared" si="18"/>
        <v>1250</v>
      </c>
      <c r="AL29" s="30">
        <f t="shared" si="19"/>
        <v>528.23198291827975</v>
      </c>
      <c r="AM29" s="14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142"/>
      <c r="AY29" s="21"/>
      <c r="AZ29" s="21"/>
      <c r="BA29" s="21"/>
      <c r="BB29" s="21"/>
      <c r="BC29" s="76"/>
      <c r="BD29" s="36" t="s">
        <v>721</v>
      </c>
      <c r="BE29" s="36" t="s">
        <v>721</v>
      </c>
      <c r="BF29" s="36" t="s">
        <v>721</v>
      </c>
      <c r="BG29" s="36"/>
      <c r="BH29" s="36" t="s">
        <v>721</v>
      </c>
      <c r="BI29" s="155"/>
    </row>
    <row r="30" spans="2:61">
      <c r="B30" s="99">
        <v>318</v>
      </c>
      <c r="C30" s="49">
        <v>17</v>
      </c>
      <c r="D30" s="51">
        <v>5</v>
      </c>
      <c r="E30" s="41" t="s">
        <v>1590</v>
      </c>
      <c r="F30" s="21" t="s">
        <v>902</v>
      </c>
      <c r="G30" s="7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>
        <v>1340</v>
      </c>
      <c r="X30" s="21">
        <v>30</v>
      </c>
      <c r="Y30" s="21">
        <v>91</v>
      </c>
      <c r="Z30" s="21">
        <v>1340</v>
      </c>
      <c r="AA30" s="21">
        <v>31</v>
      </c>
      <c r="AB30" s="21">
        <v>97</v>
      </c>
      <c r="AC30" s="21">
        <v>480</v>
      </c>
      <c r="AD30" s="21">
        <v>3</v>
      </c>
      <c r="AE30" s="21">
        <v>48</v>
      </c>
      <c r="AF30" s="76"/>
      <c r="AG30" s="30">
        <f t="shared" si="14"/>
        <v>3</v>
      </c>
      <c r="AH30" s="30">
        <f t="shared" si="15"/>
        <v>91</v>
      </c>
      <c r="AI30" s="30">
        <f t="shared" si="16"/>
        <v>384.44444444444446</v>
      </c>
      <c r="AJ30" s="30">
        <f t="shared" si="17"/>
        <v>1340</v>
      </c>
      <c r="AK30" s="30">
        <f t="shared" si="18"/>
        <v>1340</v>
      </c>
      <c r="AL30" s="30">
        <f t="shared" si="19"/>
        <v>560.50047080959507</v>
      </c>
      <c r="AM30" s="14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142"/>
      <c r="AY30" s="21"/>
      <c r="AZ30" s="21"/>
      <c r="BA30" s="21"/>
      <c r="BB30" s="21"/>
      <c r="BC30" s="76"/>
      <c r="BD30" s="36" t="s">
        <v>721</v>
      </c>
      <c r="BE30" s="36" t="s">
        <v>721</v>
      </c>
      <c r="BF30" s="36" t="s">
        <v>721</v>
      </c>
      <c r="BG30" s="36"/>
      <c r="BH30" s="36" t="s">
        <v>721</v>
      </c>
      <c r="BI30" s="155"/>
    </row>
    <row r="31" spans="2:61">
      <c r="B31" s="99">
        <v>319</v>
      </c>
      <c r="C31" s="49">
        <v>18</v>
      </c>
      <c r="D31" s="51">
        <v>6</v>
      </c>
      <c r="E31" s="41" t="s">
        <v>900</v>
      </c>
      <c r="F31" s="21" t="s">
        <v>714</v>
      </c>
      <c r="G31" s="76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>
        <v>120</v>
      </c>
      <c r="X31" s="21">
        <v>31</v>
      </c>
      <c r="Y31" s="21">
        <v>32</v>
      </c>
      <c r="Z31" s="21">
        <v>120</v>
      </c>
      <c r="AA31" s="21">
        <v>31</v>
      </c>
      <c r="AB31" s="21">
        <v>35</v>
      </c>
      <c r="AC31" s="21">
        <v>32</v>
      </c>
      <c r="AD31" s="21">
        <v>13</v>
      </c>
      <c r="AE31" s="21">
        <v>15</v>
      </c>
      <c r="AF31" s="76"/>
      <c r="AG31" s="30">
        <f t="shared" si="14"/>
        <v>13</v>
      </c>
      <c r="AH31" s="30">
        <f t="shared" si="15"/>
        <v>32</v>
      </c>
      <c r="AI31" s="30">
        <f t="shared" si="16"/>
        <v>47.666666666666664</v>
      </c>
      <c r="AJ31" s="30">
        <f t="shared" si="17"/>
        <v>120</v>
      </c>
      <c r="AK31" s="30">
        <f t="shared" si="18"/>
        <v>120</v>
      </c>
      <c r="AL31" s="30">
        <f t="shared" si="19"/>
        <v>41.743262929483606</v>
      </c>
      <c r="AM31" s="14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142"/>
      <c r="AY31" s="21"/>
      <c r="AZ31" s="21"/>
      <c r="BA31" s="21"/>
      <c r="BB31" s="21"/>
      <c r="BC31" s="76"/>
      <c r="BD31" s="36" t="s">
        <v>721</v>
      </c>
      <c r="BE31" s="36" t="s">
        <v>721</v>
      </c>
      <c r="BF31" s="36" t="s">
        <v>721</v>
      </c>
      <c r="BG31" s="36"/>
      <c r="BH31" s="36" t="s">
        <v>721</v>
      </c>
      <c r="BI31" s="155"/>
    </row>
    <row r="32" spans="2:61">
      <c r="B32" s="99">
        <v>320</v>
      </c>
      <c r="C32" s="49">
        <v>19</v>
      </c>
      <c r="D32" s="51">
        <v>7</v>
      </c>
      <c r="E32" s="41" t="s">
        <v>899</v>
      </c>
      <c r="F32" s="21" t="s">
        <v>713</v>
      </c>
      <c r="G32" s="76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>
        <v>23890</v>
      </c>
      <c r="X32" s="21">
        <v>240</v>
      </c>
      <c r="Y32" s="21">
        <v>710</v>
      </c>
      <c r="Z32" s="21">
        <v>23890</v>
      </c>
      <c r="AA32" s="21">
        <v>310</v>
      </c>
      <c r="AB32" s="21">
        <v>820</v>
      </c>
      <c r="AC32" s="21">
        <v>520</v>
      </c>
      <c r="AD32" s="21">
        <v>40</v>
      </c>
      <c r="AE32" s="21">
        <v>64</v>
      </c>
      <c r="AF32" s="76"/>
      <c r="AG32" s="30">
        <f t="shared" si="14"/>
        <v>40</v>
      </c>
      <c r="AH32" s="30">
        <f t="shared" si="15"/>
        <v>520</v>
      </c>
      <c r="AI32" s="30">
        <f t="shared" si="16"/>
        <v>5609.333333333333</v>
      </c>
      <c r="AJ32" s="30">
        <f t="shared" si="17"/>
        <v>23890</v>
      </c>
      <c r="AK32" s="30">
        <f t="shared" si="18"/>
        <v>23890</v>
      </c>
      <c r="AL32" s="30">
        <f t="shared" si="19"/>
        <v>10367.551012654822</v>
      </c>
      <c r="AM32" s="14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142"/>
      <c r="AY32" s="21"/>
      <c r="AZ32" s="21"/>
      <c r="BA32" s="21"/>
      <c r="BB32" s="21"/>
      <c r="BC32" s="76"/>
      <c r="BD32" s="36" t="s">
        <v>721</v>
      </c>
      <c r="BE32" s="36" t="s">
        <v>721</v>
      </c>
      <c r="BF32" s="36" t="s">
        <v>721</v>
      </c>
      <c r="BG32" s="36"/>
      <c r="BH32" s="36" t="s">
        <v>721</v>
      </c>
      <c r="BI32" s="155"/>
    </row>
    <row r="33" spans="2:61">
      <c r="B33" s="99">
        <v>321</v>
      </c>
      <c r="C33" s="49">
        <v>20</v>
      </c>
      <c r="D33" s="51">
        <v>8</v>
      </c>
      <c r="E33" s="41" t="s">
        <v>717</v>
      </c>
      <c r="F33" s="21" t="s">
        <v>898</v>
      </c>
      <c r="G33" s="76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>
        <v>580</v>
      </c>
      <c r="X33" s="21">
        <v>82</v>
      </c>
      <c r="Y33" s="21">
        <v>113</v>
      </c>
      <c r="Z33" s="21">
        <v>580</v>
      </c>
      <c r="AA33" s="21">
        <v>92</v>
      </c>
      <c r="AB33" s="21">
        <v>125</v>
      </c>
      <c r="AC33" s="21">
        <v>102</v>
      </c>
      <c r="AD33" s="21">
        <v>28</v>
      </c>
      <c r="AE33" s="21">
        <v>36</v>
      </c>
      <c r="AF33" s="76"/>
      <c r="AG33" s="30">
        <f t="shared" si="14"/>
        <v>28</v>
      </c>
      <c r="AH33" s="30">
        <f t="shared" si="15"/>
        <v>102</v>
      </c>
      <c r="AI33" s="30">
        <f t="shared" si="16"/>
        <v>193.11111111111111</v>
      </c>
      <c r="AJ33" s="30">
        <f t="shared" si="17"/>
        <v>580</v>
      </c>
      <c r="AK33" s="30">
        <f t="shared" si="18"/>
        <v>580</v>
      </c>
      <c r="AL33" s="30">
        <f t="shared" si="19"/>
        <v>221.70895586581773</v>
      </c>
      <c r="AM33" s="14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142"/>
      <c r="AY33" s="21"/>
      <c r="AZ33" s="21"/>
      <c r="BA33" s="21"/>
      <c r="BB33" s="21"/>
      <c r="BC33" s="76"/>
      <c r="BD33" s="36" t="s">
        <v>721</v>
      </c>
      <c r="BE33" s="36" t="s">
        <v>721</v>
      </c>
      <c r="BF33" s="36" t="s">
        <v>721</v>
      </c>
      <c r="BG33" s="36"/>
      <c r="BH33" s="36" t="s">
        <v>721</v>
      </c>
      <c r="BI33" s="155"/>
    </row>
    <row r="34" spans="2:61" s="19" customFormat="1">
      <c r="B34" s="581"/>
      <c r="C34" s="582"/>
      <c r="D34" s="583"/>
      <c r="E34" s="578" t="s">
        <v>1438</v>
      </c>
      <c r="F34" s="579"/>
      <c r="G34" s="96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96"/>
      <c r="AG34" s="262">
        <f>SUM(AG26:AG33)</f>
        <v>132.1</v>
      </c>
      <c r="AH34" s="262">
        <f t="shared" ref="AH34:AL34" si="20">SUM(AH26:AH33)</f>
        <v>3874</v>
      </c>
      <c r="AI34" s="262">
        <f t="shared" si="20"/>
        <v>16993.08954248366</v>
      </c>
      <c r="AJ34" s="262">
        <f t="shared" si="20"/>
        <v>77884.25</v>
      </c>
      <c r="AK34" s="262">
        <f t="shared" si="20"/>
        <v>78985</v>
      </c>
      <c r="AL34" s="262">
        <f t="shared" si="20"/>
        <v>28487.457962898934</v>
      </c>
      <c r="AM34" s="156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96"/>
      <c r="BD34" s="33">
        <f t="shared" ref="BD34" si="21">SUM(BD26:BD33)</f>
        <v>0</v>
      </c>
      <c r="BE34" s="33">
        <f t="shared" ref="BE34" si="22">SUM(BE26:BE33)</f>
        <v>0</v>
      </c>
      <c r="BF34" s="33">
        <f t="shared" ref="BF34" si="23">SUM(BF26:BF33)</f>
        <v>0</v>
      </c>
      <c r="BG34" s="33">
        <f t="shared" ref="BG34" si="24">SUM(BG26:BG33)</f>
        <v>0</v>
      </c>
      <c r="BH34" s="33">
        <f t="shared" ref="BH34" si="25">SUM(BH26:BH33)</f>
        <v>0</v>
      </c>
      <c r="BI34" s="353">
        <f t="shared" ref="BI34" si="26">SUM(BI26:BI33)</f>
        <v>0</v>
      </c>
    </row>
    <row r="35" spans="2:61" s="164" customFormat="1" ht="30.75" customHeight="1" thickBot="1">
      <c r="B35" s="584"/>
      <c r="C35" s="585"/>
      <c r="D35" s="586"/>
      <c r="E35" s="588" t="s">
        <v>1424</v>
      </c>
      <c r="F35" s="589"/>
      <c r="G35" s="163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63"/>
      <c r="AG35" s="263">
        <f>AG23+AG34</f>
        <v>380.05399999999997</v>
      </c>
      <c r="AH35" s="263">
        <f t="shared" ref="AH35:AL35" si="27">AH23+AH34</f>
        <v>4291.01</v>
      </c>
      <c r="AI35" s="263">
        <f t="shared" si="27"/>
        <v>17948.018529496647</v>
      </c>
      <c r="AJ35" s="263">
        <f t="shared" si="27"/>
        <v>80435.429999999993</v>
      </c>
      <c r="AK35" s="263">
        <f t="shared" si="27"/>
        <v>81747.210000000006</v>
      </c>
      <c r="AL35" s="263">
        <f t="shared" si="27"/>
        <v>29657.027156949673</v>
      </c>
      <c r="AM35" s="163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63"/>
      <c r="BD35" s="127">
        <f t="shared" ref="BD35" si="28">BD23+BD34</f>
        <v>8.1</v>
      </c>
      <c r="BE35" s="127">
        <f t="shared" ref="BE35" si="29">BE23+BE34</f>
        <v>39.067369999999997</v>
      </c>
      <c r="BF35" s="127">
        <f t="shared" ref="BF35" si="30">BF23+BF34</f>
        <v>32.582880000000003</v>
      </c>
      <c r="BG35" s="127">
        <f t="shared" ref="BG35" si="31">BG23+BG34</f>
        <v>51.152271499999998</v>
      </c>
      <c r="BH35" s="127">
        <f t="shared" ref="BH35" si="32">BH23+BH34</f>
        <v>52.433700000000002</v>
      </c>
      <c r="BI35" s="354">
        <f t="shared" ref="BI35" si="33">BI23+BI34</f>
        <v>21.936359252675032</v>
      </c>
    </row>
    <row r="36" spans="2:61">
      <c r="W36"/>
      <c r="X36"/>
      <c r="Y36"/>
      <c r="Z36"/>
      <c r="AA36"/>
      <c r="AB36"/>
      <c r="AC36"/>
      <c r="AD36"/>
      <c r="AE36"/>
      <c r="BI36"/>
    </row>
    <row r="37" spans="2:61">
      <c r="W37"/>
      <c r="X37"/>
      <c r="Y37"/>
      <c r="Z37"/>
      <c r="AA37"/>
      <c r="AB37"/>
      <c r="AC37"/>
      <c r="AD37"/>
      <c r="AE37"/>
      <c r="BI37"/>
    </row>
    <row r="38" spans="2:61">
      <c r="W38"/>
      <c r="X38"/>
      <c r="Y38"/>
      <c r="Z38"/>
      <c r="AA38"/>
      <c r="AB38"/>
      <c r="AC38"/>
      <c r="AD38"/>
      <c r="AE38"/>
      <c r="AL38" t="s">
        <v>172</v>
      </c>
      <c r="BI38"/>
    </row>
    <row r="39" spans="2:61">
      <c r="W39"/>
      <c r="X39"/>
      <c r="Y39"/>
      <c r="Z39"/>
      <c r="AA39"/>
      <c r="AB39"/>
      <c r="AC39"/>
      <c r="AD39"/>
      <c r="AE39"/>
      <c r="BI39"/>
    </row>
    <row r="40" spans="2:61">
      <c r="W40"/>
      <c r="X40"/>
      <c r="Y40"/>
      <c r="Z40"/>
      <c r="AA40"/>
      <c r="AB40"/>
      <c r="AC40"/>
      <c r="AD40"/>
      <c r="AE40"/>
      <c r="BI40"/>
    </row>
    <row r="41" spans="2:61">
      <c r="W41"/>
      <c r="X41"/>
      <c r="Y41"/>
      <c r="Z41"/>
      <c r="AA41"/>
      <c r="AB41"/>
      <c r="AC41"/>
      <c r="AD41"/>
      <c r="AE41"/>
      <c r="BI41"/>
    </row>
    <row r="42" spans="2:61">
      <c r="W42"/>
      <c r="X42"/>
      <c r="Y42"/>
      <c r="Z42"/>
      <c r="AA42"/>
      <c r="AB42"/>
      <c r="AC42"/>
      <c r="AD42"/>
      <c r="AE42"/>
      <c r="BI42"/>
    </row>
    <row r="43" spans="2:61">
      <c r="W43"/>
      <c r="X43"/>
      <c r="Y43"/>
      <c r="Z43"/>
      <c r="AA43"/>
      <c r="AB43"/>
      <c r="AC43"/>
      <c r="AD43"/>
      <c r="AE43"/>
      <c r="BI43"/>
    </row>
    <row r="44" spans="2:61">
      <c r="W44"/>
      <c r="X44"/>
      <c r="Y44"/>
      <c r="Z44"/>
      <c r="AA44"/>
      <c r="AB44"/>
      <c r="AC44"/>
      <c r="AD44"/>
      <c r="AE44"/>
      <c r="BI44"/>
    </row>
    <row r="45" spans="2:61">
      <c r="K45" s="132"/>
      <c r="W45"/>
      <c r="X45"/>
      <c r="Y45"/>
      <c r="Z45"/>
      <c r="AA45"/>
      <c r="AB45"/>
      <c r="AC45"/>
      <c r="AD45"/>
      <c r="AE45"/>
      <c r="BI45"/>
    </row>
    <row r="46" spans="2:61">
      <c r="K46" s="133"/>
    </row>
    <row r="47" spans="2:61">
      <c r="K47" s="133"/>
    </row>
    <row r="48" spans="2:61">
      <c r="K48" s="133"/>
    </row>
    <row r="49" spans="11:11">
      <c r="K49" s="133"/>
    </row>
    <row r="50" spans="11:11">
      <c r="K50" s="133"/>
    </row>
    <row r="51" spans="11:11">
      <c r="K51" s="133"/>
    </row>
  </sheetData>
  <mergeCells count="22">
    <mergeCell ref="E34:F34"/>
    <mergeCell ref="E10:BI10"/>
    <mergeCell ref="E25:BI25"/>
    <mergeCell ref="B34:D35"/>
    <mergeCell ref="E23:F23"/>
    <mergeCell ref="E35:F35"/>
    <mergeCell ref="BD7:BI7"/>
    <mergeCell ref="E8:F8"/>
    <mergeCell ref="E9:BI9"/>
    <mergeCell ref="B25:D25"/>
    <mergeCell ref="B9:D10"/>
    <mergeCell ref="B2:D8"/>
    <mergeCell ref="B23:D23"/>
    <mergeCell ref="E2:F2"/>
    <mergeCell ref="E3:F3"/>
    <mergeCell ref="E4:F4"/>
    <mergeCell ref="E5:F5"/>
    <mergeCell ref="E6:F6"/>
    <mergeCell ref="E7:F7"/>
    <mergeCell ref="AG7:AL7"/>
    <mergeCell ref="AG2:AL2"/>
    <mergeCell ref="BD2:BI2"/>
  </mergeCells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22A61-A0AA-459E-A606-8B27C4C8C217}">
  <dimension ref="A1:AW36"/>
  <sheetViews>
    <sheetView zoomScale="80" zoomScaleNormal="80" workbookViewId="0"/>
  </sheetViews>
  <sheetFormatPr defaultRowHeight="15.6"/>
  <cols>
    <col min="1" max="1" width="2.59765625" customWidth="1"/>
    <col min="2" max="2" width="6.19921875" customWidth="1"/>
    <col min="3" max="3" width="4.8984375" customWidth="1"/>
    <col min="4" max="4" width="3.8984375" customWidth="1"/>
    <col min="5" max="5" width="26.5" customWidth="1"/>
    <col min="6" max="6" width="12.8984375" customWidth="1"/>
    <col min="7" max="7" width="1.8984375" customWidth="1"/>
    <col min="8" max="17" width="7" customWidth="1"/>
    <col min="18" max="23" width="10" customWidth="1"/>
    <col min="24" max="24" width="2" customWidth="1"/>
    <col min="25" max="30" width="10" customWidth="1"/>
    <col min="31" max="36" width="11" customWidth="1"/>
    <col min="37" max="37" width="1.8984375" customWidth="1"/>
    <col min="38" max="43" width="8.19921875" customWidth="1"/>
    <col min="44" max="49" width="7.8984375" style="14" customWidth="1"/>
  </cols>
  <sheetData>
    <row r="1" spans="2:49" ht="16.2" thickBot="1"/>
    <row r="2" spans="2:49" s="17" customFormat="1" ht="15.75" customHeight="1">
      <c r="B2" s="596"/>
      <c r="C2" s="597"/>
      <c r="D2" s="597"/>
      <c r="E2" s="561" t="s">
        <v>1344</v>
      </c>
      <c r="F2" s="561"/>
      <c r="G2" s="331"/>
      <c r="H2" s="330">
        <v>1</v>
      </c>
      <c r="I2" s="330">
        <v>1</v>
      </c>
      <c r="J2" s="330">
        <v>1</v>
      </c>
      <c r="K2" s="330">
        <v>1</v>
      </c>
      <c r="L2" s="330">
        <v>1</v>
      </c>
      <c r="M2" s="330">
        <v>3</v>
      </c>
      <c r="N2" s="330">
        <v>3</v>
      </c>
      <c r="O2" s="330">
        <v>4</v>
      </c>
      <c r="P2" s="330">
        <v>13</v>
      </c>
      <c r="Q2" s="330">
        <v>13</v>
      </c>
      <c r="R2" s="603" t="s">
        <v>1490</v>
      </c>
      <c r="S2" s="603"/>
      <c r="T2" s="603"/>
      <c r="U2" s="603"/>
      <c r="V2" s="603"/>
      <c r="W2" s="603"/>
      <c r="X2" s="331"/>
      <c r="Y2" s="330">
        <v>11</v>
      </c>
      <c r="Z2" s="330">
        <v>11</v>
      </c>
      <c r="AA2" s="330">
        <v>11</v>
      </c>
      <c r="AB2" s="330">
        <v>11</v>
      </c>
      <c r="AC2" s="330">
        <v>11</v>
      </c>
      <c r="AD2" s="330">
        <v>11</v>
      </c>
      <c r="AE2" s="603" t="s">
        <v>1490</v>
      </c>
      <c r="AF2" s="603"/>
      <c r="AG2" s="603"/>
      <c r="AH2" s="603"/>
      <c r="AI2" s="603"/>
      <c r="AJ2" s="603"/>
      <c r="AK2" s="331"/>
      <c r="AL2" s="330">
        <v>5</v>
      </c>
      <c r="AM2" s="330">
        <v>5</v>
      </c>
      <c r="AN2" s="330">
        <v>5</v>
      </c>
      <c r="AO2" s="330">
        <v>5</v>
      </c>
      <c r="AP2" s="330">
        <v>5</v>
      </c>
      <c r="AQ2" s="330">
        <v>5</v>
      </c>
      <c r="AR2" s="603" t="s">
        <v>1490</v>
      </c>
      <c r="AS2" s="603"/>
      <c r="AT2" s="603"/>
      <c r="AU2" s="603"/>
      <c r="AV2" s="603"/>
      <c r="AW2" s="604"/>
    </row>
    <row r="3" spans="2:49">
      <c r="B3" s="598"/>
      <c r="C3" s="599"/>
      <c r="D3" s="599"/>
      <c r="E3" s="556" t="s">
        <v>1</v>
      </c>
      <c r="F3" s="556"/>
      <c r="G3" s="158"/>
      <c r="H3" s="91" t="s">
        <v>85</v>
      </c>
      <c r="I3" s="91" t="s">
        <v>85</v>
      </c>
      <c r="J3" s="91" t="s">
        <v>85</v>
      </c>
      <c r="K3" s="91" t="s">
        <v>85</v>
      </c>
      <c r="L3" s="91" t="s">
        <v>85</v>
      </c>
      <c r="M3" s="21" t="s">
        <v>145</v>
      </c>
      <c r="N3" s="21" t="s">
        <v>145</v>
      </c>
      <c r="O3" s="22" t="s">
        <v>183</v>
      </c>
      <c r="P3" s="21"/>
      <c r="Q3" s="37"/>
      <c r="R3" s="21"/>
      <c r="S3" s="21"/>
      <c r="T3" s="21"/>
      <c r="U3" s="21"/>
      <c r="V3" s="21"/>
      <c r="W3" s="21"/>
      <c r="X3" s="158"/>
      <c r="Y3" s="65" t="s">
        <v>180</v>
      </c>
      <c r="Z3" s="65" t="s">
        <v>180</v>
      </c>
      <c r="AA3" s="65" t="s">
        <v>180</v>
      </c>
      <c r="AB3" s="65" t="s">
        <v>180</v>
      </c>
      <c r="AC3" s="65" t="s">
        <v>180</v>
      </c>
      <c r="AD3" s="65" t="s">
        <v>180</v>
      </c>
      <c r="AE3" s="21"/>
      <c r="AF3" s="21"/>
      <c r="AG3" s="21"/>
      <c r="AH3" s="21"/>
      <c r="AI3" s="21"/>
      <c r="AJ3" s="21"/>
      <c r="AK3" s="158"/>
      <c r="AL3" s="37" t="s">
        <v>183</v>
      </c>
      <c r="AM3" s="37" t="s">
        <v>183</v>
      </c>
      <c r="AN3" s="37" t="s">
        <v>183</v>
      </c>
      <c r="AO3" s="37" t="s">
        <v>183</v>
      </c>
      <c r="AP3" s="37" t="s">
        <v>183</v>
      </c>
      <c r="AQ3" s="37" t="s">
        <v>183</v>
      </c>
      <c r="AR3" s="45"/>
      <c r="AS3" s="45"/>
      <c r="AT3" s="45"/>
      <c r="AU3" s="45"/>
      <c r="AV3" s="45"/>
      <c r="AW3" s="175"/>
    </row>
    <row r="4" spans="2:49">
      <c r="B4" s="598"/>
      <c r="C4" s="599"/>
      <c r="D4" s="599"/>
      <c r="E4" s="556" t="s">
        <v>2</v>
      </c>
      <c r="F4" s="556"/>
      <c r="G4" s="158"/>
      <c r="H4" s="91" t="s">
        <v>34</v>
      </c>
      <c r="I4" s="91" t="s">
        <v>34</v>
      </c>
      <c r="J4" s="91" t="s">
        <v>34</v>
      </c>
      <c r="K4" s="91" t="s">
        <v>34</v>
      </c>
      <c r="L4" s="91" t="s">
        <v>34</v>
      </c>
      <c r="M4" s="21" t="s">
        <v>34</v>
      </c>
      <c r="N4" s="21" t="s">
        <v>34</v>
      </c>
      <c r="O4" s="22" t="s">
        <v>34</v>
      </c>
      <c r="P4" s="37" t="s">
        <v>401</v>
      </c>
      <c r="Q4" s="37" t="s">
        <v>403</v>
      </c>
      <c r="R4" s="21"/>
      <c r="S4" s="21"/>
      <c r="T4" s="21"/>
      <c r="U4" s="21"/>
      <c r="V4" s="21"/>
      <c r="W4" s="21"/>
      <c r="X4" s="158"/>
      <c r="Y4" s="65" t="s">
        <v>158</v>
      </c>
      <c r="Z4" s="65" t="s">
        <v>158</v>
      </c>
      <c r="AA4" s="65" t="s">
        <v>158</v>
      </c>
      <c r="AB4" s="65" t="s">
        <v>158</v>
      </c>
      <c r="AC4" s="65" t="s">
        <v>158</v>
      </c>
      <c r="AD4" s="65" t="s">
        <v>158</v>
      </c>
      <c r="AE4" s="21"/>
      <c r="AF4" s="21"/>
      <c r="AG4" s="21"/>
      <c r="AH4" s="21"/>
      <c r="AI4" s="21"/>
      <c r="AJ4" s="21"/>
      <c r="AK4" s="158"/>
      <c r="AL4" s="37" t="s">
        <v>158</v>
      </c>
      <c r="AM4" s="37" t="s">
        <v>158</v>
      </c>
      <c r="AN4" s="37" t="s">
        <v>158</v>
      </c>
      <c r="AO4" s="37" t="s">
        <v>158</v>
      </c>
      <c r="AP4" s="37" t="s">
        <v>158</v>
      </c>
      <c r="AQ4" s="37" t="s">
        <v>158</v>
      </c>
      <c r="AR4" s="45"/>
      <c r="AS4" s="45"/>
      <c r="AT4" s="45"/>
      <c r="AU4" s="45"/>
      <c r="AV4" s="45"/>
      <c r="AW4" s="175"/>
    </row>
    <row r="5" spans="2:49">
      <c r="B5" s="598"/>
      <c r="C5" s="599"/>
      <c r="D5" s="599"/>
      <c r="E5" s="556" t="s">
        <v>36</v>
      </c>
      <c r="F5" s="556"/>
      <c r="G5" s="158"/>
      <c r="H5" s="91" t="s">
        <v>35</v>
      </c>
      <c r="I5" s="91" t="s">
        <v>35</v>
      </c>
      <c r="J5" s="91" t="s">
        <v>35</v>
      </c>
      <c r="K5" s="91" t="s">
        <v>35</v>
      </c>
      <c r="L5" s="91" t="s">
        <v>35</v>
      </c>
      <c r="M5" s="21" t="s">
        <v>35</v>
      </c>
      <c r="N5" s="21" t="s">
        <v>35</v>
      </c>
      <c r="O5" s="22" t="s">
        <v>181</v>
      </c>
      <c r="P5" s="21"/>
      <c r="Q5" s="21"/>
      <c r="R5" s="21"/>
      <c r="S5" s="21"/>
      <c r="T5" s="21"/>
      <c r="U5" s="21"/>
      <c r="V5" s="21"/>
      <c r="W5" s="21"/>
      <c r="X5" s="158"/>
      <c r="Y5" s="65" t="s">
        <v>35</v>
      </c>
      <c r="Z5" s="65" t="s">
        <v>35</v>
      </c>
      <c r="AA5" s="65" t="s">
        <v>35</v>
      </c>
      <c r="AB5" s="65" t="s">
        <v>35</v>
      </c>
      <c r="AC5" s="65" t="s">
        <v>35</v>
      </c>
      <c r="AD5" s="65" t="s">
        <v>35</v>
      </c>
      <c r="AE5" s="21"/>
      <c r="AF5" s="21"/>
      <c r="AG5" s="21"/>
      <c r="AH5" s="21"/>
      <c r="AI5" s="21"/>
      <c r="AJ5" s="21"/>
      <c r="AK5" s="158"/>
      <c r="AL5" s="37" t="s">
        <v>35</v>
      </c>
      <c r="AM5" s="37" t="s">
        <v>35</v>
      </c>
      <c r="AN5" s="37" t="s">
        <v>35</v>
      </c>
      <c r="AO5" s="37" t="s">
        <v>35</v>
      </c>
      <c r="AP5" s="37" t="s">
        <v>35</v>
      </c>
      <c r="AQ5" s="37" t="s">
        <v>35</v>
      </c>
      <c r="AR5" s="45"/>
      <c r="AS5" s="45"/>
      <c r="AT5" s="45"/>
      <c r="AU5" s="45"/>
      <c r="AV5" s="45"/>
      <c r="AW5" s="175"/>
    </row>
    <row r="6" spans="2:49">
      <c r="B6" s="598"/>
      <c r="C6" s="599"/>
      <c r="D6" s="599"/>
      <c r="E6" s="556" t="s">
        <v>37</v>
      </c>
      <c r="F6" s="556"/>
      <c r="G6" s="158"/>
      <c r="H6" s="91" t="s">
        <v>38</v>
      </c>
      <c r="I6" s="91" t="s">
        <v>38</v>
      </c>
      <c r="J6" s="91" t="s">
        <v>38</v>
      </c>
      <c r="K6" s="91" t="s">
        <v>38</v>
      </c>
      <c r="L6" s="91" t="s">
        <v>38</v>
      </c>
      <c r="M6" s="21" t="s">
        <v>38</v>
      </c>
      <c r="N6" s="21" t="s">
        <v>38</v>
      </c>
      <c r="O6" s="37" t="s">
        <v>184</v>
      </c>
      <c r="P6" s="21"/>
      <c r="Q6" s="21"/>
      <c r="R6" s="21"/>
      <c r="S6" s="21"/>
      <c r="T6" s="21"/>
      <c r="U6" s="21"/>
      <c r="V6" s="21"/>
      <c r="W6" s="21"/>
      <c r="X6" s="158"/>
      <c r="Y6" s="65" t="s">
        <v>38</v>
      </c>
      <c r="Z6" s="65" t="s">
        <v>38</v>
      </c>
      <c r="AA6" s="65" t="s">
        <v>38</v>
      </c>
      <c r="AB6" s="65" t="s">
        <v>38</v>
      </c>
      <c r="AC6" s="65" t="s">
        <v>38</v>
      </c>
      <c r="AD6" s="65" t="s">
        <v>38</v>
      </c>
      <c r="AE6" s="21"/>
      <c r="AF6" s="21"/>
      <c r="AG6" s="21"/>
      <c r="AH6" s="21"/>
      <c r="AI6" s="21"/>
      <c r="AJ6" s="21"/>
      <c r="AK6" s="158"/>
      <c r="AL6" s="37" t="s">
        <v>184</v>
      </c>
      <c r="AM6" s="37" t="s">
        <v>184</v>
      </c>
      <c r="AN6" s="37" t="s">
        <v>184</v>
      </c>
      <c r="AO6" s="37" t="s">
        <v>184</v>
      </c>
      <c r="AP6" s="37" t="s">
        <v>184</v>
      </c>
      <c r="AQ6" s="37" t="s">
        <v>184</v>
      </c>
      <c r="AR6" s="45"/>
      <c r="AS6" s="45"/>
      <c r="AT6" s="45"/>
      <c r="AU6" s="45"/>
      <c r="AV6" s="45"/>
      <c r="AW6" s="175"/>
    </row>
    <row r="7" spans="2:49" s="157" customFormat="1" ht="26.25" customHeight="1">
      <c r="B7" s="598"/>
      <c r="C7" s="599"/>
      <c r="D7" s="599"/>
      <c r="E7" s="556" t="s">
        <v>3</v>
      </c>
      <c r="F7" s="556"/>
      <c r="G7" s="327"/>
      <c r="H7" s="328" t="s">
        <v>1467</v>
      </c>
      <c r="I7" s="328" t="s">
        <v>1468</v>
      </c>
      <c r="J7" s="328" t="s">
        <v>1469</v>
      </c>
      <c r="K7" s="328" t="s">
        <v>1470</v>
      </c>
      <c r="L7" s="328" t="s">
        <v>1471</v>
      </c>
      <c r="M7" s="328" t="s">
        <v>1472</v>
      </c>
      <c r="N7" s="328" t="s">
        <v>1473</v>
      </c>
      <c r="O7" s="328" t="s">
        <v>44</v>
      </c>
      <c r="P7" s="326" t="s">
        <v>44</v>
      </c>
      <c r="Q7" s="326" t="s">
        <v>44</v>
      </c>
      <c r="R7" s="576" t="s">
        <v>182</v>
      </c>
      <c r="S7" s="576"/>
      <c r="T7" s="576"/>
      <c r="U7" s="576"/>
      <c r="V7" s="576"/>
      <c r="W7" s="576"/>
      <c r="X7" s="327"/>
      <c r="Y7" s="326" t="s">
        <v>1475</v>
      </c>
      <c r="Z7" s="326" t="s">
        <v>1474</v>
      </c>
      <c r="AA7" s="326" t="s">
        <v>1476</v>
      </c>
      <c r="AB7" s="326" t="s">
        <v>1477</v>
      </c>
      <c r="AC7" s="326" t="s">
        <v>1478</v>
      </c>
      <c r="AD7" s="326" t="s">
        <v>1479</v>
      </c>
      <c r="AE7" s="607" t="s">
        <v>82</v>
      </c>
      <c r="AF7" s="608"/>
      <c r="AG7" s="608"/>
      <c r="AH7" s="608"/>
      <c r="AI7" s="608"/>
      <c r="AJ7" s="609"/>
      <c r="AK7" s="327"/>
      <c r="AL7" s="326" t="s">
        <v>665</v>
      </c>
      <c r="AM7" s="326" t="s">
        <v>666</v>
      </c>
      <c r="AN7" s="326" t="s">
        <v>667</v>
      </c>
      <c r="AO7" s="326" t="s">
        <v>668</v>
      </c>
      <c r="AP7" s="326" t="s">
        <v>669</v>
      </c>
      <c r="AQ7" s="329"/>
      <c r="AR7" s="610" t="s">
        <v>87</v>
      </c>
      <c r="AS7" s="611"/>
      <c r="AT7" s="611"/>
      <c r="AU7" s="611"/>
      <c r="AV7" s="611"/>
      <c r="AW7" s="612"/>
    </row>
    <row r="8" spans="2:49" s="9" customFormat="1" ht="33" customHeight="1">
      <c r="B8" s="598"/>
      <c r="C8" s="599"/>
      <c r="D8" s="599"/>
      <c r="E8" s="556" t="s">
        <v>1423</v>
      </c>
      <c r="F8" s="556"/>
      <c r="G8" s="159"/>
      <c r="H8" s="67" t="s">
        <v>179</v>
      </c>
      <c r="I8" s="67" t="s">
        <v>179</v>
      </c>
      <c r="J8" s="67" t="s">
        <v>179</v>
      </c>
      <c r="K8" s="67" t="s">
        <v>179</v>
      </c>
      <c r="L8" s="67" t="s">
        <v>179</v>
      </c>
      <c r="M8" s="67" t="s">
        <v>179</v>
      </c>
      <c r="N8" s="67" t="s">
        <v>179</v>
      </c>
      <c r="O8" s="67" t="s">
        <v>179</v>
      </c>
      <c r="P8" s="146" t="s">
        <v>402</v>
      </c>
      <c r="Q8" s="146" t="s">
        <v>402</v>
      </c>
      <c r="R8" s="171" t="s">
        <v>704</v>
      </c>
      <c r="S8" s="171" t="s">
        <v>480</v>
      </c>
      <c r="T8" s="171" t="s">
        <v>479</v>
      </c>
      <c r="U8" s="172" t="s">
        <v>533</v>
      </c>
      <c r="V8" s="171" t="s">
        <v>494</v>
      </c>
      <c r="W8" s="172" t="s">
        <v>705</v>
      </c>
      <c r="X8" s="159"/>
      <c r="Y8" s="147" t="s">
        <v>1480</v>
      </c>
      <c r="Z8" s="147" t="s">
        <v>1481</v>
      </c>
      <c r="AA8" s="147" t="s">
        <v>1482</v>
      </c>
      <c r="AB8" s="147" t="s">
        <v>1483</v>
      </c>
      <c r="AC8" s="147" t="s">
        <v>1484</v>
      </c>
      <c r="AD8" s="147" t="s">
        <v>1485</v>
      </c>
      <c r="AE8" s="171" t="s">
        <v>704</v>
      </c>
      <c r="AF8" s="171" t="s">
        <v>480</v>
      </c>
      <c r="AG8" s="171" t="s">
        <v>479</v>
      </c>
      <c r="AH8" s="172" t="s">
        <v>533</v>
      </c>
      <c r="AI8" s="171" t="s">
        <v>494</v>
      </c>
      <c r="AJ8" s="172" t="s">
        <v>705</v>
      </c>
      <c r="AK8" s="159"/>
      <c r="AL8" s="67" t="s">
        <v>275</v>
      </c>
      <c r="AM8" s="67" t="s">
        <v>275</v>
      </c>
      <c r="AN8" s="67" t="s">
        <v>275</v>
      </c>
      <c r="AO8" s="67" t="s">
        <v>275</v>
      </c>
      <c r="AP8" s="67" t="s">
        <v>275</v>
      </c>
      <c r="AQ8" s="67" t="s">
        <v>275</v>
      </c>
      <c r="AR8" s="171" t="s">
        <v>704</v>
      </c>
      <c r="AS8" s="171" t="s">
        <v>480</v>
      </c>
      <c r="AT8" s="171" t="s">
        <v>479</v>
      </c>
      <c r="AU8" s="172" t="s">
        <v>533</v>
      </c>
      <c r="AV8" s="171" t="s">
        <v>494</v>
      </c>
      <c r="AW8" s="182" t="s">
        <v>705</v>
      </c>
    </row>
    <row r="9" spans="2:49" s="358" customFormat="1" ht="17.25" customHeight="1">
      <c r="B9" s="605"/>
      <c r="C9" s="606"/>
      <c r="D9" s="606"/>
      <c r="E9" s="614" t="s">
        <v>355</v>
      </c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614"/>
      <c r="T9" s="614"/>
      <c r="U9" s="614"/>
      <c r="V9" s="614"/>
      <c r="W9" s="614"/>
      <c r="X9" s="614"/>
      <c r="Y9" s="614"/>
      <c r="Z9" s="614"/>
      <c r="AA9" s="614"/>
      <c r="AB9" s="614"/>
      <c r="AC9" s="614"/>
      <c r="AD9" s="614"/>
      <c r="AE9" s="614"/>
      <c r="AF9" s="614"/>
      <c r="AG9" s="614"/>
      <c r="AH9" s="614"/>
      <c r="AI9" s="614"/>
      <c r="AJ9" s="614"/>
      <c r="AK9" s="614"/>
      <c r="AL9" s="614"/>
      <c r="AM9" s="614"/>
      <c r="AN9" s="614"/>
      <c r="AO9" s="614"/>
      <c r="AP9" s="614"/>
      <c r="AQ9" s="614"/>
      <c r="AR9" s="614"/>
      <c r="AS9" s="614"/>
      <c r="AT9" s="614"/>
      <c r="AU9" s="614"/>
      <c r="AV9" s="614"/>
      <c r="AW9" s="615"/>
    </row>
    <row r="10" spans="2:49">
      <c r="B10" s="605"/>
      <c r="C10" s="606"/>
      <c r="D10" s="606"/>
      <c r="E10" s="550" t="s">
        <v>971</v>
      </c>
      <c r="F10" s="551"/>
      <c r="G10" s="551"/>
      <c r="H10" s="551"/>
      <c r="I10" s="551"/>
      <c r="J10" s="551"/>
      <c r="K10" s="551"/>
      <c r="L10" s="551"/>
      <c r="M10" s="551"/>
      <c r="N10" s="551"/>
      <c r="O10" s="551"/>
      <c r="P10" s="551"/>
      <c r="Q10" s="551"/>
      <c r="R10" s="551"/>
      <c r="S10" s="551"/>
      <c r="T10" s="551"/>
      <c r="U10" s="551"/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  <c r="AT10" s="551"/>
      <c r="AU10" s="551"/>
      <c r="AV10" s="551"/>
      <c r="AW10" s="580"/>
    </row>
    <row r="11" spans="2:49">
      <c r="B11" s="99">
        <v>322</v>
      </c>
      <c r="C11" s="49">
        <v>1</v>
      </c>
      <c r="D11" s="51">
        <v>1</v>
      </c>
      <c r="E11" s="21" t="s">
        <v>253</v>
      </c>
      <c r="F11" s="21" t="s">
        <v>734</v>
      </c>
      <c r="G11" s="76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30">
        <f>MIN(H11:Q11)</f>
        <v>0</v>
      </c>
      <c r="S11" s="30" t="s">
        <v>655</v>
      </c>
      <c r="T11" s="30" t="s">
        <v>655</v>
      </c>
      <c r="U11" s="30" t="s">
        <v>655</v>
      </c>
      <c r="V11" s="30">
        <f>MAX(H11:Q11)</f>
        <v>0</v>
      </c>
      <c r="W11" s="30" t="s">
        <v>655</v>
      </c>
      <c r="X11" s="76"/>
      <c r="Y11" s="21">
        <v>2.9</v>
      </c>
      <c r="Z11" s="21">
        <v>24</v>
      </c>
      <c r="AA11" s="21">
        <v>312</v>
      </c>
      <c r="AB11" s="21">
        <v>4.2</v>
      </c>
      <c r="AC11" s="21">
        <v>17</v>
      </c>
      <c r="AD11" s="21">
        <v>73</v>
      </c>
      <c r="AE11" s="30">
        <f>MIN(Y11:AD11)</f>
        <v>2.9</v>
      </c>
      <c r="AF11" s="30">
        <f>MEDIAN(Y11:AD11)</f>
        <v>20.5</v>
      </c>
      <c r="AG11" s="30">
        <f>AVERAGE(Y11:AD11)</f>
        <v>72.183333333333323</v>
      </c>
      <c r="AH11" s="30">
        <f>PERCENTILE(Y11:AD11,0.95)</f>
        <v>252.25</v>
      </c>
      <c r="AI11" s="30">
        <f>MAX(Y11:AD11)</f>
        <v>312</v>
      </c>
      <c r="AJ11" s="30">
        <f>STDEV(Y11:AD11)</f>
        <v>120.25094455623486</v>
      </c>
      <c r="AK11" s="76"/>
      <c r="AL11" s="21"/>
      <c r="AM11" s="21"/>
      <c r="AN11" s="21"/>
      <c r="AO11" s="21"/>
      <c r="AP11" s="21"/>
      <c r="AQ11" s="21"/>
      <c r="AR11" s="177">
        <f>MIN(AL11:AQ11)</f>
        <v>0</v>
      </c>
      <c r="AS11" s="30" t="s">
        <v>655</v>
      </c>
      <c r="AT11" s="30" t="s">
        <v>655</v>
      </c>
      <c r="AU11" s="30" t="s">
        <v>655</v>
      </c>
      <c r="AV11" s="177">
        <f>MAX(AL11:AQ11)</f>
        <v>0</v>
      </c>
      <c r="AW11" s="160" t="s">
        <v>655</v>
      </c>
    </row>
    <row r="12" spans="2:49">
      <c r="B12" s="99">
        <v>323</v>
      </c>
      <c r="C12" s="49">
        <v>2</v>
      </c>
      <c r="D12" s="51">
        <v>2</v>
      </c>
      <c r="E12" s="21" t="s">
        <v>254</v>
      </c>
      <c r="F12" s="21" t="s">
        <v>733</v>
      </c>
      <c r="G12" s="76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30">
        <f t="shared" ref="R12:R21" si="0">MIN(H12:Q12)</f>
        <v>0</v>
      </c>
      <c r="S12" s="30" t="s">
        <v>655</v>
      </c>
      <c r="T12" s="30" t="s">
        <v>655</v>
      </c>
      <c r="U12" s="30" t="s">
        <v>655</v>
      </c>
      <c r="V12" s="30">
        <f t="shared" ref="V12:V21" si="1">MAX(H12:Q12)</f>
        <v>0</v>
      </c>
      <c r="W12" s="30" t="s">
        <v>655</v>
      </c>
      <c r="X12" s="76"/>
      <c r="Y12" s="21">
        <v>34</v>
      </c>
      <c r="Z12" s="21">
        <v>60</v>
      </c>
      <c r="AA12" s="21">
        <v>61</v>
      </c>
      <c r="AB12" s="21">
        <v>33</v>
      </c>
      <c r="AC12" s="21">
        <v>48</v>
      </c>
      <c r="AD12" s="21">
        <v>97</v>
      </c>
      <c r="AE12" s="30">
        <f t="shared" ref="AE12:AE21" si="2">MIN(Y12:AD12)</f>
        <v>33</v>
      </c>
      <c r="AF12" s="30">
        <f t="shared" ref="AF12:AF21" si="3">MEDIAN(Y12:AD12)</f>
        <v>54</v>
      </c>
      <c r="AG12" s="30">
        <f t="shared" ref="AG12:AG21" si="4">AVERAGE(Y12:AD12)</f>
        <v>55.5</v>
      </c>
      <c r="AH12" s="30">
        <f t="shared" ref="AH12:AH21" si="5">PERCENTILE(Y12:AD12,0.95)</f>
        <v>88</v>
      </c>
      <c r="AI12" s="30">
        <f t="shared" ref="AI12:AI21" si="6">MAX(Y12:AD12)</f>
        <v>97</v>
      </c>
      <c r="AJ12" s="30">
        <f t="shared" ref="AJ12:AJ21" si="7">STDEV(Y12:AD12)</f>
        <v>23.653752345029741</v>
      </c>
      <c r="AK12" s="76"/>
      <c r="AL12" s="21"/>
      <c r="AM12" s="21"/>
      <c r="AN12" s="21"/>
      <c r="AO12" s="21"/>
      <c r="AP12" s="21"/>
      <c r="AQ12" s="21"/>
      <c r="AR12" s="177">
        <f t="shared" ref="AR12:AR21" si="8">MIN(AL12:AQ12)</f>
        <v>0</v>
      </c>
      <c r="AS12" s="30" t="s">
        <v>655</v>
      </c>
      <c r="AT12" s="30" t="s">
        <v>655</v>
      </c>
      <c r="AU12" s="30" t="s">
        <v>655</v>
      </c>
      <c r="AV12" s="177">
        <f t="shared" ref="AV12:AV21" si="9">MAX(AL12:AQ12)</f>
        <v>0</v>
      </c>
      <c r="AW12" s="160" t="s">
        <v>655</v>
      </c>
    </row>
    <row r="13" spans="2:49">
      <c r="B13" s="99">
        <v>324</v>
      </c>
      <c r="C13" s="49">
        <v>3</v>
      </c>
      <c r="D13" s="51">
        <v>3</v>
      </c>
      <c r="E13" s="37" t="s">
        <v>975</v>
      </c>
      <c r="F13" s="38" t="s">
        <v>735</v>
      </c>
      <c r="G13" s="76"/>
      <c r="H13" s="79"/>
      <c r="I13" s="79"/>
      <c r="J13" s="79"/>
      <c r="K13" s="79" t="s">
        <v>45</v>
      </c>
      <c r="L13" s="79" t="s">
        <v>45</v>
      </c>
      <c r="M13" s="22"/>
      <c r="N13" s="22"/>
      <c r="O13" s="21"/>
      <c r="P13" s="21"/>
      <c r="Q13" s="21"/>
      <c r="R13" s="30">
        <f t="shared" si="0"/>
        <v>0</v>
      </c>
      <c r="S13" s="30" t="s">
        <v>655</v>
      </c>
      <c r="T13" s="30" t="s">
        <v>655</v>
      </c>
      <c r="U13" s="30" t="s">
        <v>655</v>
      </c>
      <c r="V13" s="30">
        <f t="shared" si="1"/>
        <v>0</v>
      </c>
      <c r="W13" s="30" t="s">
        <v>655</v>
      </c>
      <c r="X13" s="76"/>
      <c r="Y13" s="21"/>
      <c r="Z13" s="21"/>
      <c r="AA13" s="21"/>
      <c r="AB13" s="21"/>
      <c r="AC13" s="21"/>
      <c r="AD13" s="21"/>
      <c r="AE13" s="30" t="s">
        <v>721</v>
      </c>
      <c r="AF13" s="30" t="s">
        <v>721</v>
      </c>
      <c r="AG13" s="30" t="s">
        <v>721</v>
      </c>
      <c r="AH13" s="30" t="s">
        <v>721</v>
      </c>
      <c r="AI13" s="30" t="s">
        <v>721</v>
      </c>
      <c r="AJ13" s="30" t="s">
        <v>721</v>
      </c>
      <c r="AK13" s="76"/>
      <c r="AL13" s="21"/>
      <c r="AM13" s="21"/>
      <c r="AN13" s="21"/>
      <c r="AO13" s="21"/>
      <c r="AP13" s="21"/>
      <c r="AQ13" s="21"/>
      <c r="AR13" s="177">
        <f t="shared" si="8"/>
        <v>0</v>
      </c>
      <c r="AS13" s="30" t="s">
        <v>655</v>
      </c>
      <c r="AT13" s="30" t="s">
        <v>655</v>
      </c>
      <c r="AU13" s="30" t="s">
        <v>655</v>
      </c>
      <c r="AV13" s="177">
        <f t="shared" si="9"/>
        <v>0</v>
      </c>
      <c r="AW13" s="160" t="s">
        <v>655</v>
      </c>
    </row>
    <row r="14" spans="2:49">
      <c r="B14" s="99">
        <v>325</v>
      </c>
      <c r="C14" s="49">
        <v>4</v>
      </c>
      <c r="D14" s="51">
        <v>4</v>
      </c>
      <c r="E14" s="37" t="s">
        <v>28</v>
      </c>
      <c r="F14" s="38" t="s">
        <v>13</v>
      </c>
      <c r="G14" s="76"/>
      <c r="H14" s="79"/>
      <c r="I14" s="79"/>
      <c r="J14" s="79"/>
      <c r="K14" s="79" t="s">
        <v>45</v>
      </c>
      <c r="L14" s="79" t="s">
        <v>45</v>
      </c>
      <c r="M14" s="22">
        <v>25.1</v>
      </c>
      <c r="N14" s="22">
        <v>22.9</v>
      </c>
      <c r="O14" s="21"/>
      <c r="P14" s="38">
        <v>7.9</v>
      </c>
      <c r="Q14" s="38">
        <v>11</v>
      </c>
      <c r="R14" s="30">
        <f t="shared" si="0"/>
        <v>7.9</v>
      </c>
      <c r="S14" s="30">
        <f t="shared" ref="S14:S19" si="10">MEDIAN(H14:Q14)</f>
        <v>16.95</v>
      </c>
      <c r="T14" s="30">
        <f t="shared" ref="T14:T19" si="11">AVERAGE(H14:Q14)</f>
        <v>16.725000000000001</v>
      </c>
      <c r="U14" s="30">
        <f t="shared" ref="U14:U19" si="12">PERCENTILE(H14:Q14,0.95)</f>
        <v>24.77</v>
      </c>
      <c r="V14" s="30">
        <f t="shared" si="1"/>
        <v>25.1</v>
      </c>
      <c r="W14" s="30">
        <f t="shared" ref="W14:W19" si="13">STDEV(H14:Q14)</f>
        <v>8.5425893810561533</v>
      </c>
      <c r="X14" s="76"/>
      <c r="Y14" s="21">
        <v>2.9</v>
      </c>
      <c r="Z14" s="21">
        <v>4</v>
      </c>
      <c r="AA14" s="21">
        <v>297</v>
      </c>
      <c r="AB14" s="21">
        <v>3.2</v>
      </c>
      <c r="AC14" s="21">
        <v>3.9</v>
      </c>
      <c r="AD14" s="21">
        <v>112</v>
      </c>
      <c r="AE14" s="30">
        <f t="shared" si="2"/>
        <v>2.9</v>
      </c>
      <c r="AF14" s="30">
        <f t="shared" si="3"/>
        <v>3.95</v>
      </c>
      <c r="AG14" s="30">
        <f t="shared" si="4"/>
        <v>70.499999999999986</v>
      </c>
      <c r="AH14" s="30">
        <f t="shared" si="5"/>
        <v>250.75</v>
      </c>
      <c r="AI14" s="30">
        <f t="shared" si="6"/>
        <v>297</v>
      </c>
      <c r="AJ14" s="30">
        <f t="shared" si="7"/>
        <v>119.14810951081014</v>
      </c>
      <c r="AK14" s="76"/>
      <c r="AL14" s="21">
        <v>5.4</v>
      </c>
      <c r="AM14" s="24" t="s">
        <v>228</v>
      </c>
      <c r="AN14" s="24" t="s">
        <v>228</v>
      </c>
      <c r="AO14" s="21">
        <v>7.2</v>
      </c>
      <c r="AP14" s="24" t="s">
        <v>228</v>
      </c>
      <c r="AQ14" s="24" t="s">
        <v>228</v>
      </c>
      <c r="AR14" s="177">
        <f t="shared" si="8"/>
        <v>5.4</v>
      </c>
      <c r="AS14" s="177">
        <f t="shared" ref="AS14:AS17" si="14">MEDIAN(AL14:AQ14)</f>
        <v>6.3000000000000007</v>
      </c>
      <c r="AT14" s="177">
        <f t="shared" ref="AT14:AT17" si="15">AVERAGE(AL14:AQ14)</f>
        <v>6.3000000000000007</v>
      </c>
      <c r="AU14" s="177">
        <f t="shared" ref="AU14:AU17" si="16">PERCENTILE(AL14:AQ14,0.95)</f>
        <v>7.11</v>
      </c>
      <c r="AV14" s="177">
        <f t="shared" si="9"/>
        <v>7.2</v>
      </c>
      <c r="AW14" s="178">
        <f t="shared" ref="AW14" si="17">STDEV(AL14:AQ14)</f>
        <v>1.2727922061357761</v>
      </c>
    </row>
    <row r="15" spans="2:49">
      <c r="B15" s="99">
        <v>326</v>
      </c>
      <c r="C15" s="49">
        <v>5</v>
      </c>
      <c r="D15" s="51">
        <v>5</v>
      </c>
      <c r="E15" s="38" t="s">
        <v>985</v>
      </c>
      <c r="F15" s="38" t="s">
        <v>973</v>
      </c>
      <c r="G15" s="78"/>
      <c r="H15" s="79" t="s">
        <v>45</v>
      </c>
      <c r="I15" s="79" t="s">
        <v>45</v>
      </c>
      <c r="J15" s="79" t="s">
        <v>45</v>
      </c>
      <c r="K15" s="79" t="s">
        <v>45</v>
      </c>
      <c r="L15" s="79" t="s">
        <v>45</v>
      </c>
      <c r="M15" s="22">
        <v>14.3</v>
      </c>
      <c r="N15" s="22">
        <v>16.2</v>
      </c>
      <c r="O15" s="21">
        <v>29</v>
      </c>
      <c r="P15" s="21"/>
      <c r="Q15" s="21"/>
      <c r="R15" s="30">
        <f t="shared" si="0"/>
        <v>14.3</v>
      </c>
      <c r="S15" s="30">
        <f t="shared" si="10"/>
        <v>16.2</v>
      </c>
      <c r="T15" s="30">
        <f t="shared" si="11"/>
        <v>19.833333333333332</v>
      </c>
      <c r="U15" s="30">
        <f t="shared" si="12"/>
        <v>27.72</v>
      </c>
      <c r="V15" s="30">
        <f t="shared" si="1"/>
        <v>29</v>
      </c>
      <c r="W15" s="30">
        <f t="shared" si="13"/>
        <v>7.9952068974688455</v>
      </c>
      <c r="X15" s="78"/>
      <c r="Y15" s="38">
        <v>3.8</v>
      </c>
      <c r="Z15" s="38">
        <v>7.5</v>
      </c>
      <c r="AA15" s="38">
        <v>12</v>
      </c>
      <c r="AB15" s="38">
        <v>3.4</v>
      </c>
      <c r="AC15" s="38">
        <v>6.3</v>
      </c>
      <c r="AD15" s="38">
        <v>8.3000000000000007</v>
      </c>
      <c r="AE15" s="30">
        <f t="shared" si="2"/>
        <v>3.4</v>
      </c>
      <c r="AF15" s="30">
        <f t="shared" si="3"/>
        <v>6.9</v>
      </c>
      <c r="AG15" s="30">
        <f t="shared" si="4"/>
        <v>6.8833333333333329</v>
      </c>
      <c r="AH15" s="30">
        <f t="shared" si="5"/>
        <v>11.074999999999999</v>
      </c>
      <c r="AI15" s="30">
        <f t="shared" si="6"/>
        <v>12</v>
      </c>
      <c r="AJ15" s="30">
        <f t="shared" si="7"/>
        <v>3.1795702015628904</v>
      </c>
      <c r="AK15" s="78"/>
      <c r="AL15" s="24" t="s">
        <v>229</v>
      </c>
      <c r="AM15" s="24" t="s">
        <v>228</v>
      </c>
      <c r="AN15" s="24" t="s">
        <v>228</v>
      </c>
      <c r="AO15" s="24" t="s">
        <v>228</v>
      </c>
      <c r="AP15" s="24" t="s">
        <v>228</v>
      </c>
      <c r="AQ15" s="24" t="s">
        <v>228</v>
      </c>
      <c r="AR15" s="177">
        <f t="shared" si="8"/>
        <v>0</v>
      </c>
      <c r="AS15" s="30" t="s">
        <v>655</v>
      </c>
      <c r="AT15" s="30" t="s">
        <v>655</v>
      </c>
      <c r="AU15" s="30" t="s">
        <v>655</v>
      </c>
      <c r="AV15" s="177">
        <f t="shared" si="9"/>
        <v>0</v>
      </c>
      <c r="AW15" s="160" t="s">
        <v>655</v>
      </c>
    </row>
    <row r="16" spans="2:49">
      <c r="B16" s="99">
        <v>327</v>
      </c>
      <c r="C16" s="49">
        <v>6</v>
      </c>
      <c r="D16" s="51">
        <v>6</v>
      </c>
      <c r="E16" s="21" t="s">
        <v>986</v>
      </c>
      <c r="F16" s="38" t="s">
        <v>732</v>
      </c>
      <c r="G16" s="76"/>
      <c r="H16" s="79"/>
      <c r="I16" s="79"/>
      <c r="J16" s="79"/>
      <c r="K16" s="79"/>
      <c r="L16" s="79"/>
      <c r="M16" s="21"/>
      <c r="N16" s="21"/>
      <c r="O16" s="21"/>
      <c r="P16" s="21"/>
      <c r="Q16" s="21"/>
      <c r="R16" s="30">
        <f t="shared" si="0"/>
        <v>0</v>
      </c>
      <c r="S16" s="30" t="s">
        <v>655</v>
      </c>
      <c r="T16" s="30" t="s">
        <v>655</v>
      </c>
      <c r="U16" s="30" t="s">
        <v>655</v>
      </c>
      <c r="V16" s="30">
        <f t="shared" si="1"/>
        <v>0</v>
      </c>
      <c r="W16" s="30" t="s">
        <v>655</v>
      </c>
      <c r="X16" s="76"/>
      <c r="Y16" s="21">
        <v>3.3</v>
      </c>
      <c r="Z16" s="21">
        <v>4.2</v>
      </c>
      <c r="AA16" s="21">
        <v>11</v>
      </c>
      <c r="AB16" s="21">
        <v>3.2</v>
      </c>
      <c r="AC16" s="21">
        <v>3.9</v>
      </c>
      <c r="AD16" s="21">
        <v>8.4</v>
      </c>
      <c r="AE16" s="30">
        <f t="shared" si="2"/>
        <v>3.2</v>
      </c>
      <c r="AF16" s="30">
        <f t="shared" si="3"/>
        <v>4.05</v>
      </c>
      <c r="AG16" s="30">
        <f t="shared" si="4"/>
        <v>5.666666666666667</v>
      </c>
      <c r="AH16" s="30">
        <f t="shared" si="5"/>
        <v>10.35</v>
      </c>
      <c r="AI16" s="30">
        <f t="shared" si="6"/>
        <v>11</v>
      </c>
      <c r="AJ16" s="30">
        <f t="shared" si="7"/>
        <v>3.2518712561641601</v>
      </c>
      <c r="AK16" s="76"/>
      <c r="AL16" s="21"/>
      <c r="AM16" s="21"/>
      <c r="AN16" s="21"/>
      <c r="AO16" s="21"/>
      <c r="AP16" s="21"/>
      <c r="AQ16" s="21"/>
      <c r="AR16" s="177">
        <f t="shared" si="8"/>
        <v>0</v>
      </c>
      <c r="AS16" s="30" t="s">
        <v>655</v>
      </c>
      <c r="AT16" s="30" t="s">
        <v>655</v>
      </c>
      <c r="AU16" s="30" t="s">
        <v>655</v>
      </c>
      <c r="AV16" s="177">
        <f t="shared" si="9"/>
        <v>0</v>
      </c>
      <c r="AW16" s="160" t="s">
        <v>655</v>
      </c>
    </row>
    <row r="17" spans="2:49">
      <c r="B17" s="99">
        <v>328</v>
      </c>
      <c r="C17" s="49">
        <v>7</v>
      </c>
      <c r="D17" s="51">
        <v>7</v>
      </c>
      <c r="E17" s="37" t="s">
        <v>29</v>
      </c>
      <c r="F17" s="38" t="s">
        <v>14</v>
      </c>
      <c r="G17" s="76"/>
      <c r="H17" s="79" t="s">
        <v>45</v>
      </c>
      <c r="I17" s="79" t="s">
        <v>45</v>
      </c>
      <c r="J17" s="79" t="s">
        <v>45</v>
      </c>
      <c r="K17" s="79" t="s">
        <v>45</v>
      </c>
      <c r="L17" s="79" t="s">
        <v>45</v>
      </c>
      <c r="M17" s="21"/>
      <c r="N17" s="21"/>
      <c r="O17" s="21"/>
      <c r="P17" s="21"/>
      <c r="Q17" s="21"/>
      <c r="R17" s="30">
        <f t="shared" si="0"/>
        <v>0</v>
      </c>
      <c r="S17" s="30" t="s">
        <v>655</v>
      </c>
      <c r="T17" s="30" t="s">
        <v>655</v>
      </c>
      <c r="U17" s="30" t="s">
        <v>655</v>
      </c>
      <c r="V17" s="30">
        <f t="shared" si="1"/>
        <v>0</v>
      </c>
      <c r="W17" s="30" t="s">
        <v>655</v>
      </c>
      <c r="X17" s="76"/>
      <c r="Y17" s="21">
        <v>13</v>
      </c>
      <c r="Z17" s="21">
        <v>82</v>
      </c>
      <c r="AA17" s="21">
        <v>227</v>
      </c>
      <c r="AB17" s="21">
        <v>29</v>
      </c>
      <c r="AC17" s="21">
        <v>108</v>
      </c>
      <c r="AD17" s="21">
        <v>690</v>
      </c>
      <c r="AE17" s="30">
        <f t="shared" si="2"/>
        <v>13</v>
      </c>
      <c r="AF17" s="30">
        <f t="shared" si="3"/>
        <v>95</v>
      </c>
      <c r="AG17" s="30">
        <f t="shared" si="4"/>
        <v>191.5</v>
      </c>
      <c r="AH17" s="30">
        <f t="shared" si="5"/>
        <v>574.25</v>
      </c>
      <c r="AI17" s="30">
        <f t="shared" si="6"/>
        <v>690</v>
      </c>
      <c r="AJ17" s="30">
        <f t="shared" si="7"/>
        <v>255.73169533712476</v>
      </c>
      <c r="AK17" s="76"/>
      <c r="AL17" s="24" t="s">
        <v>228</v>
      </c>
      <c r="AM17" s="24" t="s">
        <v>228</v>
      </c>
      <c r="AN17" s="21">
        <v>1.9</v>
      </c>
      <c r="AO17" s="24" t="s">
        <v>228</v>
      </c>
      <c r="AP17" s="24" t="s">
        <v>228</v>
      </c>
      <c r="AQ17" s="24" t="s">
        <v>228</v>
      </c>
      <c r="AR17" s="177">
        <f t="shared" si="8"/>
        <v>1.9</v>
      </c>
      <c r="AS17" s="177">
        <f t="shared" si="14"/>
        <v>1.9</v>
      </c>
      <c r="AT17" s="177">
        <f t="shared" si="15"/>
        <v>1.9</v>
      </c>
      <c r="AU17" s="177">
        <f t="shared" si="16"/>
        <v>1.9</v>
      </c>
      <c r="AV17" s="177">
        <f t="shared" si="9"/>
        <v>1.9</v>
      </c>
      <c r="AW17" s="160" t="s">
        <v>655</v>
      </c>
    </row>
    <row r="18" spans="2:49">
      <c r="B18" s="99">
        <v>329</v>
      </c>
      <c r="C18" s="49">
        <v>8</v>
      </c>
      <c r="D18" s="51">
        <v>8</v>
      </c>
      <c r="E18" s="21" t="s">
        <v>263</v>
      </c>
      <c r="F18" s="38" t="s">
        <v>730</v>
      </c>
      <c r="G18" s="76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30">
        <f t="shared" si="0"/>
        <v>0</v>
      </c>
      <c r="S18" s="30" t="s">
        <v>655</v>
      </c>
      <c r="T18" s="30" t="s">
        <v>655</v>
      </c>
      <c r="U18" s="30" t="s">
        <v>655</v>
      </c>
      <c r="V18" s="30">
        <f t="shared" si="1"/>
        <v>0</v>
      </c>
      <c r="W18" s="30" t="s">
        <v>655</v>
      </c>
      <c r="X18" s="76"/>
      <c r="Y18" s="21">
        <v>5.0999999999999996</v>
      </c>
      <c r="Z18" s="21">
        <v>33</v>
      </c>
      <c r="AA18" s="21">
        <v>6110</v>
      </c>
      <c r="AB18" s="21">
        <v>3</v>
      </c>
      <c r="AC18" s="21">
        <v>24</v>
      </c>
      <c r="AD18" s="21">
        <v>506</v>
      </c>
      <c r="AE18" s="30">
        <f t="shared" si="2"/>
        <v>3</v>
      </c>
      <c r="AF18" s="30">
        <f t="shared" si="3"/>
        <v>28.5</v>
      </c>
      <c r="AG18" s="30">
        <f t="shared" si="4"/>
        <v>1113.5166666666667</v>
      </c>
      <c r="AH18" s="30">
        <f t="shared" si="5"/>
        <v>4709</v>
      </c>
      <c r="AI18" s="30">
        <f t="shared" si="6"/>
        <v>6110</v>
      </c>
      <c r="AJ18" s="30">
        <f t="shared" si="7"/>
        <v>2455.6188551293267</v>
      </c>
      <c r="AK18" s="76"/>
      <c r="AL18" s="21"/>
      <c r="AM18" s="21"/>
      <c r="AN18" s="21"/>
      <c r="AO18" s="21"/>
      <c r="AP18" s="21"/>
      <c r="AQ18" s="21"/>
      <c r="AR18" s="177">
        <f t="shared" si="8"/>
        <v>0</v>
      </c>
      <c r="AS18" s="30" t="s">
        <v>655</v>
      </c>
      <c r="AT18" s="30" t="s">
        <v>655</v>
      </c>
      <c r="AU18" s="30" t="s">
        <v>655</v>
      </c>
      <c r="AV18" s="177">
        <f t="shared" si="9"/>
        <v>0</v>
      </c>
      <c r="AW18" s="160" t="s">
        <v>655</v>
      </c>
    </row>
    <row r="19" spans="2:49">
      <c r="B19" s="99">
        <v>330</v>
      </c>
      <c r="C19" s="49">
        <v>9</v>
      </c>
      <c r="D19" s="51">
        <v>9</v>
      </c>
      <c r="E19" s="37" t="s">
        <v>31</v>
      </c>
      <c r="F19" s="38" t="s">
        <v>731</v>
      </c>
      <c r="G19" s="76"/>
      <c r="H19" s="79">
        <v>6.4</v>
      </c>
      <c r="I19" s="79">
        <v>3.26</v>
      </c>
      <c r="J19" s="79"/>
      <c r="K19" s="79">
        <v>2.92</v>
      </c>
      <c r="L19" s="79">
        <v>3.69</v>
      </c>
      <c r="M19" s="21"/>
      <c r="N19" s="21"/>
      <c r="O19" s="21"/>
      <c r="P19" s="21"/>
      <c r="Q19" s="21"/>
      <c r="R19" s="30">
        <f t="shared" si="0"/>
        <v>2.92</v>
      </c>
      <c r="S19" s="30">
        <f t="shared" si="10"/>
        <v>3.4749999999999996</v>
      </c>
      <c r="T19" s="30">
        <f t="shared" si="11"/>
        <v>4.0674999999999999</v>
      </c>
      <c r="U19" s="30">
        <f t="shared" si="12"/>
        <v>5.9934999999999992</v>
      </c>
      <c r="V19" s="30">
        <f t="shared" si="1"/>
        <v>6.4</v>
      </c>
      <c r="W19" s="30">
        <f t="shared" si="13"/>
        <v>1.5865975124985763</v>
      </c>
      <c r="X19" s="76"/>
      <c r="Y19" s="21">
        <v>0.76</v>
      </c>
      <c r="Z19" s="21">
        <v>4.5999999999999996</v>
      </c>
      <c r="AA19" s="21">
        <v>22</v>
      </c>
      <c r="AB19" s="21">
        <v>3.3</v>
      </c>
      <c r="AC19" s="21">
        <v>88</v>
      </c>
      <c r="AD19" s="21">
        <v>6.8</v>
      </c>
      <c r="AE19" s="30">
        <f t="shared" si="2"/>
        <v>0.76</v>
      </c>
      <c r="AF19" s="30">
        <f t="shared" si="3"/>
        <v>5.6999999999999993</v>
      </c>
      <c r="AG19" s="30">
        <f t="shared" si="4"/>
        <v>20.91</v>
      </c>
      <c r="AH19" s="30">
        <f t="shared" si="5"/>
        <v>71.5</v>
      </c>
      <c r="AI19" s="30">
        <f t="shared" si="6"/>
        <v>88</v>
      </c>
      <c r="AJ19" s="30">
        <f t="shared" si="7"/>
        <v>33.714978866966533</v>
      </c>
      <c r="AK19" s="76"/>
      <c r="AL19" s="21"/>
      <c r="AM19" s="21"/>
      <c r="AN19" s="21"/>
      <c r="AO19" s="21"/>
      <c r="AP19" s="21"/>
      <c r="AQ19" s="21"/>
      <c r="AR19" s="177">
        <f t="shared" si="8"/>
        <v>0</v>
      </c>
      <c r="AS19" s="30" t="s">
        <v>655</v>
      </c>
      <c r="AT19" s="30" t="s">
        <v>655</v>
      </c>
      <c r="AU19" s="30" t="s">
        <v>655</v>
      </c>
      <c r="AV19" s="177">
        <f t="shared" si="9"/>
        <v>0</v>
      </c>
      <c r="AW19" s="160" t="s">
        <v>655</v>
      </c>
    </row>
    <row r="20" spans="2:49" ht="16.5" customHeight="1">
      <c r="B20" s="99">
        <v>331</v>
      </c>
      <c r="C20" s="49">
        <v>10</v>
      </c>
      <c r="D20" s="51">
        <v>10</v>
      </c>
      <c r="E20" s="21" t="s">
        <v>259</v>
      </c>
      <c r="F20" s="38" t="s">
        <v>903</v>
      </c>
      <c r="G20" s="76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30">
        <f t="shared" si="0"/>
        <v>0</v>
      </c>
      <c r="S20" s="30" t="s">
        <v>655</v>
      </c>
      <c r="T20" s="30" t="s">
        <v>655</v>
      </c>
      <c r="U20" s="30" t="s">
        <v>655</v>
      </c>
      <c r="V20" s="30">
        <f t="shared" si="1"/>
        <v>0</v>
      </c>
      <c r="W20" s="30" t="s">
        <v>655</v>
      </c>
      <c r="X20" s="76"/>
      <c r="Y20" s="21">
        <v>6.6</v>
      </c>
      <c r="Z20" s="21">
        <v>8</v>
      </c>
      <c r="AA20" s="21">
        <v>25</v>
      </c>
      <c r="AB20" s="21">
        <v>6.4</v>
      </c>
      <c r="AC20" s="21">
        <v>7.9</v>
      </c>
      <c r="AD20" s="21">
        <v>16</v>
      </c>
      <c r="AE20" s="30">
        <f t="shared" si="2"/>
        <v>6.4</v>
      </c>
      <c r="AF20" s="30">
        <f t="shared" si="3"/>
        <v>7.95</v>
      </c>
      <c r="AG20" s="30">
        <f t="shared" si="4"/>
        <v>11.65</v>
      </c>
      <c r="AH20" s="30">
        <f t="shared" si="5"/>
        <v>22.75</v>
      </c>
      <c r="AI20" s="30">
        <f t="shared" si="6"/>
        <v>25</v>
      </c>
      <c r="AJ20" s="30">
        <f t="shared" si="7"/>
        <v>7.4511073002608095</v>
      </c>
      <c r="AK20" s="76"/>
      <c r="AL20" s="21"/>
      <c r="AM20" s="21"/>
      <c r="AN20" s="21"/>
      <c r="AO20" s="21"/>
      <c r="AP20" s="21"/>
      <c r="AQ20" s="21"/>
      <c r="AR20" s="177">
        <f t="shared" si="8"/>
        <v>0</v>
      </c>
      <c r="AS20" s="30" t="s">
        <v>655</v>
      </c>
      <c r="AT20" s="30" t="s">
        <v>655</v>
      </c>
      <c r="AU20" s="30" t="s">
        <v>655</v>
      </c>
      <c r="AV20" s="177">
        <f t="shared" si="9"/>
        <v>0</v>
      </c>
      <c r="AW20" s="160" t="s">
        <v>655</v>
      </c>
    </row>
    <row r="21" spans="2:49">
      <c r="B21" s="99">
        <v>332</v>
      </c>
      <c r="C21" s="49">
        <v>11</v>
      </c>
      <c r="D21" s="51">
        <v>11</v>
      </c>
      <c r="E21" s="21" t="s">
        <v>258</v>
      </c>
      <c r="F21" s="38" t="s">
        <v>904</v>
      </c>
      <c r="G21" s="76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30">
        <f t="shared" si="0"/>
        <v>0</v>
      </c>
      <c r="S21" s="30" t="s">
        <v>655</v>
      </c>
      <c r="T21" s="30" t="s">
        <v>655</v>
      </c>
      <c r="U21" s="30" t="s">
        <v>655</v>
      </c>
      <c r="V21" s="30">
        <f t="shared" si="1"/>
        <v>0</v>
      </c>
      <c r="W21" s="30" t="s">
        <v>655</v>
      </c>
      <c r="X21" s="76"/>
      <c r="Y21" s="21">
        <v>0.66</v>
      </c>
      <c r="Z21" s="21">
        <v>0.88</v>
      </c>
      <c r="AA21" s="21">
        <v>4.5999999999999996</v>
      </c>
      <c r="AB21" s="21">
        <v>0.64</v>
      </c>
      <c r="AC21" s="21">
        <v>0.79</v>
      </c>
      <c r="AD21" s="21">
        <v>1.7</v>
      </c>
      <c r="AE21" s="30">
        <f t="shared" si="2"/>
        <v>0.64</v>
      </c>
      <c r="AF21" s="30">
        <f t="shared" si="3"/>
        <v>0.83499999999999996</v>
      </c>
      <c r="AG21" s="30">
        <f t="shared" si="4"/>
        <v>1.5449999999999999</v>
      </c>
      <c r="AH21" s="30">
        <f t="shared" si="5"/>
        <v>3.875</v>
      </c>
      <c r="AI21" s="30">
        <f t="shared" si="6"/>
        <v>4.5999999999999996</v>
      </c>
      <c r="AJ21" s="30">
        <f t="shared" si="7"/>
        <v>1.5473558091143742</v>
      </c>
      <c r="AK21" s="76"/>
      <c r="AL21" s="21"/>
      <c r="AM21" s="21"/>
      <c r="AN21" s="21"/>
      <c r="AO21" s="21"/>
      <c r="AP21" s="21"/>
      <c r="AQ21" s="21"/>
      <c r="AR21" s="177">
        <f t="shared" si="8"/>
        <v>0</v>
      </c>
      <c r="AS21" s="30" t="s">
        <v>655</v>
      </c>
      <c r="AT21" s="30" t="s">
        <v>655</v>
      </c>
      <c r="AU21" s="30" t="s">
        <v>655</v>
      </c>
      <c r="AV21" s="177">
        <f t="shared" si="9"/>
        <v>0</v>
      </c>
      <c r="AW21" s="160" t="s">
        <v>655</v>
      </c>
    </row>
    <row r="22" spans="2:49" s="19" customFormat="1">
      <c r="B22" s="601"/>
      <c r="C22" s="602"/>
      <c r="D22" s="602"/>
      <c r="E22" s="587" t="s">
        <v>1486</v>
      </c>
      <c r="F22" s="587"/>
      <c r="G22" s="96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>
        <f>SUM(R11:R21)</f>
        <v>25.120000000000005</v>
      </c>
      <c r="S22" s="34">
        <f t="shared" ref="S22:W22" si="18">SUM(S11:S21)</f>
        <v>36.625</v>
      </c>
      <c r="T22" s="34">
        <f t="shared" si="18"/>
        <v>40.62583333333334</v>
      </c>
      <c r="U22" s="34">
        <f t="shared" si="18"/>
        <v>58.483499999999992</v>
      </c>
      <c r="V22" s="34">
        <f t="shared" si="18"/>
        <v>60.5</v>
      </c>
      <c r="W22" s="34">
        <f t="shared" si="18"/>
        <v>18.124393791023579</v>
      </c>
      <c r="X22" s="96"/>
      <c r="Y22" s="33"/>
      <c r="Z22" s="33"/>
      <c r="AA22" s="33"/>
      <c r="AB22" s="33"/>
      <c r="AC22" s="33"/>
      <c r="AD22" s="33"/>
      <c r="AE22" s="34">
        <f t="shared" ref="AE22" si="19">SUM(AE11:AE21)</f>
        <v>69.2</v>
      </c>
      <c r="AF22" s="34">
        <f t="shared" ref="AF22" si="20">SUM(AF11:AF21)</f>
        <v>227.38499999999999</v>
      </c>
      <c r="AG22" s="34">
        <f t="shared" ref="AG22" si="21">SUM(AG11:AG21)</f>
        <v>1549.8550000000002</v>
      </c>
      <c r="AH22" s="34">
        <f t="shared" ref="AH22" si="22">SUM(AH11:AH21)</f>
        <v>5993.8</v>
      </c>
      <c r="AI22" s="34">
        <f t="shared" ref="AI22" si="23">SUM(AI11:AI21)</f>
        <v>7646.6</v>
      </c>
      <c r="AJ22" s="34">
        <f t="shared" ref="AJ22" si="24">SUM(AJ11:AJ21)</f>
        <v>3023.5482403125952</v>
      </c>
      <c r="AK22" s="96"/>
      <c r="AL22" s="34"/>
      <c r="AM22" s="34"/>
      <c r="AN22" s="34"/>
      <c r="AO22" s="34"/>
      <c r="AP22" s="34"/>
      <c r="AQ22" s="34"/>
      <c r="AR22" s="179">
        <f t="shared" ref="AR22" si="25">SUM(AR11:AR21)</f>
        <v>7.3000000000000007</v>
      </c>
      <c r="AS22" s="179">
        <f t="shared" ref="AS22" si="26">SUM(AS11:AS21)</f>
        <v>8.2000000000000011</v>
      </c>
      <c r="AT22" s="179">
        <f t="shared" ref="AT22" si="27">SUM(AT11:AT21)</f>
        <v>8.2000000000000011</v>
      </c>
      <c r="AU22" s="179">
        <f t="shared" ref="AU22" si="28">SUM(AU11:AU21)</f>
        <v>9.01</v>
      </c>
      <c r="AV22" s="179">
        <f t="shared" ref="AV22" si="29">SUM(AV11:AV21)</f>
        <v>9.1</v>
      </c>
      <c r="AW22" s="355">
        <f t="shared" ref="AW22" si="30">SUM(AW11:AW21)</f>
        <v>1.2727922061357761</v>
      </c>
    </row>
    <row r="23" spans="2:49">
      <c r="B23" s="537"/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8"/>
      <c r="AE23" s="538"/>
      <c r="AF23" s="538"/>
      <c r="AG23" s="538"/>
      <c r="AH23" s="538"/>
      <c r="AI23" s="538"/>
      <c r="AJ23" s="538"/>
      <c r="AK23" s="538"/>
      <c r="AL23" s="538"/>
      <c r="AM23" s="538"/>
      <c r="AN23" s="538"/>
      <c r="AO23" s="538"/>
      <c r="AP23" s="538"/>
      <c r="AQ23" s="538"/>
      <c r="AR23" s="538"/>
      <c r="AS23" s="538"/>
      <c r="AT23" s="538"/>
      <c r="AU23" s="538"/>
      <c r="AV23" s="538"/>
      <c r="AW23" s="600"/>
    </row>
    <row r="24" spans="2:49">
      <c r="B24" s="486"/>
      <c r="C24" s="487"/>
      <c r="D24" s="487"/>
      <c r="E24" s="499" t="s">
        <v>1466</v>
      </c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99"/>
      <c r="AD24" s="499"/>
      <c r="AE24" s="499"/>
      <c r="AF24" s="499"/>
      <c r="AG24" s="499"/>
      <c r="AH24" s="499"/>
      <c r="AI24" s="499"/>
      <c r="AJ24" s="499"/>
      <c r="AK24" s="499"/>
      <c r="AL24" s="499"/>
      <c r="AM24" s="499"/>
      <c r="AN24" s="499"/>
      <c r="AO24" s="499"/>
      <c r="AP24" s="499"/>
      <c r="AQ24" s="499"/>
      <c r="AR24" s="499"/>
      <c r="AS24" s="499"/>
      <c r="AT24" s="499"/>
      <c r="AU24" s="499"/>
      <c r="AV24" s="499"/>
      <c r="AW24" s="500"/>
    </row>
    <row r="25" spans="2:49">
      <c r="B25" s="99">
        <v>333</v>
      </c>
      <c r="C25" s="49">
        <v>12</v>
      </c>
      <c r="D25" s="51">
        <v>1</v>
      </c>
      <c r="E25" s="21" t="s">
        <v>984</v>
      </c>
      <c r="F25" s="38" t="s">
        <v>12</v>
      </c>
      <c r="G25" s="76"/>
      <c r="H25" s="79"/>
      <c r="I25" s="79"/>
      <c r="J25" s="79"/>
      <c r="K25" s="79"/>
      <c r="L25" s="79"/>
      <c r="M25" s="72" t="s">
        <v>143</v>
      </c>
      <c r="N25" s="72" t="s">
        <v>143</v>
      </c>
      <c r="O25" s="21"/>
      <c r="P25" s="21"/>
      <c r="Q25" s="21"/>
      <c r="R25" s="30">
        <f>MIN(H25:Q25)</f>
        <v>0</v>
      </c>
      <c r="S25" s="30" t="s">
        <v>655</v>
      </c>
      <c r="T25" s="30" t="s">
        <v>655</v>
      </c>
      <c r="U25" s="30" t="s">
        <v>655</v>
      </c>
      <c r="V25" s="30">
        <f>MAX(H25:Q25)</f>
        <v>0</v>
      </c>
      <c r="W25" s="30" t="s">
        <v>655</v>
      </c>
      <c r="X25" s="76"/>
      <c r="Y25" s="21">
        <v>4.8</v>
      </c>
      <c r="Z25" s="21">
        <v>6.7</v>
      </c>
      <c r="AA25" s="21">
        <v>40</v>
      </c>
      <c r="AB25" s="21">
        <v>4</v>
      </c>
      <c r="AC25" s="21">
        <v>4.9000000000000004</v>
      </c>
      <c r="AD25" s="21">
        <v>20</v>
      </c>
      <c r="AE25" s="30">
        <f t="shared" ref="AE25" si="31">MIN(Y25:AD25)</f>
        <v>4</v>
      </c>
      <c r="AF25" s="30">
        <f t="shared" ref="AF25" si="32">MEDIAN(Y25:AD25)</f>
        <v>5.8000000000000007</v>
      </c>
      <c r="AG25" s="30">
        <f t="shared" ref="AG25" si="33">AVERAGE(Y25:AD25)</f>
        <v>13.4</v>
      </c>
      <c r="AH25" s="30">
        <f t="shared" ref="AH25" si="34">PERCENTILE(Y25:AD25,0.95)</f>
        <v>35</v>
      </c>
      <c r="AI25" s="30">
        <f t="shared" ref="AI25" si="35">MAX(Y25:AD25)</f>
        <v>40</v>
      </c>
      <c r="AJ25" s="30">
        <f t="shared" ref="AJ25" si="36">STDEV(Y25:AD25)</f>
        <v>14.356740577164441</v>
      </c>
      <c r="AK25" s="76"/>
      <c r="AL25" s="21"/>
      <c r="AM25" s="21"/>
      <c r="AN25" s="21"/>
      <c r="AO25" s="21"/>
      <c r="AP25" s="21"/>
      <c r="AQ25" s="21"/>
      <c r="AR25" s="177">
        <f t="shared" ref="AR25" si="37">MIN(AL25:AQ25)</f>
        <v>0</v>
      </c>
      <c r="AS25" s="30" t="s">
        <v>655</v>
      </c>
      <c r="AT25" s="30" t="s">
        <v>655</v>
      </c>
      <c r="AU25" s="30" t="s">
        <v>655</v>
      </c>
      <c r="AV25" s="177">
        <f t="shared" ref="AV25" si="38">MAX(AL25:AQ25)</f>
        <v>0</v>
      </c>
      <c r="AW25" s="160" t="s">
        <v>655</v>
      </c>
    </row>
    <row r="26" spans="2:49">
      <c r="B26" s="99">
        <v>334</v>
      </c>
      <c r="C26" s="49">
        <v>13</v>
      </c>
      <c r="D26" s="51">
        <v>2</v>
      </c>
      <c r="E26" s="21" t="s">
        <v>728</v>
      </c>
      <c r="F26" s="38" t="s">
        <v>727</v>
      </c>
      <c r="G26" s="78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30">
        <f t="shared" ref="R26:R34" si="39">MIN(H26:Q26)</f>
        <v>0</v>
      </c>
      <c r="S26" s="30" t="s">
        <v>655</v>
      </c>
      <c r="T26" s="30" t="s">
        <v>655</v>
      </c>
      <c r="U26" s="30" t="s">
        <v>655</v>
      </c>
      <c r="V26" s="30">
        <f t="shared" ref="V26:V34" si="40">MAX(H26:Q26)</f>
        <v>0</v>
      </c>
      <c r="W26" s="30" t="s">
        <v>655</v>
      </c>
      <c r="X26" s="78"/>
      <c r="Y26" s="21">
        <v>0.47</v>
      </c>
      <c r="Z26" s="21">
        <v>0.86</v>
      </c>
      <c r="AA26" s="21">
        <v>1.8</v>
      </c>
      <c r="AB26" s="21">
        <v>0.63</v>
      </c>
      <c r="AC26" s="21">
        <v>0.83</v>
      </c>
      <c r="AD26" s="21">
        <v>0.94</v>
      </c>
      <c r="AE26" s="30">
        <f t="shared" ref="AE26:AE34" si="41">MIN(Y26:AD26)</f>
        <v>0.47</v>
      </c>
      <c r="AF26" s="30">
        <f t="shared" ref="AF26:AF34" si="42">MEDIAN(Y26:AD26)</f>
        <v>0.84499999999999997</v>
      </c>
      <c r="AG26" s="30">
        <f t="shared" ref="AG26:AG34" si="43">AVERAGE(Y26:AD26)</f>
        <v>0.92166666666666652</v>
      </c>
      <c r="AH26" s="30">
        <f t="shared" ref="AH26:AH34" si="44">PERCENTILE(Y26:AD26,0.95)</f>
        <v>1.585</v>
      </c>
      <c r="AI26" s="30">
        <f t="shared" ref="AI26:AI34" si="45">MAX(Y26:AD26)</f>
        <v>1.8</v>
      </c>
      <c r="AJ26" s="30">
        <f t="shared" ref="AJ26:AJ34" si="46">STDEV(Y26:AD26)</f>
        <v>0.46326738139725199</v>
      </c>
      <c r="AK26" s="78"/>
      <c r="AL26" s="21"/>
      <c r="AM26" s="21"/>
      <c r="AN26" s="21"/>
      <c r="AO26" s="21"/>
      <c r="AP26" s="21"/>
      <c r="AQ26" s="21"/>
      <c r="AR26" s="177">
        <f t="shared" ref="AR26:AR34" si="47">MIN(AL26:AQ26)</f>
        <v>0</v>
      </c>
      <c r="AS26" s="30" t="s">
        <v>655</v>
      </c>
      <c r="AT26" s="30" t="s">
        <v>655</v>
      </c>
      <c r="AU26" s="30" t="s">
        <v>655</v>
      </c>
      <c r="AV26" s="177">
        <f t="shared" ref="AV26:AV34" si="48">MAX(AL26:AQ26)</f>
        <v>0</v>
      </c>
      <c r="AW26" s="160" t="s">
        <v>655</v>
      </c>
    </row>
    <row r="27" spans="2:49">
      <c r="B27" s="99">
        <v>335</v>
      </c>
      <c r="C27" s="49">
        <v>14</v>
      </c>
      <c r="D27" s="51">
        <v>3</v>
      </c>
      <c r="E27" s="21" t="s">
        <v>255</v>
      </c>
      <c r="F27" s="38" t="s">
        <v>729</v>
      </c>
      <c r="G27" s="76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30">
        <f t="shared" si="39"/>
        <v>0</v>
      </c>
      <c r="S27" s="30" t="s">
        <v>655</v>
      </c>
      <c r="T27" s="30" t="s">
        <v>655</v>
      </c>
      <c r="U27" s="30" t="s">
        <v>655</v>
      </c>
      <c r="V27" s="30">
        <f t="shared" si="40"/>
        <v>0</v>
      </c>
      <c r="W27" s="30" t="s">
        <v>655</v>
      </c>
      <c r="X27" s="76"/>
      <c r="Y27" s="21">
        <v>65</v>
      </c>
      <c r="Z27" s="21">
        <v>252</v>
      </c>
      <c r="AA27" s="21">
        <v>1050</v>
      </c>
      <c r="AB27" s="24" t="s">
        <v>229</v>
      </c>
      <c r="AC27" s="24" t="s">
        <v>229</v>
      </c>
      <c r="AD27" s="24" t="s">
        <v>229</v>
      </c>
      <c r="AE27" s="30">
        <f t="shared" si="41"/>
        <v>65</v>
      </c>
      <c r="AF27" s="30">
        <f t="shared" si="42"/>
        <v>252</v>
      </c>
      <c r="AG27" s="30">
        <f t="shared" si="43"/>
        <v>455.66666666666669</v>
      </c>
      <c r="AH27" s="30">
        <f t="shared" si="44"/>
        <v>970.19999999999993</v>
      </c>
      <c r="AI27" s="30">
        <f t="shared" si="45"/>
        <v>1050</v>
      </c>
      <c r="AJ27" s="30">
        <f t="shared" si="46"/>
        <v>523.13127734186696</v>
      </c>
      <c r="AK27" s="76"/>
      <c r="AL27" s="21"/>
      <c r="AM27" s="21"/>
      <c r="AN27" s="21"/>
      <c r="AO27" s="21"/>
      <c r="AP27" s="21"/>
      <c r="AQ27" s="21"/>
      <c r="AR27" s="177">
        <f t="shared" si="47"/>
        <v>0</v>
      </c>
      <c r="AS27" s="30" t="s">
        <v>655</v>
      </c>
      <c r="AT27" s="30" t="s">
        <v>655</v>
      </c>
      <c r="AU27" s="30" t="s">
        <v>655</v>
      </c>
      <c r="AV27" s="177">
        <f t="shared" si="48"/>
        <v>0</v>
      </c>
      <c r="AW27" s="160" t="s">
        <v>655</v>
      </c>
    </row>
    <row r="28" spans="2:49">
      <c r="B28" s="99">
        <v>336</v>
      </c>
      <c r="C28" s="49">
        <v>15</v>
      </c>
      <c r="D28" s="51">
        <v>4</v>
      </c>
      <c r="E28" s="37" t="s">
        <v>982</v>
      </c>
      <c r="F28" s="38" t="s">
        <v>11</v>
      </c>
      <c r="G28" s="76"/>
      <c r="H28" s="79"/>
      <c r="I28" s="79"/>
      <c r="J28" s="79"/>
      <c r="K28" s="79" t="s">
        <v>45</v>
      </c>
      <c r="L28" s="79" t="s">
        <v>45</v>
      </c>
      <c r="M28" s="21"/>
      <c r="N28" s="21"/>
      <c r="O28" s="21"/>
      <c r="P28" s="21"/>
      <c r="Q28" s="21"/>
      <c r="R28" s="30">
        <f t="shared" si="39"/>
        <v>0</v>
      </c>
      <c r="S28" s="30" t="s">
        <v>655</v>
      </c>
      <c r="T28" s="30" t="s">
        <v>655</v>
      </c>
      <c r="U28" s="30" t="s">
        <v>655</v>
      </c>
      <c r="V28" s="30">
        <f t="shared" si="40"/>
        <v>0</v>
      </c>
      <c r="W28" s="30" t="s">
        <v>655</v>
      </c>
      <c r="X28" s="76"/>
      <c r="Y28" s="21"/>
      <c r="Z28" s="21"/>
      <c r="AA28" s="21"/>
      <c r="AB28" s="21"/>
      <c r="AC28" s="21"/>
      <c r="AD28" s="21"/>
      <c r="AE28" s="30" t="s">
        <v>721</v>
      </c>
      <c r="AF28" s="30" t="s">
        <v>721</v>
      </c>
      <c r="AG28" s="30" t="s">
        <v>721</v>
      </c>
      <c r="AH28" s="30" t="s">
        <v>721</v>
      </c>
      <c r="AI28" s="30" t="s">
        <v>721</v>
      </c>
      <c r="AJ28" s="30" t="s">
        <v>721</v>
      </c>
      <c r="AK28" s="76"/>
      <c r="AL28" s="24" t="s">
        <v>228</v>
      </c>
      <c r="AM28" s="24" t="s">
        <v>228</v>
      </c>
      <c r="AN28" s="24" t="s">
        <v>228</v>
      </c>
      <c r="AO28" s="24" t="s">
        <v>229</v>
      </c>
      <c r="AP28" s="24" t="s">
        <v>228</v>
      </c>
      <c r="AQ28" s="24" t="s">
        <v>228</v>
      </c>
      <c r="AR28" s="177">
        <f t="shared" si="47"/>
        <v>0</v>
      </c>
      <c r="AS28" s="30" t="s">
        <v>655</v>
      </c>
      <c r="AT28" s="30" t="s">
        <v>655</v>
      </c>
      <c r="AU28" s="30" t="s">
        <v>655</v>
      </c>
      <c r="AV28" s="177">
        <f t="shared" si="48"/>
        <v>0</v>
      </c>
      <c r="AW28" s="160" t="s">
        <v>655</v>
      </c>
    </row>
    <row r="29" spans="2:49">
      <c r="B29" s="99">
        <v>337</v>
      </c>
      <c r="C29" s="49">
        <v>16</v>
      </c>
      <c r="D29" s="51">
        <v>5</v>
      </c>
      <c r="E29" s="37" t="s">
        <v>30</v>
      </c>
      <c r="F29" s="38" t="s">
        <v>905</v>
      </c>
      <c r="G29" s="76"/>
      <c r="H29" s="79">
        <v>56.3</v>
      </c>
      <c r="I29" s="79">
        <v>25</v>
      </c>
      <c r="J29" s="79"/>
      <c r="K29" s="79"/>
      <c r="L29" s="79"/>
      <c r="M29" s="21"/>
      <c r="N29" s="21"/>
      <c r="O29" s="21"/>
      <c r="P29" s="21"/>
      <c r="Q29" s="21"/>
      <c r="R29" s="30">
        <f t="shared" si="39"/>
        <v>25</v>
      </c>
      <c r="S29" s="30">
        <f t="shared" ref="S29" si="49">MEDIAN(H29:Q29)</f>
        <v>40.65</v>
      </c>
      <c r="T29" s="30">
        <f t="shared" ref="T29" si="50">AVERAGE(H29:Q29)</f>
        <v>40.65</v>
      </c>
      <c r="U29" s="30">
        <f t="shared" ref="U29" si="51">PERCENTILE(H29:Q29,0.95)</f>
        <v>54.734999999999999</v>
      </c>
      <c r="V29" s="30">
        <f t="shared" si="40"/>
        <v>56.3</v>
      </c>
      <c r="W29" s="30">
        <f t="shared" ref="W29" si="52">STDEV(H29:Q29)</f>
        <v>22.132442251138933</v>
      </c>
      <c r="X29" s="76"/>
      <c r="Y29" s="21"/>
      <c r="Z29" s="21"/>
      <c r="AA29" s="21"/>
      <c r="AB29" s="21"/>
      <c r="AC29" s="21"/>
      <c r="AD29" s="21"/>
      <c r="AE29" s="30" t="s">
        <v>721</v>
      </c>
      <c r="AF29" s="30" t="s">
        <v>721</v>
      </c>
      <c r="AG29" s="30" t="s">
        <v>721</v>
      </c>
      <c r="AH29" s="30" t="s">
        <v>721</v>
      </c>
      <c r="AI29" s="30" t="s">
        <v>721</v>
      </c>
      <c r="AJ29" s="30" t="s">
        <v>721</v>
      </c>
      <c r="AK29" s="76"/>
      <c r="AL29" s="21"/>
      <c r="AM29" s="21"/>
      <c r="AN29" s="21"/>
      <c r="AO29" s="21"/>
      <c r="AP29" s="21"/>
      <c r="AQ29" s="21"/>
      <c r="AR29" s="177">
        <f t="shared" si="47"/>
        <v>0</v>
      </c>
      <c r="AS29" s="30" t="s">
        <v>655</v>
      </c>
      <c r="AT29" s="30" t="s">
        <v>655</v>
      </c>
      <c r="AU29" s="30" t="s">
        <v>655</v>
      </c>
      <c r="AV29" s="177">
        <f t="shared" si="48"/>
        <v>0</v>
      </c>
      <c r="AW29" s="160" t="s">
        <v>655</v>
      </c>
    </row>
    <row r="30" spans="2:49">
      <c r="B30" s="99">
        <v>338</v>
      </c>
      <c r="C30" s="49">
        <v>17</v>
      </c>
      <c r="D30" s="51">
        <v>6</v>
      </c>
      <c r="E30" s="21" t="s">
        <v>244</v>
      </c>
      <c r="F30" s="38" t="s">
        <v>726</v>
      </c>
      <c r="G30" s="7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30">
        <f t="shared" si="39"/>
        <v>0</v>
      </c>
      <c r="S30" s="30" t="s">
        <v>655</v>
      </c>
      <c r="T30" s="30" t="s">
        <v>655</v>
      </c>
      <c r="U30" s="30" t="s">
        <v>655</v>
      </c>
      <c r="V30" s="30">
        <f t="shared" si="40"/>
        <v>0</v>
      </c>
      <c r="W30" s="30" t="s">
        <v>655</v>
      </c>
      <c r="X30" s="76"/>
      <c r="Y30" s="37">
        <v>0.74</v>
      </c>
      <c r="Z30" s="21">
        <v>1</v>
      </c>
      <c r="AA30" s="21">
        <v>7.6</v>
      </c>
      <c r="AB30" s="21">
        <v>0.8</v>
      </c>
      <c r="AC30" s="37">
        <v>1.2</v>
      </c>
      <c r="AD30" s="37">
        <v>3.3</v>
      </c>
      <c r="AE30" s="30">
        <f t="shared" si="41"/>
        <v>0.74</v>
      </c>
      <c r="AF30" s="30">
        <f t="shared" si="42"/>
        <v>1.1000000000000001</v>
      </c>
      <c r="AG30" s="30">
        <f t="shared" si="43"/>
        <v>2.44</v>
      </c>
      <c r="AH30" s="30">
        <f t="shared" si="44"/>
        <v>6.5249999999999995</v>
      </c>
      <c r="AI30" s="30">
        <f t="shared" si="45"/>
        <v>7.6</v>
      </c>
      <c r="AJ30" s="30">
        <f t="shared" si="46"/>
        <v>2.7039230758288961</v>
      </c>
      <c r="AK30" s="76"/>
      <c r="AL30" s="21"/>
      <c r="AM30" s="21"/>
      <c r="AN30" s="21"/>
      <c r="AO30" s="21"/>
      <c r="AP30" s="21"/>
      <c r="AQ30" s="21"/>
      <c r="AR30" s="177">
        <f t="shared" si="47"/>
        <v>0</v>
      </c>
      <c r="AS30" s="30" t="s">
        <v>655</v>
      </c>
      <c r="AT30" s="30" t="s">
        <v>655</v>
      </c>
      <c r="AU30" s="30" t="s">
        <v>655</v>
      </c>
      <c r="AV30" s="177">
        <f t="shared" si="48"/>
        <v>0</v>
      </c>
      <c r="AW30" s="160" t="s">
        <v>655</v>
      </c>
    </row>
    <row r="31" spans="2:49">
      <c r="B31" s="99">
        <v>339</v>
      </c>
      <c r="C31" s="49">
        <v>18</v>
      </c>
      <c r="D31" s="51">
        <v>7</v>
      </c>
      <c r="E31" s="21" t="s">
        <v>260</v>
      </c>
      <c r="F31" s="38" t="s">
        <v>723</v>
      </c>
      <c r="G31" s="76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30">
        <f t="shared" si="39"/>
        <v>0</v>
      </c>
      <c r="S31" s="30" t="s">
        <v>655</v>
      </c>
      <c r="T31" s="30" t="s">
        <v>655</v>
      </c>
      <c r="U31" s="30" t="s">
        <v>655</v>
      </c>
      <c r="V31" s="30">
        <f t="shared" si="40"/>
        <v>0</v>
      </c>
      <c r="W31" s="30" t="s">
        <v>655</v>
      </c>
      <c r="X31" s="76"/>
      <c r="Y31" s="21">
        <v>20</v>
      </c>
      <c r="Z31" s="21">
        <v>42</v>
      </c>
      <c r="AA31" s="21">
        <v>226</v>
      </c>
      <c r="AB31" s="21">
        <v>125</v>
      </c>
      <c r="AC31" s="21">
        <v>970</v>
      </c>
      <c r="AD31" s="21">
        <v>9010</v>
      </c>
      <c r="AE31" s="30">
        <f t="shared" si="41"/>
        <v>20</v>
      </c>
      <c r="AF31" s="30">
        <f t="shared" si="42"/>
        <v>175.5</v>
      </c>
      <c r="AG31" s="30">
        <f t="shared" si="43"/>
        <v>1732.1666666666667</v>
      </c>
      <c r="AH31" s="30">
        <f t="shared" si="44"/>
        <v>7000</v>
      </c>
      <c r="AI31" s="30">
        <f t="shared" si="45"/>
        <v>9010</v>
      </c>
      <c r="AJ31" s="30">
        <f t="shared" si="46"/>
        <v>3582.9445106876365</v>
      </c>
      <c r="AK31" s="76"/>
      <c r="AL31" s="21"/>
      <c r="AM31" s="21"/>
      <c r="AN31" s="21"/>
      <c r="AO31" s="21"/>
      <c r="AP31" s="21"/>
      <c r="AQ31" s="21"/>
      <c r="AR31" s="177">
        <f t="shared" si="47"/>
        <v>0</v>
      </c>
      <c r="AS31" s="30" t="s">
        <v>655</v>
      </c>
      <c r="AT31" s="30" t="s">
        <v>655</v>
      </c>
      <c r="AU31" s="30" t="s">
        <v>655</v>
      </c>
      <c r="AV31" s="177">
        <f t="shared" si="48"/>
        <v>0</v>
      </c>
      <c r="AW31" s="160" t="s">
        <v>655</v>
      </c>
    </row>
    <row r="32" spans="2:49">
      <c r="B32" s="99">
        <v>340</v>
      </c>
      <c r="C32" s="49">
        <v>19</v>
      </c>
      <c r="D32" s="51">
        <v>8</v>
      </c>
      <c r="E32" s="21" t="s">
        <v>261</v>
      </c>
      <c r="F32" s="38" t="s">
        <v>724</v>
      </c>
      <c r="G32" s="76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0">
        <f t="shared" si="39"/>
        <v>0</v>
      </c>
      <c r="S32" s="30" t="s">
        <v>655</v>
      </c>
      <c r="T32" s="30" t="s">
        <v>655</v>
      </c>
      <c r="U32" s="30" t="s">
        <v>655</v>
      </c>
      <c r="V32" s="30">
        <f t="shared" si="40"/>
        <v>0</v>
      </c>
      <c r="W32" s="30" t="s">
        <v>655</v>
      </c>
      <c r="X32" s="76"/>
      <c r="Y32" s="21">
        <v>3.3</v>
      </c>
      <c r="Z32" s="21">
        <v>4</v>
      </c>
      <c r="AA32" s="21">
        <v>7.7</v>
      </c>
      <c r="AB32" s="21">
        <v>5.6</v>
      </c>
      <c r="AC32" s="21">
        <v>7.3</v>
      </c>
      <c r="AD32" s="21">
        <v>8.1999999999999993</v>
      </c>
      <c r="AE32" s="30">
        <f t="shared" si="41"/>
        <v>3.3</v>
      </c>
      <c r="AF32" s="30">
        <f t="shared" si="42"/>
        <v>6.4499999999999993</v>
      </c>
      <c r="AG32" s="30">
        <f t="shared" si="43"/>
        <v>6.0166666666666666</v>
      </c>
      <c r="AH32" s="30">
        <f t="shared" si="44"/>
        <v>8.0749999999999993</v>
      </c>
      <c r="AI32" s="30">
        <f t="shared" si="45"/>
        <v>8.1999999999999993</v>
      </c>
      <c r="AJ32" s="30">
        <f t="shared" si="46"/>
        <v>2.0429553755935692</v>
      </c>
      <c r="AK32" s="76"/>
      <c r="AL32" s="21"/>
      <c r="AM32" s="21"/>
      <c r="AN32" s="21"/>
      <c r="AO32" s="21"/>
      <c r="AP32" s="21"/>
      <c r="AQ32" s="21"/>
      <c r="AR32" s="177">
        <f t="shared" si="47"/>
        <v>0</v>
      </c>
      <c r="AS32" s="30" t="s">
        <v>655</v>
      </c>
      <c r="AT32" s="30" t="s">
        <v>655</v>
      </c>
      <c r="AU32" s="30" t="s">
        <v>655</v>
      </c>
      <c r="AV32" s="177">
        <f t="shared" si="48"/>
        <v>0</v>
      </c>
      <c r="AW32" s="160" t="s">
        <v>655</v>
      </c>
    </row>
    <row r="33" spans="1:49">
      <c r="B33" s="99">
        <v>341</v>
      </c>
      <c r="C33" s="49">
        <v>20</v>
      </c>
      <c r="D33" s="51">
        <v>9</v>
      </c>
      <c r="E33" s="21" t="s">
        <v>262</v>
      </c>
      <c r="F33" s="38" t="s">
        <v>725</v>
      </c>
      <c r="G33" s="76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0">
        <f t="shared" si="39"/>
        <v>0</v>
      </c>
      <c r="S33" s="30" t="s">
        <v>655</v>
      </c>
      <c r="T33" s="30" t="s">
        <v>655</v>
      </c>
      <c r="U33" s="30" t="s">
        <v>655</v>
      </c>
      <c r="V33" s="30">
        <f t="shared" si="40"/>
        <v>0</v>
      </c>
      <c r="W33" s="30" t="s">
        <v>655</v>
      </c>
      <c r="X33" s="76"/>
      <c r="Y33" s="21">
        <v>3.3</v>
      </c>
      <c r="Z33" s="21">
        <v>4.2</v>
      </c>
      <c r="AA33" s="21">
        <v>22</v>
      </c>
      <c r="AB33" s="21">
        <v>5.6</v>
      </c>
      <c r="AC33" s="21">
        <v>7.4</v>
      </c>
      <c r="AD33" s="21">
        <v>9.4</v>
      </c>
      <c r="AE33" s="30">
        <f t="shared" si="41"/>
        <v>3.3</v>
      </c>
      <c r="AF33" s="30">
        <f t="shared" si="42"/>
        <v>6.5</v>
      </c>
      <c r="AG33" s="30">
        <f t="shared" si="43"/>
        <v>8.65</v>
      </c>
      <c r="AH33" s="30">
        <f t="shared" si="44"/>
        <v>18.850000000000001</v>
      </c>
      <c r="AI33" s="30">
        <f t="shared" si="45"/>
        <v>22</v>
      </c>
      <c r="AJ33" s="30">
        <f t="shared" si="46"/>
        <v>6.9003623093284032</v>
      </c>
      <c r="AK33" s="76"/>
      <c r="AL33" s="21"/>
      <c r="AM33" s="21"/>
      <c r="AN33" s="21"/>
      <c r="AO33" s="21"/>
      <c r="AP33" s="21"/>
      <c r="AQ33" s="21"/>
      <c r="AR33" s="177">
        <f t="shared" si="47"/>
        <v>0</v>
      </c>
      <c r="AS33" s="30" t="s">
        <v>655</v>
      </c>
      <c r="AT33" s="30" t="s">
        <v>655</v>
      </c>
      <c r="AU33" s="30" t="s">
        <v>655</v>
      </c>
      <c r="AV33" s="177">
        <f t="shared" si="48"/>
        <v>0</v>
      </c>
      <c r="AW33" s="160" t="s">
        <v>655</v>
      </c>
    </row>
    <row r="34" spans="1:49">
      <c r="B34" s="99">
        <v>342</v>
      </c>
      <c r="C34" s="49">
        <v>21</v>
      </c>
      <c r="D34" s="51">
        <v>10</v>
      </c>
      <c r="E34" s="21" t="s">
        <v>983</v>
      </c>
      <c r="F34" s="38" t="s">
        <v>974</v>
      </c>
      <c r="G34" s="76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30">
        <f t="shared" si="39"/>
        <v>0</v>
      </c>
      <c r="S34" s="30" t="s">
        <v>655</v>
      </c>
      <c r="T34" s="30" t="s">
        <v>655</v>
      </c>
      <c r="U34" s="30" t="s">
        <v>655</v>
      </c>
      <c r="V34" s="30">
        <f t="shared" si="40"/>
        <v>0</v>
      </c>
      <c r="W34" s="30" t="s">
        <v>655</v>
      </c>
      <c r="X34" s="76"/>
      <c r="Y34" s="21">
        <v>3.8</v>
      </c>
      <c r="Z34" s="21">
        <v>5.8</v>
      </c>
      <c r="AA34" s="21">
        <v>28</v>
      </c>
      <c r="AB34" s="21">
        <v>3.4</v>
      </c>
      <c r="AC34" s="21">
        <v>5.4</v>
      </c>
      <c r="AD34" s="21">
        <v>12</v>
      </c>
      <c r="AE34" s="30">
        <f t="shared" si="41"/>
        <v>3.4</v>
      </c>
      <c r="AF34" s="30">
        <f t="shared" si="42"/>
        <v>5.6</v>
      </c>
      <c r="AG34" s="30">
        <f t="shared" si="43"/>
        <v>9.7333333333333325</v>
      </c>
      <c r="AH34" s="30">
        <f t="shared" si="44"/>
        <v>24</v>
      </c>
      <c r="AI34" s="30">
        <f t="shared" si="45"/>
        <v>28</v>
      </c>
      <c r="AJ34" s="30">
        <f t="shared" si="46"/>
        <v>9.4696708848125581</v>
      </c>
      <c r="AK34" s="76"/>
      <c r="AL34" s="21"/>
      <c r="AM34" s="21"/>
      <c r="AN34" s="21"/>
      <c r="AO34" s="21"/>
      <c r="AP34" s="21"/>
      <c r="AQ34" s="21"/>
      <c r="AR34" s="177">
        <f t="shared" si="47"/>
        <v>0</v>
      </c>
      <c r="AS34" s="30" t="s">
        <v>655</v>
      </c>
      <c r="AT34" s="30" t="s">
        <v>655</v>
      </c>
      <c r="AU34" s="30" t="s">
        <v>655</v>
      </c>
      <c r="AV34" s="177">
        <f t="shared" si="48"/>
        <v>0</v>
      </c>
      <c r="AW34" s="160" t="s">
        <v>655</v>
      </c>
    </row>
    <row r="35" spans="1:49" s="164" customFormat="1" ht="20.25" customHeight="1">
      <c r="B35" s="590"/>
      <c r="C35" s="591"/>
      <c r="D35" s="592"/>
      <c r="E35" s="587" t="s">
        <v>1487</v>
      </c>
      <c r="F35" s="587"/>
      <c r="G35" s="259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>
        <f>SUM(R25:R34)</f>
        <v>25</v>
      </c>
      <c r="S35" s="260">
        <f t="shared" ref="S35:W35" si="53">SUM(S25:S34)</f>
        <v>40.65</v>
      </c>
      <c r="T35" s="260">
        <f t="shared" si="53"/>
        <v>40.65</v>
      </c>
      <c r="U35" s="260">
        <f t="shared" si="53"/>
        <v>54.734999999999999</v>
      </c>
      <c r="V35" s="260">
        <f t="shared" si="53"/>
        <v>56.3</v>
      </c>
      <c r="W35" s="260">
        <f t="shared" si="53"/>
        <v>22.132442251138933</v>
      </c>
      <c r="X35" s="259"/>
      <c r="Y35" s="260">
        <f>SUM(Y25:Y34)</f>
        <v>101.40999999999998</v>
      </c>
      <c r="Z35" s="260">
        <f t="shared" ref="Z35:AE35" si="54">SUM(Z25:Z34)</f>
        <v>316.56</v>
      </c>
      <c r="AA35" s="260">
        <f t="shared" si="54"/>
        <v>1383.1</v>
      </c>
      <c r="AB35" s="260">
        <f t="shared" si="54"/>
        <v>145.03</v>
      </c>
      <c r="AC35" s="260">
        <f t="shared" si="54"/>
        <v>997.02999999999986</v>
      </c>
      <c r="AD35" s="260">
        <f t="shared" si="54"/>
        <v>9063.84</v>
      </c>
      <c r="AE35" s="260">
        <f t="shared" si="54"/>
        <v>100.21</v>
      </c>
      <c r="AF35" s="260">
        <f t="shared" ref="AF35:AJ35" si="55">SUM(AF25:AF34)</f>
        <v>453.79500000000002</v>
      </c>
      <c r="AG35" s="260">
        <f t="shared" si="55"/>
        <v>2228.9950000000003</v>
      </c>
      <c r="AH35" s="260">
        <f t="shared" si="55"/>
        <v>8064.2349999999997</v>
      </c>
      <c r="AI35" s="260">
        <f t="shared" si="55"/>
        <v>10167.6</v>
      </c>
      <c r="AJ35" s="260">
        <f t="shared" si="55"/>
        <v>4142.0127076336285</v>
      </c>
      <c r="AK35" s="259"/>
      <c r="AL35" s="260">
        <f t="shared" ref="AL35" si="56">SUM(AL25:AL34)</f>
        <v>0</v>
      </c>
      <c r="AM35" s="260">
        <f t="shared" ref="AM35" si="57">SUM(AM25:AM34)</f>
        <v>0</v>
      </c>
      <c r="AN35" s="260">
        <f t="shared" ref="AN35" si="58">SUM(AN25:AN34)</f>
        <v>0</v>
      </c>
      <c r="AO35" s="260">
        <f t="shared" ref="AO35" si="59">SUM(AO25:AO34)</f>
        <v>0</v>
      </c>
      <c r="AP35" s="260">
        <f t="shared" ref="AP35" si="60">SUM(AP25:AP34)</f>
        <v>0</v>
      </c>
      <c r="AQ35" s="260">
        <f t="shared" ref="AQ35:AR35" si="61">SUM(AQ25:AQ34)</f>
        <v>0</v>
      </c>
      <c r="AR35" s="261">
        <f t="shared" si="61"/>
        <v>0</v>
      </c>
      <c r="AS35" s="261">
        <f t="shared" ref="AS35:AW35" si="62">SUM(AS25:AS34)</f>
        <v>0</v>
      </c>
      <c r="AT35" s="261">
        <f t="shared" si="62"/>
        <v>0</v>
      </c>
      <c r="AU35" s="261">
        <f t="shared" si="62"/>
        <v>0</v>
      </c>
      <c r="AV35" s="261">
        <f t="shared" si="62"/>
        <v>0</v>
      </c>
      <c r="AW35" s="356">
        <f t="shared" si="62"/>
        <v>0</v>
      </c>
    </row>
    <row r="36" spans="1:49" s="164" customFormat="1" ht="29.25" customHeight="1" thickBot="1">
      <c r="A36" s="161"/>
      <c r="B36" s="593"/>
      <c r="C36" s="594"/>
      <c r="D36" s="595"/>
      <c r="E36" s="613" t="s">
        <v>736</v>
      </c>
      <c r="F36" s="613"/>
      <c r="G36" s="163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>
        <f t="shared" ref="R36:W36" si="63">R22+R35</f>
        <v>50.120000000000005</v>
      </c>
      <c r="S36" s="111">
        <f t="shared" si="63"/>
        <v>77.275000000000006</v>
      </c>
      <c r="T36" s="111">
        <f t="shared" si="63"/>
        <v>81.275833333333338</v>
      </c>
      <c r="U36" s="111">
        <f t="shared" si="63"/>
        <v>113.21849999999999</v>
      </c>
      <c r="V36" s="111">
        <f t="shared" si="63"/>
        <v>116.8</v>
      </c>
      <c r="W36" s="111">
        <f t="shared" si="63"/>
        <v>40.256836042162512</v>
      </c>
      <c r="X36" s="163"/>
      <c r="Y36" s="162"/>
      <c r="Z36" s="162"/>
      <c r="AA36" s="162"/>
      <c r="AB36" s="162"/>
      <c r="AC36" s="162"/>
      <c r="AD36" s="162"/>
      <c r="AE36" s="257">
        <f t="shared" ref="AE36:AJ36" si="64">AE22+AE35</f>
        <v>169.41</v>
      </c>
      <c r="AF36" s="257">
        <f t="shared" si="64"/>
        <v>681.18000000000006</v>
      </c>
      <c r="AG36" s="257">
        <f t="shared" si="64"/>
        <v>3778.8500000000004</v>
      </c>
      <c r="AH36" s="257">
        <f t="shared" si="64"/>
        <v>14058.035</v>
      </c>
      <c r="AI36" s="257">
        <f t="shared" si="64"/>
        <v>17814.2</v>
      </c>
      <c r="AJ36" s="257">
        <f t="shared" si="64"/>
        <v>7165.5609479462237</v>
      </c>
      <c r="AK36" s="163"/>
      <c r="AL36" s="111"/>
      <c r="AM36" s="111"/>
      <c r="AN36" s="111"/>
      <c r="AO36" s="111"/>
      <c r="AP36" s="111"/>
      <c r="AQ36" s="111"/>
      <c r="AR36" s="180">
        <f t="shared" ref="AR36" si="65">AR22+AR35</f>
        <v>7.3000000000000007</v>
      </c>
      <c r="AS36" s="180">
        <f t="shared" ref="AS36:AW36" si="66">AS22+AS35</f>
        <v>8.2000000000000011</v>
      </c>
      <c r="AT36" s="180">
        <f t="shared" si="66"/>
        <v>8.2000000000000011</v>
      </c>
      <c r="AU36" s="180">
        <f t="shared" si="66"/>
        <v>9.01</v>
      </c>
      <c r="AV36" s="180">
        <f t="shared" si="66"/>
        <v>9.1</v>
      </c>
      <c r="AW36" s="357">
        <f t="shared" si="66"/>
        <v>1.2727922061357761</v>
      </c>
    </row>
  </sheetData>
  <mergeCells count="25">
    <mergeCell ref="AE2:AJ2"/>
    <mergeCell ref="AE7:AJ7"/>
    <mergeCell ref="AR7:AW7"/>
    <mergeCell ref="E36:F36"/>
    <mergeCell ref="E9:AW9"/>
    <mergeCell ref="R2:W2"/>
    <mergeCell ref="E4:F4"/>
    <mergeCell ref="E5:F5"/>
    <mergeCell ref="E6:F6"/>
    <mergeCell ref="B35:D36"/>
    <mergeCell ref="B2:D8"/>
    <mergeCell ref="E2:F2"/>
    <mergeCell ref="E3:F3"/>
    <mergeCell ref="B24:D24"/>
    <mergeCell ref="E24:AW24"/>
    <mergeCell ref="E10:AW10"/>
    <mergeCell ref="B23:AW23"/>
    <mergeCell ref="B22:D22"/>
    <mergeCell ref="AR2:AW2"/>
    <mergeCell ref="E22:F22"/>
    <mergeCell ref="E35:F35"/>
    <mergeCell ref="B9:D10"/>
    <mergeCell ref="E7:F7"/>
    <mergeCell ref="E8:F8"/>
    <mergeCell ref="R7:W7"/>
  </mergeCell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5D73B-E8A7-40E6-82D8-445C2D029050}">
  <dimension ref="B1:CM32"/>
  <sheetViews>
    <sheetView zoomScale="80" zoomScaleNormal="80" workbookViewId="0"/>
  </sheetViews>
  <sheetFormatPr defaultColWidth="11" defaultRowHeight="15.6"/>
  <cols>
    <col min="1" max="1" width="3.09765625" customWidth="1"/>
    <col min="2" max="2" width="7.09765625" customWidth="1"/>
    <col min="3" max="3" width="5.59765625" customWidth="1"/>
    <col min="4" max="4" width="4.09765625" customWidth="1"/>
    <col min="5" max="6" width="25" customWidth="1"/>
    <col min="7" max="7" width="2.19921875" customWidth="1"/>
    <col min="8" max="39" width="7" customWidth="1"/>
    <col min="40" max="51" width="5.59765625" customWidth="1"/>
    <col min="52" max="57" width="10.59765625" customWidth="1"/>
    <col min="58" max="58" width="3.09765625" customWidth="1"/>
    <col min="59" max="84" width="9" customWidth="1"/>
    <col min="85" max="85" width="3.09765625" style="165" customWidth="1"/>
    <col min="86" max="91" width="13.19921875" customWidth="1"/>
  </cols>
  <sheetData>
    <row r="1" spans="2:91" ht="16.2" thickBot="1">
      <c r="E1" s="8"/>
      <c r="F1" s="8"/>
      <c r="BF1" s="23"/>
    </row>
    <row r="2" spans="2:91" s="349" customFormat="1">
      <c r="B2" s="622"/>
      <c r="C2" s="623"/>
      <c r="D2" s="624"/>
      <c r="E2" s="631" t="s">
        <v>1344</v>
      </c>
      <c r="F2" s="631"/>
      <c r="G2" s="332"/>
      <c r="H2" s="266">
        <v>95</v>
      </c>
      <c r="I2" s="266">
        <v>95</v>
      </c>
      <c r="J2" s="266">
        <v>95</v>
      </c>
      <c r="K2" s="266">
        <v>95</v>
      </c>
      <c r="L2" s="266">
        <v>95</v>
      </c>
      <c r="M2" s="266">
        <v>95</v>
      </c>
      <c r="N2" s="266">
        <v>95</v>
      </c>
      <c r="O2" s="266">
        <v>95</v>
      </c>
      <c r="P2" s="266">
        <v>95</v>
      </c>
      <c r="Q2" s="266">
        <v>95</v>
      </c>
      <c r="R2" s="266">
        <v>95</v>
      </c>
      <c r="S2" s="266">
        <v>95</v>
      </c>
      <c r="T2" s="266">
        <v>95</v>
      </c>
      <c r="U2" s="266">
        <v>95</v>
      </c>
      <c r="V2" s="266">
        <v>95</v>
      </c>
      <c r="W2" s="266">
        <v>95</v>
      </c>
      <c r="X2" s="266">
        <v>95</v>
      </c>
      <c r="Y2" s="266">
        <v>95</v>
      </c>
      <c r="Z2" s="266">
        <v>95</v>
      </c>
      <c r="AA2" s="266">
        <v>95</v>
      </c>
      <c r="AB2" s="266">
        <v>95</v>
      </c>
      <c r="AC2" s="266">
        <v>95</v>
      </c>
      <c r="AD2" s="266">
        <v>95</v>
      </c>
      <c r="AE2" s="266">
        <v>95</v>
      </c>
      <c r="AF2" s="266">
        <v>95</v>
      </c>
      <c r="AG2" s="266">
        <v>95</v>
      </c>
      <c r="AH2" s="266">
        <v>95</v>
      </c>
      <c r="AI2" s="266">
        <v>95</v>
      </c>
      <c r="AJ2" s="266">
        <v>95</v>
      </c>
      <c r="AK2" s="266">
        <v>95</v>
      </c>
      <c r="AL2" s="266">
        <v>95</v>
      </c>
      <c r="AM2" s="266">
        <v>95</v>
      </c>
      <c r="AN2" s="266">
        <v>99</v>
      </c>
      <c r="AO2" s="266">
        <v>99</v>
      </c>
      <c r="AP2" s="266">
        <v>99</v>
      </c>
      <c r="AQ2" s="266">
        <v>99</v>
      </c>
      <c r="AR2" s="266">
        <v>99</v>
      </c>
      <c r="AS2" s="266">
        <v>20</v>
      </c>
      <c r="AT2" s="266">
        <v>20</v>
      </c>
      <c r="AU2" s="266">
        <v>20</v>
      </c>
      <c r="AV2" s="266">
        <v>20</v>
      </c>
      <c r="AW2" s="266">
        <v>20</v>
      </c>
      <c r="AX2" s="266">
        <v>20</v>
      </c>
      <c r="AY2" s="266">
        <v>20</v>
      </c>
      <c r="AZ2" s="620" t="s">
        <v>1490</v>
      </c>
      <c r="BA2" s="620"/>
      <c r="BB2" s="620"/>
      <c r="BC2" s="620"/>
      <c r="BD2" s="620"/>
      <c r="BE2" s="621"/>
      <c r="BF2" s="332"/>
      <c r="BG2" s="266">
        <v>4</v>
      </c>
      <c r="BH2" s="266">
        <v>96</v>
      </c>
      <c r="BI2" s="266">
        <v>96</v>
      </c>
      <c r="BJ2" s="266">
        <v>96</v>
      </c>
      <c r="BK2" s="266">
        <v>96</v>
      </c>
      <c r="BL2" s="266">
        <v>96</v>
      </c>
      <c r="BM2" s="266">
        <v>96</v>
      </c>
      <c r="BN2" s="266">
        <v>96</v>
      </c>
      <c r="BO2" s="266">
        <v>97</v>
      </c>
      <c r="BP2" s="266">
        <v>97</v>
      </c>
      <c r="BQ2" s="266">
        <v>97</v>
      </c>
      <c r="BR2" s="266">
        <v>97</v>
      </c>
      <c r="BS2" s="266">
        <v>97</v>
      </c>
      <c r="BT2" s="266">
        <v>97</v>
      </c>
      <c r="BU2" s="266">
        <v>97</v>
      </c>
      <c r="BV2" s="266">
        <v>97</v>
      </c>
      <c r="BW2" s="266">
        <v>97</v>
      </c>
      <c r="BX2" s="266">
        <v>97</v>
      </c>
      <c r="BY2" s="266">
        <v>97</v>
      </c>
      <c r="BZ2" s="266">
        <v>98</v>
      </c>
      <c r="CA2" s="266">
        <v>51</v>
      </c>
      <c r="CB2" s="266">
        <v>51</v>
      </c>
      <c r="CC2" s="191">
        <v>15</v>
      </c>
      <c r="CD2" s="191">
        <v>15</v>
      </c>
      <c r="CE2" s="266">
        <v>20</v>
      </c>
      <c r="CF2" s="266">
        <v>20</v>
      </c>
      <c r="CG2" s="332"/>
      <c r="CH2" s="620" t="s">
        <v>1490</v>
      </c>
      <c r="CI2" s="620"/>
      <c r="CJ2" s="620"/>
      <c r="CK2" s="620"/>
      <c r="CL2" s="620"/>
      <c r="CM2" s="621"/>
    </row>
    <row r="3" spans="2:91" s="1" customFormat="1">
      <c r="B3" s="625"/>
      <c r="C3" s="626"/>
      <c r="D3" s="627"/>
      <c r="E3" s="556" t="s">
        <v>1</v>
      </c>
      <c r="F3" s="556"/>
      <c r="G3" s="78"/>
      <c r="H3" s="38" t="s">
        <v>85</v>
      </c>
      <c r="I3" s="38" t="s">
        <v>85</v>
      </c>
      <c r="J3" s="38" t="s">
        <v>85</v>
      </c>
      <c r="K3" s="38" t="s">
        <v>85</v>
      </c>
      <c r="L3" s="38" t="s">
        <v>85</v>
      </c>
      <c r="M3" s="38" t="s">
        <v>85</v>
      </c>
      <c r="N3" s="38" t="s">
        <v>85</v>
      </c>
      <c r="O3" s="38" t="s">
        <v>85</v>
      </c>
      <c r="P3" s="38" t="s">
        <v>85</v>
      </c>
      <c r="Q3" s="38" t="s">
        <v>85</v>
      </c>
      <c r="R3" s="38" t="s">
        <v>85</v>
      </c>
      <c r="S3" s="38" t="s">
        <v>85</v>
      </c>
      <c r="T3" s="38" t="s">
        <v>85</v>
      </c>
      <c r="U3" s="38" t="s">
        <v>85</v>
      </c>
      <c r="V3" s="38" t="s">
        <v>85</v>
      </c>
      <c r="W3" s="38" t="s">
        <v>85</v>
      </c>
      <c r="X3" s="38" t="s">
        <v>85</v>
      </c>
      <c r="Y3" s="38" t="s">
        <v>85</v>
      </c>
      <c r="Z3" s="38" t="s">
        <v>85</v>
      </c>
      <c r="AA3" s="38" t="s">
        <v>85</v>
      </c>
      <c r="AB3" s="38" t="s">
        <v>85</v>
      </c>
      <c r="AC3" s="38" t="s">
        <v>85</v>
      </c>
      <c r="AD3" s="38" t="s">
        <v>85</v>
      </c>
      <c r="AE3" s="38" t="s">
        <v>85</v>
      </c>
      <c r="AF3" s="38" t="s">
        <v>85</v>
      </c>
      <c r="AG3" s="38" t="s">
        <v>85</v>
      </c>
      <c r="AH3" s="38" t="s">
        <v>85</v>
      </c>
      <c r="AI3" s="38" t="s">
        <v>85</v>
      </c>
      <c r="AJ3" s="38" t="s">
        <v>85</v>
      </c>
      <c r="AK3" s="38" t="s">
        <v>85</v>
      </c>
      <c r="AL3" s="38" t="s">
        <v>85</v>
      </c>
      <c r="AM3" s="38" t="s">
        <v>85</v>
      </c>
      <c r="AN3" s="38" t="s">
        <v>183</v>
      </c>
      <c r="AO3" s="38" t="s">
        <v>183</v>
      </c>
      <c r="AP3" s="38" t="s">
        <v>183</v>
      </c>
      <c r="AQ3" s="38" t="s">
        <v>183</v>
      </c>
      <c r="AR3" s="38" t="s">
        <v>183</v>
      </c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78"/>
      <c r="BG3" s="77" t="s">
        <v>183</v>
      </c>
      <c r="BH3" s="38" t="s">
        <v>145</v>
      </c>
      <c r="BI3" s="38" t="s">
        <v>145</v>
      </c>
      <c r="BJ3" s="38" t="s">
        <v>145</v>
      </c>
      <c r="BK3" s="38" t="s">
        <v>145</v>
      </c>
      <c r="BL3" s="38" t="s">
        <v>145</v>
      </c>
      <c r="BM3" s="38" t="s">
        <v>145</v>
      </c>
      <c r="BN3" s="38" t="s">
        <v>145</v>
      </c>
      <c r="BO3" s="38" t="s">
        <v>85</v>
      </c>
      <c r="BP3" s="38" t="s">
        <v>85</v>
      </c>
      <c r="BQ3" s="38" t="s">
        <v>85</v>
      </c>
      <c r="BR3" s="38" t="s">
        <v>85</v>
      </c>
      <c r="BS3" s="38" t="s">
        <v>85</v>
      </c>
      <c r="BT3" s="38" t="s">
        <v>85</v>
      </c>
      <c r="BU3" s="38" t="s">
        <v>85</v>
      </c>
      <c r="BV3" s="38" t="s">
        <v>85</v>
      </c>
      <c r="BW3" s="38" t="s">
        <v>85</v>
      </c>
      <c r="BX3" s="38" t="s">
        <v>85</v>
      </c>
      <c r="BY3" s="38" t="s">
        <v>85</v>
      </c>
      <c r="BZ3" s="38" t="s">
        <v>145</v>
      </c>
      <c r="CA3" s="38" t="s">
        <v>85</v>
      </c>
      <c r="CB3" s="38" t="s">
        <v>85</v>
      </c>
      <c r="CC3" s="38" t="s">
        <v>183</v>
      </c>
      <c r="CD3" s="38" t="s">
        <v>183</v>
      </c>
      <c r="CE3" s="38"/>
      <c r="CF3" s="38"/>
      <c r="CG3" s="166"/>
      <c r="CH3" s="44"/>
      <c r="CI3" s="44"/>
      <c r="CJ3" s="44"/>
      <c r="CK3" s="44"/>
      <c r="CL3" s="44"/>
      <c r="CM3" s="268"/>
    </row>
    <row r="4" spans="2:91" s="1" customFormat="1">
      <c r="B4" s="625"/>
      <c r="C4" s="626"/>
      <c r="D4" s="627"/>
      <c r="E4" s="556" t="s">
        <v>2</v>
      </c>
      <c r="F4" s="556"/>
      <c r="G4" s="78"/>
      <c r="H4" s="38" t="s">
        <v>34</v>
      </c>
      <c r="I4" s="38" t="s">
        <v>34</v>
      </c>
      <c r="J4" s="38" t="s">
        <v>34</v>
      </c>
      <c r="K4" s="38" t="s">
        <v>34</v>
      </c>
      <c r="L4" s="38" t="s">
        <v>34</v>
      </c>
      <c r="M4" s="38" t="s">
        <v>34</v>
      </c>
      <c r="N4" s="38" t="s">
        <v>34</v>
      </c>
      <c r="O4" s="38" t="s">
        <v>34</v>
      </c>
      <c r="P4" s="38" t="s">
        <v>34</v>
      </c>
      <c r="Q4" s="38" t="s">
        <v>34</v>
      </c>
      <c r="R4" s="38" t="s">
        <v>34</v>
      </c>
      <c r="S4" s="38" t="s">
        <v>34</v>
      </c>
      <c r="T4" s="38" t="s">
        <v>34</v>
      </c>
      <c r="U4" s="38" t="s">
        <v>34</v>
      </c>
      <c r="V4" s="38" t="s">
        <v>34</v>
      </c>
      <c r="W4" s="38" t="s">
        <v>34</v>
      </c>
      <c r="X4" s="38" t="s">
        <v>34</v>
      </c>
      <c r="Y4" s="38" t="s">
        <v>34</v>
      </c>
      <c r="Z4" s="38" t="s">
        <v>34</v>
      </c>
      <c r="AA4" s="38" t="s">
        <v>34</v>
      </c>
      <c r="AB4" s="38" t="s">
        <v>34</v>
      </c>
      <c r="AC4" s="38" t="s">
        <v>34</v>
      </c>
      <c r="AD4" s="38" t="s">
        <v>34</v>
      </c>
      <c r="AE4" s="38" t="s">
        <v>34</v>
      </c>
      <c r="AF4" s="38" t="s">
        <v>34</v>
      </c>
      <c r="AG4" s="38" t="s">
        <v>34</v>
      </c>
      <c r="AH4" s="38" t="s">
        <v>34</v>
      </c>
      <c r="AI4" s="38" t="s">
        <v>34</v>
      </c>
      <c r="AJ4" s="38" t="s">
        <v>34</v>
      </c>
      <c r="AK4" s="38" t="s">
        <v>34</v>
      </c>
      <c r="AL4" s="38" t="s">
        <v>34</v>
      </c>
      <c r="AM4" s="38" t="s">
        <v>34</v>
      </c>
      <c r="AN4" s="38" t="s">
        <v>34</v>
      </c>
      <c r="AO4" s="38" t="s">
        <v>34</v>
      </c>
      <c r="AP4" s="38" t="s">
        <v>34</v>
      </c>
      <c r="AQ4" s="38" t="s">
        <v>34</v>
      </c>
      <c r="AR4" s="38" t="s">
        <v>34</v>
      </c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78"/>
      <c r="BG4" s="77" t="s">
        <v>34</v>
      </c>
      <c r="BH4" s="38" t="s">
        <v>158</v>
      </c>
      <c r="BI4" s="38" t="s">
        <v>158</v>
      </c>
      <c r="BJ4" s="38" t="s">
        <v>158</v>
      </c>
      <c r="BK4" s="38" t="s">
        <v>158</v>
      </c>
      <c r="BL4" s="38" t="s">
        <v>158</v>
      </c>
      <c r="BM4" s="38" t="s">
        <v>158</v>
      </c>
      <c r="BN4" s="38" t="s">
        <v>158</v>
      </c>
      <c r="BO4" s="38" t="s">
        <v>158</v>
      </c>
      <c r="BP4" s="38" t="s">
        <v>158</v>
      </c>
      <c r="BQ4" s="38" t="s">
        <v>158</v>
      </c>
      <c r="BR4" s="38" t="s">
        <v>158</v>
      </c>
      <c r="BS4" s="38" t="s">
        <v>158</v>
      </c>
      <c r="BT4" s="38" t="s">
        <v>158</v>
      </c>
      <c r="BU4" s="38" t="s">
        <v>158</v>
      </c>
      <c r="BV4" s="38" t="s">
        <v>158</v>
      </c>
      <c r="BW4" s="38" t="s">
        <v>158</v>
      </c>
      <c r="BX4" s="38" t="s">
        <v>158</v>
      </c>
      <c r="BY4" s="38" t="s">
        <v>158</v>
      </c>
      <c r="BZ4" s="38" t="s">
        <v>304</v>
      </c>
      <c r="CA4" s="38" t="s">
        <v>323</v>
      </c>
      <c r="CB4" s="38" t="s">
        <v>323</v>
      </c>
      <c r="CC4" s="37" t="s">
        <v>419</v>
      </c>
      <c r="CD4" s="37" t="s">
        <v>419</v>
      </c>
      <c r="CE4" s="38"/>
      <c r="CF4" s="38"/>
      <c r="CG4" s="166"/>
      <c r="CH4" s="44"/>
      <c r="CI4" s="44"/>
      <c r="CJ4" s="44"/>
      <c r="CK4" s="44"/>
      <c r="CL4" s="44"/>
      <c r="CM4" s="268"/>
    </row>
    <row r="5" spans="2:91" s="1" customFormat="1">
      <c r="B5" s="625"/>
      <c r="C5" s="626"/>
      <c r="D5" s="627"/>
      <c r="E5" s="556" t="s">
        <v>36</v>
      </c>
      <c r="F5" s="556"/>
      <c r="G5" s="78"/>
      <c r="H5" s="38" t="s">
        <v>277</v>
      </c>
      <c r="I5" s="38" t="s">
        <v>277</v>
      </c>
      <c r="J5" s="38" t="s">
        <v>277</v>
      </c>
      <c r="K5" s="38" t="s">
        <v>277</v>
      </c>
      <c r="L5" s="38" t="s">
        <v>277</v>
      </c>
      <c r="M5" s="38" t="s">
        <v>277</v>
      </c>
      <c r="N5" s="38" t="s">
        <v>277</v>
      </c>
      <c r="O5" s="38" t="s">
        <v>277</v>
      </c>
      <c r="P5" s="38" t="s">
        <v>277</v>
      </c>
      <c r="Q5" s="38" t="s">
        <v>277</v>
      </c>
      <c r="R5" s="38" t="s">
        <v>277</v>
      </c>
      <c r="S5" s="38" t="s">
        <v>277</v>
      </c>
      <c r="T5" s="38" t="s">
        <v>277</v>
      </c>
      <c r="U5" s="38" t="s">
        <v>277</v>
      </c>
      <c r="V5" s="38" t="s">
        <v>277</v>
      </c>
      <c r="W5" s="38" t="s">
        <v>277</v>
      </c>
      <c r="X5" s="38" t="s">
        <v>277</v>
      </c>
      <c r="Y5" s="38" t="s">
        <v>277</v>
      </c>
      <c r="Z5" s="38" t="s">
        <v>277</v>
      </c>
      <c r="AA5" s="38" t="s">
        <v>277</v>
      </c>
      <c r="AB5" s="38" t="s">
        <v>277</v>
      </c>
      <c r="AC5" s="38" t="s">
        <v>277</v>
      </c>
      <c r="AD5" s="38" t="s">
        <v>277</v>
      </c>
      <c r="AE5" s="38" t="s">
        <v>277</v>
      </c>
      <c r="AF5" s="38" t="s">
        <v>277</v>
      </c>
      <c r="AG5" s="38" t="s">
        <v>277</v>
      </c>
      <c r="AH5" s="38" t="s">
        <v>277</v>
      </c>
      <c r="AI5" s="38" t="s">
        <v>277</v>
      </c>
      <c r="AJ5" s="38" t="s">
        <v>277</v>
      </c>
      <c r="AK5" s="38" t="s">
        <v>277</v>
      </c>
      <c r="AL5" s="38" t="s">
        <v>277</v>
      </c>
      <c r="AM5" s="38" t="s">
        <v>277</v>
      </c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78"/>
      <c r="BG5" s="77" t="s">
        <v>181</v>
      </c>
      <c r="BH5" s="38" t="s">
        <v>283</v>
      </c>
      <c r="BI5" s="38" t="s">
        <v>283</v>
      </c>
      <c r="BJ5" s="38" t="s">
        <v>283</v>
      </c>
      <c r="BK5" s="38" t="s">
        <v>283</v>
      </c>
      <c r="BL5" s="38" t="s">
        <v>283</v>
      </c>
      <c r="BM5" s="38" t="s">
        <v>283</v>
      </c>
      <c r="BN5" s="38" t="s">
        <v>283</v>
      </c>
      <c r="BO5" s="38" t="s">
        <v>35</v>
      </c>
      <c r="BP5" s="38" t="s">
        <v>35</v>
      </c>
      <c r="BQ5" s="38" t="s">
        <v>35</v>
      </c>
      <c r="BR5" s="38" t="s">
        <v>35</v>
      </c>
      <c r="BS5" s="38" t="s">
        <v>35</v>
      </c>
      <c r="BT5" s="38" t="s">
        <v>35</v>
      </c>
      <c r="BU5" s="38" t="s">
        <v>35</v>
      </c>
      <c r="BV5" s="38" t="s">
        <v>35</v>
      </c>
      <c r="BW5" s="38" t="s">
        <v>35</v>
      </c>
      <c r="BX5" s="38" t="s">
        <v>35</v>
      </c>
      <c r="BY5" s="38" t="s">
        <v>35</v>
      </c>
      <c r="BZ5" s="38" t="s">
        <v>304</v>
      </c>
      <c r="CA5" s="38" t="s">
        <v>35</v>
      </c>
      <c r="CB5" s="38" t="s">
        <v>35</v>
      </c>
      <c r="CC5" s="37" t="s">
        <v>420</v>
      </c>
      <c r="CD5" s="37" t="s">
        <v>420</v>
      </c>
      <c r="CE5" s="38"/>
      <c r="CF5" s="38"/>
      <c r="CG5" s="166"/>
      <c r="CH5" s="44"/>
      <c r="CI5" s="44"/>
      <c r="CJ5" s="44"/>
      <c r="CK5" s="44"/>
      <c r="CL5" s="44"/>
      <c r="CM5" s="268"/>
    </row>
    <row r="6" spans="2:91" s="1" customFormat="1">
      <c r="B6" s="625"/>
      <c r="C6" s="626"/>
      <c r="D6" s="627"/>
      <c r="E6" s="556" t="s">
        <v>37</v>
      </c>
      <c r="F6" s="556"/>
      <c r="G6" s="78"/>
      <c r="H6" s="38" t="s">
        <v>38</v>
      </c>
      <c r="I6" s="38" t="s">
        <v>38</v>
      </c>
      <c r="J6" s="38" t="s">
        <v>38</v>
      </c>
      <c r="K6" s="38" t="s">
        <v>38</v>
      </c>
      <c r="L6" s="38" t="s">
        <v>38</v>
      </c>
      <c r="M6" s="38" t="s">
        <v>38</v>
      </c>
      <c r="N6" s="38" t="s">
        <v>38</v>
      </c>
      <c r="O6" s="38" t="s">
        <v>38</v>
      </c>
      <c r="P6" s="38" t="s">
        <v>38</v>
      </c>
      <c r="Q6" s="38" t="s">
        <v>38</v>
      </c>
      <c r="R6" s="38" t="s">
        <v>38</v>
      </c>
      <c r="S6" s="38" t="s">
        <v>38</v>
      </c>
      <c r="T6" s="38" t="s">
        <v>38</v>
      </c>
      <c r="U6" s="38" t="s">
        <v>38</v>
      </c>
      <c r="V6" s="38" t="s">
        <v>38</v>
      </c>
      <c r="W6" s="38" t="s">
        <v>38</v>
      </c>
      <c r="X6" s="38" t="s">
        <v>38</v>
      </c>
      <c r="Y6" s="38" t="s">
        <v>38</v>
      </c>
      <c r="Z6" s="38" t="s">
        <v>38</v>
      </c>
      <c r="AA6" s="38" t="s">
        <v>38</v>
      </c>
      <c r="AB6" s="38" t="s">
        <v>38</v>
      </c>
      <c r="AC6" s="38" t="s">
        <v>38</v>
      </c>
      <c r="AD6" s="38" t="s">
        <v>38</v>
      </c>
      <c r="AE6" s="38" t="s">
        <v>38</v>
      </c>
      <c r="AF6" s="38" t="s">
        <v>38</v>
      </c>
      <c r="AG6" s="38" t="s">
        <v>38</v>
      </c>
      <c r="AH6" s="38" t="s">
        <v>38</v>
      </c>
      <c r="AI6" s="38" t="s">
        <v>38</v>
      </c>
      <c r="AJ6" s="38" t="s">
        <v>38</v>
      </c>
      <c r="AK6" s="38" t="s">
        <v>38</v>
      </c>
      <c r="AL6" s="38" t="s">
        <v>38</v>
      </c>
      <c r="AM6" s="38" t="s">
        <v>38</v>
      </c>
      <c r="AN6" s="38" t="s">
        <v>38</v>
      </c>
      <c r="AO6" s="38" t="s">
        <v>38</v>
      </c>
      <c r="AP6" s="38" t="s">
        <v>38</v>
      </c>
      <c r="AQ6" s="38" t="s">
        <v>38</v>
      </c>
      <c r="AR6" s="38" t="s">
        <v>38</v>
      </c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78"/>
      <c r="BG6" s="37" t="s">
        <v>184</v>
      </c>
      <c r="BH6" s="38" t="s">
        <v>284</v>
      </c>
      <c r="BI6" s="38" t="s">
        <v>284</v>
      </c>
      <c r="BJ6" s="38" t="s">
        <v>284</v>
      </c>
      <c r="BK6" s="38" t="s">
        <v>284</v>
      </c>
      <c r="BL6" s="38" t="s">
        <v>284</v>
      </c>
      <c r="BM6" s="38" t="s">
        <v>284</v>
      </c>
      <c r="BN6" s="38" t="s">
        <v>284</v>
      </c>
      <c r="BO6" s="38" t="s">
        <v>38</v>
      </c>
      <c r="BP6" s="38" t="s">
        <v>38</v>
      </c>
      <c r="BQ6" s="38" t="s">
        <v>38</v>
      </c>
      <c r="BR6" s="38" t="s">
        <v>38</v>
      </c>
      <c r="BS6" s="38" t="s">
        <v>38</v>
      </c>
      <c r="BT6" s="38" t="s">
        <v>38</v>
      </c>
      <c r="BU6" s="38" t="s">
        <v>38</v>
      </c>
      <c r="BV6" s="38" t="s">
        <v>38</v>
      </c>
      <c r="BW6" s="38" t="s">
        <v>38</v>
      </c>
      <c r="BX6" s="38" t="s">
        <v>38</v>
      </c>
      <c r="BY6" s="38" t="s">
        <v>38</v>
      </c>
      <c r="BZ6" s="38" t="s">
        <v>38</v>
      </c>
      <c r="CA6" s="38" t="s">
        <v>38</v>
      </c>
      <c r="CB6" s="38" t="s">
        <v>38</v>
      </c>
      <c r="CC6" s="38" t="s">
        <v>38</v>
      </c>
      <c r="CD6" s="38" t="s">
        <v>38</v>
      </c>
      <c r="CE6" s="38"/>
      <c r="CF6" s="38"/>
      <c r="CG6" s="166"/>
      <c r="CH6" s="44"/>
      <c r="CI6" s="44"/>
      <c r="CJ6" s="44"/>
      <c r="CK6" s="44"/>
      <c r="CL6" s="44"/>
      <c r="CM6" s="268"/>
    </row>
    <row r="7" spans="2:91" s="1" customFormat="1" ht="18" customHeight="1">
      <c r="B7" s="625"/>
      <c r="C7" s="626"/>
      <c r="D7" s="627"/>
      <c r="E7" s="556" t="s">
        <v>3</v>
      </c>
      <c r="F7" s="556"/>
      <c r="G7" s="78"/>
      <c r="H7" s="38" t="s">
        <v>87</v>
      </c>
      <c r="I7" s="38" t="s">
        <v>87</v>
      </c>
      <c r="J7" s="38" t="s">
        <v>87</v>
      </c>
      <c r="K7" s="38" t="s">
        <v>87</v>
      </c>
      <c r="L7" s="38" t="s">
        <v>87</v>
      </c>
      <c r="M7" s="38" t="s">
        <v>87</v>
      </c>
      <c r="N7" s="38" t="s">
        <v>87</v>
      </c>
      <c r="O7" s="38" t="s">
        <v>87</v>
      </c>
      <c r="P7" s="38" t="s">
        <v>87</v>
      </c>
      <c r="Q7" s="38" t="s">
        <v>87</v>
      </c>
      <c r="R7" s="38" t="s">
        <v>87</v>
      </c>
      <c r="S7" s="38" t="s">
        <v>87</v>
      </c>
      <c r="T7" s="38" t="s">
        <v>87</v>
      </c>
      <c r="U7" s="38" t="s">
        <v>87</v>
      </c>
      <c r="V7" s="38" t="s">
        <v>87</v>
      </c>
      <c r="W7" s="38" t="s">
        <v>87</v>
      </c>
      <c r="X7" s="38" t="s">
        <v>87</v>
      </c>
      <c r="Y7" s="38" t="s">
        <v>87</v>
      </c>
      <c r="Z7" s="38" t="s">
        <v>87</v>
      </c>
      <c r="AA7" s="38" t="s">
        <v>87</v>
      </c>
      <c r="AB7" s="38" t="s">
        <v>87</v>
      </c>
      <c r="AC7" s="38" t="s">
        <v>87</v>
      </c>
      <c r="AD7" s="38" t="s">
        <v>87</v>
      </c>
      <c r="AE7" s="38" t="s">
        <v>87</v>
      </c>
      <c r="AF7" s="38" t="s">
        <v>87</v>
      </c>
      <c r="AG7" s="38" t="s">
        <v>87</v>
      </c>
      <c r="AH7" s="38" t="s">
        <v>87</v>
      </c>
      <c r="AI7" s="38" t="s">
        <v>87</v>
      </c>
      <c r="AJ7" s="38" t="s">
        <v>87</v>
      </c>
      <c r="AK7" s="38" t="s">
        <v>87</v>
      </c>
      <c r="AL7" s="38" t="s">
        <v>87</v>
      </c>
      <c r="AM7" s="38" t="s">
        <v>87</v>
      </c>
      <c r="AN7" s="38" t="s">
        <v>87</v>
      </c>
      <c r="AO7" s="38" t="s">
        <v>87</v>
      </c>
      <c r="AP7" s="38" t="s">
        <v>87</v>
      </c>
      <c r="AQ7" s="38" t="s">
        <v>87</v>
      </c>
      <c r="AR7" s="38" t="s">
        <v>87</v>
      </c>
      <c r="AS7" s="38" t="s">
        <v>87</v>
      </c>
      <c r="AT7" s="38" t="s">
        <v>87</v>
      </c>
      <c r="AU7" s="38" t="s">
        <v>87</v>
      </c>
      <c r="AV7" s="38" t="s">
        <v>87</v>
      </c>
      <c r="AW7" s="38" t="s">
        <v>87</v>
      </c>
      <c r="AX7" s="38" t="s">
        <v>87</v>
      </c>
      <c r="AY7" s="38" t="s">
        <v>87</v>
      </c>
      <c r="AZ7" s="607" t="s">
        <v>87</v>
      </c>
      <c r="BA7" s="608"/>
      <c r="BB7" s="608"/>
      <c r="BC7" s="608"/>
      <c r="BD7" s="608"/>
      <c r="BE7" s="609"/>
      <c r="BF7" s="78"/>
      <c r="BG7" s="77" t="s">
        <v>44</v>
      </c>
      <c r="BH7" s="38" t="s">
        <v>44</v>
      </c>
      <c r="BI7" s="38" t="s">
        <v>44</v>
      </c>
      <c r="BJ7" s="38" t="s">
        <v>44</v>
      </c>
      <c r="BK7" s="38" t="s">
        <v>44</v>
      </c>
      <c r="BL7" s="38" t="s">
        <v>44</v>
      </c>
      <c r="BM7" s="38" t="s">
        <v>44</v>
      </c>
      <c r="BN7" s="38" t="s">
        <v>44</v>
      </c>
      <c r="BO7" s="38" t="s">
        <v>300</v>
      </c>
      <c r="BP7" s="38" t="s">
        <v>300</v>
      </c>
      <c r="BQ7" s="38" t="s">
        <v>300</v>
      </c>
      <c r="BR7" s="38" t="s">
        <v>300</v>
      </c>
      <c r="BS7" s="38" t="s">
        <v>300</v>
      </c>
      <c r="BT7" s="38" t="s">
        <v>300</v>
      </c>
      <c r="BU7" s="38" t="s">
        <v>300</v>
      </c>
      <c r="BV7" s="38" t="s">
        <v>300</v>
      </c>
      <c r="BW7" s="38" t="s">
        <v>300</v>
      </c>
      <c r="BX7" s="38" t="s">
        <v>300</v>
      </c>
      <c r="BY7" s="38" t="s">
        <v>300</v>
      </c>
      <c r="BZ7" s="38" t="s">
        <v>303</v>
      </c>
      <c r="CA7" s="38" t="s">
        <v>303</v>
      </c>
      <c r="CB7" s="38" t="s">
        <v>303</v>
      </c>
      <c r="CC7" s="37" t="s">
        <v>44</v>
      </c>
      <c r="CD7" s="37" t="s">
        <v>44</v>
      </c>
      <c r="CE7" s="38" t="s">
        <v>207</v>
      </c>
      <c r="CF7" s="38" t="s">
        <v>207</v>
      </c>
      <c r="CG7" s="166"/>
      <c r="CH7" s="610" t="s">
        <v>44</v>
      </c>
      <c r="CI7" s="611"/>
      <c r="CJ7" s="611"/>
      <c r="CK7" s="611"/>
      <c r="CL7" s="611"/>
      <c r="CM7" s="612"/>
    </row>
    <row r="8" spans="2:91" s="1" customFormat="1" ht="18.75" customHeight="1">
      <c r="B8" s="628"/>
      <c r="C8" s="629"/>
      <c r="D8" s="630"/>
      <c r="E8" s="556" t="s">
        <v>1423</v>
      </c>
      <c r="F8" s="556"/>
      <c r="G8" s="137"/>
      <c r="H8" s="38" t="s">
        <v>150</v>
      </c>
      <c r="I8" s="68" t="s">
        <v>281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68" t="s">
        <v>305</v>
      </c>
      <c r="AO8" s="68" t="s">
        <v>305</v>
      </c>
      <c r="AP8" s="68" t="s">
        <v>305</v>
      </c>
      <c r="AQ8" s="68" t="s">
        <v>305</v>
      </c>
      <c r="AR8" s="68" t="s">
        <v>305</v>
      </c>
      <c r="AS8" s="38" t="s">
        <v>485</v>
      </c>
      <c r="AT8" s="38" t="s">
        <v>486</v>
      </c>
      <c r="AU8" s="68" t="s">
        <v>455</v>
      </c>
      <c r="AV8" s="68" t="s">
        <v>487</v>
      </c>
      <c r="AW8" s="68" t="s">
        <v>488</v>
      </c>
      <c r="AX8" s="68" t="s">
        <v>489</v>
      </c>
      <c r="AY8" s="68" t="s">
        <v>490</v>
      </c>
      <c r="AZ8" s="171" t="s">
        <v>493</v>
      </c>
      <c r="BA8" s="171" t="s">
        <v>480</v>
      </c>
      <c r="BB8" s="171" t="s">
        <v>479</v>
      </c>
      <c r="BC8" s="172" t="s">
        <v>533</v>
      </c>
      <c r="BD8" s="171" t="s">
        <v>494</v>
      </c>
      <c r="BE8" s="173" t="s">
        <v>705</v>
      </c>
      <c r="BF8" s="137"/>
      <c r="BG8" s="38" t="s">
        <v>179</v>
      </c>
      <c r="BH8" s="67" t="s">
        <v>285</v>
      </c>
      <c r="BI8" s="67" t="s">
        <v>286</v>
      </c>
      <c r="BJ8" s="67" t="s">
        <v>287</v>
      </c>
      <c r="BK8" s="67" t="s">
        <v>288</v>
      </c>
      <c r="BL8" s="67" t="s">
        <v>289</v>
      </c>
      <c r="BM8" s="38" t="s">
        <v>150</v>
      </c>
      <c r="BN8" s="68" t="s">
        <v>281</v>
      </c>
      <c r="BO8" s="37" t="s">
        <v>290</v>
      </c>
      <c r="BP8" s="37" t="s">
        <v>291</v>
      </c>
      <c r="BQ8" s="37" t="s">
        <v>292</v>
      </c>
      <c r="BR8" s="37" t="s">
        <v>293</v>
      </c>
      <c r="BS8" s="37" t="s">
        <v>294</v>
      </c>
      <c r="BT8" s="37" t="s">
        <v>295</v>
      </c>
      <c r="BU8" s="37" t="s">
        <v>296</v>
      </c>
      <c r="BV8" s="37" t="s">
        <v>297</v>
      </c>
      <c r="BW8" s="37" t="s">
        <v>298</v>
      </c>
      <c r="BX8" s="37" t="s">
        <v>301</v>
      </c>
      <c r="BY8" s="37" t="s">
        <v>279</v>
      </c>
      <c r="BZ8" s="68" t="s">
        <v>570</v>
      </c>
      <c r="CA8" s="38" t="s">
        <v>312</v>
      </c>
      <c r="CB8" s="38" t="s">
        <v>313</v>
      </c>
      <c r="CC8" s="68" t="s">
        <v>416</v>
      </c>
      <c r="CD8" s="68" t="s">
        <v>417</v>
      </c>
      <c r="CE8" s="38" t="s">
        <v>485</v>
      </c>
      <c r="CF8" s="38" t="s">
        <v>486</v>
      </c>
      <c r="CG8" s="166"/>
      <c r="CH8" s="171" t="s">
        <v>493</v>
      </c>
      <c r="CI8" s="171" t="s">
        <v>480</v>
      </c>
      <c r="CJ8" s="171" t="s">
        <v>479</v>
      </c>
      <c r="CK8" s="172" t="s">
        <v>533</v>
      </c>
      <c r="CL8" s="171" t="s">
        <v>494</v>
      </c>
      <c r="CM8" s="176" t="s">
        <v>705</v>
      </c>
    </row>
    <row r="9" spans="2:91" s="59" customFormat="1" ht="22.5" customHeight="1">
      <c r="B9" s="570"/>
      <c r="C9" s="571"/>
      <c r="D9" s="571"/>
      <c r="E9" s="505" t="s">
        <v>947</v>
      </c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5"/>
      <c r="BH9" s="505"/>
      <c r="BI9" s="505"/>
      <c r="BJ9" s="505"/>
      <c r="BK9" s="505"/>
      <c r="BL9" s="505"/>
      <c r="BM9" s="505"/>
      <c r="BN9" s="505"/>
      <c r="BO9" s="505"/>
      <c r="BP9" s="505"/>
      <c r="BQ9" s="505"/>
      <c r="BR9" s="505"/>
      <c r="BS9" s="505"/>
      <c r="BT9" s="505"/>
      <c r="BU9" s="505"/>
      <c r="BV9" s="505"/>
      <c r="BW9" s="505"/>
      <c r="BX9" s="505"/>
      <c r="BY9" s="505"/>
      <c r="BZ9" s="505"/>
      <c r="CA9" s="505"/>
      <c r="CB9" s="505"/>
      <c r="CC9" s="505"/>
      <c r="CD9" s="505"/>
      <c r="CE9" s="505"/>
      <c r="CF9" s="505"/>
      <c r="CG9" s="505"/>
      <c r="CH9" s="505"/>
      <c r="CI9" s="505"/>
      <c r="CJ9" s="505"/>
      <c r="CK9" s="505"/>
      <c r="CL9" s="505"/>
      <c r="CM9" s="506"/>
    </row>
    <row r="10" spans="2:91">
      <c r="B10" s="570"/>
      <c r="C10" s="571"/>
      <c r="D10" s="571"/>
      <c r="E10" s="499" t="s">
        <v>332</v>
      </c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499"/>
      <c r="AS10" s="499"/>
      <c r="AT10" s="499"/>
      <c r="AU10" s="499"/>
      <c r="AV10" s="499"/>
      <c r="AW10" s="499"/>
      <c r="AX10" s="499"/>
      <c r="AY10" s="499"/>
      <c r="AZ10" s="499"/>
      <c r="BA10" s="499"/>
      <c r="BB10" s="499"/>
      <c r="BC10" s="499"/>
      <c r="BD10" s="499"/>
      <c r="BE10" s="499"/>
      <c r="BF10" s="499"/>
      <c r="BG10" s="499"/>
      <c r="BH10" s="499"/>
      <c r="BI10" s="499"/>
      <c r="BJ10" s="499"/>
      <c r="BK10" s="499"/>
      <c r="BL10" s="499"/>
      <c r="BM10" s="499"/>
      <c r="BN10" s="499"/>
      <c r="BO10" s="499"/>
      <c r="BP10" s="499"/>
      <c r="BQ10" s="499"/>
      <c r="BR10" s="499"/>
      <c r="BS10" s="499"/>
      <c r="BT10" s="499"/>
      <c r="BU10" s="499"/>
      <c r="BV10" s="499"/>
      <c r="BW10" s="499"/>
      <c r="BX10" s="499"/>
      <c r="BY10" s="499"/>
      <c r="BZ10" s="499"/>
      <c r="CA10" s="499"/>
      <c r="CB10" s="499"/>
      <c r="CC10" s="499"/>
      <c r="CD10" s="499"/>
      <c r="CE10" s="499"/>
      <c r="CF10" s="499"/>
      <c r="CG10" s="499"/>
      <c r="CH10" s="499"/>
      <c r="CI10" s="499"/>
      <c r="CJ10" s="499"/>
      <c r="CK10" s="499"/>
      <c r="CL10" s="499"/>
      <c r="CM10" s="500"/>
    </row>
    <row r="11" spans="2:91" ht="15" customHeight="1">
      <c r="B11" s="99">
        <v>343</v>
      </c>
      <c r="C11" s="49">
        <v>1</v>
      </c>
      <c r="D11" s="51">
        <v>1</v>
      </c>
      <c r="E11" s="37" t="s">
        <v>177</v>
      </c>
      <c r="F11" s="38" t="s">
        <v>572</v>
      </c>
      <c r="G11" s="78"/>
      <c r="H11" s="38">
        <v>0.5</v>
      </c>
      <c r="I11" s="21">
        <v>10.9</v>
      </c>
      <c r="J11" s="167">
        <v>0.3</v>
      </c>
      <c r="K11" s="167">
        <v>0.3</v>
      </c>
      <c r="L11" s="167">
        <v>166</v>
      </c>
      <c r="M11" s="167">
        <v>0.3</v>
      </c>
      <c r="N11" s="167">
        <v>0.3</v>
      </c>
      <c r="O11" s="167">
        <v>0.7</v>
      </c>
      <c r="P11" s="167">
        <v>0.5</v>
      </c>
      <c r="Q11" s="167">
        <v>0.5</v>
      </c>
      <c r="R11" s="167">
        <v>0.4</v>
      </c>
      <c r="S11" s="167">
        <v>0.5</v>
      </c>
      <c r="T11" s="167">
        <v>0.2</v>
      </c>
      <c r="U11" s="167">
        <v>0.2</v>
      </c>
      <c r="V11" s="167">
        <v>0.3</v>
      </c>
      <c r="W11" s="167">
        <v>1.2</v>
      </c>
      <c r="X11" s="167">
        <v>0.5</v>
      </c>
      <c r="Y11" s="167">
        <v>38.700000000000003</v>
      </c>
      <c r="Z11" s="167">
        <v>3.3</v>
      </c>
      <c r="AA11" s="167">
        <v>13.4</v>
      </c>
      <c r="AB11" s="167" t="s">
        <v>278</v>
      </c>
      <c r="AC11" s="167">
        <v>6.4</v>
      </c>
      <c r="AD11" s="167" t="s">
        <v>278</v>
      </c>
      <c r="AE11" s="167">
        <v>1.5</v>
      </c>
      <c r="AF11" s="167" t="s">
        <v>278</v>
      </c>
      <c r="AG11" s="167" t="s">
        <v>278</v>
      </c>
      <c r="AH11" s="167" t="s">
        <v>278</v>
      </c>
      <c r="AI11" s="167">
        <v>3.6</v>
      </c>
      <c r="AJ11" s="167" t="s">
        <v>278</v>
      </c>
      <c r="AK11" s="167">
        <v>0.7</v>
      </c>
      <c r="AL11" s="167" t="s">
        <v>278</v>
      </c>
      <c r="AM11" s="167" t="s">
        <v>278</v>
      </c>
      <c r="AN11" s="21">
        <v>40</v>
      </c>
      <c r="AO11" s="21">
        <v>41.4</v>
      </c>
      <c r="AP11" s="21">
        <v>49.9</v>
      </c>
      <c r="AQ11" s="21">
        <v>49.6</v>
      </c>
      <c r="AR11" s="21">
        <v>89.7</v>
      </c>
      <c r="AS11" s="21" t="s">
        <v>406</v>
      </c>
      <c r="AT11" s="21" t="s">
        <v>406</v>
      </c>
      <c r="AU11" s="21">
        <v>3.06</v>
      </c>
      <c r="AV11" s="21">
        <v>10.199999999999999</v>
      </c>
      <c r="AW11" s="21">
        <v>57.9</v>
      </c>
      <c r="AX11" s="21">
        <v>65.8</v>
      </c>
      <c r="AY11" s="21">
        <v>77</v>
      </c>
      <c r="AZ11" s="30">
        <f>MIN(H11:AY11)</f>
        <v>0.2</v>
      </c>
      <c r="BA11" s="30">
        <f>MEDIAN(H11:AY11)</f>
        <v>2.2800000000000002</v>
      </c>
      <c r="BB11" s="30">
        <f>AVERAGE(H11:AY11)</f>
        <v>21.64</v>
      </c>
      <c r="BC11" s="30">
        <f>PERCENTILE(H11:AY11,0.95)</f>
        <v>81.444999999999936</v>
      </c>
      <c r="BD11" s="30">
        <f>MAX(H11:AY11)</f>
        <v>166</v>
      </c>
      <c r="BE11" s="30">
        <f>STDEV(H11:AY11)</f>
        <v>36.321922255899899</v>
      </c>
      <c r="BF11" s="76"/>
      <c r="BG11" s="22">
        <v>1023</v>
      </c>
      <c r="BH11" s="77">
        <v>185.8</v>
      </c>
      <c r="BI11" s="77">
        <v>436.8</v>
      </c>
      <c r="BJ11" s="77">
        <v>243.7</v>
      </c>
      <c r="BK11" s="77">
        <v>113.6</v>
      </c>
      <c r="BL11" s="77">
        <v>165.8</v>
      </c>
      <c r="BM11" s="22">
        <f>MEDIAN(G11:BL11)</f>
        <v>8.3000000000000007</v>
      </c>
      <c r="BN11" s="22">
        <f>AVERAGE(G11:BM11)</f>
        <v>68.524402601189365</v>
      </c>
      <c r="BO11" s="64">
        <v>109</v>
      </c>
      <c r="BP11" s="64">
        <v>126</v>
      </c>
      <c r="BQ11" s="64">
        <v>1699</v>
      </c>
      <c r="BR11" s="64">
        <v>120</v>
      </c>
      <c r="BS11" s="64">
        <v>390</v>
      </c>
      <c r="BT11" s="64">
        <v>604</v>
      </c>
      <c r="BU11" s="64">
        <v>349</v>
      </c>
      <c r="BV11" s="64">
        <v>1027</v>
      </c>
      <c r="BW11" s="64">
        <v>525</v>
      </c>
      <c r="BX11" s="22">
        <f>MEDIAN(BO11:BW11)</f>
        <v>390</v>
      </c>
      <c r="BY11" s="22">
        <f>AVERAGE(BO11:BW11)</f>
        <v>549.88888888888891</v>
      </c>
      <c r="BZ11" s="22">
        <v>63.6</v>
      </c>
      <c r="CA11" s="22">
        <v>172</v>
      </c>
      <c r="CB11" s="22">
        <v>76.900000000000006</v>
      </c>
      <c r="CC11" s="22">
        <v>31</v>
      </c>
      <c r="CD11" s="22">
        <v>21</v>
      </c>
      <c r="CE11" s="22" t="s">
        <v>414</v>
      </c>
      <c r="CF11" s="22" t="s">
        <v>414</v>
      </c>
      <c r="CG11" s="168"/>
      <c r="CH11" s="30">
        <f t="shared" ref="CH11" si="0">MIN(BG11:CF11)</f>
        <v>8.3000000000000007</v>
      </c>
      <c r="CI11" s="30">
        <f>MEDIAN(BG11:CF11)</f>
        <v>178.9</v>
      </c>
      <c r="CJ11" s="30">
        <f>AVERAGE(BG11:CF11)</f>
        <v>354.12138714541993</v>
      </c>
      <c r="CK11" s="152">
        <f>PERCENTILE(BG11:CF11,0.95)</f>
        <v>1026.4000000000001</v>
      </c>
      <c r="CL11" s="30">
        <f t="shared" ref="CL11" si="1">MAX(BG11:CF11)</f>
        <v>1699</v>
      </c>
      <c r="CM11" s="160">
        <f t="shared" ref="CM11" si="2">STDEV(BG11:CF11)</f>
        <v>404.32434515009345</v>
      </c>
    </row>
    <row r="12" spans="2:91" ht="15" customHeight="1">
      <c r="B12" s="99">
        <v>344</v>
      </c>
      <c r="C12" s="49">
        <v>2</v>
      </c>
      <c r="D12" s="51">
        <v>2</v>
      </c>
      <c r="E12" s="21" t="s">
        <v>966</v>
      </c>
      <c r="F12" s="38" t="s">
        <v>573</v>
      </c>
      <c r="G12" s="76"/>
      <c r="H12" s="21">
        <v>0.2</v>
      </c>
      <c r="I12" s="21">
        <v>0.2</v>
      </c>
      <c r="J12" s="167" t="s">
        <v>278</v>
      </c>
      <c r="K12" s="167" t="s">
        <v>278</v>
      </c>
      <c r="L12" s="167" t="s">
        <v>278</v>
      </c>
      <c r="M12" s="167" t="s">
        <v>278</v>
      </c>
      <c r="N12" s="167" t="s">
        <v>278</v>
      </c>
      <c r="O12" s="167" t="s">
        <v>278</v>
      </c>
      <c r="P12" s="167" t="s">
        <v>278</v>
      </c>
      <c r="Q12" s="167" t="s">
        <v>278</v>
      </c>
      <c r="R12" s="167" t="s">
        <v>278</v>
      </c>
      <c r="S12" s="167" t="s">
        <v>278</v>
      </c>
      <c r="T12" s="167" t="s">
        <v>278</v>
      </c>
      <c r="U12" s="167" t="s">
        <v>278</v>
      </c>
      <c r="V12" s="167" t="s">
        <v>278</v>
      </c>
      <c r="W12" s="167" t="s">
        <v>278</v>
      </c>
      <c r="X12" s="167" t="s">
        <v>278</v>
      </c>
      <c r="Y12" s="167" t="s">
        <v>278</v>
      </c>
      <c r="Z12" s="167" t="s">
        <v>278</v>
      </c>
      <c r="AA12" s="167">
        <v>0.2</v>
      </c>
      <c r="AB12" s="167">
        <v>0.2</v>
      </c>
      <c r="AC12" s="167">
        <v>0.2</v>
      </c>
      <c r="AD12" s="167" t="s">
        <v>278</v>
      </c>
      <c r="AE12" s="167">
        <v>0.2</v>
      </c>
      <c r="AF12" s="167">
        <v>0.2</v>
      </c>
      <c r="AG12" s="167" t="s">
        <v>278</v>
      </c>
      <c r="AH12" s="167" t="s">
        <v>278</v>
      </c>
      <c r="AI12" s="167" t="s">
        <v>278</v>
      </c>
      <c r="AJ12" s="167" t="s">
        <v>278</v>
      </c>
      <c r="AK12" s="167" t="s">
        <v>278</v>
      </c>
      <c r="AL12" s="167" t="s">
        <v>278</v>
      </c>
      <c r="AM12" s="167" t="s">
        <v>278</v>
      </c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30">
        <f t="shared" ref="AZ12:AZ27" si="3">MIN(H12:AY12)</f>
        <v>0.2</v>
      </c>
      <c r="BA12" s="30">
        <f t="shared" ref="BA12:BA25" si="4">MEDIAN(H12:AY12)</f>
        <v>0.2</v>
      </c>
      <c r="BB12" s="30">
        <f t="shared" ref="BB12:BB25" si="5">AVERAGE(H12:AY12)</f>
        <v>0.19999999999999998</v>
      </c>
      <c r="BC12" s="30">
        <f t="shared" ref="BC12:BC25" si="6">PERCENTILE(H12:AY12,0.95)</f>
        <v>0.2</v>
      </c>
      <c r="BD12" s="30">
        <f t="shared" ref="BD12:BD27" si="7">MAX(H12:AY12)</f>
        <v>0.2</v>
      </c>
      <c r="BE12" s="30">
        <f t="shared" ref="BE12:BE25" si="8">STDEV(H12:AY12)</f>
        <v>2.9979448083323853E-17</v>
      </c>
      <c r="BF12" s="76"/>
      <c r="BG12" s="22"/>
      <c r="BH12" s="22">
        <v>223.9</v>
      </c>
      <c r="BI12" s="22">
        <v>130.5</v>
      </c>
      <c r="BJ12" s="22">
        <v>113.8</v>
      </c>
      <c r="BK12" s="22">
        <v>61.7</v>
      </c>
      <c r="BL12" s="22">
        <v>35.5</v>
      </c>
      <c r="BM12" s="22">
        <f>MEDIAN(G12:BL12)</f>
        <v>0.2</v>
      </c>
      <c r="BN12" s="22">
        <f>AVERAGE(G12:BM12)</f>
        <v>29.894736842105271</v>
      </c>
      <c r="BO12" s="64">
        <v>4.1900000000000004</v>
      </c>
      <c r="BP12" s="64">
        <v>3.73</v>
      </c>
      <c r="BQ12" s="64">
        <v>5.05</v>
      </c>
      <c r="BR12" s="64">
        <v>6.98</v>
      </c>
      <c r="BS12" s="64">
        <v>4.66</v>
      </c>
      <c r="BT12" s="64">
        <v>7.74</v>
      </c>
      <c r="BU12" s="64">
        <v>4.93</v>
      </c>
      <c r="BV12" s="64">
        <v>5.39</v>
      </c>
      <c r="BW12" s="64">
        <v>5.19</v>
      </c>
      <c r="BX12" s="22">
        <f>MEDIAN(BO12:BW12)</f>
        <v>5.05</v>
      </c>
      <c r="BY12" s="22">
        <f>AVERAGE(BO12:BW12)</f>
        <v>5.3177777777777777</v>
      </c>
      <c r="BZ12" s="22">
        <v>0.26</v>
      </c>
      <c r="CA12" s="22">
        <v>5.29</v>
      </c>
      <c r="CB12" s="169"/>
      <c r="CC12" s="22"/>
      <c r="CD12" s="22"/>
      <c r="CE12" s="22"/>
      <c r="CF12" s="22"/>
      <c r="CG12" s="168"/>
      <c r="CH12" s="30">
        <f t="shared" ref="CH12:CH30" si="9">MIN(BG12:CF12)</f>
        <v>0.2</v>
      </c>
      <c r="CI12" s="30">
        <f t="shared" ref="CI12:CI28" si="10">MEDIAN(BG12:CF12)</f>
        <v>5.3038888888888884</v>
      </c>
      <c r="CJ12" s="30">
        <f t="shared" ref="CJ12:CJ28" si="11">AVERAGE(BG12:CF12)</f>
        <v>32.963625730994153</v>
      </c>
      <c r="CK12" s="152">
        <f t="shared" ref="CK12:CK28" si="12">PERCENTILE(BG12:CF12,0.95)</f>
        <v>135.17000000000007</v>
      </c>
      <c r="CL12" s="30">
        <f t="shared" ref="CL12:CL30" si="13">MAX(BG12:CF12)</f>
        <v>223.9</v>
      </c>
      <c r="CM12" s="160">
        <f t="shared" ref="CM12:CM28" si="14">STDEV(BG12:CF12)</f>
        <v>58.350214911745731</v>
      </c>
    </row>
    <row r="13" spans="2:91" ht="15" customHeight="1">
      <c r="B13" s="99">
        <v>345</v>
      </c>
      <c r="C13" s="49">
        <v>3</v>
      </c>
      <c r="D13" s="51">
        <v>3</v>
      </c>
      <c r="E13" s="21" t="s">
        <v>965</v>
      </c>
      <c r="F13" s="38" t="s">
        <v>574</v>
      </c>
      <c r="G13" s="76"/>
      <c r="H13" s="21">
        <v>0.3</v>
      </c>
      <c r="I13" s="21">
        <v>0.52</v>
      </c>
      <c r="J13" s="167" t="s">
        <v>278</v>
      </c>
      <c r="K13" s="167" t="s">
        <v>278</v>
      </c>
      <c r="L13" s="167" t="s">
        <v>278</v>
      </c>
      <c r="M13" s="167" t="s">
        <v>278</v>
      </c>
      <c r="N13" s="167" t="s">
        <v>278</v>
      </c>
      <c r="O13" s="167" t="s">
        <v>278</v>
      </c>
      <c r="P13" s="167" t="s">
        <v>278</v>
      </c>
      <c r="Q13" s="167" t="s">
        <v>278</v>
      </c>
      <c r="R13" s="167" t="s">
        <v>278</v>
      </c>
      <c r="S13" s="167" t="s">
        <v>278</v>
      </c>
      <c r="T13" s="167">
        <v>0.3</v>
      </c>
      <c r="U13" s="167">
        <v>2.6</v>
      </c>
      <c r="V13" s="167">
        <v>0.9</v>
      </c>
      <c r="W13" s="167">
        <v>0.3</v>
      </c>
      <c r="X13" s="167">
        <v>0.8</v>
      </c>
      <c r="Y13" s="167" t="s">
        <v>278</v>
      </c>
      <c r="Z13" s="167" t="s">
        <v>278</v>
      </c>
      <c r="AA13" s="167">
        <v>0.3</v>
      </c>
      <c r="AB13" s="167">
        <v>0.3</v>
      </c>
      <c r="AC13" s="167">
        <v>0.5</v>
      </c>
      <c r="AD13" s="167">
        <v>0.3</v>
      </c>
      <c r="AE13" s="167">
        <v>0.4</v>
      </c>
      <c r="AF13" s="167">
        <v>0.4</v>
      </c>
      <c r="AG13" s="167">
        <v>0.4</v>
      </c>
      <c r="AH13" s="167">
        <v>0.3</v>
      </c>
      <c r="AI13" s="167">
        <v>0.4</v>
      </c>
      <c r="AJ13" s="167">
        <v>0.3</v>
      </c>
      <c r="AK13" s="167">
        <v>0.3</v>
      </c>
      <c r="AL13" s="167">
        <v>0.3</v>
      </c>
      <c r="AM13" s="167">
        <v>0.3</v>
      </c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30">
        <f t="shared" si="3"/>
        <v>0.3</v>
      </c>
      <c r="BA13" s="30">
        <f t="shared" si="4"/>
        <v>0.3</v>
      </c>
      <c r="BB13" s="30">
        <f t="shared" si="5"/>
        <v>0.51100000000000023</v>
      </c>
      <c r="BC13" s="30">
        <f t="shared" si="6"/>
        <v>0.98500000000000121</v>
      </c>
      <c r="BD13" s="30">
        <f t="shared" si="7"/>
        <v>2.6</v>
      </c>
      <c r="BE13" s="30">
        <f t="shared" si="8"/>
        <v>0.52001923041364517</v>
      </c>
      <c r="BF13" s="76"/>
      <c r="BG13" s="22"/>
      <c r="BH13" s="22"/>
      <c r="BI13" s="22"/>
      <c r="BJ13" s="22"/>
      <c r="BK13" s="22"/>
      <c r="BL13" s="22"/>
      <c r="BM13" s="22"/>
      <c r="BN13" s="22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170"/>
      <c r="CA13" s="169"/>
      <c r="CB13" s="169"/>
      <c r="CC13" s="22"/>
      <c r="CD13" s="22"/>
      <c r="CE13" s="22"/>
      <c r="CF13" s="22"/>
      <c r="CG13" s="168"/>
      <c r="CH13" s="30" t="s">
        <v>721</v>
      </c>
      <c r="CI13" s="30" t="s">
        <v>721</v>
      </c>
      <c r="CJ13" s="30" t="s">
        <v>721</v>
      </c>
      <c r="CK13" s="152" t="s">
        <v>721</v>
      </c>
      <c r="CL13" s="30" t="s">
        <v>721</v>
      </c>
      <c r="CM13" s="160" t="s">
        <v>655</v>
      </c>
    </row>
    <row r="14" spans="2:91" ht="15" customHeight="1">
      <c r="B14" s="99">
        <v>346</v>
      </c>
      <c r="C14" s="49">
        <v>4</v>
      </c>
      <c r="D14" s="51">
        <v>4</v>
      </c>
      <c r="E14" s="21" t="s">
        <v>964</v>
      </c>
      <c r="F14" s="38" t="s">
        <v>575</v>
      </c>
      <c r="G14" s="76"/>
      <c r="H14" s="21">
        <v>0.4</v>
      </c>
      <c r="I14" s="21">
        <v>0.38</v>
      </c>
      <c r="J14" s="167">
        <v>0.3</v>
      </c>
      <c r="K14" s="167">
        <v>0.4</v>
      </c>
      <c r="L14" s="167">
        <v>0.5</v>
      </c>
      <c r="M14" s="167">
        <v>0.4</v>
      </c>
      <c r="N14" s="167">
        <v>0.5</v>
      </c>
      <c r="O14" s="167" t="s">
        <v>278</v>
      </c>
      <c r="P14" s="167" t="s">
        <v>278</v>
      </c>
      <c r="Q14" s="167" t="s">
        <v>278</v>
      </c>
      <c r="R14" s="167" t="s">
        <v>278</v>
      </c>
      <c r="S14" s="167" t="s">
        <v>278</v>
      </c>
      <c r="T14" s="167" t="s">
        <v>278</v>
      </c>
      <c r="U14" s="167" t="s">
        <v>278</v>
      </c>
      <c r="V14" s="167" t="s">
        <v>278</v>
      </c>
      <c r="W14" s="167" t="s">
        <v>278</v>
      </c>
      <c r="X14" s="167" t="s">
        <v>278</v>
      </c>
      <c r="Y14" s="167">
        <v>0.3</v>
      </c>
      <c r="Z14" s="167">
        <v>0.3</v>
      </c>
      <c r="AA14" s="167" t="s">
        <v>278</v>
      </c>
      <c r="AB14" s="167" t="s">
        <v>278</v>
      </c>
      <c r="AC14" s="24" t="s">
        <v>229</v>
      </c>
      <c r="AD14" s="167" t="s">
        <v>278</v>
      </c>
      <c r="AE14" s="167" t="s">
        <v>278</v>
      </c>
      <c r="AF14" s="167" t="s">
        <v>278</v>
      </c>
      <c r="AG14" s="167" t="s">
        <v>278</v>
      </c>
      <c r="AH14" s="167" t="s">
        <v>278</v>
      </c>
      <c r="AI14" s="167" t="s">
        <v>278</v>
      </c>
      <c r="AJ14" s="167" t="s">
        <v>278</v>
      </c>
      <c r="AK14" s="167" t="s">
        <v>278</v>
      </c>
      <c r="AL14" s="167" t="s">
        <v>278</v>
      </c>
      <c r="AM14" s="167" t="s">
        <v>278</v>
      </c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30">
        <f t="shared" si="3"/>
        <v>0.3</v>
      </c>
      <c r="BA14" s="30">
        <f t="shared" si="4"/>
        <v>0.4</v>
      </c>
      <c r="BB14" s="30">
        <f t="shared" si="5"/>
        <v>0.3866666666666666</v>
      </c>
      <c r="BC14" s="30">
        <f t="shared" si="6"/>
        <v>0.5</v>
      </c>
      <c r="BD14" s="30">
        <f t="shared" si="7"/>
        <v>0.5</v>
      </c>
      <c r="BE14" s="30">
        <f t="shared" si="8"/>
        <v>7.8102496759066858E-2</v>
      </c>
      <c r="BF14" s="76"/>
      <c r="BG14" s="22"/>
      <c r="BH14" s="22">
        <v>82.1</v>
      </c>
      <c r="BI14" s="170" t="s">
        <v>209</v>
      </c>
      <c r="BJ14" s="170" t="s">
        <v>209</v>
      </c>
      <c r="BK14" s="22">
        <v>53.2</v>
      </c>
      <c r="BL14" s="170" t="s">
        <v>209</v>
      </c>
      <c r="BM14" s="22">
        <f>MEDIAN(G14:BL14)</f>
        <v>0.4</v>
      </c>
      <c r="BN14" s="22">
        <f>AVERAGE(G14:BM14)</f>
        <v>7.8524871757458747</v>
      </c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170"/>
      <c r="CA14" s="169"/>
      <c r="CB14" s="169"/>
      <c r="CC14" s="22"/>
      <c r="CD14" s="22"/>
      <c r="CE14" s="22"/>
      <c r="CF14" s="22"/>
      <c r="CG14" s="168"/>
      <c r="CH14" s="30">
        <f t="shared" si="9"/>
        <v>0.4</v>
      </c>
      <c r="CI14" s="30">
        <f t="shared" si="10"/>
        <v>30.526243587872937</v>
      </c>
      <c r="CJ14" s="30">
        <f t="shared" si="11"/>
        <v>35.88812179393647</v>
      </c>
      <c r="CK14" s="152">
        <f t="shared" si="12"/>
        <v>77.764999999999986</v>
      </c>
      <c r="CL14" s="30">
        <f t="shared" si="13"/>
        <v>82.1</v>
      </c>
      <c r="CM14" s="160">
        <f t="shared" si="14"/>
        <v>38.646441885636257</v>
      </c>
    </row>
    <row r="15" spans="2:91" ht="15" customHeight="1">
      <c r="B15" s="99">
        <v>347</v>
      </c>
      <c r="C15" s="49">
        <v>5</v>
      </c>
      <c r="D15" s="51">
        <v>5</v>
      </c>
      <c r="E15" s="21" t="s">
        <v>1581</v>
      </c>
      <c r="F15" s="38" t="s">
        <v>576</v>
      </c>
      <c r="G15" s="76"/>
      <c r="H15" s="21">
        <v>0.4</v>
      </c>
      <c r="I15" s="21">
        <v>0.41</v>
      </c>
      <c r="J15" s="167">
        <v>0.5</v>
      </c>
      <c r="K15" s="167">
        <v>0.4</v>
      </c>
      <c r="L15" s="167">
        <v>0.5</v>
      </c>
      <c r="M15" s="167">
        <v>0.4</v>
      </c>
      <c r="N15" s="167">
        <v>0.4</v>
      </c>
      <c r="O15" s="167" t="s">
        <v>278</v>
      </c>
      <c r="P15" s="167" t="s">
        <v>278</v>
      </c>
      <c r="Q15" s="167" t="s">
        <v>278</v>
      </c>
      <c r="R15" s="167" t="s">
        <v>278</v>
      </c>
      <c r="S15" s="167" t="s">
        <v>278</v>
      </c>
      <c r="T15" s="167" t="s">
        <v>278</v>
      </c>
      <c r="U15" s="167" t="s">
        <v>278</v>
      </c>
      <c r="V15" s="167" t="s">
        <v>278</v>
      </c>
      <c r="W15" s="167" t="s">
        <v>278</v>
      </c>
      <c r="X15" s="167" t="s">
        <v>278</v>
      </c>
      <c r="Y15" s="167">
        <v>0.3</v>
      </c>
      <c r="Z15" s="167">
        <v>0.4</v>
      </c>
      <c r="AA15" s="167" t="s">
        <v>278</v>
      </c>
      <c r="AB15" s="167" t="s">
        <v>278</v>
      </c>
      <c r="AC15" s="167" t="s">
        <v>278</v>
      </c>
      <c r="AD15" s="167" t="s">
        <v>278</v>
      </c>
      <c r="AE15" s="167" t="s">
        <v>278</v>
      </c>
      <c r="AF15" s="167" t="s">
        <v>278</v>
      </c>
      <c r="AG15" s="167" t="s">
        <v>278</v>
      </c>
      <c r="AH15" s="167" t="s">
        <v>278</v>
      </c>
      <c r="AI15" s="167" t="s">
        <v>278</v>
      </c>
      <c r="AJ15" s="167" t="s">
        <v>278</v>
      </c>
      <c r="AK15" s="167" t="s">
        <v>278</v>
      </c>
      <c r="AL15" s="167" t="s">
        <v>278</v>
      </c>
      <c r="AM15" s="167" t="s">
        <v>278</v>
      </c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30">
        <f t="shared" si="3"/>
        <v>0.3</v>
      </c>
      <c r="BA15" s="30">
        <f t="shared" si="4"/>
        <v>0.4</v>
      </c>
      <c r="BB15" s="30">
        <f t="shared" si="5"/>
        <v>0.41222222222222216</v>
      </c>
      <c r="BC15" s="30">
        <f t="shared" si="6"/>
        <v>0.5</v>
      </c>
      <c r="BD15" s="30">
        <f t="shared" si="7"/>
        <v>0.5</v>
      </c>
      <c r="BE15" s="30">
        <f t="shared" si="8"/>
        <v>5.9953685828683718E-2</v>
      </c>
      <c r="BF15" s="76"/>
      <c r="BG15" s="22"/>
      <c r="BH15" s="22"/>
      <c r="BI15" s="22"/>
      <c r="BJ15" s="22"/>
      <c r="BK15" s="22"/>
      <c r="BL15" s="22"/>
      <c r="BM15" s="22"/>
      <c r="BN15" s="22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22"/>
      <c r="CA15" s="22"/>
      <c r="CB15" s="22"/>
      <c r="CC15" s="22"/>
      <c r="CD15" s="22"/>
      <c r="CE15" s="22"/>
      <c r="CF15" s="22"/>
      <c r="CG15" s="168"/>
      <c r="CH15" s="30" t="s">
        <v>721</v>
      </c>
      <c r="CI15" s="30" t="s">
        <v>721</v>
      </c>
      <c r="CJ15" s="30" t="s">
        <v>721</v>
      </c>
      <c r="CK15" s="152" t="s">
        <v>721</v>
      </c>
      <c r="CL15" s="30" t="s">
        <v>721</v>
      </c>
      <c r="CM15" s="160" t="s">
        <v>655</v>
      </c>
    </row>
    <row r="16" spans="2:91" ht="15" customHeight="1">
      <c r="B16" s="99">
        <v>348</v>
      </c>
      <c r="C16" s="49">
        <v>6</v>
      </c>
      <c r="D16" s="51">
        <v>6</v>
      </c>
      <c r="E16" s="21" t="s">
        <v>962</v>
      </c>
      <c r="F16" s="38" t="s">
        <v>577</v>
      </c>
      <c r="G16" s="76"/>
      <c r="H16" s="21"/>
      <c r="I16" s="21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30" t="s">
        <v>721</v>
      </c>
      <c r="BA16" s="30" t="s">
        <v>721</v>
      </c>
      <c r="BB16" s="30" t="s">
        <v>721</v>
      </c>
      <c r="BC16" s="30" t="s">
        <v>721</v>
      </c>
      <c r="BD16" s="30" t="s">
        <v>721</v>
      </c>
      <c r="BE16" s="30" t="s">
        <v>655</v>
      </c>
      <c r="BF16" s="76"/>
      <c r="BG16" s="22"/>
      <c r="BH16" s="22"/>
      <c r="BI16" s="22"/>
      <c r="BJ16" s="22"/>
      <c r="BK16" s="22"/>
      <c r="BL16" s="22"/>
      <c r="BM16" s="22"/>
      <c r="BN16" s="22"/>
      <c r="BO16" s="64">
        <v>0.18</v>
      </c>
      <c r="BP16" s="64">
        <v>0.28000000000000003</v>
      </c>
      <c r="BQ16" s="64">
        <v>0.48</v>
      </c>
      <c r="BR16" s="64">
        <v>0.45</v>
      </c>
      <c r="BS16" s="64">
        <v>0.41</v>
      </c>
      <c r="BT16" s="64">
        <v>0.24</v>
      </c>
      <c r="BU16" s="64">
        <v>0.11</v>
      </c>
      <c r="BV16" s="64">
        <v>0.11</v>
      </c>
      <c r="BW16" s="64">
        <v>0.22</v>
      </c>
      <c r="BX16" s="22">
        <f>MEDIAN(BO16:BW16)</f>
        <v>0.24</v>
      </c>
      <c r="BY16" s="22">
        <f>AVERAGE(BO16:BW16)</f>
        <v>0.27555555555555555</v>
      </c>
      <c r="BZ16" s="22"/>
      <c r="CA16" s="22"/>
      <c r="CB16" s="22"/>
      <c r="CC16" s="22"/>
      <c r="CD16" s="22"/>
      <c r="CE16" s="22"/>
      <c r="CF16" s="22"/>
      <c r="CG16" s="168"/>
      <c r="CH16" s="30">
        <f t="shared" si="9"/>
        <v>0.11</v>
      </c>
      <c r="CI16" s="30">
        <f t="shared" si="10"/>
        <v>0.24</v>
      </c>
      <c r="CJ16" s="30">
        <f t="shared" si="11"/>
        <v>0.2723232323232323</v>
      </c>
      <c r="CK16" s="152">
        <f t="shared" si="12"/>
        <v>0.46499999999999997</v>
      </c>
      <c r="CL16" s="30">
        <f t="shared" si="13"/>
        <v>0.48</v>
      </c>
      <c r="CM16" s="160">
        <f t="shared" si="14"/>
        <v>0.12640074869431203</v>
      </c>
    </row>
    <row r="17" spans="2:91" ht="15" customHeight="1">
      <c r="B17" s="99">
        <v>349</v>
      </c>
      <c r="C17" s="49">
        <v>7</v>
      </c>
      <c r="D17" s="51">
        <v>7</v>
      </c>
      <c r="E17" s="21" t="s">
        <v>961</v>
      </c>
      <c r="F17" s="38" t="s">
        <v>578</v>
      </c>
      <c r="G17" s="76"/>
      <c r="H17" s="21"/>
      <c r="I17" s="21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30" t="s">
        <v>721</v>
      </c>
      <c r="BA17" s="30" t="s">
        <v>721</v>
      </c>
      <c r="BB17" s="30" t="s">
        <v>721</v>
      </c>
      <c r="BC17" s="30" t="s">
        <v>721</v>
      </c>
      <c r="BD17" s="30" t="s">
        <v>721</v>
      </c>
      <c r="BE17" s="30" t="s">
        <v>655</v>
      </c>
      <c r="BF17" s="76"/>
      <c r="BG17" s="22"/>
      <c r="BH17" s="22"/>
      <c r="BI17" s="22"/>
      <c r="BJ17" s="22"/>
      <c r="BK17" s="22"/>
      <c r="BL17" s="22"/>
      <c r="BM17" s="22"/>
      <c r="BN17" s="22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22"/>
      <c r="CA17" s="22"/>
      <c r="CB17" s="22"/>
      <c r="CC17" s="22"/>
      <c r="CD17" s="22"/>
      <c r="CE17" s="22"/>
      <c r="CF17" s="22"/>
      <c r="CG17" s="168"/>
      <c r="CH17" s="30">
        <f t="shared" si="9"/>
        <v>0</v>
      </c>
      <c r="CI17" s="30" t="s">
        <v>655</v>
      </c>
      <c r="CJ17" s="30" t="s">
        <v>655</v>
      </c>
      <c r="CK17" s="152" t="s">
        <v>655</v>
      </c>
      <c r="CL17" s="30">
        <f t="shared" si="13"/>
        <v>0</v>
      </c>
      <c r="CM17" s="160" t="s">
        <v>655</v>
      </c>
    </row>
    <row r="18" spans="2:91" ht="15" customHeight="1">
      <c r="B18" s="99">
        <v>350</v>
      </c>
      <c r="C18" s="49">
        <v>8</v>
      </c>
      <c r="D18" s="51">
        <v>8</v>
      </c>
      <c r="E18" s="21" t="s">
        <v>960</v>
      </c>
      <c r="F18" s="38" t="s">
        <v>579</v>
      </c>
      <c r="G18" s="76"/>
      <c r="H18" s="21" t="s">
        <v>155</v>
      </c>
      <c r="I18" s="21" t="s">
        <v>155</v>
      </c>
      <c r="J18" s="21" t="s">
        <v>278</v>
      </c>
      <c r="K18" s="21" t="s">
        <v>278</v>
      </c>
      <c r="L18" s="21" t="s">
        <v>278</v>
      </c>
      <c r="M18" s="21" t="s">
        <v>278</v>
      </c>
      <c r="N18" s="21" t="s">
        <v>278</v>
      </c>
      <c r="O18" s="21" t="s">
        <v>278</v>
      </c>
      <c r="P18" s="21" t="s">
        <v>278</v>
      </c>
      <c r="Q18" s="21" t="s">
        <v>278</v>
      </c>
      <c r="R18" s="21" t="s">
        <v>278</v>
      </c>
      <c r="S18" s="21" t="s">
        <v>278</v>
      </c>
      <c r="T18" s="21" t="s">
        <v>278</v>
      </c>
      <c r="U18" s="21" t="s">
        <v>278</v>
      </c>
      <c r="V18" s="21" t="s">
        <v>278</v>
      </c>
      <c r="W18" s="21" t="s">
        <v>278</v>
      </c>
      <c r="X18" s="21" t="s">
        <v>278</v>
      </c>
      <c r="Y18" s="21" t="s">
        <v>278</v>
      </c>
      <c r="Z18" s="21" t="s">
        <v>278</v>
      </c>
      <c r="AA18" s="21" t="s">
        <v>278</v>
      </c>
      <c r="AB18" s="21" t="s">
        <v>278</v>
      </c>
      <c r="AC18" s="21" t="s">
        <v>278</v>
      </c>
      <c r="AD18" s="21" t="s">
        <v>278</v>
      </c>
      <c r="AE18" s="21" t="s">
        <v>278</v>
      </c>
      <c r="AF18" s="21" t="s">
        <v>278</v>
      </c>
      <c r="AG18" s="21" t="s">
        <v>278</v>
      </c>
      <c r="AH18" s="21" t="s">
        <v>278</v>
      </c>
      <c r="AI18" s="21" t="s">
        <v>278</v>
      </c>
      <c r="AJ18" s="21" t="s">
        <v>278</v>
      </c>
      <c r="AK18" s="21" t="s">
        <v>278</v>
      </c>
      <c r="AL18" s="21" t="s">
        <v>278</v>
      </c>
      <c r="AM18" s="21" t="s">
        <v>278</v>
      </c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30">
        <f t="shared" si="3"/>
        <v>0</v>
      </c>
      <c r="BA18" s="30" t="s">
        <v>655</v>
      </c>
      <c r="BB18" s="30" t="s">
        <v>655</v>
      </c>
      <c r="BC18" s="30" t="s">
        <v>655</v>
      </c>
      <c r="BD18" s="30">
        <f t="shared" si="7"/>
        <v>0</v>
      </c>
      <c r="BE18" s="30" t="s">
        <v>655</v>
      </c>
      <c r="BF18" s="76"/>
      <c r="BG18" s="22"/>
      <c r="BH18" s="22"/>
      <c r="BI18" s="22"/>
      <c r="BJ18" s="22"/>
      <c r="BK18" s="22"/>
      <c r="BL18" s="22"/>
      <c r="BM18" s="22"/>
      <c r="BN18" s="22"/>
      <c r="BO18" s="64">
        <v>0.68</v>
      </c>
      <c r="BP18" s="64" t="s">
        <v>155</v>
      </c>
      <c r="BQ18" s="64" t="s">
        <v>155</v>
      </c>
      <c r="BR18" s="64">
        <v>0.46</v>
      </c>
      <c r="BS18" s="64">
        <v>3.17</v>
      </c>
      <c r="BT18" s="64">
        <v>1.45</v>
      </c>
      <c r="BU18" s="64">
        <v>1</v>
      </c>
      <c r="BV18" s="64" t="s">
        <v>155</v>
      </c>
      <c r="BW18" s="64">
        <v>0.67</v>
      </c>
      <c r="BX18" s="22">
        <f>MEDIAN(BO18:BW18)</f>
        <v>0.84000000000000008</v>
      </c>
      <c r="BY18" s="22">
        <f>AVERAGE(BO18:BW18)</f>
        <v>1.2383333333333335</v>
      </c>
      <c r="BZ18" s="22" t="s">
        <v>278</v>
      </c>
      <c r="CA18" s="22"/>
      <c r="CB18" s="22"/>
      <c r="CC18" s="22"/>
      <c r="CD18" s="22"/>
      <c r="CE18" s="22"/>
      <c r="CF18" s="22"/>
      <c r="CG18" s="168"/>
      <c r="CH18" s="30">
        <f t="shared" ref="CH18" si="15">MIN(BG18:CF18)</f>
        <v>0.46</v>
      </c>
      <c r="CI18" s="30">
        <f t="shared" ref="CI18" si="16">MEDIAN(BG18:CF18)</f>
        <v>0.92</v>
      </c>
      <c r="CJ18" s="30">
        <f t="shared" ref="CJ18" si="17">AVERAGE(BG18:CF18)</f>
        <v>1.1885416666666668</v>
      </c>
      <c r="CK18" s="152">
        <f t="shared" ref="CK18" si="18">PERCENTILE(BG18:CF18,0.95)</f>
        <v>2.5679999999999987</v>
      </c>
      <c r="CL18" s="30">
        <f t="shared" ref="CL18" si="19">MAX(BG18:CF18)</f>
        <v>3.17</v>
      </c>
      <c r="CM18" s="160">
        <f t="shared" si="14"/>
        <v>0.86291193866401461</v>
      </c>
    </row>
    <row r="19" spans="2:91" ht="15" customHeight="1">
      <c r="B19" s="99">
        <v>351</v>
      </c>
      <c r="C19" s="49">
        <v>9</v>
      </c>
      <c r="D19" s="51">
        <v>9</v>
      </c>
      <c r="E19" s="21" t="s">
        <v>959</v>
      </c>
      <c r="F19" s="38" t="s">
        <v>580</v>
      </c>
      <c r="G19" s="76"/>
      <c r="H19" s="21">
        <v>3.15</v>
      </c>
      <c r="I19" s="21">
        <v>37.799999999999997</v>
      </c>
      <c r="J19" s="167" t="s">
        <v>278</v>
      </c>
      <c r="K19" s="167" t="s">
        <v>278</v>
      </c>
      <c r="L19" s="167">
        <v>212.9</v>
      </c>
      <c r="M19" s="167" t="s">
        <v>278</v>
      </c>
      <c r="N19" s="167" t="s">
        <v>278</v>
      </c>
      <c r="O19" s="167">
        <v>1.3</v>
      </c>
      <c r="P19" s="167" t="s">
        <v>278</v>
      </c>
      <c r="Q19" s="167" t="s">
        <v>278</v>
      </c>
      <c r="R19" s="167" t="s">
        <v>278</v>
      </c>
      <c r="S19" s="167" t="s">
        <v>278</v>
      </c>
      <c r="T19" s="167" t="s">
        <v>278</v>
      </c>
      <c r="U19" s="167" t="s">
        <v>278</v>
      </c>
      <c r="V19" s="167" t="s">
        <v>278</v>
      </c>
      <c r="W19" s="167" t="s">
        <v>278</v>
      </c>
      <c r="X19" s="167" t="s">
        <v>278</v>
      </c>
      <c r="Y19" s="167">
        <v>3.7</v>
      </c>
      <c r="Z19" s="167">
        <v>2.6</v>
      </c>
      <c r="AA19" s="167">
        <v>1.3</v>
      </c>
      <c r="AB19" s="167" t="s">
        <v>278</v>
      </c>
      <c r="AC19" s="167">
        <v>5</v>
      </c>
      <c r="AD19" s="167" t="s">
        <v>278</v>
      </c>
      <c r="AE19" s="167" t="s">
        <v>278</v>
      </c>
      <c r="AF19" s="167" t="s">
        <v>278</v>
      </c>
      <c r="AG19" s="167" t="s">
        <v>278</v>
      </c>
      <c r="AH19" s="167" t="s">
        <v>278</v>
      </c>
      <c r="AI19" s="167" t="s">
        <v>278</v>
      </c>
      <c r="AJ19" s="167" t="s">
        <v>278</v>
      </c>
      <c r="AK19" s="167" t="s">
        <v>278</v>
      </c>
      <c r="AL19" s="167" t="s">
        <v>278</v>
      </c>
      <c r="AM19" s="167" t="s">
        <v>278</v>
      </c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30">
        <f t="shared" si="3"/>
        <v>1.3</v>
      </c>
      <c r="BA19" s="30">
        <f t="shared" si="4"/>
        <v>3.4249999999999998</v>
      </c>
      <c r="BB19" s="30">
        <f t="shared" si="5"/>
        <v>33.468750000000007</v>
      </c>
      <c r="BC19" s="30">
        <f t="shared" si="6"/>
        <v>151.61499999999992</v>
      </c>
      <c r="BD19" s="30">
        <f t="shared" si="7"/>
        <v>212.9</v>
      </c>
      <c r="BE19" s="30">
        <f t="shared" si="8"/>
        <v>73.535943288688031</v>
      </c>
      <c r="BF19" s="76"/>
      <c r="BG19" s="22"/>
      <c r="BH19" s="22">
        <v>62.2</v>
      </c>
      <c r="BI19" s="22">
        <v>26.5</v>
      </c>
      <c r="BJ19" s="170" t="s">
        <v>209</v>
      </c>
      <c r="BK19" s="170" t="s">
        <v>209</v>
      </c>
      <c r="BL19" s="22">
        <v>51.3</v>
      </c>
      <c r="BM19" s="22">
        <f>MEDIAN(G19:BL19)</f>
        <v>26.5</v>
      </c>
      <c r="BN19" s="22">
        <f>AVERAGE(G19:BM19)</f>
        <v>50.583038516038222</v>
      </c>
      <c r="BO19" s="64">
        <v>322</v>
      </c>
      <c r="BP19" s="64">
        <v>169</v>
      </c>
      <c r="BQ19" s="64">
        <v>222</v>
      </c>
      <c r="BR19" s="64">
        <v>141</v>
      </c>
      <c r="BS19" s="64">
        <v>161</v>
      </c>
      <c r="BT19" s="64">
        <v>342</v>
      </c>
      <c r="BU19" s="64">
        <v>216</v>
      </c>
      <c r="BV19" s="64">
        <v>1058</v>
      </c>
      <c r="BW19" s="64">
        <v>211</v>
      </c>
      <c r="BX19" s="22">
        <f>MEDIAN(BO19:BW19)</f>
        <v>216</v>
      </c>
      <c r="BY19" s="22">
        <f>AVERAGE(BO19:BW19)</f>
        <v>315.77777777777777</v>
      </c>
      <c r="BZ19" s="170" t="s">
        <v>209</v>
      </c>
      <c r="CA19" s="22">
        <v>16.899999999999999</v>
      </c>
      <c r="CB19" s="22">
        <v>7.47</v>
      </c>
      <c r="CC19" s="22"/>
      <c r="CD19" s="22"/>
      <c r="CE19" s="22"/>
      <c r="CF19" s="22"/>
      <c r="CG19" s="168"/>
      <c r="CH19" s="30">
        <f t="shared" si="9"/>
        <v>7.47</v>
      </c>
      <c r="CI19" s="30">
        <f t="shared" si="10"/>
        <v>165</v>
      </c>
      <c r="CJ19" s="30">
        <f t="shared" si="11"/>
        <v>200.84615646076753</v>
      </c>
      <c r="CK19" s="152">
        <f t="shared" si="12"/>
        <v>449.39999999999895</v>
      </c>
      <c r="CL19" s="30">
        <f t="shared" si="13"/>
        <v>1058</v>
      </c>
      <c r="CM19" s="160">
        <f t="shared" si="14"/>
        <v>240.82059168511253</v>
      </c>
    </row>
    <row r="20" spans="2:91" ht="15" customHeight="1">
      <c r="B20" s="99">
        <v>352</v>
      </c>
      <c r="C20" s="49">
        <v>10</v>
      </c>
      <c r="D20" s="51">
        <v>10</v>
      </c>
      <c r="E20" s="21" t="s">
        <v>958</v>
      </c>
      <c r="F20" s="38" t="s">
        <v>581</v>
      </c>
      <c r="G20" s="76"/>
      <c r="H20" s="21">
        <v>0.5</v>
      </c>
      <c r="I20" s="21">
        <v>0.48</v>
      </c>
      <c r="J20" s="167">
        <v>0.5</v>
      </c>
      <c r="K20" s="167">
        <v>0.4</v>
      </c>
      <c r="L20" s="167">
        <v>0.5</v>
      </c>
      <c r="M20" s="167">
        <v>0.5</v>
      </c>
      <c r="N20" s="167">
        <v>0.5</v>
      </c>
      <c r="O20" s="167" t="s">
        <v>278</v>
      </c>
      <c r="P20" s="167" t="s">
        <v>278</v>
      </c>
      <c r="Q20" s="167" t="s">
        <v>278</v>
      </c>
      <c r="R20" s="167" t="s">
        <v>278</v>
      </c>
      <c r="S20" s="167" t="s">
        <v>278</v>
      </c>
      <c r="T20" s="167" t="s">
        <v>278</v>
      </c>
      <c r="U20" s="167" t="s">
        <v>278</v>
      </c>
      <c r="V20" s="167" t="s">
        <v>278</v>
      </c>
      <c r="W20" s="167" t="s">
        <v>278</v>
      </c>
      <c r="X20" s="167" t="s">
        <v>278</v>
      </c>
      <c r="Y20" s="167">
        <v>0.5</v>
      </c>
      <c r="Z20" s="167">
        <v>0.5</v>
      </c>
      <c r="AA20" s="167" t="s">
        <v>278</v>
      </c>
      <c r="AB20" s="167" t="s">
        <v>278</v>
      </c>
      <c r="AC20" s="167" t="s">
        <v>278</v>
      </c>
      <c r="AD20" s="167" t="s">
        <v>278</v>
      </c>
      <c r="AE20" s="167" t="s">
        <v>278</v>
      </c>
      <c r="AF20" s="167" t="s">
        <v>278</v>
      </c>
      <c r="AG20" s="167" t="s">
        <v>278</v>
      </c>
      <c r="AH20" s="167" t="s">
        <v>278</v>
      </c>
      <c r="AI20" s="167" t="s">
        <v>278</v>
      </c>
      <c r="AJ20" s="167" t="s">
        <v>278</v>
      </c>
      <c r="AK20" s="167" t="s">
        <v>278</v>
      </c>
      <c r="AL20" s="167" t="s">
        <v>278</v>
      </c>
      <c r="AM20" s="167" t="s">
        <v>278</v>
      </c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30">
        <f t="shared" si="3"/>
        <v>0.4</v>
      </c>
      <c r="BA20" s="30">
        <f t="shared" si="4"/>
        <v>0.5</v>
      </c>
      <c r="BB20" s="30">
        <f t="shared" si="5"/>
        <v>0.48666666666666664</v>
      </c>
      <c r="BC20" s="30">
        <f t="shared" si="6"/>
        <v>0.5</v>
      </c>
      <c r="BD20" s="30">
        <f t="shared" si="7"/>
        <v>0.5</v>
      </c>
      <c r="BE20" s="30">
        <f t="shared" si="8"/>
        <v>3.3166247903553991E-2</v>
      </c>
      <c r="BF20" s="76"/>
      <c r="BG20" s="22"/>
      <c r="BH20" s="22"/>
      <c r="BI20" s="22"/>
      <c r="BJ20" s="22"/>
      <c r="BK20" s="22"/>
      <c r="BL20" s="22"/>
      <c r="BM20" s="22"/>
      <c r="BN20" s="22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22"/>
      <c r="CA20" s="22"/>
      <c r="CB20" s="22"/>
      <c r="CC20" s="22"/>
      <c r="CD20" s="22"/>
      <c r="CE20" s="22"/>
      <c r="CF20" s="22"/>
      <c r="CG20" s="168"/>
      <c r="CH20" s="30" t="s">
        <v>721</v>
      </c>
      <c r="CI20" s="30" t="s">
        <v>721</v>
      </c>
      <c r="CJ20" s="30" t="s">
        <v>721</v>
      </c>
      <c r="CK20" s="152" t="s">
        <v>721</v>
      </c>
      <c r="CL20" s="30" t="s">
        <v>721</v>
      </c>
      <c r="CM20" s="160" t="s">
        <v>655</v>
      </c>
    </row>
    <row r="21" spans="2:91" ht="15" customHeight="1">
      <c r="B21" s="99">
        <v>353</v>
      </c>
      <c r="C21" s="49">
        <v>11</v>
      </c>
      <c r="D21" s="51">
        <v>11</v>
      </c>
      <c r="E21" s="21" t="s">
        <v>957</v>
      </c>
      <c r="F21" s="38" t="s">
        <v>582</v>
      </c>
      <c r="G21" s="76"/>
      <c r="H21" s="21"/>
      <c r="I21" s="21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30" t="s">
        <v>721</v>
      </c>
      <c r="BA21" s="30" t="s">
        <v>721</v>
      </c>
      <c r="BB21" s="30" t="s">
        <v>721</v>
      </c>
      <c r="BC21" s="30" t="s">
        <v>721</v>
      </c>
      <c r="BD21" s="30" t="s">
        <v>721</v>
      </c>
      <c r="BE21" s="30" t="s">
        <v>655</v>
      </c>
      <c r="BF21" s="76"/>
      <c r="BG21" s="22"/>
      <c r="BH21" s="22"/>
      <c r="BI21" s="22"/>
      <c r="BJ21" s="22"/>
      <c r="BK21" s="22"/>
      <c r="BL21" s="22"/>
      <c r="BM21" s="22"/>
      <c r="BN21" s="22"/>
      <c r="BO21" s="64">
        <v>0.37</v>
      </c>
      <c r="BP21" s="64">
        <v>0.53</v>
      </c>
      <c r="BQ21" s="64">
        <v>0.39</v>
      </c>
      <c r="BR21" s="64" t="s">
        <v>155</v>
      </c>
      <c r="BS21" s="64" t="s">
        <v>155</v>
      </c>
      <c r="BT21" s="64" t="s">
        <v>155</v>
      </c>
      <c r="BU21" s="64" t="s">
        <v>155</v>
      </c>
      <c r="BV21" s="64" t="s">
        <v>155</v>
      </c>
      <c r="BW21" s="64" t="s">
        <v>155</v>
      </c>
      <c r="BX21" s="22">
        <f>MEDIAN(BO21:BW21)</f>
        <v>0.39</v>
      </c>
      <c r="BY21" s="22">
        <f>AVERAGE(BO21:BW21)</f>
        <v>0.43</v>
      </c>
      <c r="BZ21" s="22"/>
      <c r="CA21" s="22"/>
      <c r="CB21" s="22"/>
      <c r="CC21" s="22"/>
      <c r="CD21" s="22"/>
      <c r="CE21" s="22"/>
      <c r="CF21" s="22"/>
      <c r="CG21" s="168"/>
      <c r="CH21" s="30">
        <f t="shared" si="9"/>
        <v>0.37</v>
      </c>
      <c r="CI21" s="30">
        <f t="shared" si="10"/>
        <v>0.39</v>
      </c>
      <c r="CJ21" s="30">
        <f t="shared" si="11"/>
        <v>0.42200000000000004</v>
      </c>
      <c r="CK21" s="152">
        <f t="shared" si="12"/>
        <v>0.51</v>
      </c>
      <c r="CL21" s="30">
        <f t="shared" si="13"/>
        <v>0.53</v>
      </c>
      <c r="CM21" s="160">
        <f t="shared" si="14"/>
        <v>6.4187226143524304E-2</v>
      </c>
    </row>
    <row r="22" spans="2:91" ht="15" customHeight="1">
      <c r="B22" s="99">
        <v>354</v>
      </c>
      <c r="C22" s="49">
        <v>12</v>
      </c>
      <c r="D22" s="51">
        <v>12</v>
      </c>
      <c r="E22" s="21" t="s">
        <v>956</v>
      </c>
      <c r="F22" s="38" t="s">
        <v>583</v>
      </c>
      <c r="G22" s="76"/>
      <c r="H22" s="21" t="s">
        <v>278</v>
      </c>
      <c r="I22" s="21" t="s">
        <v>278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30">
        <f t="shared" ref="AZ22" si="20">MIN(H22:AY22)</f>
        <v>0</v>
      </c>
      <c r="BA22" s="30" t="s">
        <v>655</v>
      </c>
      <c r="BB22" s="30" t="s">
        <v>655</v>
      </c>
      <c r="BC22" s="30" t="s">
        <v>655</v>
      </c>
      <c r="BD22" s="30">
        <f t="shared" ref="BD22" si="21">MAX(H22:AY22)</f>
        <v>0</v>
      </c>
      <c r="BE22" s="30" t="s">
        <v>655</v>
      </c>
      <c r="BF22" s="76"/>
      <c r="BG22" s="22"/>
      <c r="BH22" s="22"/>
      <c r="BI22" s="22"/>
      <c r="BJ22" s="22"/>
      <c r="BK22" s="22"/>
      <c r="BL22" s="22"/>
      <c r="BM22" s="22"/>
      <c r="BN22" s="22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22"/>
      <c r="CA22" s="22"/>
      <c r="CB22" s="22"/>
      <c r="CC22" s="22"/>
      <c r="CD22" s="22"/>
      <c r="CE22" s="22"/>
      <c r="CF22" s="22"/>
      <c r="CG22" s="168"/>
      <c r="CH22" s="30" t="s">
        <v>721</v>
      </c>
      <c r="CI22" s="30" t="s">
        <v>721</v>
      </c>
      <c r="CJ22" s="30" t="s">
        <v>721</v>
      </c>
      <c r="CK22" s="152" t="s">
        <v>721</v>
      </c>
      <c r="CL22" s="30" t="s">
        <v>721</v>
      </c>
      <c r="CM22" s="160" t="s">
        <v>655</v>
      </c>
    </row>
    <row r="23" spans="2:91" ht="15" customHeight="1">
      <c r="B23" s="99">
        <v>355</v>
      </c>
      <c r="C23" s="49">
        <v>13</v>
      </c>
      <c r="D23" s="51">
        <v>13</v>
      </c>
      <c r="E23" s="21" t="s">
        <v>955</v>
      </c>
      <c r="F23" s="38" t="s">
        <v>584</v>
      </c>
      <c r="G23" s="76"/>
      <c r="H23" s="21">
        <v>1</v>
      </c>
      <c r="I23" s="21">
        <v>11.14</v>
      </c>
      <c r="J23" s="167">
        <v>1.6</v>
      </c>
      <c r="K23" s="167" t="s">
        <v>278</v>
      </c>
      <c r="L23" s="167" t="s">
        <v>278</v>
      </c>
      <c r="M23" s="167" t="s">
        <v>278</v>
      </c>
      <c r="N23" s="167" t="s">
        <v>278</v>
      </c>
      <c r="O23" s="167" t="s">
        <v>278</v>
      </c>
      <c r="P23" s="167" t="s">
        <v>278</v>
      </c>
      <c r="Q23" s="167" t="s">
        <v>278</v>
      </c>
      <c r="R23" s="167" t="s">
        <v>278</v>
      </c>
      <c r="S23" s="167">
        <v>78.2</v>
      </c>
      <c r="T23" s="167" t="s">
        <v>278</v>
      </c>
      <c r="U23" s="167" t="s">
        <v>278</v>
      </c>
      <c r="V23" s="167" t="s">
        <v>278</v>
      </c>
      <c r="W23" s="167" t="s">
        <v>278</v>
      </c>
      <c r="X23" s="167" t="s">
        <v>278</v>
      </c>
      <c r="Y23" s="167" t="s">
        <v>278</v>
      </c>
      <c r="Z23" s="167">
        <v>0.9</v>
      </c>
      <c r="AA23" s="167">
        <v>6.1</v>
      </c>
      <c r="AB23" s="167">
        <v>0.3</v>
      </c>
      <c r="AC23" s="167" t="s">
        <v>278</v>
      </c>
      <c r="AD23" s="167">
        <v>1.1000000000000001</v>
      </c>
      <c r="AE23" s="167">
        <v>0.4</v>
      </c>
      <c r="AF23" s="167" t="s">
        <v>278</v>
      </c>
      <c r="AG23" s="167">
        <v>0.5</v>
      </c>
      <c r="AH23" s="167" t="s">
        <v>278</v>
      </c>
      <c r="AI23" s="167" t="s">
        <v>278</v>
      </c>
      <c r="AJ23" s="167" t="s">
        <v>278</v>
      </c>
      <c r="AK23" s="167" t="s">
        <v>278</v>
      </c>
      <c r="AL23" s="167" t="s">
        <v>278</v>
      </c>
      <c r="AM23" s="167" t="s">
        <v>278</v>
      </c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30">
        <f t="shared" si="3"/>
        <v>0.3</v>
      </c>
      <c r="BA23" s="30">
        <f t="shared" si="4"/>
        <v>1.05</v>
      </c>
      <c r="BB23" s="30">
        <f t="shared" si="5"/>
        <v>10.123999999999999</v>
      </c>
      <c r="BC23" s="30">
        <f t="shared" si="6"/>
        <v>48.022999999999932</v>
      </c>
      <c r="BD23" s="30">
        <f t="shared" si="7"/>
        <v>78.2</v>
      </c>
      <c r="BE23" s="30">
        <f t="shared" si="8"/>
        <v>24.169944237512105</v>
      </c>
      <c r="BF23" s="76"/>
      <c r="BG23" s="22"/>
      <c r="BH23" s="22"/>
      <c r="BI23" s="22"/>
      <c r="BJ23" s="22"/>
      <c r="BK23" s="22"/>
      <c r="BL23" s="22"/>
      <c r="BM23" s="22"/>
      <c r="BN23" s="22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22"/>
      <c r="CA23" s="22">
        <v>0.45300000000000001</v>
      </c>
      <c r="CB23" s="169" t="s">
        <v>229</v>
      </c>
      <c r="CC23" s="22"/>
      <c r="CD23" s="22"/>
      <c r="CE23" s="22"/>
      <c r="CF23" s="22"/>
      <c r="CG23" s="168"/>
      <c r="CH23" s="30">
        <f t="shared" si="9"/>
        <v>0.45300000000000001</v>
      </c>
      <c r="CI23" s="30">
        <f t="shared" si="10"/>
        <v>0.45300000000000001</v>
      </c>
      <c r="CJ23" s="30">
        <f t="shared" si="11"/>
        <v>0.45300000000000001</v>
      </c>
      <c r="CK23" s="152">
        <f t="shared" si="12"/>
        <v>0.45300000000000001</v>
      </c>
      <c r="CL23" s="30">
        <f t="shared" si="13"/>
        <v>0.45300000000000001</v>
      </c>
      <c r="CM23" s="160" t="s">
        <v>655</v>
      </c>
    </row>
    <row r="24" spans="2:91" ht="15" customHeight="1">
      <c r="B24" s="99">
        <v>356</v>
      </c>
      <c r="C24" s="49">
        <v>14</v>
      </c>
      <c r="D24" s="51">
        <v>14</v>
      </c>
      <c r="E24" s="21" t="s">
        <v>954</v>
      </c>
      <c r="F24" s="38" t="s">
        <v>585</v>
      </c>
      <c r="G24" s="76"/>
      <c r="H24" s="21">
        <v>0.7</v>
      </c>
      <c r="I24" s="21">
        <v>0.73</v>
      </c>
      <c r="J24" s="167">
        <v>0.6</v>
      </c>
      <c r="K24" s="167">
        <v>0.7</v>
      </c>
      <c r="L24" s="167">
        <v>0.6</v>
      </c>
      <c r="M24" s="167">
        <v>0.6</v>
      </c>
      <c r="N24" s="167">
        <v>0.9</v>
      </c>
      <c r="O24" s="167" t="s">
        <v>278</v>
      </c>
      <c r="P24" s="167" t="s">
        <v>278</v>
      </c>
      <c r="Q24" s="167" t="s">
        <v>278</v>
      </c>
      <c r="R24" s="167" t="s">
        <v>278</v>
      </c>
      <c r="S24" s="167" t="s">
        <v>278</v>
      </c>
      <c r="T24" s="167" t="s">
        <v>278</v>
      </c>
      <c r="U24" s="167" t="s">
        <v>278</v>
      </c>
      <c r="V24" s="167" t="s">
        <v>278</v>
      </c>
      <c r="W24" s="167" t="s">
        <v>278</v>
      </c>
      <c r="X24" s="167" t="s">
        <v>278</v>
      </c>
      <c r="Y24" s="167">
        <v>0.9</v>
      </c>
      <c r="Z24" s="167">
        <v>0.8</v>
      </c>
      <c r="AA24" s="167" t="s">
        <v>278</v>
      </c>
      <c r="AB24" s="167" t="s">
        <v>278</v>
      </c>
      <c r="AC24" s="167" t="s">
        <v>278</v>
      </c>
      <c r="AD24" s="167" t="s">
        <v>278</v>
      </c>
      <c r="AE24" s="167" t="s">
        <v>278</v>
      </c>
      <c r="AF24" s="167" t="s">
        <v>278</v>
      </c>
      <c r="AG24" s="167" t="s">
        <v>278</v>
      </c>
      <c r="AH24" s="167" t="s">
        <v>278</v>
      </c>
      <c r="AI24" s="167" t="s">
        <v>278</v>
      </c>
      <c r="AJ24" s="167" t="s">
        <v>278</v>
      </c>
      <c r="AK24" s="167" t="s">
        <v>278</v>
      </c>
      <c r="AL24" s="167" t="s">
        <v>278</v>
      </c>
      <c r="AM24" s="167" t="s">
        <v>278</v>
      </c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30">
        <f t="shared" si="3"/>
        <v>0.6</v>
      </c>
      <c r="BA24" s="30">
        <f t="shared" si="4"/>
        <v>0.7</v>
      </c>
      <c r="BB24" s="30">
        <f t="shared" si="5"/>
        <v>0.72555555555555562</v>
      </c>
      <c r="BC24" s="30">
        <f t="shared" si="6"/>
        <v>0.9</v>
      </c>
      <c r="BD24" s="30">
        <f t="shared" si="7"/>
        <v>0.9</v>
      </c>
      <c r="BE24" s="30">
        <f t="shared" si="8"/>
        <v>0.11990737165736605</v>
      </c>
      <c r="BF24" s="76"/>
      <c r="BG24" s="22"/>
      <c r="BH24" s="22"/>
      <c r="BI24" s="22"/>
      <c r="BJ24" s="22"/>
      <c r="BK24" s="22"/>
      <c r="BL24" s="22"/>
      <c r="BM24" s="22"/>
      <c r="BN24" s="22"/>
      <c r="BO24" s="64">
        <v>2.37</v>
      </c>
      <c r="BP24" s="64">
        <v>0.98</v>
      </c>
      <c r="BQ24" s="64" t="s">
        <v>155</v>
      </c>
      <c r="BR24" s="64">
        <v>1.87</v>
      </c>
      <c r="BS24" s="64">
        <v>3.48</v>
      </c>
      <c r="BT24" s="64">
        <v>1.75</v>
      </c>
      <c r="BU24" s="64">
        <v>2.77</v>
      </c>
      <c r="BV24" s="64" t="s">
        <v>155</v>
      </c>
      <c r="BW24" s="64">
        <v>3.26</v>
      </c>
      <c r="BX24" s="22">
        <f>MEDIAN(BO24:BW24)</f>
        <v>2.37</v>
      </c>
      <c r="BY24" s="22">
        <f>AVERAGE(BO24:BW24)</f>
        <v>2.3542857142857145</v>
      </c>
      <c r="BZ24" s="22"/>
      <c r="CA24" s="22"/>
      <c r="CB24" s="22"/>
      <c r="CC24" s="22"/>
      <c r="CD24" s="22"/>
      <c r="CE24" s="22"/>
      <c r="CF24" s="22"/>
      <c r="CG24" s="168"/>
      <c r="CH24" s="30">
        <f t="shared" si="9"/>
        <v>0.98</v>
      </c>
      <c r="CI24" s="30">
        <f t="shared" si="10"/>
        <v>2.37</v>
      </c>
      <c r="CJ24" s="30">
        <f t="shared" si="11"/>
        <v>2.3560317460317464</v>
      </c>
      <c r="CK24" s="152">
        <f t="shared" si="12"/>
        <v>3.3919999999999999</v>
      </c>
      <c r="CL24" s="30">
        <f t="shared" si="13"/>
        <v>3.48</v>
      </c>
      <c r="CM24" s="160">
        <f t="shared" si="14"/>
        <v>0.77048612330992106</v>
      </c>
    </row>
    <row r="25" spans="2:91" ht="15" customHeight="1">
      <c r="B25" s="99">
        <v>357</v>
      </c>
      <c r="C25" s="49">
        <v>15</v>
      </c>
      <c r="D25" s="51">
        <v>15</v>
      </c>
      <c r="E25" s="21" t="s">
        <v>953</v>
      </c>
      <c r="F25" s="38" t="s">
        <v>586</v>
      </c>
      <c r="G25" s="76"/>
      <c r="H25" s="21">
        <v>0.3</v>
      </c>
      <c r="I25" s="21">
        <v>0.3</v>
      </c>
      <c r="J25" s="167">
        <v>0.3</v>
      </c>
      <c r="K25" s="167">
        <v>0.3</v>
      </c>
      <c r="L25" s="167">
        <v>0.6</v>
      </c>
      <c r="M25" s="167">
        <v>0.2</v>
      </c>
      <c r="N25" s="167">
        <v>0.2</v>
      </c>
      <c r="O25" s="167" t="s">
        <v>278</v>
      </c>
      <c r="P25" s="167" t="s">
        <v>278</v>
      </c>
      <c r="Q25" s="167" t="s">
        <v>278</v>
      </c>
      <c r="R25" s="167" t="s">
        <v>278</v>
      </c>
      <c r="S25" s="167" t="s">
        <v>278</v>
      </c>
      <c r="T25" s="167" t="s">
        <v>278</v>
      </c>
      <c r="U25" s="167" t="s">
        <v>278</v>
      </c>
      <c r="V25" s="167" t="s">
        <v>278</v>
      </c>
      <c r="W25" s="167" t="s">
        <v>278</v>
      </c>
      <c r="X25" s="167" t="s">
        <v>278</v>
      </c>
      <c r="Y25" s="167">
        <v>0.3</v>
      </c>
      <c r="Z25" s="167">
        <v>0.3</v>
      </c>
      <c r="AA25" s="167" t="s">
        <v>278</v>
      </c>
      <c r="AB25" s="167" t="s">
        <v>278</v>
      </c>
      <c r="AC25" s="167" t="s">
        <v>278</v>
      </c>
      <c r="AD25" s="167" t="s">
        <v>278</v>
      </c>
      <c r="AE25" s="167" t="s">
        <v>278</v>
      </c>
      <c r="AF25" s="167" t="s">
        <v>278</v>
      </c>
      <c r="AG25" s="167">
        <v>0.2</v>
      </c>
      <c r="AH25" s="167" t="s">
        <v>278</v>
      </c>
      <c r="AI25" s="167" t="s">
        <v>278</v>
      </c>
      <c r="AJ25" s="167" t="s">
        <v>278</v>
      </c>
      <c r="AK25" s="167" t="s">
        <v>278</v>
      </c>
      <c r="AL25" s="167" t="s">
        <v>278</v>
      </c>
      <c r="AM25" s="167" t="s">
        <v>278</v>
      </c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30">
        <f t="shared" si="3"/>
        <v>0.2</v>
      </c>
      <c r="BA25" s="30">
        <f t="shared" si="4"/>
        <v>0.3</v>
      </c>
      <c r="BB25" s="30">
        <f t="shared" si="5"/>
        <v>0.29999999999999993</v>
      </c>
      <c r="BC25" s="30">
        <f t="shared" si="6"/>
        <v>0.46499999999999964</v>
      </c>
      <c r="BD25" s="30">
        <f t="shared" si="7"/>
        <v>0.6</v>
      </c>
      <c r="BE25" s="30">
        <f t="shared" si="8"/>
        <v>0.11547005383792532</v>
      </c>
      <c r="BF25" s="76"/>
      <c r="BG25" s="22"/>
      <c r="BH25" s="22" t="s">
        <v>278</v>
      </c>
      <c r="BI25" s="22">
        <v>76.8</v>
      </c>
      <c r="BJ25" s="22">
        <v>35.6</v>
      </c>
      <c r="BK25" s="22" t="s">
        <v>278</v>
      </c>
      <c r="BL25" s="22">
        <v>88.6</v>
      </c>
      <c r="BM25" s="22">
        <f>MEDIAN(G25:BL25)</f>
        <v>0.3</v>
      </c>
      <c r="BN25" s="22">
        <f>AVERAGE(G25:BM25)</f>
        <v>10.314023502691896</v>
      </c>
      <c r="BO25" s="64">
        <v>0.78</v>
      </c>
      <c r="BP25" s="64">
        <v>1.71</v>
      </c>
      <c r="BQ25" s="64">
        <v>0.65</v>
      </c>
      <c r="BR25" s="64">
        <v>0.84</v>
      </c>
      <c r="BS25" s="64">
        <v>1.44</v>
      </c>
      <c r="BT25" s="64">
        <v>1.29</v>
      </c>
      <c r="BU25" s="64">
        <v>1.49</v>
      </c>
      <c r="BV25" s="64">
        <v>0.82</v>
      </c>
      <c r="BW25" s="64">
        <v>0.64</v>
      </c>
      <c r="BX25" s="22">
        <f>MEDIAN(BO25:BW25)</f>
        <v>0.84</v>
      </c>
      <c r="BY25" s="22">
        <f>AVERAGE(BO25:BW25)</f>
        <v>1.0733333333333333</v>
      </c>
      <c r="BZ25" s="22">
        <v>3.98</v>
      </c>
      <c r="CA25" s="22">
        <v>2.56</v>
      </c>
      <c r="CB25" s="22">
        <v>0.95</v>
      </c>
      <c r="CC25" s="22"/>
      <c r="CD25" s="22"/>
      <c r="CE25" s="22"/>
      <c r="CF25" s="22"/>
      <c r="CG25" s="168"/>
      <c r="CH25" s="30">
        <f t="shared" si="9"/>
        <v>0.3</v>
      </c>
      <c r="CI25" s="30">
        <f t="shared" si="10"/>
        <v>1.29</v>
      </c>
      <c r="CJ25" s="30">
        <f t="shared" si="11"/>
        <v>12.140913517685538</v>
      </c>
      <c r="CK25" s="152">
        <f t="shared" si="12"/>
        <v>77.979999999999976</v>
      </c>
      <c r="CL25" s="30">
        <f t="shared" si="13"/>
        <v>88.6</v>
      </c>
      <c r="CM25" s="160">
        <f t="shared" si="14"/>
        <v>26.202469969900903</v>
      </c>
    </row>
    <row r="26" spans="2:91" ht="15" customHeight="1">
      <c r="B26" s="99">
        <v>358</v>
      </c>
      <c r="C26" s="49">
        <v>16</v>
      </c>
      <c r="D26" s="51">
        <v>16</v>
      </c>
      <c r="E26" s="21" t="s">
        <v>952</v>
      </c>
      <c r="F26" s="38" t="s">
        <v>587</v>
      </c>
      <c r="G26" s="76"/>
      <c r="H26" s="21" t="s">
        <v>278</v>
      </c>
      <c r="I26" s="21" t="s">
        <v>278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30" t="s">
        <v>721</v>
      </c>
      <c r="BA26" s="30" t="s">
        <v>721</v>
      </c>
      <c r="BB26" s="30" t="s">
        <v>721</v>
      </c>
      <c r="BC26" s="30" t="s">
        <v>721</v>
      </c>
      <c r="BD26" s="30" t="s">
        <v>721</v>
      </c>
      <c r="BE26" s="30" t="s">
        <v>655</v>
      </c>
      <c r="BF26" s="76"/>
      <c r="BG26" s="22"/>
      <c r="BH26" s="22"/>
      <c r="BI26" s="22"/>
      <c r="BJ26" s="22"/>
      <c r="BK26" s="22"/>
      <c r="BL26" s="22"/>
      <c r="BM26" s="22"/>
      <c r="BN26" s="22"/>
      <c r="BO26" s="64">
        <v>0.12</v>
      </c>
      <c r="BP26" s="64">
        <v>0.17</v>
      </c>
      <c r="BQ26" s="64">
        <v>0.21</v>
      </c>
      <c r="BR26" s="64">
        <v>0.12</v>
      </c>
      <c r="BS26" s="64" t="s">
        <v>155</v>
      </c>
      <c r="BT26" s="64">
        <v>7.79</v>
      </c>
      <c r="BU26" s="64">
        <v>2.68</v>
      </c>
      <c r="BV26" s="64">
        <v>0.09</v>
      </c>
      <c r="BW26" s="64">
        <v>0.27</v>
      </c>
      <c r="BX26" s="22">
        <f>MEDIAN(BO26:BW26)</f>
        <v>0.19</v>
      </c>
      <c r="BY26" s="22">
        <f>AVERAGE(BO26:BW26)</f>
        <v>1.4312499999999999</v>
      </c>
      <c r="BZ26" s="22"/>
      <c r="CA26" s="22"/>
      <c r="CB26" s="22"/>
      <c r="CC26" s="22"/>
      <c r="CD26" s="22"/>
      <c r="CE26" s="22"/>
      <c r="CF26" s="22"/>
      <c r="CG26" s="168"/>
      <c r="CH26" s="30">
        <f t="shared" si="9"/>
        <v>0.09</v>
      </c>
      <c r="CI26" s="30">
        <f t="shared" si="10"/>
        <v>0.2</v>
      </c>
      <c r="CJ26" s="30">
        <f t="shared" si="11"/>
        <v>1.3071249999999999</v>
      </c>
      <c r="CK26" s="152">
        <f t="shared" si="12"/>
        <v>5.4904999999999946</v>
      </c>
      <c r="CL26" s="30">
        <f t="shared" si="13"/>
        <v>7.79</v>
      </c>
      <c r="CM26" s="160">
        <f t="shared" si="14"/>
        <v>2.4278046531852144</v>
      </c>
    </row>
    <row r="27" spans="2:91" ht="15" customHeight="1">
      <c r="B27" s="99">
        <v>359</v>
      </c>
      <c r="C27" s="49">
        <v>17</v>
      </c>
      <c r="D27" s="51">
        <v>17</v>
      </c>
      <c r="E27" s="21" t="s">
        <v>951</v>
      </c>
      <c r="F27" s="38" t="s">
        <v>588</v>
      </c>
      <c r="G27" s="76"/>
      <c r="H27" s="21" t="s">
        <v>278</v>
      </c>
      <c r="I27" s="21" t="s">
        <v>278</v>
      </c>
      <c r="J27" s="24" t="s">
        <v>229</v>
      </c>
      <c r="K27" s="167" t="s">
        <v>278</v>
      </c>
      <c r="L27" s="167" t="s">
        <v>278</v>
      </c>
      <c r="M27" s="167" t="s">
        <v>278</v>
      </c>
      <c r="N27" s="167" t="s">
        <v>278</v>
      </c>
      <c r="O27" s="167" t="s">
        <v>278</v>
      </c>
      <c r="P27" s="167" t="s">
        <v>278</v>
      </c>
      <c r="Q27" s="167" t="s">
        <v>278</v>
      </c>
      <c r="R27" s="167" t="s">
        <v>278</v>
      </c>
      <c r="S27" s="167" t="s">
        <v>278</v>
      </c>
      <c r="T27" s="167" t="s">
        <v>278</v>
      </c>
      <c r="U27" s="167" t="s">
        <v>278</v>
      </c>
      <c r="V27" s="167" t="s">
        <v>278</v>
      </c>
      <c r="W27" s="167" t="s">
        <v>278</v>
      </c>
      <c r="X27" s="167" t="s">
        <v>278</v>
      </c>
      <c r="Y27" s="167" t="s">
        <v>278</v>
      </c>
      <c r="Z27" s="167" t="s">
        <v>278</v>
      </c>
      <c r="AA27" s="167" t="s">
        <v>278</v>
      </c>
      <c r="AB27" s="167" t="s">
        <v>278</v>
      </c>
      <c r="AC27" s="167" t="s">
        <v>278</v>
      </c>
      <c r="AD27" s="167" t="s">
        <v>278</v>
      </c>
      <c r="AE27" s="167" t="s">
        <v>278</v>
      </c>
      <c r="AF27" s="167" t="s">
        <v>278</v>
      </c>
      <c r="AG27" s="167" t="s">
        <v>278</v>
      </c>
      <c r="AH27" s="167" t="s">
        <v>278</v>
      </c>
      <c r="AI27" s="167" t="s">
        <v>278</v>
      </c>
      <c r="AJ27" s="167" t="s">
        <v>278</v>
      </c>
      <c r="AK27" s="167" t="s">
        <v>278</v>
      </c>
      <c r="AL27" s="167" t="s">
        <v>278</v>
      </c>
      <c r="AM27" s="167" t="s">
        <v>278</v>
      </c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30">
        <f t="shared" si="3"/>
        <v>0</v>
      </c>
      <c r="BA27" s="30" t="s">
        <v>655</v>
      </c>
      <c r="BB27" s="30" t="s">
        <v>655</v>
      </c>
      <c r="BC27" s="30" t="s">
        <v>655</v>
      </c>
      <c r="BD27" s="30">
        <f t="shared" si="7"/>
        <v>0</v>
      </c>
      <c r="BE27" s="30" t="s">
        <v>655</v>
      </c>
      <c r="BF27" s="76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 t="s">
        <v>278</v>
      </c>
      <c r="CA27" s="169" t="s">
        <v>229</v>
      </c>
      <c r="CB27" s="169" t="s">
        <v>229</v>
      </c>
      <c r="CC27" s="22"/>
      <c r="CD27" s="22"/>
      <c r="CE27" s="22"/>
      <c r="CF27" s="22"/>
      <c r="CG27" s="168"/>
      <c r="CH27" s="30">
        <f t="shared" si="9"/>
        <v>0</v>
      </c>
      <c r="CI27" s="30" t="s">
        <v>655</v>
      </c>
      <c r="CJ27" s="30" t="s">
        <v>655</v>
      </c>
      <c r="CK27" s="152" t="s">
        <v>655</v>
      </c>
      <c r="CL27" s="30">
        <f t="shared" si="13"/>
        <v>0</v>
      </c>
      <c r="CM27" s="160" t="s">
        <v>655</v>
      </c>
    </row>
    <row r="28" spans="2:91" ht="15" customHeight="1">
      <c r="B28" s="99">
        <v>360</v>
      </c>
      <c r="C28" s="49">
        <v>18</v>
      </c>
      <c r="D28" s="51">
        <v>18</v>
      </c>
      <c r="E28" s="21" t="s">
        <v>950</v>
      </c>
      <c r="F28" s="38" t="s">
        <v>589</v>
      </c>
      <c r="G28" s="76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30" t="s">
        <v>721</v>
      </c>
      <c r="BA28" s="30" t="s">
        <v>721</v>
      </c>
      <c r="BB28" s="30" t="s">
        <v>721</v>
      </c>
      <c r="BC28" s="30" t="s">
        <v>721</v>
      </c>
      <c r="BD28" s="30" t="s">
        <v>721</v>
      </c>
      <c r="BE28" s="30" t="s">
        <v>655</v>
      </c>
      <c r="BF28" s="76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>
        <v>0.93</v>
      </c>
      <c r="CA28" s="22">
        <v>10</v>
      </c>
      <c r="CB28" s="22">
        <v>2.77</v>
      </c>
      <c r="CC28" s="22"/>
      <c r="CD28" s="22"/>
      <c r="CE28" s="22"/>
      <c r="CF28" s="22"/>
      <c r="CG28" s="168"/>
      <c r="CH28" s="30">
        <f t="shared" si="9"/>
        <v>0.93</v>
      </c>
      <c r="CI28" s="30">
        <f t="shared" si="10"/>
        <v>2.77</v>
      </c>
      <c r="CJ28" s="30">
        <f t="shared" si="11"/>
        <v>4.5666666666666664</v>
      </c>
      <c r="CK28" s="152">
        <f t="shared" si="12"/>
        <v>9.2769999999999992</v>
      </c>
      <c r="CL28" s="30">
        <f t="shared" si="13"/>
        <v>10</v>
      </c>
      <c r="CM28" s="160">
        <f t="shared" si="14"/>
        <v>4.7945003215489868</v>
      </c>
    </row>
    <row r="29" spans="2:91" ht="15" customHeight="1">
      <c r="B29" s="99">
        <v>361</v>
      </c>
      <c r="C29" s="49">
        <v>19</v>
      </c>
      <c r="D29" s="51">
        <v>19</v>
      </c>
      <c r="E29" s="21" t="s">
        <v>949</v>
      </c>
      <c r="F29" s="38" t="s">
        <v>590</v>
      </c>
      <c r="G29" s="76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30" t="s">
        <v>721</v>
      </c>
      <c r="BA29" s="30" t="s">
        <v>721</v>
      </c>
      <c r="BB29" s="30" t="s">
        <v>721</v>
      </c>
      <c r="BC29" s="30" t="s">
        <v>721</v>
      </c>
      <c r="BD29" s="30" t="s">
        <v>721</v>
      </c>
      <c r="BE29" s="30" t="s">
        <v>655</v>
      </c>
      <c r="BF29" s="76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169" t="s">
        <v>229</v>
      </c>
      <c r="CB29" s="169" t="s">
        <v>229</v>
      </c>
      <c r="CC29" s="22"/>
      <c r="CD29" s="22"/>
      <c r="CE29" s="22"/>
      <c r="CF29" s="22"/>
      <c r="CG29" s="168"/>
      <c r="CH29" s="30">
        <f t="shared" si="9"/>
        <v>0</v>
      </c>
      <c r="CI29" s="30" t="s">
        <v>655</v>
      </c>
      <c r="CJ29" s="30" t="s">
        <v>655</v>
      </c>
      <c r="CK29" s="152" t="s">
        <v>655</v>
      </c>
      <c r="CL29" s="30">
        <f t="shared" si="13"/>
        <v>0</v>
      </c>
      <c r="CM29" s="160" t="s">
        <v>655</v>
      </c>
    </row>
    <row r="30" spans="2:91" ht="15" customHeight="1">
      <c r="B30" s="99">
        <v>362</v>
      </c>
      <c r="C30" s="49">
        <v>20</v>
      </c>
      <c r="D30" s="51">
        <v>20</v>
      </c>
      <c r="E30" s="21" t="s">
        <v>948</v>
      </c>
      <c r="F30" s="38" t="s">
        <v>591</v>
      </c>
      <c r="G30" s="7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30" t="s">
        <v>721</v>
      </c>
      <c r="BA30" s="30" t="s">
        <v>721</v>
      </c>
      <c r="BB30" s="30" t="s">
        <v>721</v>
      </c>
      <c r="BC30" s="30" t="s">
        <v>721</v>
      </c>
      <c r="BD30" s="30" t="s">
        <v>721</v>
      </c>
      <c r="BE30" s="30" t="s">
        <v>655</v>
      </c>
      <c r="BF30" s="76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169" t="s">
        <v>229</v>
      </c>
      <c r="CB30" s="169" t="s">
        <v>229</v>
      </c>
      <c r="CC30" s="22"/>
      <c r="CD30" s="22"/>
      <c r="CE30" s="22"/>
      <c r="CF30" s="22"/>
      <c r="CG30" s="168"/>
      <c r="CH30" s="30">
        <f t="shared" si="9"/>
        <v>0</v>
      </c>
      <c r="CI30" s="30" t="s">
        <v>655</v>
      </c>
      <c r="CJ30" s="30" t="s">
        <v>655</v>
      </c>
      <c r="CK30" s="152" t="s">
        <v>655</v>
      </c>
      <c r="CL30" s="30">
        <f t="shared" si="13"/>
        <v>0</v>
      </c>
      <c r="CM30" s="160" t="s">
        <v>655</v>
      </c>
    </row>
    <row r="31" spans="2:91" ht="20.25" customHeight="1" thickBot="1">
      <c r="B31" s="616"/>
      <c r="C31" s="617"/>
      <c r="D31" s="617"/>
      <c r="E31" s="618" t="s">
        <v>1488</v>
      </c>
      <c r="F31" s="61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69"/>
      <c r="AO31" s="269"/>
      <c r="AP31" s="269"/>
      <c r="AQ31" s="269"/>
      <c r="AR31" s="269"/>
      <c r="AS31" s="269"/>
      <c r="AT31" s="269"/>
      <c r="AU31" s="269"/>
      <c r="AV31" s="269"/>
      <c r="AW31" s="269"/>
      <c r="AX31" s="269"/>
      <c r="AY31" s="269"/>
      <c r="AZ31" s="270">
        <f>SUM(AZ11:AZ30)</f>
        <v>4.0999999999999996</v>
      </c>
      <c r="BA31" s="270">
        <f t="shared" ref="BA31:BE31" si="22">SUM(BA11:BA30)</f>
        <v>9.5549999999999997</v>
      </c>
      <c r="BB31" s="270">
        <f t="shared" si="22"/>
        <v>68.254861111111111</v>
      </c>
      <c r="BC31" s="270">
        <f t="shared" si="22"/>
        <v>285.13299999999975</v>
      </c>
      <c r="BD31" s="270">
        <f t="shared" si="22"/>
        <v>462.9</v>
      </c>
      <c r="BE31" s="270">
        <f t="shared" si="22"/>
        <v>134.95442886850029</v>
      </c>
      <c r="BF31" s="163"/>
      <c r="BG31" s="270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0"/>
      <c r="BV31" s="270"/>
      <c r="BW31" s="270"/>
      <c r="BX31" s="270"/>
      <c r="BY31" s="270"/>
      <c r="BZ31" s="270"/>
      <c r="CA31" s="270"/>
      <c r="CB31" s="270"/>
      <c r="CC31" s="270"/>
      <c r="CD31" s="270"/>
      <c r="CE31" s="270"/>
      <c r="CF31" s="270"/>
      <c r="CG31" s="271"/>
      <c r="CH31" s="270">
        <f>SUM(CH11:CH30)</f>
        <v>20.063000000000002</v>
      </c>
      <c r="CI31" s="270">
        <f t="shared" ref="CI31:CM31" si="23">SUM(CI11:CI30)</f>
        <v>388.36313247676173</v>
      </c>
      <c r="CJ31" s="270">
        <f t="shared" si="23"/>
        <v>646.525892960492</v>
      </c>
      <c r="CK31" s="270">
        <f t="shared" si="23"/>
        <v>1788.8704999999989</v>
      </c>
      <c r="CL31" s="270">
        <f t="shared" si="23"/>
        <v>3177.5030000000002</v>
      </c>
      <c r="CM31" s="272">
        <f t="shared" si="23"/>
        <v>777.39035461403489</v>
      </c>
    </row>
    <row r="32" spans="2:91" ht="15" customHeight="1">
      <c r="AZ32" s="1"/>
      <c r="BA32" s="1"/>
      <c r="BB32" s="1"/>
      <c r="BC32" s="1"/>
      <c r="BD32" s="1"/>
      <c r="BE32" s="1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264"/>
      <c r="CB32" s="264"/>
      <c r="CC32" s="7"/>
      <c r="CD32" s="7"/>
      <c r="CE32" s="7"/>
      <c r="CF32" s="7"/>
    </row>
  </sheetData>
  <mergeCells count="17">
    <mergeCell ref="E8:F8"/>
    <mergeCell ref="CH2:CM2"/>
    <mergeCell ref="AZ2:BE2"/>
    <mergeCell ref="B2:D8"/>
    <mergeCell ref="CH7:CM7"/>
    <mergeCell ref="AZ7:BE7"/>
    <mergeCell ref="E2:F2"/>
    <mergeCell ref="E3:F3"/>
    <mergeCell ref="E4:F4"/>
    <mergeCell ref="E5:F5"/>
    <mergeCell ref="E6:F6"/>
    <mergeCell ref="E7:F7"/>
    <mergeCell ref="B9:D10"/>
    <mergeCell ref="E9:CM9"/>
    <mergeCell ref="E10:CM10"/>
    <mergeCell ref="B31:D31"/>
    <mergeCell ref="E31:F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0C76B-499B-4C46-9525-E247DF11AA12}">
  <dimension ref="B1:AY27"/>
  <sheetViews>
    <sheetView zoomScale="80" zoomScaleNormal="80" workbookViewId="0"/>
  </sheetViews>
  <sheetFormatPr defaultColWidth="11" defaultRowHeight="15.6"/>
  <cols>
    <col min="1" max="1" width="3.19921875" customWidth="1"/>
    <col min="2" max="2" width="7.69921875" customWidth="1"/>
    <col min="3" max="3" width="5.59765625" customWidth="1"/>
    <col min="4" max="4" width="4.09765625" customWidth="1"/>
    <col min="5" max="6" width="25" customWidth="1"/>
    <col min="7" max="26" width="6.59765625" customWidth="1"/>
    <col min="27" max="28" width="13.69921875" customWidth="1"/>
    <col min="29" max="32" width="17.09765625" customWidth="1"/>
    <col min="33" max="33" width="2.5" customWidth="1"/>
    <col min="34" max="45" width="9.8984375" customWidth="1"/>
    <col min="46" max="48" width="18.19921875" customWidth="1"/>
    <col min="49" max="49" width="19.69921875" customWidth="1"/>
    <col min="50" max="51" width="18.19921875" customWidth="1"/>
  </cols>
  <sheetData>
    <row r="1" spans="2:51" ht="16.2" thickBot="1">
      <c r="AG1" s="23"/>
    </row>
    <row r="2" spans="2:51" s="26" customFormat="1">
      <c r="B2" s="634"/>
      <c r="C2" s="635"/>
      <c r="D2" s="635"/>
      <c r="E2" s="631" t="s">
        <v>1344</v>
      </c>
      <c r="F2" s="631"/>
      <c r="G2" s="265">
        <v>110</v>
      </c>
      <c r="H2" s="265">
        <v>110</v>
      </c>
      <c r="I2" s="265">
        <v>110</v>
      </c>
      <c r="J2" s="265">
        <v>110</v>
      </c>
      <c r="K2" s="265">
        <v>110</v>
      </c>
      <c r="L2" s="265">
        <v>110</v>
      </c>
      <c r="M2" s="265">
        <v>110</v>
      </c>
      <c r="N2" s="265">
        <v>110</v>
      </c>
      <c r="O2" s="265">
        <v>110</v>
      </c>
      <c r="P2" s="265">
        <v>110</v>
      </c>
      <c r="Q2" s="265">
        <v>110</v>
      </c>
      <c r="R2" s="265">
        <v>110</v>
      </c>
      <c r="S2" s="265">
        <v>111</v>
      </c>
      <c r="T2" s="265">
        <v>111</v>
      </c>
      <c r="U2" s="265">
        <v>111</v>
      </c>
      <c r="V2" s="265">
        <v>111</v>
      </c>
      <c r="W2" s="265">
        <v>113</v>
      </c>
      <c r="X2" s="265">
        <v>113</v>
      </c>
      <c r="Y2" s="265">
        <v>113</v>
      </c>
      <c r="Z2" s="265">
        <v>113</v>
      </c>
      <c r="AA2" s="638" t="s">
        <v>1490</v>
      </c>
      <c r="AB2" s="638"/>
      <c r="AC2" s="638"/>
      <c r="AD2" s="638"/>
      <c r="AE2" s="638"/>
      <c r="AF2" s="639"/>
      <c r="AG2" s="267"/>
      <c r="AH2" s="265">
        <v>120</v>
      </c>
      <c r="AI2" s="265">
        <v>120</v>
      </c>
      <c r="AJ2" s="265">
        <v>120</v>
      </c>
      <c r="AK2" s="265">
        <v>120</v>
      </c>
      <c r="AL2" s="265"/>
      <c r="AM2" s="265"/>
      <c r="AN2" s="265">
        <v>121</v>
      </c>
      <c r="AO2" s="265">
        <v>121</v>
      </c>
      <c r="AP2" s="265">
        <v>121</v>
      </c>
      <c r="AQ2" s="265">
        <v>121</v>
      </c>
      <c r="AR2" s="265">
        <v>121</v>
      </c>
      <c r="AS2" s="265">
        <v>121</v>
      </c>
      <c r="AT2" s="638" t="s">
        <v>1490</v>
      </c>
      <c r="AU2" s="638"/>
      <c r="AV2" s="638"/>
      <c r="AW2" s="638"/>
      <c r="AX2" s="638"/>
      <c r="AY2" s="639"/>
    </row>
    <row r="3" spans="2:51" s="1" customFormat="1">
      <c r="B3" s="636"/>
      <c r="C3" s="637"/>
      <c r="D3" s="637"/>
      <c r="E3" s="556" t="s">
        <v>1</v>
      </c>
      <c r="F3" s="556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7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44"/>
      <c r="AU3" s="44"/>
      <c r="AV3" s="44"/>
      <c r="AW3" s="44"/>
      <c r="AX3" s="44"/>
      <c r="AY3" s="268"/>
    </row>
    <row r="4" spans="2:51" s="1" customFormat="1">
      <c r="B4" s="636"/>
      <c r="C4" s="637"/>
      <c r="D4" s="637"/>
      <c r="E4" s="556" t="s">
        <v>2</v>
      </c>
      <c r="F4" s="556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7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44"/>
      <c r="AU4" s="44"/>
      <c r="AV4" s="44"/>
      <c r="AW4" s="44"/>
      <c r="AX4" s="44"/>
      <c r="AY4" s="268"/>
    </row>
    <row r="5" spans="2:51" s="1" customFormat="1">
      <c r="B5" s="636"/>
      <c r="C5" s="637"/>
      <c r="D5" s="637"/>
      <c r="E5" s="556" t="s">
        <v>36</v>
      </c>
      <c r="F5" s="556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7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44"/>
      <c r="AU5" s="44"/>
      <c r="AV5" s="44"/>
      <c r="AW5" s="44"/>
      <c r="AX5" s="44"/>
      <c r="AY5" s="268"/>
    </row>
    <row r="6" spans="2:51" s="1" customFormat="1">
      <c r="B6" s="636"/>
      <c r="C6" s="637"/>
      <c r="D6" s="637"/>
      <c r="E6" s="556" t="s">
        <v>37</v>
      </c>
      <c r="F6" s="556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7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44"/>
      <c r="AU6" s="44"/>
      <c r="AV6" s="44"/>
      <c r="AW6" s="44"/>
      <c r="AX6" s="44"/>
      <c r="AY6" s="268"/>
    </row>
    <row r="7" spans="2:51" s="1" customFormat="1" ht="18" customHeight="1">
      <c r="B7" s="636"/>
      <c r="C7" s="637"/>
      <c r="D7" s="637"/>
      <c r="E7" s="556" t="s">
        <v>3</v>
      </c>
      <c r="F7" s="556"/>
      <c r="G7" s="21" t="s">
        <v>634</v>
      </c>
      <c r="H7" s="21" t="s">
        <v>634</v>
      </c>
      <c r="I7" s="21" t="s">
        <v>634</v>
      </c>
      <c r="J7" s="21" t="s">
        <v>634</v>
      </c>
      <c r="K7" s="21" t="s">
        <v>635</v>
      </c>
      <c r="L7" s="21" t="s">
        <v>635</v>
      </c>
      <c r="M7" s="21" t="s">
        <v>635</v>
      </c>
      <c r="N7" s="21" t="s">
        <v>635</v>
      </c>
      <c r="O7" s="21" t="s">
        <v>636</v>
      </c>
      <c r="P7" s="21" t="s">
        <v>636</v>
      </c>
      <c r="Q7" s="21" t="s">
        <v>636</v>
      </c>
      <c r="R7" s="21" t="s">
        <v>636</v>
      </c>
      <c r="S7" s="21"/>
      <c r="T7" s="21"/>
      <c r="U7" s="21"/>
      <c r="V7" s="21"/>
      <c r="W7" s="38"/>
      <c r="X7" s="38"/>
      <c r="Y7" s="38"/>
      <c r="Z7" s="38"/>
      <c r="AA7" s="607" t="s">
        <v>87</v>
      </c>
      <c r="AB7" s="608"/>
      <c r="AC7" s="608"/>
      <c r="AD7" s="608"/>
      <c r="AE7" s="608"/>
      <c r="AF7" s="609"/>
      <c r="AG7" s="7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610" t="s">
        <v>44</v>
      </c>
      <c r="AU7" s="611"/>
      <c r="AV7" s="611"/>
      <c r="AW7" s="611"/>
      <c r="AX7" s="611"/>
      <c r="AY7" s="612"/>
    </row>
    <row r="8" spans="2:51" s="1" customFormat="1" ht="18.75" customHeight="1">
      <c r="B8" s="636"/>
      <c r="C8" s="637"/>
      <c r="D8" s="637"/>
      <c r="E8" s="556" t="s">
        <v>1423</v>
      </c>
      <c r="F8" s="556"/>
      <c r="G8" s="21" t="s">
        <v>609</v>
      </c>
      <c r="H8" s="21" t="s">
        <v>610</v>
      </c>
      <c r="I8" s="21" t="s">
        <v>611</v>
      </c>
      <c r="J8" s="21" t="s">
        <v>612</v>
      </c>
      <c r="K8" s="21" t="s">
        <v>609</v>
      </c>
      <c r="L8" s="21" t="s">
        <v>610</v>
      </c>
      <c r="M8" s="21" t="s">
        <v>611</v>
      </c>
      <c r="N8" s="21" t="s">
        <v>612</v>
      </c>
      <c r="O8" s="21" t="s">
        <v>609</v>
      </c>
      <c r="P8" s="21" t="s">
        <v>610</v>
      </c>
      <c r="Q8" s="21" t="s">
        <v>611</v>
      </c>
      <c r="R8" s="21" t="s">
        <v>612</v>
      </c>
      <c r="S8" s="21" t="s">
        <v>641</v>
      </c>
      <c r="T8" s="21" t="s">
        <v>642</v>
      </c>
      <c r="U8" s="21" t="s">
        <v>643</v>
      </c>
      <c r="V8" s="21" t="s">
        <v>644</v>
      </c>
      <c r="W8" s="21" t="s">
        <v>279</v>
      </c>
      <c r="X8" s="21" t="s">
        <v>609</v>
      </c>
      <c r="Y8" s="21" t="s">
        <v>610</v>
      </c>
      <c r="Z8" s="21" t="s">
        <v>301</v>
      </c>
      <c r="AA8" s="171" t="s">
        <v>641</v>
      </c>
      <c r="AB8" s="171" t="s">
        <v>643</v>
      </c>
      <c r="AC8" s="171" t="s">
        <v>644</v>
      </c>
      <c r="AD8" s="172" t="s">
        <v>1582</v>
      </c>
      <c r="AE8" s="171" t="s">
        <v>642</v>
      </c>
      <c r="AF8" s="173" t="s">
        <v>1583</v>
      </c>
      <c r="AG8" s="137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171" t="s">
        <v>641</v>
      </c>
      <c r="AU8" s="171" t="s">
        <v>643</v>
      </c>
      <c r="AV8" s="171" t="s">
        <v>644</v>
      </c>
      <c r="AW8" s="172" t="s">
        <v>1582</v>
      </c>
      <c r="AX8" s="171" t="s">
        <v>642</v>
      </c>
      <c r="AY8" s="176" t="s">
        <v>1583</v>
      </c>
    </row>
    <row r="9" spans="2:51" s="59" customFormat="1" ht="22.5" customHeight="1">
      <c r="B9" s="570"/>
      <c r="C9" s="571"/>
      <c r="D9" s="571"/>
      <c r="E9" s="505" t="s">
        <v>947</v>
      </c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6"/>
    </row>
    <row r="10" spans="2:51">
      <c r="B10" s="570"/>
      <c r="C10" s="571"/>
      <c r="D10" s="571"/>
      <c r="E10" s="499" t="s">
        <v>331</v>
      </c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499"/>
      <c r="AS10" s="499"/>
      <c r="AT10" s="499"/>
      <c r="AU10" s="499"/>
      <c r="AV10" s="499"/>
      <c r="AW10" s="499"/>
      <c r="AX10" s="499"/>
      <c r="AY10" s="500"/>
    </row>
    <row r="11" spans="2:51">
      <c r="B11" s="99">
        <v>363</v>
      </c>
      <c r="C11" s="49">
        <v>21</v>
      </c>
      <c r="D11" s="51">
        <v>1</v>
      </c>
      <c r="E11" s="21" t="s">
        <v>624</v>
      </c>
      <c r="F11" s="21" t="s">
        <v>621</v>
      </c>
      <c r="G11" s="21">
        <v>7.0000000000000001E-3</v>
      </c>
      <c r="H11" s="21">
        <v>0.60799999999999998</v>
      </c>
      <c r="I11" s="21">
        <v>0.15</v>
      </c>
      <c r="J11" s="21">
        <v>8.6999999999999994E-2</v>
      </c>
      <c r="K11" s="21">
        <v>0.01</v>
      </c>
      <c r="L11" s="21">
        <v>0.33</v>
      </c>
      <c r="M11" s="21">
        <v>7.1999999999999995E-2</v>
      </c>
      <c r="N11" s="21">
        <v>4.4999999999999998E-2</v>
      </c>
      <c r="O11" s="21">
        <v>0.13300000000000001</v>
      </c>
      <c r="P11" s="21">
        <v>3.62</v>
      </c>
      <c r="Q11" s="21">
        <v>0.84299999999999997</v>
      </c>
      <c r="R11" s="21">
        <v>0.72399999999999998</v>
      </c>
      <c r="S11" s="21" t="s">
        <v>638</v>
      </c>
      <c r="T11" s="21">
        <v>0.11600000000000001</v>
      </c>
      <c r="U11" s="21">
        <v>2.35E-2</v>
      </c>
      <c r="V11" s="21">
        <v>3.0100000000000002E-2</v>
      </c>
      <c r="W11" s="21">
        <v>0.47</v>
      </c>
      <c r="X11" s="21">
        <v>0.02</v>
      </c>
      <c r="Y11" s="21">
        <v>3.44</v>
      </c>
      <c r="Z11" s="21">
        <v>0.14000000000000001</v>
      </c>
      <c r="AA11" s="275">
        <f t="shared" ref="AA11:AA22" si="0">MIN(G11:Z11)</f>
        <v>7.0000000000000001E-3</v>
      </c>
      <c r="AB11" s="177">
        <f t="shared" ref="AB11:AB22" si="1">MEDIAN(G11:Z11)</f>
        <v>0.13300000000000001</v>
      </c>
      <c r="AC11" s="177">
        <f t="shared" ref="AC11:AC22" si="2">AVERAGE(G11:Z11)</f>
        <v>0.57203157894736845</v>
      </c>
      <c r="AD11" s="275">
        <f t="shared" ref="AD11:AD22" si="3">PERCENTILE(G11:Z11,0.95)</f>
        <v>3.4579999999999997</v>
      </c>
      <c r="AE11" s="177">
        <f t="shared" ref="AE11:AE22" si="4">MAX(G11:Z11)</f>
        <v>3.62</v>
      </c>
      <c r="AF11" s="177">
        <f t="shared" ref="AF11:AF22" si="5">STDEV(G11:Z11)</f>
        <v>1.0735490684084736</v>
      </c>
      <c r="AG11" s="76"/>
      <c r="AH11" s="22">
        <v>3.1E-2</v>
      </c>
      <c r="AI11" s="22">
        <v>1.2</v>
      </c>
      <c r="AJ11" s="22">
        <v>0.45</v>
      </c>
      <c r="AK11" s="22">
        <v>1.08</v>
      </c>
      <c r="AL11" s="22">
        <v>0.31</v>
      </c>
      <c r="AM11" s="22">
        <v>1.86</v>
      </c>
      <c r="AN11" s="22">
        <v>6.1</v>
      </c>
      <c r="AO11" s="22">
        <v>6.1</v>
      </c>
      <c r="AP11" s="22">
        <v>6.1</v>
      </c>
      <c r="AQ11" s="22">
        <v>4.4000000000000004</v>
      </c>
      <c r="AR11" s="22">
        <v>2.27</v>
      </c>
      <c r="AS11" s="22">
        <v>5.7</v>
      </c>
      <c r="AT11" s="30">
        <f>MIN(AH11:AS11)</f>
        <v>3.1E-2</v>
      </c>
      <c r="AU11" s="30">
        <f>MEDIAN(AH11:AS11)</f>
        <v>2.0649999999999999</v>
      </c>
      <c r="AV11" s="30">
        <f>AVERAGE(AH11:AS11)</f>
        <v>2.9667499999999998</v>
      </c>
      <c r="AW11" s="30">
        <f>PERCENTILE(AH11:AS11, 0.95)</f>
        <v>6.1</v>
      </c>
      <c r="AX11" s="30">
        <f>MAX(AH11:AS11)</f>
        <v>6.1</v>
      </c>
      <c r="AY11" s="160">
        <f>STDEV(AH11:AS11)</f>
        <v>2.5114138403044461</v>
      </c>
    </row>
    <row r="12" spans="2:51">
      <c r="B12" s="99">
        <v>364</v>
      </c>
      <c r="C12" s="49">
        <v>22</v>
      </c>
      <c r="D12" s="51">
        <v>2</v>
      </c>
      <c r="E12" s="21" t="s">
        <v>625</v>
      </c>
      <c r="F12" s="21" t="s">
        <v>613</v>
      </c>
      <c r="G12" s="21">
        <v>5.0000000000000001E-3</v>
      </c>
      <c r="H12" s="21">
        <v>0.42699999999999999</v>
      </c>
      <c r="I12" s="21">
        <v>8.5000000000000006E-2</v>
      </c>
      <c r="J12" s="21">
        <v>2.4E-2</v>
      </c>
      <c r="K12" s="21">
        <v>3.0000000000000001E-3</v>
      </c>
      <c r="L12" s="21">
        <v>0.185</v>
      </c>
      <c r="M12" s="21">
        <v>2.9000000000000001E-2</v>
      </c>
      <c r="N12" s="21">
        <v>1.2999999999999999E-2</v>
      </c>
      <c r="O12" s="21">
        <v>6.0000000000000001E-3</v>
      </c>
      <c r="P12" s="21">
        <v>4.8000000000000001E-2</v>
      </c>
      <c r="Q12" s="21">
        <v>1.4999999999999999E-2</v>
      </c>
      <c r="R12" s="21">
        <v>1.0999999999999999E-2</v>
      </c>
      <c r="S12" s="21" t="s">
        <v>638</v>
      </c>
      <c r="T12" s="21">
        <v>0.622</v>
      </c>
      <c r="U12" s="21">
        <v>3.5900000000000001E-2</v>
      </c>
      <c r="V12" s="21">
        <v>0.11899999999999999</v>
      </c>
      <c r="W12" s="21">
        <v>0.42</v>
      </c>
      <c r="X12" s="21" t="s">
        <v>638</v>
      </c>
      <c r="Y12" s="21">
        <v>2.4300000000000002</v>
      </c>
      <c r="Z12" s="21">
        <v>0.14000000000000001</v>
      </c>
      <c r="AA12" s="275">
        <f t="shared" si="0"/>
        <v>3.0000000000000001E-3</v>
      </c>
      <c r="AB12" s="177">
        <f t="shared" si="1"/>
        <v>4.1950000000000001E-2</v>
      </c>
      <c r="AC12" s="177">
        <f t="shared" si="2"/>
        <v>0.25655</v>
      </c>
      <c r="AD12" s="275">
        <f t="shared" si="3"/>
        <v>0.89319999999999755</v>
      </c>
      <c r="AE12" s="177">
        <f t="shared" si="4"/>
        <v>2.4300000000000002</v>
      </c>
      <c r="AF12" s="177">
        <f t="shared" si="5"/>
        <v>0.57120082823510565</v>
      </c>
      <c r="AG12" s="76"/>
      <c r="AH12" s="22">
        <v>6.5000000000000002E-2</v>
      </c>
      <c r="AI12" s="22">
        <v>7.1999999999999995E-2</v>
      </c>
      <c r="AJ12" s="22">
        <v>7.0999999999999994E-2</v>
      </c>
      <c r="AK12" s="22">
        <v>4.84</v>
      </c>
      <c r="AL12" s="22">
        <v>4.2699999999999996</v>
      </c>
      <c r="AM12" s="22">
        <v>5.41</v>
      </c>
      <c r="AN12" s="22">
        <v>3.44</v>
      </c>
      <c r="AO12" s="22">
        <v>3.44</v>
      </c>
      <c r="AP12" s="22">
        <v>3.45</v>
      </c>
      <c r="AQ12" s="22">
        <v>5.82</v>
      </c>
      <c r="AR12" s="22">
        <v>2.09</v>
      </c>
      <c r="AS12" s="22">
        <v>11.15</v>
      </c>
      <c r="AT12" s="30">
        <f>MIN(AH12:AS12)</f>
        <v>6.5000000000000002E-2</v>
      </c>
      <c r="AU12" s="30">
        <f>MEDIAN(AH12:AS12)</f>
        <v>3.4450000000000003</v>
      </c>
      <c r="AV12" s="30">
        <f>AVERAGE(AH12:AS12)</f>
        <v>3.6765000000000003</v>
      </c>
      <c r="AW12" s="30">
        <f>PERCENTILE(AH12:AS12, 0.95)</f>
        <v>8.218499999999997</v>
      </c>
      <c r="AX12" s="30">
        <f>MAX(AH12:AS12)</f>
        <v>11.15</v>
      </c>
      <c r="AY12" s="160">
        <f>STDEV(AH12:AS12)</f>
        <v>3.1170195992034095</v>
      </c>
    </row>
    <row r="13" spans="2:51">
      <c r="B13" s="99">
        <v>365</v>
      </c>
      <c r="C13" s="49">
        <v>23</v>
      </c>
      <c r="D13" s="51">
        <v>3</v>
      </c>
      <c r="E13" s="21" t="s">
        <v>640</v>
      </c>
      <c r="F13" s="21" t="s">
        <v>637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 t="s">
        <v>638</v>
      </c>
      <c r="T13" s="21">
        <v>1.413</v>
      </c>
      <c r="U13" s="21">
        <v>0.214</v>
      </c>
      <c r="V13" s="21">
        <v>0.28699999999999998</v>
      </c>
      <c r="W13" s="21">
        <v>31.74</v>
      </c>
      <c r="X13" s="21">
        <v>3.1</v>
      </c>
      <c r="Y13" s="21">
        <v>170.77</v>
      </c>
      <c r="Z13" s="21">
        <v>18.579999999999998</v>
      </c>
      <c r="AA13" s="275">
        <f t="shared" si="0"/>
        <v>0.214</v>
      </c>
      <c r="AB13" s="177">
        <f t="shared" si="1"/>
        <v>3.1</v>
      </c>
      <c r="AC13" s="177">
        <f t="shared" si="2"/>
        <v>32.300571428571423</v>
      </c>
      <c r="AD13" s="275">
        <f t="shared" si="3"/>
        <v>129.06099999999989</v>
      </c>
      <c r="AE13" s="177">
        <f t="shared" si="4"/>
        <v>170.77</v>
      </c>
      <c r="AF13" s="177">
        <f t="shared" si="5"/>
        <v>62.213989894709762</v>
      </c>
      <c r="AG13" s="76"/>
      <c r="AH13" s="22">
        <v>3</v>
      </c>
      <c r="AI13" s="22">
        <v>5.9</v>
      </c>
      <c r="AJ13" s="22">
        <v>0.438</v>
      </c>
      <c r="AK13" s="22">
        <v>27.99</v>
      </c>
      <c r="AL13" s="22">
        <v>4.2699999999999996</v>
      </c>
      <c r="AM13" s="22">
        <v>51.72</v>
      </c>
      <c r="AN13" s="22">
        <v>1093.8699999999999</v>
      </c>
      <c r="AO13" s="22">
        <v>939.16</v>
      </c>
      <c r="AP13" s="22">
        <v>1248.58</v>
      </c>
      <c r="AQ13" s="22">
        <v>429.67</v>
      </c>
      <c r="AR13" s="22">
        <v>311.38</v>
      </c>
      <c r="AS13" s="22">
        <v>519.47</v>
      </c>
      <c r="AT13" s="30">
        <f>MIN(AH13:AS13)</f>
        <v>0.438</v>
      </c>
      <c r="AU13" s="30">
        <f>MEDIAN(AH13:AS13)</f>
        <v>181.54999999999998</v>
      </c>
      <c r="AV13" s="30">
        <f>AVERAGE(AH13:AS13)</f>
        <v>386.28733333333338</v>
      </c>
      <c r="AW13" s="30">
        <f>PERCENTILE(AH13:AS13, 0.95)</f>
        <v>1163.4894999999997</v>
      </c>
      <c r="AX13" s="30">
        <f>MAX(AH13:AS13)</f>
        <v>1248.58</v>
      </c>
      <c r="AY13" s="160">
        <f>STDEV(AH13:AS13)</f>
        <v>467.27972736006518</v>
      </c>
    </row>
    <row r="14" spans="2:51">
      <c r="B14" s="99">
        <v>366</v>
      </c>
      <c r="C14" s="49">
        <v>24</v>
      </c>
      <c r="D14" s="51">
        <v>4</v>
      </c>
      <c r="E14" s="21" t="s">
        <v>633</v>
      </c>
      <c r="F14" s="21" t="s">
        <v>614</v>
      </c>
      <c r="G14" s="21">
        <v>2.3E-2</v>
      </c>
      <c r="H14" s="21">
        <v>2.2850000000000001</v>
      </c>
      <c r="I14" s="21">
        <v>0.6</v>
      </c>
      <c r="J14" s="21">
        <v>0.36099999999999999</v>
      </c>
      <c r="K14" s="21">
        <v>2.8000000000000001E-2</v>
      </c>
      <c r="L14" s="21">
        <v>2.6859999999999999</v>
      </c>
      <c r="M14" s="21">
        <v>0.45100000000000001</v>
      </c>
      <c r="N14" s="21">
        <v>0.38400000000000001</v>
      </c>
      <c r="O14" s="21">
        <v>6.6000000000000003E-2</v>
      </c>
      <c r="P14" s="21">
        <v>3.3490000000000002</v>
      </c>
      <c r="Q14" s="21">
        <v>0.89200000000000002</v>
      </c>
      <c r="R14" s="21">
        <v>0.41099999999999998</v>
      </c>
      <c r="S14" s="21" t="s">
        <v>638</v>
      </c>
      <c r="T14" s="21">
        <v>0.72399999999999998</v>
      </c>
      <c r="U14" s="21">
        <v>8.1200000000000008E-2</v>
      </c>
      <c r="V14" s="21">
        <v>0.113</v>
      </c>
      <c r="W14" s="21">
        <v>12.89</v>
      </c>
      <c r="X14" s="21" t="s">
        <v>638</v>
      </c>
      <c r="Y14" s="21">
        <v>179.2</v>
      </c>
      <c r="Z14" s="21">
        <v>1.08</v>
      </c>
      <c r="AA14" s="275">
        <f t="shared" si="0"/>
        <v>2.3E-2</v>
      </c>
      <c r="AB14" s="177">
        <f t="shared" si="1"/>
        <v>0.52549999999999997</v>
      </c>
      <c r="AC14" s="177">
        <f t="shared" si="2"/>
        <v>11.423566666666666</v>
      </c>
      <c r="AD14" s="275">
        <f t="shared" si="3"/>
        <v>37.836499999999759</v>
      </c>
      <c r="AE14" s="177">
        <f t="shared" si="4"/>
        <v>179.2</v>
      </c>
      <c r="AF14" s="177">
        <f t="shared" si="5"/>
        <v>41.97828804026868</v>
      </c>
      <c r="AG14" s="76"/>
      <c r="AH14" s="22">
        <v>0.52</v>
      </c>
      <c r="AI14" s="22">
        <v>0.77</v>
      </c>
      <c r="AJ14" s="22">
        <v>0.67</v>
      </c>
      <c r="AK14" s="22"/>
      <c r="AL14" s="22"/>
      <c r="AM14" s="22"/>
      <c r="AN14" s="22"/>
      <c r="AO14" s="22"/>
      <c r="AP14" s="22"/>
      <c r="AQ14" s="22"/>
      <c r="AR14" s="22"/>
      <c r="AS14" s="22"/>
      <c r="AT14" s="30">
        <f>MIN(AH14:AS14)</f>
        <v>0.52</v>
      </c>
      <c r="AU14" s="30">
        <f>MEDIAN(AH14:AS14)</f>
        <v>0.67</v>
      </c>
      <c r="AV14" s="30">
        <f>AVERAGE(AH14:AS14)</f>
        <v>0.65333333333333332</v>
      </c>
      <c r="AW14" s="30">
        <f>PERCENTILE(AH14:AS14, 0.95)</f>
        <v>0.76</v>
      </c>
      <c r="AX14" s="30">
        <f>MAX(AH14:AS14)</f>
        <v>0.77</v>
      </c>
      <c r="AY14" s="160">
        <f>STDEV(AH14:AS14)</f>
        <v>0.1258305739211793</v>
      </c>
    </row>
    <row r="15" spans="2:51">
      <c r="B15" s="99">
        <v>367</v>
      </c>
      <c r="C15" s="49">
        <v>25</v>
      </c>
      <c r="D15" s="51">
        <v>5</v>
      </c>
      <c r="E15" s="21" t="s">
        <v>627</v>
      </c>
      <c r="F15" s="21" t="s">
        <v>615</v>
      </c>
      <c r="G15" s="21" t="s">
        <v>616</v>
      </c>
      <c r="H15" s="21">
        <v>0.38500000000000001</v>
      </c>
      <c r="I15" s="21">
        <v>3.5999999999999997E-2</v>
      </c>
      <c r="J15" s="21" t="s">
        <v>616</v>
      </c>
      <c r="K15" s="21" t="s">
        <v>616</v>
      </c>
      <c r="L15" s="21">
        <v>0.128</v>
      </c>
      <c r="M15" s="21">
        <v>1.0999999999999999E-2</v>
      </c>
      <c r="N15" s="21" t="s">
        <v>616</v>
      </c>
      <c r="O15" s="21" t="s">
        <v>616</v>
      </c>
      <c r="P15" s="21">
        <v>6.6000000000000003E-2</v>
      </c>
      <c r="Q15" s="21">
        <v>7.0000000000000001E-3</v>
      </c>
      <c r="R15" s="21" t="s">
        <v>616</v>
      </c>
      <c r="S15" s="21" t="s">
        <v>638</v>
      </c>
      <c r="T15" s="21" t="s">
        <v>638</v>
      </c>
      <c r="U15" s="21" t="s">
        <v>638</v>
      </c>
      <c r="V15" s="21" t="s">
        <v>638</v>
      </c>
      <c r="W15" s="21"/>
      <c r="X15" s="21"/>
      <c r="Y15" s="21"/>
      <c r="Z15" s="21"/>
      <c r="AA15" s="275">
        <f t="shared" si="0"/>
        <v>7.0000000000000001E-3</v>
      </c>
      <c r="AB15" s="177">
        <f t="shared" si="1"/>
        <v>5.1000000000000004E-2</v>
      </c>
      <c r="AC15" s="177">
        <f t="shared" si="2"/>
        <v>0.10549999999999998</v>
      </c>
      <c r="AD15" s="275">
        <f t="shared" si="3"/>
        <v>0.32074999999999998</v>
      </c>
      <c r="AE15" s="177">
        <f t="shared" si="4"/>
        <v>0.38500000000000001</v>
      </c>
      <c r="AF15" s="177">
        <f t="shared" si="5"/>
        <v>0.14397881788652109</v>
      </c>
      <c r="AG15" s="76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30" t="s">
        <v>721</v>
      </c>
      <c r="AU15" s="30" t="s">
        <v>721</v>
      </c>
      <c r="AV15" s="30" t="s">
        <v>721</v>
      </c>
      <c r="AW15" s="30" t="s">
        <v>721</v>
      </c>
      <c r="AX15" s="30" t="s">
        <v>655</v>
      </c>
      <c r="AY15" s="160" t="s">
        <v>655</v>
      </c>
    </row>
    <row r="16" spans="2:51">
      <c r="B16" s="99">
        <v>368</v>
      </c>
      <c r="C16" s="49">
        <v>26</v>
      </c>
      <c r="D16" s="51">
        <v>6</v>
      </c>
      <c r="E16" s="21" t="s">
        <v>626</v>
      </c>
      <c r="F16" s="21" t="s">
        <v>617</v>
      </c>
      <c r="G16" s="21" t="s">
        <v>616</v>
      </c>
      <c r="H16" s="21">
        <v>6.0000000000000001E-3</v>
      </c>
      <c r="I16" s="21">
        <v>1E-3</v>
      </c>
      <c r="J16" s="21">
        <v>1E-3</v>
      </c>
      <c r="K16" s="21" t="s">
        <v>616</v>
      </c>
      <c r="L16" s="21">
        <v>4.0000000000000001E-3</v>
      </c>
      <c r="M16" s="21" t="s">
        <v>623</v>
      </c>
      <c r="N16" s="21">
        <v>1E-3</v>
      </c>
      <c r="O16" s="21" t="s">
        <v>616</v>
      </c>
      <c r="P16" s="21">
        <v>1.2E-2</v>
      </c>
      <c r="Q16" s="21">
        <v>3.0000000000000001E-3</v>
      </c>
      <c r="R16" s="21">
        <v>2E-3</v>
      </c>
      <c r="S16" s="21" t="s">
        <v>638</v>
      </c>
      <c r="T16" s="21" t="s">
        <v>638</v>
      </c>
      <c r="U16" s="21" t="s">
        <v>638</v>
      </c>
      <c r="V16" s="21" t="s">
        <v>638</v>
      </c>
      <c r="W16" s="21"/>
      <c r="X16" s="21"/>
      <c r="Y16" s="21"/>
      <c r="Z16" s="21"/>
      <c r="AA16" s="275">
        <f t="shared" si="0"/>
        <v>1E-3</v>
      </c>
      <c r="AB16" s="177">
        <f t="shared" si="1"/>
        <v>2.5000000000000001E-3</v>
      </c>
      <c r="AC16" s="177">
        <f t="shared" si="2"/>
        <v>3.7499999999999999E-3</v>
      </c>
      <c r="AD16" s="275">
        <f t="shared" si="3"/>
        <v>9.8999999999999973E-3</v>
      </c>
      <c r="AE16" s="177">
        <f t="shared" si="4"/>
        <v>1.2E-2</v>
      </c>
      <c r="AF16" s="177">
        <f t="shared" si="5"/>
        <v>3.7701837772561851E-3</v>
      </c>
      <c r="AG16" s="76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30" t="s">
        <v>721</v>
      </c>
      <c r="AU16" s="30" t="s">
        <v>721</v>
      </c>
      <c r="AV16" s="30" t="s">
        <v>721</v>
      </c>
      <c r="AW16" s="30" t="s">
        <v>721</v>
      </c>
      <c r="AX16" s="30" t="s">
        <v>655</v>
      </c>
      <c r="AY16" s="160" t="s">
        <v>655</v>
      </c>
    </row>
    <row r="17" spans="2:51">
      <c r="B17" s="99">
        <v>369</v>
      </c>
      <c r="C17" s="49">
        <v>27</v>
      </c>
      <c r="D17" s="51">
        <v>7</v>
      </c>
      <c r="E17" s="21" t="s">
        <v>628</v>
      </c>
      <c r="F17" s="21" t="s">
        <v>651</v>
      </c>
      <c r="G17" s="21" t="s">
        <v>616</v>
      </c>
      <c r="H17" s="21">
        <v>7.4999999999999997E-2</v>
      </c>
      <c r="I17" s="21">
        <v>7.0000000000000001E-3</v>
      </c>
      <c r="J17" s="21">
        <v>3.0000000000000001E-3</v>
      </c>
      <c r="K17" s="21" t="s">
        <v>616</v>
      </c>
      <c r="L17" s="21">
        <v>4.4999999999999998E-2</v>
      </c>
      <c r="M17" s="21">
        <v>6.0000000000000001E-3</v>
      </c>
      <c r="N17" s="21">
        <v>3.0000000000000001E-3</v>
      </c>
      <c r="O17" s="21" t="s">
        <v>616</v>
      </c>
      <c r="P17" s="21">
        <v>2.9000000000000001E-2</v>
      </c>
      <c r="Q17" s="21">
        <v>7.0000000000000001E-3</v>
      </c>
      <c r="R17" s="21">
        <v>4.0000000000000001E-3</v>
      </c>
      <c r="S17" s="21" t="s">
        <v>638</v>
      </c>
      <c r="T17" s="21">
        <v>0.68799999999999994</v>
      </c>
      <c r="U17" s="21">
        <v>9.820000000000001E-2</v>
      </c>
      <c r="V17" s="21">
        <v>0.159</v>
      </c>
      <c r="W17" s="21"/>
      <c r="X17" s="21"/>
      <c r="Y17" s="21"/>
      <c r="Z17" s="21"/>
      <c r="AA17" s="275">
        <f t="shared" si="0"/>
        <v>3.0000000000000001E-3</v>
      </c>
      <c r="AB17" s="177">
        <f t="shared" si="1"/>
        <v>1.8000000000000002E-2</v>
      </c>
      <c r="AC17" s="177">
        <f t="shared" si="2"/>
        <v>9.3683333333333341E-2</v>
      </c>
      <c r="AD17" s="275">
        <f t="shared" si="3"/>
        <v>0.39704999999999957</v>
      </c>
      <c r="AE17" s="177">
        <f t="shared" si="4"/>
        <v>0.68799999999999994</v>
      </c>
      <c r="AF17" s="177">
        <f t="shared" si="5"/>
        <v>0.19343978077913235</v>
      </c>
      <c r="AG17" s="76"/>
      <c r="AH17" s="22">
        <v>9.5000000000000001E-2</v>
      </c>
      <c r="AI17" s="22">
        <v>0.17</v>
      </c>
      <c r="AJ17" s="22">
        <v>0.12</v>
      </c>
      <c r="AK17" s="22">
        <v>76.36</v>
      </c>
      <c r="AL17" s="22">
        <v>25.96</v>
      </c>
      <c r="AM17" s="22">
        <v>126.76</v>
      </c>
      <c r="AN17" s="22">
        <v>449.36</v>
      </c>
      <c r="AO17" s="22">
        <v>276.91000000000003</v>
      </c>
      <c r="AP17" s="22">
        <v>621.80999999999995</v>
      </c>
      <c r="AQ17" s="22">
        <v>383</v>
      </c>
      <c r="AR17" s="22">
        <v>338.21</v>
      </c>
      <c r="AS17" s="22">
        <v>440.74</v>
      </c>
      <c r="AT17" s="30">
        <f>MIN(AH17:AS17)</f>
        <v>9.5000000000000001E-2</v>
      </c>
      <c r="AU17" s="30">
        <f>MEDIAN(AH17:AS17)</f>
        <v>201.83500000000004</v>
      </c>
      <c r="AV17" s="30">
        <f>AVERAGE(AH17:AS17)</f>
        <v>228.29124999999999</v>
      </c>
      <c r="AW17" s="30">
        <f>PERCENTILE(AH17:AS17, 0.95)</f>
        <v>526.96249999999986</v>
      </c>
      <c r="AX17" s="30">
        <f>MAX(AH17:AS17)</f>
        <v>621.80999999999995</v>
      </c>
      <c r="AY17" s="160">
        <f>STDEV(AH17:AS17)</f>
        <v>216.9516428537286</v>
      </c>
    </row>
    <row r="18" spans="2:51">
      <c r="B18" s="99">
        <v>370</v>
      </c>
      <c r="C18" s="49">
        <v>28</v>
      </c>
      <c r="D18" s="51">
        <v>8</v>
      </c>
      <c r="E18" s="21" t="s">
        <v>629</v>
      </c>
      <c r="F18" s="21" t="s">
        <v>968</v>
      </c>
      <c r="G18" s="21" t="s">
        <v>616</v>
      </c>
      <c r="H18" s="21">
        <v>4.2000000000000003E-2</v>
      </c>
      <c r="I18" s="21">
        <v>6.0000000000000001E-3</v>
      </c>
      <c r="J18" s="21">
        <v>2E-3</v>
      </c>
      <c r="K18" s="21" t="s">
        <v>616</v>
      </c>
      <c r="L18" s="21">
        <v>2.5000000000000001E-2</v>
      </c>
      <c r="M18" s="21">
        <v>4.0000000000000001E-3</v>
      </c>
      <c r="N18" s="21">
        <v>3.0000000000000001E-3</v>
      </c>
      <c r="O18" s="21" t="s">
        <v>616</v>
      </c>
      <c r="P18" s="21">
        <v>2.5999999999999999E-2</v>
      </c>
      <c r="Q18" s="21">
        <v>8.0000000000000002E-3</v>
      </c>
      <c r="R18" s="21">
        <v>3.0000000000000001E-3</v>
      </c>
      <c r="S18" s="21"/>
      <c r="T18" s="21"/>
      <c r="U18" s="21"/>
      <c r="V18" s="21"/>
      <c r="W18" s="21"/>
      <c r="X18" s="21"/>
      <c r="Y18" s="21"/>
      <c r="Z18" s="21"/>
      <c r="AA18" s="275">
        <f t="shared" si="0"/>
        <v>2E-3</v>
      </c>
      <c r="AB18" s="177">
        <f t="shared" si="1"/>
        <v>6.0000000000000001E-3</v>
      </c>
      <c r="AC18" s="177">
        <f t="shared" si="2"/>
        <v>1.3222222222222225E-2</v>
      </c>
      <c r="AD18" s="275">
        <f t="shared" si="3"/>
        <v>3.5599999999999993E-2</v>
      </c>
      <c r="AE18" s="177">
        <f t="shared" si="4"/>
        <v>4.2000000000000003E-2</v>
      </c>
      <c r="AF18" s="177">
        <f t="shared" si="5"/>
        <v>1.4272156264715027E-2</v>
      </c>
      <c r="AG18" s="76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30" t="s">
        <v>721</v>
      </c>
      <c r="AU18" s="30" t="s">
        <v>721</v>
      </c>
      <c r="AV18" s="30" t="s">
        <v>721</v>
      </c>
      <c r="AW18" s="30" t="s">
        <v>721</v>
      </c>
      <c r="AX18" s="30" t="s">
        <v>655</v>
      </c>
      <c r="AY18" s="160" t="s">
        <v>655</v>
      </c>
    </row>
    <row r="19" spans="2:51">
      <c r="B19" s="99">
        <v>371</v>
      </c>
      <c r="C19" s="49">
        <v>29</v>
      </c>
      <c r="D19" s="51">
        <v>9</v>
      </c>
      <c r="E19" s="21" t="s">
        <v>630</v>
      </c>
      <c r="F19" s="21" t="s">
        <v>618</v>
      </c>
      <c r="G19" s="21" t="s">
        <v>616</v>
      </c>
      <c r="H19" s="21">
        <v>0.502</v>
      </c>
      <c r="I19" s="21">
        <v>0.03</v>
      </c>
      <c r="J19" s="21">
        <v>3.0000000000000001E-3</v>
      </c>
      <c r="K19" s="21" t="s">
        <v>616</v>
      </c>
      <c r="L19" s="21">
        <v>0.8</v>
      </c>
      <c r="M19" s="21">
        <v>4.1000000000000002E-2</v>
      </c>
      <c r="N19" s="21">
        <v>8.0000000000000002E-3</v>
      </c>
      <c r="O19" s="21" t="s">
        <v>616</v>
      </c>
      <c r="P19" s="21">
        <v>0.45</v>
      </c>
      <c r="Q19" s="21">
        <v>3.2000000000000001E-2</v>
      </c>
      <c r="R19" s="21">
        <v>6.0000000000000001E-3</v>
      </c>
      <c r="S19" s="21" t="s">
        <v>638</v>
      </c>
      <c r="T19" s="21">
        <v>0.221</v>
      </c>
      <c r="U19" s="21">
        <v>2.1499999999999998E-2</v>
      </c>
      <c r="V19" s="21">
        <v>3.5000000000000003E-2</v>
      </c>
      <c r="W19" s="21"/>
      <c r="X19" s="21"/>
      <c r="Y19" s="21"/>
      <c r="Z19" s="21"/>
      <c r="AA19" s="275">
        <f t="shared" si="0"/>
        <v>3.0000000000000001E-3</v>
      </c>
      <c r="AB19" s="177">
        <f t="shared" si="1"/>
        <v>3.3500000000000002E-2</v>
      </c>
      <c r="AC19" s="177">
        <f t="shared" si="2"/>
        <v>0.17912500000000001</v>
      </c>
      <c r="AD19" s="275">
        <f t="shared" si="3"/>
        <v>0.63609999999999978</v>
      </c>
      <c r="AE19" s="177">
        <f t="shared" si="4"/>
        <v>0.8</v>
      </c>
      <c r="AF19" s="177">
        <f t="shared" si="5"/>
        <v>0.26349349871227629</v>
      </c>
      <c r="AG19" s="76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30" t="s">
        <v>721</v>
      </c>
      <c r="AU19" s="30" t="s">
        <v>721</v>
      </c>
      <c r="AV19" s="30" t="s">
        <v>721</v>
      </c>
      <c r="AW19" s="30" t="s">
        <v>721</v>
      </c>
      <c r="AX19" s="30" t="s">
        <v>655</v>
      </c>
      <c r="AY19" s="160" t="s">
        <v>655</v>
      </c>
    </row>
    <row r="20" spans="2:51">
      <c r="B20" s="99">
        <v>372</v>
      </c>
      <c r="C20" s="49">
        <v>30</v>
      </c>
      <c r="D20" s="51">
        <v>10</v>
      </c>
      <c r="E20" s="21" t="s">
        <v>632</v>
      </c>
      <c r="F20" s="21" t="s">
        <v>619</v>
      </c>
      <c r="G20" s="21">
        <v>1.2E-2</v>
      </c>
      <c r="H20" s="21">
        <v>15.023</v>
      </c>
      <c r="I20" s="21">
        <v>2.4430000000000001</v>
      </c>
      <c r="J20" s="21">
        <v>0.64400000000000002</v>
      </c>
      <c r="K20" s="21">
        <v>1.7000000000000001E-2</v>
      </c>
      <c r="L20" s="21">
        <v>18.117999999999999</v>
      </c>
      <c r="M20" s="21">
        <v>1.726</v>
      </c>
      <c r="N20" s="21">
        <v>444</v>
      </c>
      <c r="O20" s="21">
        <v>0.14099999999999999</v>
      </c>
      <c r="P20" s="21">
        <v>11.069000000000001</v>
      </c>
      <c r="Q20" s="21">
        <v>1.355</v>
      </c>
      <c r="R20" s="21">
        <v>0.60399999999999998</v>
      </c>
      <c r="S20" s="21" t="s">
        <v>638</v>
      </c>
      <c r="T20" s="21">
        <v>2.3140000000000001</v>
      </c>
      <c r="U20" s="21">
        <v>0.373</v>
      </c>
      <c r="V20" s="21">
        <v>0.41399999999999998</v>
      </c>
      <c r="W20" s="21">
        <v>17.2</v>
      </c>
      <c r="X20" s="21">
        <v>0.75</v>
      </c>
      <c r="Y20" s="21">
        <v>164.96</v>
      </c>
      <c r="Z20" s="21">
        <v>4.8099999999999996</v>
      </c>
      <c r="AA20" s="275">
        <f t="shared" si="0"/>
        <v>1.2E-2</v>
      </c>
      <c r="AB20" s="177">
        <f t="shared" si="1"/>
        <v>1.726</v>
      </c>
      <c r="AC20" s="177">
        <f t="shared" si="2"/>
        <v>36.103842105263162</v>
      </c>
      <c r="AD20" s="275">
        <f t="shared" si="3"/>
        <v>192.86399999999941</v>
      </c>
      <c r="AE20" s="177">
        <f t="shared" si="4"/>
        <v>444</v>
      </c>
      <c r="AF20" s="177">
        <f t="shared" si="5"/>
        <v>105.5658832910957</v>
      </c>
      <c r="AG20" s="76"/>
      <c r="AH20" s="22">
        <v>64</v>
      </c>
      <c r="AI20" s="22">
        <v>92</v>
      </c>
      <c r="AJ20" s="22">
        <v>71</v>
      </c>
      <c r="AK20" s="22">
        <v>120.48</v>
      </c>
      <c r="AL20" s="22">
        <v>39.96</v>
      </c>
      <c r="AM20" s="22">
        <v>200.99</v>
      </c>
      <c r="AN20" s="22">
        <v>311.68</v>
      </c>
      <c r="AO20" s="22">
        <v>270.66000000000003</v>
      </c>
      <c r="AP20" s="22">
        <v>352.7</v>
      </c>
      <c r="AQ20" s="22">
        <v>353.77</v>
      </c>
      <c r="AR20" s="22">
        <v>246.04</v>
      </c>
      <c r="AS20" s="22">
        <v>481.27</v>
      </c>
      <c r="AT20" s="30">
        <f>MIN(AH20:AS20)</f>
        <v>39.96</v>
      </c>
      <c r="AU20" s="30">
        <f>MEDIAN(AH20:AS20)</f>
        <v>223.51499999999999</v>
      </c>
      <c r="AV20" s="30">
        <f>AVERAGE(AH20:AS20)</f>
        <v>217.04583333333335</v>
      </c>
      <c r="AW20" s="30">
        <f>PERCENTILE(AH20:AS20, 0.95)</f>
        <v>411.14499999999987</v>
      </c>
      <c r="AX20" s="30">
        <f>MAX(AH20:AS20)</f>
        <v>481.27</v>
      </c>
      <c r="AY20" s="160">
        <f>STDEV(AH20:AS20)</f>
        <v>141.71409832080502</v>
      </c>
    </row>
    <row r="21" spans="2:51">
      <c r="B21" s="99">
        <v>373</v>
      </c>
      <c r="C21" s="49">
        <v>31</v>
      </c>
      <c r="D21" s="51">
        <v>11</v>
      </c>
      <c r="E21" s="21" t="s">
        <v>645</v>
      </c>
      <c r="F21" s="21" t="s">
        <v>620</v>
      </c>
      <c r="G21" s="21" t="s">
        <v>616</v>
      </c>
      <c r="H21" s="21">
        <v>0.309</v>
      </c>
      <c r="I21" s="21">
        <v>4.8000000000000001E-2</v>
      </c>
      <c r="J21" s="21">
        <v>8.0000000000000002E-3</v>
      </c>
      <c r="K21" s="21" t="s">
        <v>616</v>
      </c>
      <c r="L21" s="21">
        <v>0.25</v>
      </c>
      <c r="M21" s="21">
        <v>0.03</v>
      </c>
      <c r="N21" s="21">
        <v>8.0000000000000002E-3</v>
      </c>
      <c r="O21" s="21" t="s">
        <v>616</v>
      </c>
      <c r="P21" s="21">
        <v>0.185</v>
      </c>
      <c r="Q21" s="21">
        <v>2.5000000000000001E-2</v>
      </c>
      <c r="R21" s="21">
        <v>4.0000000000000001E-3</v>
      </c>
      <c r="S21" s="21" t="s">
        <v>638</v>
      </c>
      <c r="T21" s="21">
        <v>0.60599999999999998</v>
      </c>
      <c r="U21" s="21">
        <v>8.5500000000000007E-2</v>
      </c>
      <c r="V21" s="21">
        <v>0.152</v>
      </c>
      <c r="W21" s="21"/>
      <c r="X21" s="21"/>
      <c r="Y21" s="21"/>
      <c r="Z21" s="21"/>
      <c r="AA21" s="275">
        <f t="shared" si="0"/>
        <v>4.0000000000000001E-3</v>
      </c>
      <c r="AB21" s="177">
        <f t="shared" si="1"/>
        <v>6.6750000000000004E-2</v>
      </c>
      <c r="AC21" s="177">
        <f t="shared" si="2"/>
        <v>0.14254166666666665</v>
      </c>
      <c r="AD21" s="275">
        <f t="shared" si="3"/>
        <v>0.44264999999999977</v>
      </c>
      <c r="AE21" s="177">
        <f t="shared" si="4"/>
        <v>0.60599999999999998</v>
      </c>
      <c r="AF21" s="177">
        <f t="shared" si="5"/>
        <v>0.17837950584655349</v>
      </c>
      <c r="AG21" s="76"/>
      <c r="AH21" s="22"/>
      <c r="AI21" s="22"/>
      <c r="AJ21" s="22"/>
      <c r="AK21" s="22">
        <v>103.55</v>
      </c>
      <c r="AL21" s="22">
        <v>43.64</v>
      </c>
      <c r="AM21" s="22">
        <v>163.44999999999999</v>
      </c>
      <c r="AN21" s="22">
        <v>83.45</v>
      </c>
      <c r="AO21" s="22">
        <v>71.98</v>
      </c>
      <c r="AP21" s="22">
        <v>94.92</v>
      </c>
      <c r="AQ21" s="22">
        <v>142.78</v>
      </c>
      <c r="AR21" s="22">
        <v>82.82</v>
      </c>
      <c r="AS21" s="22">
        <v>214.3</v>
      </c>
      <c r="AT21" s="30">
        <f>MIN(AH21:AS21)</f>
        <v>43.64</v>
      </c>
      <c r="AU21" s="30">
        <f>MEDIAN(AH21:AS21)</f>
        <v>94.92</v>
      </c>
      <c r="AV21" s="30">
        <f>AVERAGE(AH21:AS21)</f>
        <v>111.20999999999998</v>
      </c>
      <c r="AW21" s="30">
        <f>PERCENTILE(AH21:AS21, 0.95)</f>
        <v>193.95999999999998</v>
      </c>
      <c r="AX21" s="30">
        <f>MAX(AH21:AS21)</f>
        <v>214.3</v>
      </c>
      <c r="AY21" s="160">
        <f>STDEV(AH21:AS21)</f>
        <v>52.866078207107456</v>
      </c>
    </row>
    <row r="22" spans="2:51">
      <c r="B22" s="99">
        <v>374</v>
      </c>
      <c r="C22" s="49">
        <v>32</v>
      </c>
      <c r="D22" s="51">
        <v>12</v>
      </c>
      <c r="E22" s="21" t="s">
        <v>631</v>
      </c>
      <c r="F22" s="21" t="s">
        <v>622</v>
      </c>
      <c r="G22" s="21" t="s">
        <v>616</v>
      </c>
      <c r="H22" s="21">
        <v>0.14099999999999999</v>
      </c>
      <c r="I22" s="21">
        <v>2.4E-2</v>
      </c>
      <c r="J22" s="21">
        <v>7.0000000000000001E-3</v>
      </c>
      <c r="K22" s="21" t="s">
        <v>616</v>
      </c>
      <c r="L22" s="21">
        <v>9.9000000000000005E-2</v>
      </c>
      <c r="M22" s="21">
        <v>1.2E-2</v>
      </c>
      <c r="N22" s="21">
        <v>4.0000000000000001E-3</v>
      </c>
      <c r="O22" s="21" t="s">
        <v>616</v>
      </c>
      <c r="P22" s="21">
        <v>7.9000000000000001E-2</v>
      </c>
      <c r="Q22" s="21">
        <v>1.2E-2</v>
      </c>
      <c r="R22" s="21">
        <v>4.0000000000000001E-3</v>
      </c>
      <c r="S22" s="21" t="s">
        <v>638</v>
      </c>
      <c r="T22" s="21" t="s">
        <v>638</v>
      </c>
      <c r="U22" s="21" t="s">
        <v>638</v>
      </c>
      <c r="V22" s="21" t="s">
        <v>638</v>
      </c>
      <c r="W22" s="21"/>
      <c r="X22" s="21"/>
      <c r="Y22" s="21"/>
      <c r="Z22" s="21"/>
      <c r="AA22" s="275">
        <f t="shared" si="0"/>
        <v>4.0000000000000001E-3</v>
      </c>
      <c r="AB22" s="177">
        <f t="shared" si="1"/>
        <v>1.2E-2</v>
      </c>
      <c r="AC22" s="177">
        <f t="shared" si="2"/>
        <v>4.2444444444444451E-2</v>
      </c>
      <c r="AD22" s="275">
        <f t="shared" si="3"/>
        <v>0.12419999999999998</v>
      </c>
      <c r="AE22" s="177">
        <f t="shared" si="4"/>
        <v>0.14099999999999999</v>
      </c>
      <c r="AF22" s="177">
        <f t="shared" si="5"/>
        <v>5.0811197366109923E-2</v>
      </c>
      <c r="AG22" s="76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30" t="s">
        <v>721</v>
      </c>
      <c r="AU22" s="30" t="s">
        <v>721</v>
      </c>
      <c r="AV22" s="30" t="s">
        <v>721</v>
      </c>
      <c r="AW22" s="30" t="s">
        <v>721</v>
      </c>
      <c r="AX22" s="30" t="s">
        <v>655</v>
      </c>
      <c r="AY22" s="160" t="s">
        <v>655</v>
      </c>
    </row>
    <row r="23" spans="2:51">
      <c r="B23" s="99">
        <v>375</v>
      </c>
      <c r="C23" s="49">
        <v>33</v>
      </c>
      <c r="D23" s="51">
        <v>13</v>
      </c>
      <c r="E23" s="21" t="s">
        <v>906</v>
      </c>
      <c r="F23" s="21" t="s">
        <v>652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30" t="s">
        <v>721</v>
      </c>
      <c r="AB23" s="30" t="s">
        <v>721</v>
      </c>
      <c r="AC23" s="30" t="s">
        <v>721</v>
      </c>
      <c r="AD23" s="30" t="s">
        <v>721</v>
      </c>
      <c r="AE23" s="30" t="s">
        <v>655</v>
      </c>
      <c r="AF23" s="177" t="s">
        <v>655</v>
      </c>
      <c r="AG23" s="76"/>
      <c r="AH23" s="22">
        <v>22</v>
      </c>
      <c r="AI23" s="22">
        <v>26</v>
      </c>
      <c r="AJ23" s="22">
        <v>22</v>
      </c>
      <c r="AK23" s="22"/>
      <c r="AL23" s="22"/>
      <c r="AM23" s="22"/>
      <c r="AN23" s="22"/>
      <c r="AO23" s="22"/>
      <c r="AP23" s="22"/>
      <c r="AQ23" s="22"/>
      <c r="AR23" s="22"/>
      <c r="AS23" s="22"/>
      <c r="AT23" s="30">
        <f>MIN(AH23:AS23)</f>
        <v>22</v>
      </c>
      <c r="AU23" s="30">
        <f>MEDIAN(AH23:AS23)</f>
        <v>22</v>
      </c>
      <c r="AV23" s="30">
        <f>AVERAGE(AH23:AS23)</f>
        <v>23.333333333333332</v>
      </c>
      <c r="AW23" s="30">
        <f>PERCENTILE(AH23:AS23, 0.95)</f>
        <v>25.6</v>
      </c>
      <c r="AX23" s="30">
        <f>MAX(AH23:AS23)</f>
        <v>26</v>
      </c>
      <c r="AY23" s="160">
        <f>STDEV(AH23:AS23)</f>
        <v>2.3094010767585034</v>
      </c>
    </row>
    <row r="24" spans="2:51">
      <c r="B24" s="99">
        <v>376</v>
      </c>
      <c r="C24" s="49">
        <v>34</v>
      </c>
      <c r="D24" s="51">
        <v>14</v>
      </c>
      <c r="E24" s="21" t="s">
        <v>907</v>
      </c>
      <c r="F24" s="21" t="s">
        <v>653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30" t="s">
        <v>721</v>
      </c>
      <c r="AB24" s="30" t="s">
        <v>721</v>
      </c>
      <c r="AC24" s="30" t="s">
        <v>721</v>
      </c>
      <c r="AD24" s="30" t="s">
        <v>721</v>
      </c>
      <c r="AE24" s="30" t="s">
        <v>655</v>
      </c>
      <c r="AF24" s="177" t="s">
        <v>655</v>
      </c>
      <c r="AG24" s="76"/>
      <c r="AH24" s="22">
        <v>8.4</v>
      </c>
      <c r="AI24" s="22">
        <v>4.0999999999999996</v>
      </c>
      <c r="AJ24" s="22">
        <v>0.70799999999999996</v>
      </c>
      <c r="AK24" s="22"/>
      <c r="AL24" s="22"/>
      <c r="AM24" s="22"/>
      <c r="AN24" s="22"/>
      <c r="AO24" s="22"/>
      <c r="AP24" s="22"/>
      <c r="AQ24" s="22"/>
      <c r="AR24" s="22"/>
      <c r="AS24" s="22"/>
      <c r="AT24" s="30">
        <f>MIN(AH24:AS24)</f>
        <v>0.70799999999999996</v>
      </c>
      <c r="AU24" s="30">
        <f>MEDIAN(AH24:AS24)</f>
        <v>4.0999999999999996</v>
      </c>
      <c r="AV24" s="30">
        <f>AVERAGE(AH24:AS24)</f>
        <v>4.4026666666666667</v>
      </c>
      <c r="AW24" s="30">
        <f>PERCENTILE(AH24:AS24, 0.95)</f>
        <v>7.97</v>
      </c>
      <c r="AX24" s="30">
        <f>MAX(AH24:AS24)</f>
        <v>8.4</v>
      </c>
      <c r="AY24" s="160">
        <f>STDEV(AH24:AS24)</f>
        <v>3.8549217026203451</v>
      </c>
    </row>
    <row r="25" spans="2:51" s="16" customFormat="1">
      <c r="B25" s="99">
        <v>377</v>
      </c>
      <c r="C25" s="49">
        <v>35</v>
      </c>
      <c r="D25" s="51">
        <v>15</v>
      </c>
      <c r="E25" s="45" t="s">
        <v>969</v>
      </c>
      <c r="F25" s="45" t="s">
        <v>639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45"/>
      <c r="S25" s="45" t="s">
        <v>638</v>
      </c>
      <c r="T25" s="45">
        <v>0.81699999999999995</v>
      </c>
      <c r="U25" s="45">
        <v>0</v>
      </c>
      <c r="V25" s="45">
        <v>8.6400000000000005E-2</v>
      </c>
      <c r="W25" s="45"/>
      <c r="X25" s="123"/>
      <c r="Y25" s="123"/>
      <c r="Z25" s="123"/>
      <c r="AA25" s="275">
        <f t="shared" ref="AA25" si="6">MIN(G25:Z25)</f>
        <v>0</v>
      </c>
      <c r="AB25" s="177">
        <f t="shared" ref="AB25" si="7">MEDIAN(G25:Z25)</f>
        <v>8.6400000000000005E-2</v>
      </c>
      <c r="AC25" s="177">
        <f t="shared" ref="AC25" si="8">AVERAGE(G25:Z25)</f>
        <v>0.30113333333333331</v>
      </c>
      <c r="AD25" s="275">
        <f t="shared" ref="AD25" si="9">PERCENTILE(G25:Z25,0.95)</f>
        <v>0.74393999999999993</v>
      </c>
      <c r="AE25" s="177">
        <f t="shared" ref="AE25" si="10">MAX(G25:Z25)</f>
        <v>0.81699999999999995</v>
      </c>
      <c r="AF25" s="177">
        <f t="shared" ref="AF25" si="11">STDEV(G25:Z25)</f>
        <v>0.44883744644730045</v>
      </c>
      <c r="AG25" s="273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30" t="s">
        <v>721</v>
      </c>
      <c r="AU25" s="30" t="s">
        <v>721</v>
      </c>
      <c r="AV25" s="30" t="s">
        <v>721</v>
      </c>
      <c r="AW25" s="30" t="s">
        <v>721</v>
      </c>
      <c r="AX25" s="30" t="s">
        <v>655</v>
      </c>
      <c r="AY25" s="160" t="s">
        <v>655</v>
      </c>
    </row>
    <row r="26" spans="2:51" s="164" customFormat="1" ht="17.25" customHeight="1">
      <c r="B26" s="632"/>
      <c r="C26" s="452"/>
      <c r="D26" s="452"/>
      <c r="E26" s="633" t="s">
        <v>1492</v>
      </c>
      <c r="F26" s="633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78">
        <f>SUM(AA11:AA25)</f>
        <v>0.28300000000000003</v>
      </c>
      <c r="AB26" s="278">
        <f t="shared" ref="AB26:AF26" si="12">SUM(AB11:AB25)</f>
        <v>5.8025999999999991</v>
      </c>
      <c r="AC26" s="278">
        <f t="shared" si="12"/>
        <v>81.537961779448636</v>
      </c>
      <c r="AD26" s="278">
        <f t="shared" si="12"/>
        <v>366.82288999999901</v>
      </c>
      <c r="AE26" s="278">
        <f t="shared" si="12"/>
        <v>803.51099999999985</v>
      </c>
      <c r="AF26" s="278">
        <f t="shared" si="12"/>
        <v>212.69989370979758</v>
      </c>
      <c r="AG26" s="277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79">
        <f>SUM(AT11:AT25)</f>
        <v>107.45699999999999</v>
      </c>
      <c r="AU26" s="279">
        <f t="shared" ref="AU26:AY26" si="13">SUM(AU11:AU25)</f>
        <v>734.09999999999991</v>
      </c>
      <c r="AV26" s="279">
        <f t="shared" si="13"/>
        <v>977.86700000000008</v>
      </c>
      <c r="AW26" s="279">
        <f t="shared" si="13"/>
        <v>2344.2054999999991</v>
      </c>
      <c r="AX26" s="279">
        <f t="shared" si="13"/>
        <v>2618.38</v>
      </c>
      <c r="AY26" s="280">
        <f t="shared" si="13"/>
        <v>890.73013353451415</v>
      </c>
    </row>
    <row r="27" spans="2:51" s="19" customFormat="1" ht="16.2" thickBot="1">
      <c r="B27" s="641"/>
      <c r="C27" s="642"/>
      <c r="D27" s="642"/>
      <c r="E27" s="640" t="s">
        <v>1491</v>
      </c>
      <c r="F27" s="640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2">
        <f>AA26*1000</f>
        <v>283.00000000000006</v>
      </c>
      <c r="AB27" s="282">
        <f t="shared" ref="AB27:AF27" si="14">AB26*1000</f>
        <v>5802.5999999999995</v>
      </c>
      <c r="AC27" s="282">
        <f t="shared" si="14"/>
        <v>81537.96177944864</v>
      </c>
      <c r="AD27" s="282">
        <f t="shared" si="14"/>
        <v>366822.88999999902</v>
      </c>
      <c r="AE27" s="282">
        <f t="shared" si="14"/>
        <v>803510.99999999988</v>
      </c>
      <c r="AF27" s="282">
        <f t="shared" si="14"/>
        <v>212699.89370979759</v>
      </c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3">
        <f t="shared" ref="AT27" si="15">AT26*1000</f>
        <v>107457</v>
      </c>
      <c r="AU27" s="283">
        <f t="shared" ref="AU27" si="16">AU26*1000</f>
        <v>734099.99999999988</v>
      </c>
      <c r="AV27" s="283">
        <f t="shared" ref="AV27" si="17">AV26*1000</f>
        <v>977867.00000000012</v>
      </c>
      <c r="AW27" s="283">
        <f t="shared" ref="AW27" si="18">AW26*1000</f>
        <v>2344205.4999999991</v>
      </c>
      <c r="AX27" s="283">
        <f t="shared" ref="AX27" si="19">AX26*1000</f>
        <v>2618380</v>
      </c>
      <c r="AY27" s="362">
        <f t="shared" ref="AY27" si="20">AY26*1000</f>
        <v>890730.13353451411</v>
      </c>
    </row>
  </sheetData>
  <mergeCells count="19">
    <mergeCell ref="E8:F8"/>
    <mergeCell ref="E27:F27"/>
    <mergeCell ref="B27:D27"/>
    <mergeCell ref="AA7:AF7"/>
    <mergeCell ref="AT7:AY7"/>
    <mergeCell ref="B26:D26"/>
    <mergeCell ref="E26:F26"/>
    <mergeCell ref="B2:D8"/>
    <mergeCell ref="AT2:AY2"/>
    <mergeCell ref="AA2:AF2"/>
    <mergeCell ref="B9:D10"/>
    <mergeCell ref="E9:AY9"/>
    <mergeCell ref="E10:AY10"/>
    <mergeCell ref="E2:F2"/>
    <mergeCell ref="E3:F3"/>
    <mergeCell ref="E4:F4"/>
    <mergeCell ref="E5:F5"/>
    <mergeCell ref="E6:F6"/>
    <mergeCell ref="E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21CC-AE18-4F1E-9204-8DA3F472F550}">
  <dimension ref="B1:AI28"/>
  <sheetViews>
    <sheetView zoomScale="80" zoomScaleNormal="80" workbookViewId="0"/>
  </sheetViews>
  <sheetFormatPr defaultRowHeight="15.6"/>
  <cols>
    <col min="1" max="1" width="3.5" customWidth="1"/>
    <col min="4" max="4" width="9" customWidth="1"/>
    <col min="5" max="5" width="44.3984375" customWidth="1"/>
    <col min="6" max="6" width="18.59765625" customWidth="1"/>
    <col min="7" max="7" width="2" style="7" customWidth="1"/>
    <col min="8" max="10" width="8.5" style="7" customWidth="1"/>
    <col min="11" max="12" width="8.5" customWidth="1"/>
    <col min="13" max="15" width="8.5" style="7" customWidth="1"/>
    <col min="18" max="21" width="12.09765625" customWidth="1"/>
    <col min="22" max="22" width="2.19921875" customWidth="1"/>
    <col min="35" max="35" width="2.8984375" customWidth="1"/>
  </cols>
  <sheetData>
    <row r="1" spans="2:34" ht="16.2" thickBot="1">
      <c r="G1" s="284"/>
    </row>
    <row r="2" spans="2:34" s="17" customFormat="1">
      <c r="B2" s="410" t="s">
        <v>1614</v>
      </c>
      <c r="C2" s="330" t="s">
        <v>1615</v>
      </c>
      <c r="D2" s="330" t="s">
        <v>1616</v>
      </c>
      <c r="E2" s="631" t="s">
        <v>1344</v>
      </c>
      <c r="F2" s="631"/>
      <c r="G2" s="331"/>
      <c r="H2" s="330">
        <v>129</v>
      </c>
      <c r="I2" s="330">
        <v>129</v>
      </c>
      <c r="J2" s="330">
        <v>130</v>
      </c>
      <c r="K2" s="330">
        <v>130</v>
      </c>
      <c r="L2" s="330">
        <v>130</v>
      </c>
      <c r="M2" s="330">
        <v>130</v>
      </c>
      <c r="N2" s="330">
        <v>130</v>
      </c>
      <c r="O2" s="330">
        <v>130</v>
      </c>
      <c r="P2" s="643" t="s">
        <v>1490</v>
      </c>
      <c r="Q2" s="643"/>
      <c r="R2" s="643"/>
      <c r="S2" s="643"/>
      <c r="T2" s="643"/>
      <c r="U2" s="643"/>
      <c r="V2" s="331"/>
      <c r="W2" s="266">
        <v>128</v>
      </c>
      <c r="X2" s="266">
        <v>128</v>
      </c>
      <c r="Y2" s="266">
        <v>128</v>
      </c>
      <c r="Z2" s="266">
        <v>128</v>
      </c>
      <c r="AA2" s="266">
        <v>128</v>
      </c>
      <c r="AB2" s="266">
        <v>128</v>
      </c>
      <c r="AC2" s="643" t="s">
        <v>1490</v>
      </c>
      <c r="AD2" s="643"/>
      <c r="AE2" s="643"/>
      <c r="AF2" s="643"/>
      <c r="AG2" s="643"/>
      <c r="AH2" s="644"/>
    </row>
    <row r="3" spans="2:34" s="1" customFormat="1" ht="31.2">
      <c r="B3" s="645"/>
      <c r="C3" s="646"/>
      <c r="D3" s="647"/>
      <c r="E3" s="556" t="s">
        <v>3</v>
      </c>
      <c r="F3" s="556"/>
      <c r="G3" s="285"/>
      <c r="H3" s="77" t="s">
        <v>82</v>
      </c>
      <c r="I3" s="77" t="s">
        <v>82</v>
      </c>
      <c r="J3" s="77" t="s">
        <v>82</v>
      </c>
      <c r="K3" s="77" t="s">
        <v>82</v>
      </c>
      <c r="L3" s="77" t="s">
        <v>82</v>
      </c>
      <c r="M3" s="77" t="s">
        <v>82</v>
      </c>
      <c r="N3" s="77" t="s">
        <v>82</v>
      </c>
      <c r="O3" s="77" t="s">
        <v>82</v>
      </c>
      <c r="P3" s="652" t="s">
        <v>82</v>
      </c>
      <c r="Q3" s="652"/>
      <c r="R3" s="652"/>
      <c r="S3" s="652"/>
      <c r="T3" s="652"/>
      <c r="U3" s="652"/>
      <c r="V3" s="297"/>
      <c r="W3" s="68" t="s">
        <v>658</v>
      </c>
      <c r="X3" s="68" t="s">
        <v>658</v>
      </c>
      <c r="Y3" s="68" t="s">
        <v>658</v>
      </c>
      <c r="Z3" s="68" t="s">
        <v>659</v>
      </c>
      <c r="AA3" s="68" t="s">
        <v>659</v>
      </c>
      <c r="AB3" s="68" t="s">
        <v>659</v>
      </c>
      <c r="AC3" s="652" t="s">
        <v>157</v>
      </c>
      <c r="AD3" s="652"/>
      <c r="AE3" s="652"/>
      <c r="AF3" s="652"/>
      <c r="AG3" s="652"/>
      <c r="AH3" s="653"/>
    </row>
    <row r="4" spans="2:34" ht="46.8">
      <c r="B4" s="648"/>
      <c r="C4" s="649"/>
      <c r="D4" s="650"/>
      <c r="E4" s="556" t="s">
        <v>1423</v>
      </c>
      <c r="F4" s="556"/>
      <c r="G4" s="286"/>
      <c r="H4" s="86" t="s">
        <v>493</v>
      </c>
      <c r="I4" s="86" t="s">
        <v>494</v>
      </c>
      <c r="J4" s="86" t="s">
        <v>493</v>
      </c>
      <c r="K4" s="86" t="s">
        <v>150</v>
      </c>
      <c r="L4" s="86" t="s">
        <v>494</v>
      </c>
      <c r="M4" s="86" t="s">
        <v>493</v>
      </c>
      <c r="N4" s="86" t="s">
        <v>150</v>
      </c>
      <c r="O4" s="86" t="s">
        <v>494</v>
      </c>
      <c r="P4" s="171" t="s">
        <v>493</v>
      </c>
      <c r="Q4" s="171" t="s">
        <v>480</v>
      </c>
      <c r="R4" s="171" t="s">
        <v>479</v>
      </c>
      <c r="S4" s="172" t="s">
        <v>533</v>
      </c>
      <c r="T4" s="171" t="s">
        <v>494</v>
      </c>
      <c r="U4" s="171" t="s">
        <v>1495</v>
      </c>
      <c r="V4" s="296"/>
      <c r="W4" s="21"/>
      <c r="X4" s="21"/>
      <c r="Y4" s="21"/>
      <c r="Z4" s="21"/>
      <c r="AA4" s="21"/>
      <c r="AB4" s="21"/>
      <c r="AC4" s="171" t="s">
        <v>493</v>
      </c>
      <c r="AD4" s="171" t="s">
        <v>480</v>
      </c>
      <c r="AE4" s="171" t="s">
        <v>479</v>
      </c>
      <c r="AF4" s="172" t="s">
        <v>533</v>
      </c>
      <c r="AG4" s="171" t="s">
        <v>494</v>
      </c>
      <c r="AH4" s="289" t="s">
        <v>1495</v>
      </c>
    </row>
    <row r="5" spans="2:34" s="59" customFormat="1" ht="21" customHeight="1">
      <c r="B5" s="537"/>
      <c r="C5" s="538"/>
      <c r="D5" s="538"/>
      <c r="E5" s="505" t="s">
        <v>990</v>
      </c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6"/>
    </row>
    <row r="6" spans="2:34">
      <c r="B6" s="537"/>
      <c r="C6" s="538"/>
      <c r="D6" s="538"/>
      <c r="E6" s="499" t="s">
        <v>991</v>
      </c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499"/>
      <c r="AB6" s="499"/>
      <c r="AC6" s="499"/>
      <c r="AD6" s="499"/>
      <c r="AE6" s="499"/>
      <c r="AF6" s="499"/>
      <c r="AG6" s="499"/>
      <c r="AH6" s="500"/>
    </row>
    <row r="7" spans="2:34">
      <c r="B7" s="99">
        <v>378</v>
      </c>
      <c r="C7" s="49">
        <v>1</v>
      </c>
      <c r="D7" s="51">
        <v>1</v>
      </c>
      <c r="E7" s="48" t="s">
        <v>167</v>
      </c>
      <c r="F7" s="38" t="s">
        <v>147</v>
      </c>
      <c r="G7" s="141"/>
      <c r="H7" s="22">
        <v>1.64</v>
      </c>
      <c r="I7" s="22">
        <v>106</v>
      </c>
      <c r="J7" s="22">
        <v>0.27</v>
      </c>
      <c r="K7" s="21">
        <v>8.9700000000000006</v>
      </c>
      <c r="L7" s="22">
        <v>17.7</v>
      </c>
      <c r="M7" s="21">
        <v>0.64</v>
      </c>
      <c r="N7" s="22">
        <v>12</v>
      </c>
      <c r="O7" s="21">
        <v>153</v>
      </c>
      <c r="P7" s="30">
        <f t="shared" ref="P7:P20" si="0">MIN(H7:O7)</f>
        <v>0.27</v>
      </c>
      <c r="Q7" s="30">
        <f t="shared" ref="Q7:Q20" si="1">MEDIAN(H7:O7)</f>
        <v>10.484999999999999</v>
      </c>
      <c r="R7" s="30">
        <f t="shared" ref="R7:R20" si="2">AVERAGE(H7:O7)</f>
        <v>37.527499999999996</v>
      </c>
      <c r="S7" s="29">
        <f t="shared" ref="S7:S20" si="3">PERCENTILE(H7:O7,0.95)</f>
        <v>136.54999999999998</v>
      </c>
      <c r="T7" s="30">
        <f t="shared" ref="T7:T20" si="4">MAX(H7:O7)</f>
        <v>153</v>
      </c>
      <c r="U7" s="30">
        <f t="shared" ref="U7:U20" si="5">STDEV(H7:O7)</f>
        <v>58.455620467887563</v>
      </c>
      <c r="V7" s="296"/>
      <c r="W7" s="298">
        <v>8.7100000000000009</v>
      </c>
      <c r="X7" s="298">
        <v>25.5</v>
      </c>
      <c r="Y7" s="298">
        <v>129</v>
      </c>
      <c r="Z7" s="298">
        <v>2.33</v>
      </c>
      <c r="AA7" s="298">
        <v>8.02</v>
      </c>
      <c r="AB7" s="298">
        <v>32.6</v>
      </c>
      <c r="AC7" s="125">
        <f>MIN(W7:AB7)</f>
        <v>2.33</v>
      </c>
      <c r="AD7" s="125">
        <f>MEDIAN(W7:AB7)</f>
        <v>17.105</v>
      </c>
      <c r="AE7" s="125">
        <f>AVERAGE(W7:AB7)</f>
        <v>34.360000000000007</v>
      </c>
      <c r="AF7" s="125">
        <f>PERCENTILE(W7:AB7,0.95)</f>
        <v>104.9</v>
      </c>
      <c r="AG7" s="125">
        <f>MAX(X7:AB7)</f>
        <v>129</v>
      </c>
      <c r="AH7" s="301">
        <f>STDEV(W7:AB7)</f>
        <v>47.78277053499513</v>
      </c>
    </row>
    <row r="8" spans="2:34">
      <c r="B8" s="99">
        <v>379</v>
      </c>
      <c r="C8" s="49">
        <v>2</v>
      </c>
      <c r="D8" s="51">
        <v>2</v>
      </c>
      <c r="E8" s="48" t="s">
        <v>1006</v>
      </c>
      <c r="F8" s="38" t="s">
        <v>993</v>
      </c>
      <c r="G8" s="141"/>
      <c r="H8" s="22">
        <v>1.64</v>
      </c>
      <c r="I8" s="22">
        <v>106</v>
      </c>
      <c r="J8" s="22">
        <v>0.27</v>
      </c>
      <c r="K8" s="21">
        <v>8.9700000000000006</v>
      </c>
      <c r="L8" s="22">
        <v>17.7</v>
      </c>
      <c r="M8" s="21">
        <v>0.9</v>
      </c>
      <c r="N8" s="22">
        <v>0.45</v>
      </c>
      <c r="O8" s="21">
        <v>135</v>
      </c>
      <c r="P8" s="30">
        <f t="shared" si="0"/>
        <v>0.27</v>
      </c>
      <c r="Q8" s="30">
        <f t="shared" si="1"/>
        <v>5.3050000000000006</v>
      </c>
      <c r="R8" s="30">
        <f t="shared" si="2"/>
        <v>33.866249999999994</v>
      </c>
      <c r="S8" s="29">
        <f t="shared" si="3"/>
        <v>124.84999999999998</v>
      </c>
      <c r="T8" s="30">
        <f t="shared" si="4"/>
        <v>135</v>
      </c>
      <c r="U8" s="30">
        <f t="shared" si="5"/>
        <v>54.357471279747479</v>
      </c>
      <c r="V8" s="296"/>
      <c r="W8" s="21"/>
      <c r="X8" s="21"/>
      <c r="Y8" s="21"/>
      <c r="Z8" s="21"/>
      <c r="AA8" s="21"/>
      <c r="AB8" s="21"/>
      <c r="AC8" s="29"/>
      <c r="AD8" s="29"/>
      <c r="AE8" s="29"/>
      <c r="AF8" s="29"/>
      <c r="AG8" s="29"/>
      <c r="AH8" s="155"/>
    </row>
    <row r="9" spans="2:34">
      <c r="B9" s="99">
        <v>380</v>
      </c>
      <c r="C9" s="49">
        <v>3</v>
      </c>
      <c r="D9" s="51">
        <v>3</v>
      </c>
      <c r="E9" s="48" t="s">
        <v>1007</v>
      </c>
      <c r="F9" s="38" t="s">
        <v>994</v>
      </c>
      <c r="G9" s="141"/>
      <c r="H9" s="22">
        <v>1.64</v>
      </c>
      <c r="I9" s="22">
        <v>106</v>
      </c>
      <c r="J9" s="22">
        <v>0.27</v>
      </c>
      <c r="K9" s="21">
        <v>8.9700000000000006</v>
      </c>
      <c r="L9" s="22">
        <v>17.7</v>
      </c>
      <c r="M9" s="21">
        <v>1.5</v>
      </c>
      <c r="N9" s="22">
        <v>3.1</v>
      </c>
      <c r="O9" s="21">
        <v>32</v>
      </c>
      <c r="P9" s="30">
        <f t="shared" si="0"/>
        <v>0.27</v>
      </c>
      <c r="Q9" s="30">
        <f t="shared" si="1"/>
        <v>6.0350000000000001</v>
      </c>
      <c r="R9" s="30">
        <f t="shared" si="2"/>
        <v>21.397499999999997</v>
      </c>
      <c r="S9" s="29">
        <f t="shared" si="3"/>
        <v>80.099999999999966</v>
      </c>
      <c r="T9" s="30">
        <f t="shared" si="4"/>
        <v>106</v>
      </c>
      <c r="U9" s="30">
        <f t="shared" si="5"/>
        <v>35.867911146315727</v>
      </c>
      <c r="V9" s="296"/>
      <c r="W9" s="21"/>
      <c r="X9" s="21"/>
      <c r="Y9" s="21"/>
      <c r="Z9" s="21"/>
      <c r="AA9" s="21"/>
      <c r="AB9" s="21"/>
      <c r="AC9" s="29"/>
      <c r="AD9" s="29"/>
      <c r="AE9" s="29"/>
      <c r="AF9" s="29"/>
      <c r="AG9" s="29"/>
      <c r="AH9" s="155"/>
    </row>
    <row r="10" spans="2:34">
      <c r="B10" s="99">
        <v>381</v>
      </c>
      <c r="C10" s="49">
        <v>4</v>
      </c>
      <c r="D10" s="51">
        <v>4</v>
      </c>
      <c r="E10" s="48" t="s">
        <v>1008</v>
      </c>
      <c r="F10" s="38" t="s">
        <v>995</v>
      </c>
      <c r="G10" s="141"/>
      <c r="H10" s="22">
        <v>1.64</v>
      </c>
      <c r="I10" s="22">
        <v>106</v>
      </c>
      <c r="J10" s="22">
        <v>0.27</v>
      </c>
      <c r="K10" s="21">
        <v>8.9700000000000006</v>
      </c>
      <c r="L10" s="22">
        <v>17.7</v>
      </c>
      <c r="M10" s="21">
        <v>0.6</v>
      </c>
      <c r="N10" s="22">
        <v>0.51</v>
      </c>
      <c r="O10" s="21">
        <v>6.9</v>
      </c>
      <c r="P10" s="30">
        <f t="shared" si="0"/>
        <v>0.27</v>
      </c>
      <c r="Q10" s="30">
        <f t="shared" si="1"/>
        <v>4.2700000000000005</v>
      </c>
      <c r="R10" s="30">
        <f t="shared" si="2"/>
        <v>17.823749999999997</v>
      </c>
      <c r="S10" s="29">
        <f t="shared" si="3"/>
        <v>75.094999999999956</v>
      </c>
      <c r="T10" s="30">
        <f t="shared" si="4"/>
        <v>106</v>
      </c>
      <c r="U10" s="30">
        <f t="shared" si="5"/>
        <v>36.133196030203898</v>
      </c>
      <c r="V10" s="296"/>
      <c r="W10" s="21"/>
      <c r="X10" s="21"/>
      <c r="Y10" s="21"/>
      <c r="Z10" s="21"/>
      <c r="AA10" s="21"/>
      <c r="AB10" s="21"/>
      <c r="AC10" s="29"/>
      <c r="AD10" s="29"/>
      <c r="AE10" s="29"/>
      <c r="AF10" s="29"/>
      <c r="AG10" s="29"/>
      <c r="AH10" s="155"/>
    </row>
    <row r="11" spans="2:34">
      <c r="B11" s="99">
        <v>382</v>
      </c>
      <c r="C11" s="49">
        <v>5</v>
      </c>
      <c r="D11" s="51">
        <v>5</v>
      </c>
      <c r="E11" s="48" t="s">
        <v>1009</v>
      </c>
      <c r="F11" s="38" t="s">
        <v>996</v>
      </c>
      <c r="G11" s="141"/>
      <c r="H11" s="22">
        <v>1.64</v>
      </c>
      <c r="I11" s="22">
        <v>106</v>
      </c>
      <c r="J11" s="22">
        <v>0.27</v>
      </c>
      <c r="K11" s="21">
        <v>8.9700000000000006</v>
      </c>
      <c r="L11" s="22">
        <v>17.7</v>
      </c>
      <c r="M11" s="21">
        <v>1.2</v>
      </c>
      <c r="N11" s="22" t="s">
        <v>149</v>
      </c>
      <c r="O11" s="21">
        <v>20</v>
      </c>
      <c r="P11" s="30">
        <f t="shared" si="0"/>
        <v>0.27</v>
      </c>
      <c r="Q11" s="30">
        <f t="shared" si="1"/>
        <v>8.9700000000000006</v>
      </c>
      <c r="R11" s="30">
        <f t="shared" si="2"/>
        <v>22.254285714285711</v>
      </c>
      <c r="S11" s="29">
        <f t="shared" si="3"/>
        <v>80.199999999999932</v>
      </c>
      <c r="T11" s="30">
        <f t="shared" si="4"/>
        <v>106</v>
      </c>
      <c r="U11" s="30">
        <f t="shared" si="5"/>
        <v>37.787080621619374</v>
      </c>
      <c r="V11" s="296"/>
      <c r="W11" s="21"/>
      <c r="X11" s="21"/>
      <c r="Y11" s="21"/>
      <c r="Z11" s="21"/>
      <c r="AA11" s="21"/>
      <c r="AB11" s="21"/>
      <c r="AC11" s="29"/>
      <c r="AD11" s="29"/>
      <c r="AE11" s="29"/>
      <c r="AF11" s="29"/>
      <c r="AG11" s="29"/>
      <c r="AH11" s="155"/>
    </row>
    <row r="12" spans="2:34">
      <c r="B12" s="99">
        <v>383</v>
      </c>
      <c r="C12" s="49">
        <v>6</v>
      </c>
      <c r="D12" s="51">
        <v>6</v>
      </c>
      <c r="E12" s="48" t="s">
        <v>1010</v>
      </c>
      <c r="F12" s="38" t="s">
        <v>997</v>
      </c>
      <c r="G12" s="141"/>
      <c r="H12" s="22">
        <v>1.64</v>
      </c>
      <c r="I12" s="22">
        <v>106</v>
      </c>
      <c r="J12" s="22">
        <v>0.27</v>
      </c>
      <c r="K12" s="21">
        <v>8.9700000000000006</v>
      </c>
      <c r="L12" s="22">
        <v>17.7</v>
      </c>
      <c r="M12" s="21" t="s">
        <v>655</v>
      </c>
      <c r="N12" s="22" t="s">
        <v>149</v>
      </c>
      <c r="O12" s="21" t="s">
        <v>654</v>
      </c>
      <c r="P12" s="30">
        <f t="shared" si="0"/>
        <v>0.27</v>
      </c>
      <c r="Q12" s="30">
        <f t="shared" si="1"/>
        <v>8.9700000000000006</v>
      </c>
      <c r="R12" s="30">
        <f t="shared" si="2"/>
        <v>26.915999999999997</v>
      </c>
      <c r="S12" s="29">
        <f t="shared" si="3"/>
        <v>88.339999999999989</v>
      </c>
      <c r="T12" s="30">
        <f t="shared" si="4"/>
        <v>106</v>
      </c>
      <c r="U12" s="30">
        <f t="shared" si="5"/>
        <v>44.749743351219351</v>
      </c>
      <c r="V12" s="296"/>
      <c r="W12" s="21"/>
      <c r="X12" s="21"/>
      <c r="Y12" s="21"/>
      <c r="Z12" s="21"/>
      <c r="AA12" s="21"/>
      <c r="AB12" s="21"/>
      <c r="AC12" s="29"/>
      <c r="AD12" s="29"/>
      <c r="AE12" s="29"/>
      <c r="AF12" s="29"/>
      <c r="AG12" s="29"/>
      <c r="AH12" s="155"/>
    </row>
    <row r="13" spans="2:34">
      <c r="B13" s="99">
        <v>384</v>
      </c>
      <c r="C13" s="49">
        <v>7</v>
      </c>
      <c r="D13" s="51">
        <v>7</v>
      </c>
      <c r="E13" s="414" t="s">
        <v>1011</v>
      </c>
      <c r="F13" s="411" t="s">
        <v>998</v>
      </c>
      <c r="G13" s="141"/>
      <c r="H13" s="22">
        <v>214</v>
      </c>
      <c r="I13" s="22">
        <v>944</v>
      </c>
      <c r="J13" s="22">
        <v>0.27</v>
      </c>
      <c r="K13" s="21">
        <v>72.38</v>
      </c>
      <c r="L13" s="22">
        <v>118</v>
      </c>
      <c r="M13" s="21">
        <v>0.6</v>
      </c>
      <c r="N13" s="22">
        <v>3</v>
      </c>
      <c r="O13" s="21">
        <v>176</v>
      </c>
      <c r="P13" s="30">
        <f t="shared" si="0"/>
        <v>0.27</v>
      </c>
      <c r="Q13" s="30">
        <f t="shared" si="1"/>
        <v>95.19</v>
      </c>
      <c r="R13" s="413">
        <f t="shared" si="2"/>
        <v>191.03125</v>
      </c>
      <c r="S13" s="29">
        <f t="shared" si="3"/>
        <v>688.49999999999955</v>
      </c>
      <c r="T13" s="30">
        <f t="shared" si="4"/>
        <v>944</v>
      </c>
      <c r="U13" s="30">
        <f t="shared" si="5"/>
        <v>315.12736415784559</v>
      </c>
      <c r="V13" s="296"/>
      <c r="W13" s="21"/>
      <c r="X13" s="21"/>
      <c r="Y13" s="21"/>
      <c r="Z13" s="21"/>
      <c r="AA13" s="21"/>
      <c r="AB13" s="21"/>
      <c r="AC13" s="29"/>
      <c r="AD13" s="29"/>
      <c r="AE13" s="29"/>
      <c r="AF13" s="29"/>
      <c r="AG13" s="29"/>
      <c r="AH13" s="155"/>
    </row>
    <row r="14" spans="2:34">
      <c r="B14" s="99">
        <v>385</v>
      </c>
      <c r="C14" s="49">
        <v>8</v>
      </c>
      <c r="D14" s="51">
        <v>8</v>
      </c>
      <c r="E14" s="414" t="s">
        <v>1012</v>
      </c>
      <c r="F14" s="411" t="s">
        <v>999</v>
      </c>
      <c r="G14" s="141"/>
      <c r="H14" s="22">
        <v>214</v>
      </c>
      <c r="I14" s="22">
        <v>944</v>
      </c>
      <c r="J14" s="22">
        <v>0.27</v>
      </c>
      <c r="K14" s="21">
        <v>72.38</v>
      </c>
      <c r="L14" s="22">
        <v>118</v>
      </c>
      <c r="M14" s="21">
        <v>1.2</v>
      </c>
      <c r="N14" s="22">
        <v>3.2</v>
      </c>
      <c r="O14" s="21">
        <v>169</v>
      </c>
      <c r="P14" s="30">
        <f t="shared" si="0"/>
        <v>0.27</v>
      </c>
      <c r="Q14" s="30">
        <f t="shared" si="1"/>
        <v>95.19</v>
      </c>
      <c r="R14" s="413">
        <f t="shared" si="2"/>
        <v>190.25625000000002</v>
      </c>
      <c r="S14" s="29">
        <f t="shared" si="3"/>
        <v>688.49999999999955</v>
      </c>
      <c r="T14" s="30">
        <f t="shared" si="4"/>
        <v>944</v>
      </c>
      <c r="U14" s="30">
        <f t="shared" si="5"/>
        <v>315.11632591053916</v>
      </c>
      <c r="V14" s="295"/>
      <c r="W14" s="21"/>
      <c r="X14" s="21"/>
      <c r="Y14" s="21"/>
      <c r="Z14" s="21"/>
      <c r="AA14" s="21"/>
      <c r="AB14" s="21"/>
      <c r="AC14" s="29"/>
      <c r="AD14" s="29"/>
      <c r="AE14" s="29"/>
      <c r="AF14" s="29"/>
      <c r="AG14" s="29"/>
      <c r="AH14" s="155"/>
    </row>
    <row r="15" spans="2:34">
      <c r="B15" s="99">
        <v>386</v>
      </c>
      <c r="C15" s="49">
        <v>9</v>
      </c>
      <c r="D15" s="51">
        <v>9</v>
      </c>
      <c r="E15" s="414" t="s">
        <v>1620</v>
      </c>
      <c r="F15" s="411" t="s">
        <v>1002</v>
      </c>
      <c r="G15" s="141"/>
      <c r="H15" s="22">
        <v>214</v>
      </c>
      <c r="I15" s="22">
        <v>944</v>
      </c>
      <c r="J15" s="22">
        <v>0.27</v>
      </c>
      <c r="K15" s="21">
        <v>72.38</v>
      </c>
      <c r="L15" s="22">
        <v>118</v>
      </c>
      <c r="M15" s="21">
        <v>6.2</v>
      </c>
      <c r="N15" s="22">
        <v>100</v>
      </c>
      <c r="O15" s="21">
        <v>435</v>
      </c>
      <c r="P15" s="30">
        <f t="shared" si="0"/>
        <v>0.27</v>
      </c>
      <c r="Q15" s="30">
        <f t="shared" si="1"/>
        <v>109</v>
      </c>
      <c r="R15" s="413">
        <f t="shared" si="2"/>
        <v>236.23125000000002</v>
      </c>
      <c r="S15" s="29">
        <f t="shared" si="3"/>
        <v>765.84999999999968</v>
      </c>
      <c r="T15" s="30">
        <f t="shared" si="4"/>
        <v>944</v>
      </c>
      <c r="U15" s="30">
        <f t="shared" si="5"/>
        <v>318.23548098123359</v>
      </c>
      <c r="V15" s="296"/>
      <c r="W15" s="21"/>
      <c r="X15" s="21"/>
      <c r="Y15" s="21"/>
      <c r="Z15" s="21"/>
      <c r="AA15" s="21"/>
      <c r="AB15" s="21"/>
      <c r="AC15" s="29"/>
      <c r="AD15" s="29"/>
      <c r="AE15" s="29"/>
      <c r="AF15" s="29"/>
      <c r="AG15" s="29"/>
      <c r="AH15" s="155"/>
    </row>
    <row r="16" spans="2:34">
      <c r="B16" s="99">
        <v>387</v>
      </c>
      <c r="C16" s="49">
        <v>10</v>
      </c>
      <c r="D16" s="51">
        <v>10</v>
      </c>
      <c r="E16" s="414" t="s">
        <v>1621</v>
      </c>
      <c r="F16" s="411" t="s">
        <v>1000</v>
      </c>
      <c r="G16" s="141"/>
      <c r="H16" s="22">
        <v>214</v>
      </c>
      <c r="I16" s="22">
        <v>944</v>
      </c>
      <c r="J16" s="22">
        <v>0.27</v>
      </c>
      <c r="K16" s="21">
        <v>72.38</v>
      </c>
      <c r="L16" s="22">
        <v>118</v>
      </c>
      <c r="M16" s="21">
        <v>1.5</v>
      </c>
      <c r="N16" s="22">
        <v>5.3</v>
      </c>
      <c r="O16" s="21">
        <v>59</v>
      </c>
      <c r="P16" s="30">
        <f t="shared" si="0"/>
        <v>0.27</v>
      </c>
      <c r="Q16" s="30">
        <f t="shared" si="1"/>
        <v>65.69</v>
      </c>
      <c r="R16" s="413">
        <f t="shared" si="2"/>
        <v>176.80625000000001</v>
      </c>
      <c r="S16" s="29">
        <f t="shared" si="3"/>
        <v>688.49999999999955</v>
      </c>
      <c r="T16" s="30">
        <f t="shared" si="4"/>
        <v>944</v>
      </c>
      <c r="U16" s="30">
        <f t="shared" si="5"/>
        <v>318.37145353625175</v>
      </c>
      <c r="V16" s="296"/>
      <c r="W16" s="21"/>
      <c r="X16" s="21"/>
      <c r="Y16" s="21"/>
      <c r="Z16" s="21"/>
      <c r="AA16" s="21"/>
      <c r="AB16" s="21"/>
      <c r="AC16" s="29"/>
      <c r="AD16" s="29"/>
      <c r="AE16" s="29"/>
      <c r="AF16" s="29"/>
      <c r="AG16" s="29"/>
      <c r="AH16" s="155"/>
    </row>
    <row r="17" spans="2:35">
      <c r="B17" s="99">
        <v>388</v>
      </c>
      <c r="C17" s="49">
        <v>11</v>
      </c>
      <c r="D17" s="51">
        <v>11</v>
      </c>
      <c r="E17" s="414" t="s">
        <v>1622</v>
      </c>
      <c r="F17" s="411" t="s">
        <v>1001</v>
      </c>
      <c r="G17" s="141"/>
      <c r="H17" s="22">
        <v>214</v>
      </c>
      <c r="I17" s="22">
        <v>944</v>
      </c>
      <c r="J17" s="22">
        <v>0.27</v>
      </c>
      <c r="K17" s="21">
        <v>72.38</v>
      </c>
      <c r="L17" s="22">
        <v>118</v>
      </c>
      <c r="M17" s="21">
        <v>1.5</v>
      </c>
      <c r="N17" s="22">
        <v>6.3</v>
      </c>
      <c r="O17" s="21">
        <v>88</v>
      </c>
      <c r="P17" s="30">
        <f t="shared" si="0"/>
        <v>0.27</v>
      </c>
      <c r="Q17" s="30">
        <f t="shared" si="1"/>
        <v>80.19</v>
      </c>
      <c r="R17" s="413">
        <f t="shared" si="2"/>
        <v>180.55625000000001</v>
      </c>
      <c r="S17" s="29">
        <f t="shared" si="3"/>
        <v>688.49999999999955</v>
      </c>
      <c r="T17" s="30">
        <f t="shared" si="4"/>
        <v>944</v>
      </c>
      <c r="U17" s="30">
        <f t="shared" si="5"/>
        <v>316.9218925827218</v>
      </c>
      <c r="V17" s="296"/>
      <c r="W17" s="21"/>
      <c r="X17" s="21"/>
      <c r="Y17" s="21"/>
      <c r="Z17" s="21"/>
      <c r="AA17" s="21"/>
      <c r="AB17" s="21"/>
      <c r="AC17" s="29"/>
      <c r="AD17" s="29"/>
      <c r="AE17" s="29"/>
      <c r="AF17" s="29"/>
      <c r="AG17" s="29"/>
      <c r="AH17" s="155"/>
    </row>
    <row r="18" spans="2:35">
      <c r="B18" s="99">
        <v>389</v>
      </c>
      <c r="C18" s="49">
        <v>12</v>
      </c>
      <c r="D18" s="51">
        <v>12</v>
      </c>
      <c r="E18" s="414" t="s">
        <v>1623</v>
      </c>
      <c r="F18" s="411" t="s">
        <v>1624</v>
      </c>
      <c r="G18" s="141"/>
      <c r="H18" s="22">
        <v>214</v>
      </c>
      <c r="I18" s="22">
        <v>944</v>
      </c>
      <c r="J18" s="22">
        <v>0.27</v>
      </c>
      <c r="K18" s="21">
        <v>72.38</v>
      </c>
      <c r="L18" s="22">
        <v>118</v>
      </c>
      <c r="M18" s="21">
        <v>1.8</v>
      </c>
      <c r="N18" s="22">
        <v>32</v>
      </c>
      <c r="O18" s="21">
        <v>208</v>
      </c>
      <c r="P18" s="30">
        <f t="shared" si="0"/>
        <v>0.27</v>
      </c>
      <c r="Q18" s="30">
        <f t="shared" si="1"/>
        <v>95.19</v>
      </c>
      <c r="R18" s="413">
        <f t="shared" si="2"/>
        <v>198.80625000000001</v>
      </c>
      <c r="S18" s="29">
        <f t="shared" si="3"/>
        <v>688.49999999999955</v>
      </c>
      <c r="T18" s="30">
        <f t="shared" si="4"/>
        <v>944</v>
      </c>
      <c r="U18" s="30">
        <f t="shared" si="5"/>
        <v>312.63734741424338</v>
      </c>
      <c r="V18" s="296"/>
      <c r="W18" s="21"/>
      <c r="X18" s="21"/>
      <c r="Y18" s="21"/>
      <c r="Z18" s="21"/>
      <c r="AA18" s="21"/>
      <c r="AB18" s="21"/>
      <c r="AC18" s="29"/>
      <c r="AD18" s="29"/>
      <c r="AE18" s="29"/>
      <c r="AF18" s="29"/>
      <c r="AG18" s="29"/>
      <c r="AH18" s="155"/>
    </row>
    <row r="19" spans="2:35">
      <c r="B19" s="99">
        <v>390</v>
      </c>
      <c r="C19" s="49">
        <v>13</v>
      </c>
      <c r="D19" s="51">
        <v>13</v>
      </c>
      <c r="E19" s="414" t="s">
        <v>1625</v>
      </c>
      <c r="F19" s="411" t="s">
        <v>1004</v>
      </c>
      <c r="G19" s="141"/>
      <c r="H19" s="22">
        <v>214</v>
      </c>
      <c r="I19" s="22">
        <v>944</v>
      </c>
      <c r="J19" s="22">
        <v>0.27</v>
      </c>
      <c r="K19" s="21">
        <v>72.38</v>
      </c>
      <c r="L19" s="22">
        <v>118</v>
      </c>
      <c r="M19" s="21">
        <v>59</v>
      </c>
      <c r="N19" s="22">
        <v>3.1</v>
      </c>
      <c r="O19" s="21">
        <v>1269</v>
      </c>
      <c r="P19" s="30">
        <f t="shared" si="0"/>
        <v>0.27</v>
      </c>
      <c r="Q19" s="30">
        <f t="shared" si="1"/>
        <v>95.19</v>
      </c>
      <c r="R19" s="413">
        <f t="shared" si="2"/>
        <v>334.96875</v>
      </c>
      <c r="S19" s="29">
        <f t="shared" si="3"/>
        <v>1155.2499999999998</v>
      </c>
      <c r="T19" s="30">
        <f t="shared" si="4"/>
        <v>1269</v>
      </c>
      <c r="U19" s="30">
        <f t="shared" si="5"/>
        <v>488.77602809576433</v>
      </c>
      <c r="V19" s="296"/>
      <c r="W19" s="21"/>
      <c r="X19" s="21"/>
      <c r="Y19" s="21"/>
      <c r="Z19" s="21"/>
      <c r="AA19" s="21"/>
      <c r="AB19" s="21"/>
      <c r="AC19" s="29"/>
      <c r="AD19" s="29"/>
      <c r="AE19" s="29"/>
      <c r="AF19" s="29"/>
      <c r="AG19" s="29"/>
      <c r="AH19" s="155"/>
    </row>
    <row r="20" spans="2:35">
      <c r="B20" s="99">
        <v>391</v>
      </c>
      <c r="C20" s="49">
        <v>14</v>
      </c>
      <c r="D20" s="51">
        <v>14</v>
      </c>
      <c r="E20" s="414" t="s">
        <v>1626</v>
      </c>
      <c r="F20" s="411" t="s">
        <v>1005</v>
      </c>
      <c r="G20" s="141"/>
      <c r="H20" s="22">
        <v>214</v>
      </c>
      <c r="I20" s="22">
        <v>944</v>
      </c>
      <c r="J20" s="22">
        <v>0.27</v>
      </c>
      <c r="K20" s="21">
        <v>72.38</v>
      </c>
      <c r="L20" s="22">
        <v>118</v>
      </c>
      <c r="M20" s="21">
        <v>2.4</v>
      </c>
      <c r="N20" s="22">
        <v>265</v>
      </c>
      <c r="O20" s="21">
        <v>42</v>
      </c>
      <c r="P20" s="30">
        <f t="shared" si="0"/>
        <v>0.27</v>
      </c>
      <c r="Q20" s="30">
        <f t="shared" si="1"/>
        <v>95.19</v>
      </c>
      <c r="R20" s="413">
        <f t="shared" si="2"/>
        <v>207.25625000000002</v>
      </c>
      <c r="S20" s="29">
        <f t="shared" si="3"/>
        <v>706.34999999999968</v>
      </c>
      <c r="T20" s="30">
        <f t="shared" si="4"/>
        <v>944</v>
      </c>
      <c r="U20" s="30">
        <f t="shared" si="5"/>
        <v>312.69530399587296</v>
      </c>
      <c r="V20" s="296"/>
      <c r="W20" s="21"/>
      <c r="X20" s="21"/>
      <c r="Y20" s="21"/>
      <c r="Z20" s="21"/>
      <c r="AA20" s="21"/>
      <c r="AB20" s="21"/>
      <c r="AC20" s="29"/>
      <c r="AD20" s="29"/>
      <c r="AE20" s="29"/>
      <c r="AF20" s="29"/>
      <c r="AG20" s="29"/>
      <c r="AH20" s="155"/>
    </row>
    <row r="21" spans="2:35">
      <c r="B21" s="99">
        <v>392</v>
      </c>
      <c r="C21" s="49">
        <v>15</v>
      </c>
      <c r="D21" s="51">
        <v>15</v>
      </c>
      <c r="E21" s="288" t="s">
        <v>1496</v>
      </c>
      <c r="F21" s="38" t="s">
        <v>168</v>
      </c>
      <c r="G21" s="141"/>
      <c r="H21" s="22"/>
      <c r="I21" s="22"/>
      <c r="J21" s="22"/>
      <c r="K21" s="21"/>
      <c r="L21" s="21"/>
      <c r="M21" s="22"/>
      <c r="N21" s="22"/>
      <c r="O21" s="22"/>
      <c r="P21" s="287"/>
      <c r="Q21" s="287"/>
      <c r="R21" s="287"/>
      <c r="S21" s="287"/>
      <c r="T21" s="287"/>
      <c r="U21" s="287"/>
      <c r="V21" s="296"/>
      <c r="W21" s="298" t="s">
        <v>155</v>
      </c>
      <c r="X21" s="298">
        <v>1.44</v>
      </c>
      <c r="Y21" s="298">
        <v>70.7</v>
      </c>
      <c r="Z21" s="298" t="s">
        <v>155</v>
      </c>
      <c r="AA21" s="298" t="s">
        <v>155</v>
      </c>
      <c r="AB21" s="298" t="s">
        <v>155</v>
      </c>
      <c r="AC21" s="125">
        <f t="shared" ref="AC21:AC26" si="6">MIN(W21:AB21)</f>
        <v>1.44</v>
      </c>
      <c r="AD21" s="125">
        <f t="shared" ref="AD21:AD26" si="7">MEDIAN(W21:AB21)</f>
        <v>36.07</v>
      </c>
      <c r="AE21" s="125">
        <f t="shared" ref="AE21:AE26" si="8">AVERAGE(W21:AB21)</f>
        <v>36.07</v>
      </c>
      <c r="AF21" s="125">
        <f t="shared" ref="AF21:AF26" si="9">PERCENTILE(W21:AB21,0.95)</f>
        <v>67.236999999999995</v>
      </c>
      <c r="AG21" s="125">
        <f t="shared" ref="AG21:AG26" si="10">MAX(X21:AB21)</f>
        <v>70.7</v>
      </c>
      <c r="AH21" s="301">
        <f t="shared" ref="AH21:AH26" si="11">STDEV(W21:AB21)</f>
        <v>48.974215664980285</v>
      </c>
    </row>
    <row r="22" spans="2:35" s="8" customFormat="1">
      <c r="B22" s="99">
        <v>393</v>
      </c>
      <c r="C22" s="49">
        <v>16</v>
      </c>
      <c r="D22" s="51">
        <v>16</v>
      </c>
      <c r="E22" s="288" t="s">
        <v>1497</v>
      </c>
      <c r="F22" s="38" t="s">
        <v>169</v>
      </c>
      <c r="G22" s="305"/>
      <c r="H22" s="74"/>
      <c r="I22" s="74"/>
      <c r="J22" s="74"/>
      <c r="K22" s="74"/>
      <c r="L22" s="74"/>
      <c r="M22" s="74"/>
      <c r="N22" s="74"/>
      <c r="O22" s="74"/>
      <c r="P22" s="287"/>
      <c r="Q22" s="287"/>
      <c r="R22" s="287"/>
      <c r="S22" s="287"/>
      <c r="T22" s="287"/>
      <c r="U22" s="287"/>
      <c r="V22" s="299"/>
      <c r="W22" s="298">
        <v>4.5599999999999996</v>
      </c>
      <c r="X22" s="298">
        <v>14.6</v>
      </c>
      <c r="Y22" s="298">
        <v>120</v>
      </c>
      <c r="Z22" s="298" t="s">
        <v>155</v>
      </c>
      <c r="AA22" s="74">
        <v>5.42</v>
      </c>
      <c r="AB22" s="298">
        <v>299</v>
      </c>
      <c r="AC22" s="125">
        <f t="shared" si="6"/>
        <v>4.5599999999999996</v>
      </c>
      <c r="AD22" s="125">
        <f t="shared" si="7"/>
        <v>14.6</v>
      </c>
      <c r="AE22" s="125">
        <f t="shared" si="8"/>
        <v>88.715999999999994</v>
      </c>
      <c r="AF22" s="125">
        <f t="shared" si="9"/>
        <v>263.19999999999993</v>
      </c>
      <c r="AG22" s="125">
        <f t="shared" si="10"/>
        <v>299</v>
      </c>
      <c r="AH22" s="301">
        <f t="shared" si="11"/>
        <v>127.19245921044219</v>
      </c>
      <c r="AI22" s="27"/>
    </row>
    <row r="23" spans="2:35" s="8" customFormat="1">
      <c r="B23" s="99">
        <v>394</v>
      </c>
      <c r="C23" s="49">
        <v>17</v>
      </c>
      <c r="D23" s="51">
        <v>17</v>
      </c>
      <c r="E23" s="288" t="s">
        <v>1498</v>
      </c>
      <c r="F23" s="38" t="s">
        <v>170</v>
      </c>
      <c r="G23" s="305"/>
      <c r="H23" s="74"/>
      <c r="I23" s="74"/>
      <c r="J23" s="74"/>
      <c r="K23" s="74"/>
      <c r="L23" s="74"/>
      <c r="M23" s="74"/>
      <c r="N23" s="74"/>
      <c r="O23" s="74"/>
      <c r="P23" s="287"/>
      <c r="Q23" s="287"/>
      <c r="R23" s="287"/>
      <c r="S23" s="287"/>
      <c r="T23" s="287"/>
      <c r="U23" s="287"/>
      <c r="V23" s="299"/>
      <c r="W23" s="298">
        <v>3.3</v>
      </c>
      <c r="X23" s="298">
        <v>15.9</v>
      </c>
      <c r="Y23" s="298">
        <v>170</v>
      </c>
      <c r="Z23" s="298" t="s">
        <v>155</v>
      </c>
      <c r="AA23" s="298">
        <v>4.79</v>
      </c>
      <c r="AB23" s="298">
        <v>137</v>
      </c>
      <c r="AC23" s="125">
        <f t="shared" si="6"/>
        <v>3.3</v>
      </c>
      <c r="AD23" s="125">
        <f t="shared" si="7"/>
        <v>15.9</v>
      </c>
      <c r="AE23" s="125">
        <f t="shared" si="8"/>
        <v>66.198000000000008</v>
      </c>
      <c r="AF23" s="125">
        <f t="shared" si="9"/>
        <v>163.4</v>
      </c>
      <c r="AG23" s="125">
        <f t="shared" si="10"/>
        <v>170</v>
      </c>
      <c r="AH23" s="301">
        <f t="shared" si="11"/>
        <v>80.691957591819516</v>
      </c>
      <c r="AI23" s="27"/>
    </row>
    <row r="24" spans="2:35" s="8" customFormat="1">
      <c r="B24" s="99">
        <v>395</v>
      </c>
      <c r="C24" s="49">
        <v>18</v>
      </c>
      <c r="D24" s="51">
        <v>18</v>
      </c>
      <c r="E24" s="288" t="s">
        <v>1499</v>
      </c>
      <c r="F24" s="38" t="s">
        <v>1500</v>
      </c>
      <c r="G24" s="305"/>
      <c r="H24" s="74"/>
      <c r="I24" s="74"/>
      <c r="J24" s="74"/>
      <c r="K24" s="74"/>
      <c r="L24" s="74"/>
      <c r="M24" s="74"/>
      <c r="N24" s="74"/>
      <c r="O24" s="74"/>
      <c r="P24" s="287"/>
      <c r="Q24" s="287"/>
      <c r="R24" s="287"/>
      <c r="S24" s="287"/>
      <c r="T24" s="287"/>
      <c r="U24" s="287"/>
      <c r="V24" s="299"/>
      <c r="W24" s="298" t="s">
        <v>155</v>
      </c>
      <c r="X24" s="298">
        <v>4.47</v>
      </c>
      <c r="Y24" s="298">
        <v>10.7</v>
      </c>
      <c r="Z24" s="298">
        <v>3.22</v>
      </c>
      <c r="AA24" s="298">
        <v>119</v>
      </c>
      <c r="AB24" s="298">
        <v>8070</v>
      </c>
      <c r="AC24" s="125">
        <f t="shared" si="6"/>
        <v>3.22</v>
      </c>
      <c r="AD24" s="125">
        <f t="shared" si="7"/>
        <v>10.7</v>
      </c>
      <c r="AE24" s="125">
        <f t="shared" si="8"/>
        <v>1641.4779999999998</v>
      </c>
      <c r="AF24" s="125">
        <f t="shared" si="9"/>
        <v>6479.7999999999984</v>
      </c>
      <c r="AG24" s="125">
        <f t="shared" si="10"/>
        <v>8070</v>
      </c>
      <c r="AH24" s="301">
        <f t="shared" si="11"/>
        <v>3593.9864954142495</v>
      </c>
      <c r="AI24" s="27"/>
    </row>
    <row r="25" spans="2:35">
      <c r="B25" s="99">
        <v>396</v>
      </c>
      <c r="C25" s="49">
        <v>19</v>
      </c>
      <c r="D25" s="51">
        <v>19</v>
      </c>
      <c r="E25" s="288" t="s">
        <v>1501</v>
      </c>
      <c r="F25" s="38" t="s">
        <v>1502</v>
      </c>
      <c r="G25" s="141"/>
      <c r="H25" s="22"/>
      <c r="I25" s="22"/>
      <c r="J25" s="22"/>
      <c r="K25" s="21"/>
      <c r="L25" s="21"/>
      <c r="M25" s="22"/>
      <c r="N25" s="22"/>
      <c r="O25" s="22"/>
      <c r="P25" s="287"/>
      <c r="Q25" s="287"/>
      <c r="R25" s="287"/>
      <c r="S25" s="287"/>
      <c r="T25" s="287"/>
      <c r="U25" s="287"/>
      <c r="V25" s="300"/>
      <c r="W25" s="298" t="s">
        <v>155</v>
      </c>
      <c r="X25" s="298">
        <v>9.0299999999999994</v>
      </c>
      <c r="Y25" s="298">
        <v>78.099999999999994</v>
      </c>
      <c r="Z25" s="298" t="s">
        <v>155</v>
      </c>
      <c r="AA25" s="298">
        <v>70.2</v>
      </c>
      <c r="AB25" s="298">
        <v>4590</v>
      </c>
      <c r="AC25" s="125">
        <f t="shared" si="6"/>
        <v>9.0299999999999994</v>
      </c>
      <c r="AD25" s="125">
        <f t="shared" si="7"/>
        <v>74.150000000000006</v>
      </c>
      <c r="AE25" s="125">
        <f t="shared" si="8"/>
        <v>1186.8325</v>
      </c>
      <c r="AF25" s="125">
        <f t="shared" si="9"/>
        <v>3913.2149999999979</v>
      </c>
      <c r="AG25" s="125">
        <f t="shared" si="10"/>
        <v>4590</v>
      </c>
      <c r="AH25" s="301">
        <f t="shared" si="11"/>
        <v>2268.9882957443833</v>
      </c>
      <c r="AI25" s="27"/>
    </row>
    <row r="26" spans="2:35">
      <c r="B26" s="99">
        <v>397</v>
      </c>
      <c r="C26" s="49">
        <v>20</v>
      </c>
      <c r="D26" s="51">
        <v>20</v>
      </c>
      <c r="E26" s="288" t="s">
        <v>1503</v>
      </c>
      <c r="F26" s="38" t="s">
        <v>171</v>
      </c>
      <c r="G26" s="141"/>
      <c r="H26" s="22"/>
      <c r="I26" s="22"/>
      <c r="J26" s="22"/>
      <c r="K26" s="21"/>
      <c r="L26" s="21"/>
      <c r="M26" s="22"/>
      <c r="N26" s="22"/>
      <c r="O26" s="22"/>
      <c r="P26" s="287"/>
      <c r="Q26" s="287"/>
      <c r="R26" s="287"/>
      <c r="S26" s="287"/>
      <c r="T26" s="287"/>
      <c r="U26" s="287"/>
      <c r="V26" s="300"/>
      <c r="W26" s="298" t="s">
        <v>155</v>
      </c>
      <c r="X26" s="298">
        <v>5.12</v>
      </c>
      <c r="Y26" s="298">
        <v>254</v>
      </c>
      <c r="Z26" s="298">
        <v>3.37</v>
      </c>
      <c r="AA26" s="298">
        <v>46.1</v>
      </c>
      <c r="AB26" s="298">
        <v>290</v>
      </c>
      <c r="AC26" s="125">
        <f t="shared" si="6"/>
        <v>3.37</v>
      </c>
      <c r="AD26" s="125">
        <f t="shared" si="7"/>
        <v>46.1</v>
      </c>
      <c r="AE26" s="125">
        <f t="shared" si="8"/>
        <v>119.718</v>
      </c>
      <c r="AF26" s="125">
        <f t="shared" si="9"/>
        <v>282.8</v>
      </c>
      <c r="AG26" s="125">
        <f t="shared" si="10"/>
        <v>290</v>
      </c>
      <c r="AH26" s="301">
        <f t="shared" si="11"/>
        <v>140.63852928696318</v>
      </c>
      <c r="AI26" s="27"/>
    </row>
    <row r="27" spans="2:35" ht="16.2" thickBot="1">
      <c r="B27" s="641"/>
      <c r="C27" s="642"/>
      <c r="D27" s="642"/>
      <c r="E27" s="651" t="s">
        <v>1494</v>
      </c>
      <c r="F27" s="651"/>
      <c r="G27" s="306"/>
      <c r="H27" s="412"/>
      <c r="I27" s="412"/>
      <c r="J27" s="290"/>
      <c r="K27" s="274"/>
      <c r="L27" s="274"/>
      <c r="M27" s="290"/>
      <c r="N27" s="290"/>
      <c r="O27" s="290"/>
      <c r="P27" s="290">
        <f>SUM(P7:P26)</f>
        <v>3.7800000000000002</v>
      </c>
      <c r="Q27" s="290">
        <f t="shared" ref="Q27:U27" si="12">SUM(Q7:Q26)</f>
        <v>774.86500000000001</v>
      </c>
      <c r="R27" s="290">
        <f t="shared" si="12"/>
        <v>1875.6977857142861</v>
      </c>
      <c r="S27" s="290">
        <f t="shared" si="12"/>
        <v>6655.0849999999964</v>
      </c>
      <c r="T27" s="290">
        <f t="shared" si="12"/>
        <v>8589</v>
      </c>
      <c r="U27" s="290">
        <f t="shared" si="12"/>
        <v>2965.2322195714664</v>
      </c>
      <c r="V27" s="302"/>
      <c r="W27" s="292"/>
      <c r="X27" s="292"/>
      <c r="Y27" s="292"/>
      <c r="Z27" s="292"/>
      <c r="AA27" s="292"/>
      <c r="AB27" s="292"/>
      <c r="AC27" s="303">
        <f t="shared" ref="AC27" si="13">SUM(AC7:AC26)</f>
        <v>27.25</v>
      </c>
      <c r="AD27" s="303">
        <f t="shared" ref="AD27" si="14">SUM(AD7:AD26)</f>
        <v>214.625</v>
      </c>
      <c r="AE27" s="303">
        <f t="shared" ref="AE27" si="15">SUM(AE7:AE26)</f>
        <v>3173.3724999999995</v>
      </c>
      <c r="AF27" s="303">
        <f t="shared" ref="AF27" si="16">SUM(AF7:AF26)</f>
        <v>11274.551999999996</v>
      </c>
      <c r="AG27" s="303">
        <f t="shared" ref="AG27" si="17">SUM(AG7:AG26)</f>
        <v>13618.7</v>
      </c>
      <c r="AH27" s="304">
        <f t="shared" ref="AH27" si="18">SUM(AH7:AH26)</f>
        <v>6308.2547234478334</v>
      </c>
      <c r="AI27" s="27"/>
    </row>
    <row r="28" spans="2:35" s="19" customFormat="1"/>
  </sheetData>
  <mergeCells count="13">
    <mergeCell ref="AC2:AH2"/>
    <mergeCell ref="P2:U2"/>
    <mergeCell ref="E2:F2"/>
    <mergeCell ref="B3:D4"/>
    <mergeCell ref="B27:D27"/>
    <mergeCell ref="E27:F27"/>
    <mergeCell ref="E5:AH5"/>
    <mergeCell ref="E6:AH6"/>
    <mergeCell ref="P3:U3"/>
    <mergeCell ref="AC3:AH3"/>
    <mergeCell ref="E3:F3"/>
    <mergeCell ref="E4:F4"/>
    <mergeCell ref="B5:D6"/>
  </mergeCells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E0FB-5B91-43A4-9FAF-2C14C63A65F0}">
  <dimension ref="B1:AR33"/>
  <sheetViews>
    <sheetView zoomScale="80" zoomScaleNormal="80" workbookViewId="0"/>
  </sheetViews>
  <sheetFormatPr defaultRowHeight="15.6"/>
  <cols>
    <col min="1" max="1" width="3.19921875" customWidth="1"/>
    <col min="4" max="4" width="9" customWidth="1"/>
    <col min="5" max="5" width="59.09765625" style="293" customWidth="1"/>
    <col min="6" max="6" width="13.69921875" style="293" customWidth="1"/>
    <col min="7" max="7" width="2.5" style="6" customWidth="1"/>
    <col min="8" max="13" width="8.19921875" style="6" customWidth="1"/>
    <col min="14" max="19" width="9.3984375" style="6" customWidth="1"/>
    <col min="20" max="20" width="1.69921875" style="6" customWidth="1"/>
    <col min="21" max="21" width="8.19921875" style="11" customWidth="1"/>
    <col min="22" max="26" width="8.19921875" style="6" customWidth="1"/>
    <col min="27" max="33" width="8.19921875" customWidth="1"/>
    <col min="34" max="34" width="8.19921875" style="294" customWidth="1"/>
    <col min="35" max="38" width="8.19921875" customWidth="1"/>
    <col min="42" max="44" width="10.19921875" bestFit="1" customWidth="1"/>
  </cols>
  <sheetData>
    <row r="1" spans="2:44" ht="16.2" thickBot="1"/>
    <row r="2" spans="2:44" s="17" customFormat="1">
      <c r="B2" s="654"/>
      <c r="C2" s="655"/>
      <c r="D2" s="656"/>
      <c r="E2" s="631" t="s">
        <v>1344</v>
      </c>
      <c r="F2" s="631"/>
      <c r="G2" s="331"/>
      <c r="H2" s="330">
        <v>106</v>
      </c>
      <c r="I2" s="330">
        <v>106</v>
      </c>
      <c r="J2" s="330">
        <v>106</v>
      </c>
      <c r="K2" s="330">
        <v>107</v>
      </c>
      <c r="L2" s="330">
        <v>107</v>
      </c>
      <c r="M2" s="330">
        <v>107</v>
      </c>
      <c r="N2" s="665" t="s">
        <v>1490</v>
      </c>
      <c r="O2" s="665"/>
      <c r="P2" s="665"/>
      <c r="Q2" s="665"/>
      <c r="R2" s="665"/>
      <c r="S2" s="665"/>
      <c r="T2" s="332"/>
      <c r="U2" s="266">
        <v>128</v>
      </c>
      <c r="V2" s="266">
        <v>128</v>
      </c>
      <c r="W2" s="266">
        <v>128</v>
      </c>
      <c r="X2" s="266">
        <v>128</v>
      </c>
      <c r="Y2" s="266">
        <v>128</v>
      </c>
      <c r="Z2" s="266">
        <v>128</v>
      </c>
      <c r="AA2" s="266">
        <v>135</v>
      </c>
      <c r="AB2" s="266">
        <v>135</v>
      </c>
      <c r="AC2" s="330">
        <v>136</v>
      </c>
      <c r="AD2" s="330">
        <v>136</v>
      </c>
      <c r="AE2" s="330">
        <v>136</v>
      </c>
      <c r="AF2" s="330">
        <v>136</v>
      </c>
      <c r="AG2" s="330">
        <v>137</v>
      </c>
      <c r="AH2" s="330">
        <v>138</v>
      </c>
      <c r="AI2" s="265">
        <v>100</v>
      </c>
      <c r="AJ2" s="265">
        <v>100</v>
      </c>
      <c r="AK2" s="265">
        <v>100</v>
      </c>
      <c r="AL2" s="265">
        <v>100</v>
      </c>
      <c r="AM2" s="666" t="s">
        <v>1490</v>
      </c>
      <c r="AN2" s="666"/>
      <c r="AO2" s="666"/>
      <c r="AP2" s="666"/>
      <c r="AQ2" s="666"/>
      <c r="AR2" s="667"/>
    </row>
    <row r="3" spans="2:44">
      <c r="B3" s="645"/>
      <c r="C3" s="646"/>
      <c r="D3" s="647"/>
      <c r="E3" s="663" t="s">
        <v>3</v>
      </c>
      <c r="F3" s="664"/>
      <c r="G3" s="141"/>
      <c r="H3" s="22" t="s">
        <v>82</v>
      </c>
      <c r="I3" s="22" t="s">
        <v>82</v>
      </c>
      <c r="J3" s="22" t="s">
        <v>82</v>
      </c>
      <c r="K3" s="22" t="s">
        <v>82</v>
      </c>
      <c r="L3" s="22" t="s">
        <v>82</v>
      </c>
      <c r="M3" s="22" t="s">
        <v>82</v>
      </c>
      <c r="N3" s="22"/>
      <c r="O3" s="22"/>
      <c r="P3" s="22"/>
      <c r="Q3" s="22"/>
      <c r="R3" s="22"/>
      <c r="S3" s="22"/>
      <c r="T3" s="101"/>
      <c r="U3" s="37" t="s">
        <v>157</v>
      </c>
      <c r="V3" s="37" t="s">
        <v>157</v>
      </c>
      <c r="W3" s="37" t="s">
        <v>157</v>
      </c>
      <c r="X3" s="37" t="s">
        <v>157</v>
      </c>
      <c r="Y3" s="37" t="s">
        <v>157</v>
      </c>
      <c r="Z3" s="37" t="s">
        <v>157</v>
      </c>
      <c r="AA3" s="21" t="s">
        <v>165</v>
      </c>
      <c r="AB3" s="21" t="s">
        <v>165</v>
      </c>
      <c r="AC3" s="21" t="s">
        <v>157</v>
      </c>
      <c r="AD3" s="21" t="s">
        <v>157</v>
      </c>
      <c r="AE3" s="21" t="s">
        <v>157</v>
      </c>
      <c r="AF3" s="21" t="s">
        <v>157</v>
      </c>
      <c r="AG3" s="21" t="s">
        <v>157</v>
      </c>
      <c r="AH3" s="21" t="s">
        <v>163</v>
      </c>
      <c r="AI3" s="38" t="s">
        <v>157</v>
      </c>
      <c r="AJ3" s="38" t="s">
        <v>157</v>
      </c>
      <c r="AK3" s="38" t="s">
        <v>157</v>
      </c>
      <c r="AL3" s="38" t="s">
        <v>157</v>
      </c>
      <c r="AM3" s="668"/>
      <c r="AN3" s="669"/>
      <c r="AO3" s="669"/>
      <c r="AP3" s="669"/>
      <c r="AQ3" s="669"/>
      <c r="AR3" s="670"/>
    </row>
    <row r="4" spans="2:44">
      <c r="B4" s="645"/>
      <c r="C4" s="646"/>
      <c r="D4" s="647"/>
      <c r="E4" s="556" t="s">
        <v>1423</v>
      </c>
      <c r="F4" s="556"/>
      <c r="G4" s="310"/>
      <c r="H4" s="79" t="s">
        <v>493</v>
      </c>
      <c r="I4" s="79" t="s">
        <v>150</v>
      </c>
      <c r="J4" s="79" t="s">
        <v>494</v>
      </c>
      <c r="K4" s="79" t="s">
        <v>493</v>
      </c>
      <c r="L4" s="79" t="s">
        <v>150</v>
      </c>
      <c r="M4" s="79" t="s">
        <v>494</v>
      </c>
      <c r="N4" s="660" t="s">
        <v>82</v>
      </c>
      <c r="O4" s="661"/>
      <c r="P4" s="661"/>
      <c r="Q4" s="661"/>
      <c r="R4" s="661"/>
      <c r="S4" s="662"/>
      <c r="T4" s="101"/>
      <c r="U4" s="37" t="s">
        <v>656</v>
      </c>
      <c r="V4" s="37" t="s">
        <v>656</v>
      </c>
      <c r="W4" s="37" t="s">
        <v>656</v>
      </c>
      <c r="X4" s="37" t="s">
        <v>657</v>
      </c>
      <c r="Y4" s="37" t="s">
        <v>657</v>
      </c>
      <c r="Z4" s="37" t="s">
        <v>657</v>
      </c>
      <c r="AA4" s="79" t="s">
        <v>160</v>
      </c>
      <c r="AB4" s="79" t="s">
        <v>161</v>
      </c>
      <c r="AC4" s="79" t="s">
        <v>152</v>
      </c>
      <c r="AD4" s="79" t="s">
        <v>151</v>
      </c>
      <c r="AE4" s="79" t="s">
        <v>153</v>
      </c>
      <c r="AF4" s="79" t="s">
        <v>154</v>
      </c>
      <c r="AG4" s="79" t="s">
        <v>152</v>
      </c>
      <c r="AH4" s="309" t="s">
        <v>164</v>
      </c>
      <c r="AI4" s="44" t="s">
        <v>333</v>
      </c>
      <c r="AJ4" s="38" t="s">
        <v>334</v>
      </c>
      <c r="AK4" s="44" t="s">
        <v>335</v>
      </c>
      <c r="AL4" s="38" t="s">
        <v>336</v>
      </c>
      <c r="AM4" s="657" t="s">
        <v>157</v>
      </c>
      <c r="AN4" s="658"/>
      <c r="AO4" s="658"/>
      <c r="AP4" s="658"/>
      <c r="AQ4" s="658"/>
      <c r="AR4" s="659"/>
    </row>
    <row r="5" spans="2:44" s="313" customFormat="1" ht="46.8">
      <c r="B5" s="648"/>
      <c r="C5" s="649"/>
      <c r="D5" s="650"/>
      <c r="E5" s="314"/>
      <c r="F5" s="314"/>
      <c r="G5" s="319"/>
      <c r="H5" s="315"/>
      <c r="I5" s="315"/>
      <c r="J5" s="315"/>
      <c r="K5" s="315"/>
      <c r="L5" s="315"/>
      <c r="M5" s="315"/>
      <c r="N5" s="320" t="s">
        <v>493</v>
      </c>
      <c r="O5" s="320" t="s">
        <v>480</v>
      </c>
      <c r="P5" s="320" t="s">
        <v>479</v>
      </c>
      <c r="Q5" s="321" t="s">
        <v>533</v>
      </c>
      <c r="R5" s="320" t="s">
        <v>494</v>
      </c>
      <c r="S5" s="320" t="s">
        <v>1495</v>
      </c>
      <c r="T5" s="319"/>
      <c r="U5" s="94"/>
      <c r="V5" s="315"/>
      <c r="W5" s="315"/>
      <c r="X5" s="315"/>
      <c r="Y5" s="315"/>
      <c r="Z5" s="315"/>
      <c r="AA5" s="316"/>
      <c r="AB5" s="316"/>
      <c r="AC5" s="316"/>
      <c r="AD5" s="316"/>
      <c r="AE5" s="316"/>
      <c r="AF5" s="316"/>
      <c r="AG5" s="316"/>
      <c r="AH5" s="317"/>
      <c r="AI5" s="318"/>
      <c r="AJ5" s="318"/>
      <c r="AK5" s="318"/>
      <c r="AL5" s="318"/>
      <c r="AM5" s="320" t="s">
        <v>493</v>
      </c>
      <c r="AN5" s="320" t="s">
        <v>480</v>
      </c>
      <c r="AO5" s="320" t="s">
        <v>479</v>
      </c>
      <c r="AP5" s="321" t="s">
        <v>533</v>
      </c>
      <c r="AQ5" s="320" t="s">
        <v>494</v>
      </c>
      <c r="AR5" s="322" t="s">
        <v>1495</v>
      </c>
    </row>
    <row r="6" spans="2:44" s="59" customFormat="1" ht="21" customHeight="1">
      <c r="B6" s="537"/>
      <c r="C6" s="538"/>
      <c r="D6" s="538"/>
      <c r="E6" s="505" t="s">
        <v>990</v>
      </c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6"/>
    </row>
    <row r="7" spans="2:44">
      <c r="B7" s="537"/>
      <c r="C7" s="538"/>
      <c r="D7" s="538"/>
      <c r="E7" s="499" t="s">
        <v>1019</v>
      </c>
      <c r="F7" s="499"/>
      <c r="G7" s="499"/>
      <c r="H7" s="499"/>
      <c r="I7" s="499"/>
      <c r="J7" s="499"/>
      <c r="K7" s="499"/>
      <c r="L7" s="499"/>
      <c r="M7" s="499"/>
      <c r="N7" s="499"/>
      <c r="O7" s="499"/>
      <c r="P7" s="499"/>
      <c r="Q7" s="499"/>
      <c r="R7" s="499"/>
      <c r="S7" s="499"/>
      <c r="T7" s="499"/>
      <c r="U7" s="499"/>
      <c r="V7" s="499"/>
      <c r="W7" s="499"/>
      <c r="X7" s="499"/>
      <c r="Y7" s="499"/>
      <c r="Z7" s="499"/>
      <c r="AA7" s="499"/>
      <c r="AB7" s="499"/>
      <c r="AC7" s="499"/>
      <c r="AD7" s="499"/>
      <c r="AE7" s="499"/>
      <c r="AF7" s="499"/>
      <c r="AG7" s="499"/>
      <c r="AH7" s="499"/>
      <c r="AI7" s="499"/>
      <c r="AJ7" s="499"/>
      <c r="AK7" s="499"/>
      <c r="AL7" s="499"/>
      <c r="AM7" s="499"/>
      <c r="AN7" s="499"/>
      <c r="AO7" s="499"/>
      <c r="AP7" s="499"/>
      <c r="AQ7" s="499"/>
      <c r="AR7" s="500"/>
    </row>
    <row r="8" spans="2:44">
      <c r="B8" s="99">
        <v>398</v>
      </c>
      <c r="C8" s="49">
        <v>21</v>
      </c>
      <c r="D8" s="51">
        <v>1</v>
      </c>
      <c r="E8" s="48" t="s">
        <v>1020</v>
      </c>
      <c r="F8" s="38" t="s">
        <v>1021</v>
      </c>
      <c r="G8" s="139"/>
      <c r="H8" s="67"/>
      <c r="I8" s="67"/>
      <c r="J8" s="67"/>
      <c r="K8" s="67"/>
      <c r="L8" s="67"/>
      <c r="M8" s="67"/>
      <c r="N8" s="307">
        <f>MIN(H8:M8)</f>
        <v>0</v>
      </c>
      <c r="O8" s="307" t="s">
        <v>655</v>
      </c>
      <c r="P8" s="307" t="s">
        <v>655</v>
      </c>
      <c r="Q8" s="307" t="s">
        <v>655</v>
      </c>
      <c r="R8" s="307">
        <f>MAX(H8:M8)</f>
        <v>0</v>
      </c>
      <c r="S8" s="307" t="s">
        <v>655</v>
      </c>
      <c r="T8" s="139"/>
      <c r="U8" s="135"/>
      <c r="V8" s="67"/>
      <c r="W8" s="67"/>
      <c r="X8" s="67"/>
      <c r="Y8" s="67"/>
      <c r="Z8" s="67"/>
      <c r="AA8" s="21"/>
      <c r="AB8" s="21"/>
      <c r="AC8" s="21" t="s">
        <v>155</v>
      </c>
      <c r="AD8" s="21" t="s">
        <v>155</v>
      </c>
      <c r="AE8" s="21" t="s">
        <v>155</v>
      </c>
      <c r="AF8" s="21">
        <v>2</v>
      </c>
      <c r="AG8" s="21"/>
      <c r="AH8" s="309"/>
      <c r="AI8" s="21"/>
      <c r="AJ8" s="21"/>
      <c r="AK8" s="21"/>
      <c r="AL8" s="21"/>
      <c r="AM8" s="29">
        <f t="shared" ref="AM8:AM20" si="0">MIN(U8:AL8)</f>
        <v>2</v>
      </c>
      <c r="AN8" s="30">
        <f>MEDIAN(U8:AL8)</f>
        <v>2</v>
      </c>
      <c r="AO8" s="30">
        <f>AVERAGE(U8:AL8)</f>
        <v>2</v>
      </c>
      <c r="AP8" s="30">
        <f>PERCENTILE(U8:AL8,0.95)</f>
        <v>2</v>
      </c>
      <c r="AQ8" s="30">
        <f t="shared" ref="AQ8:AQ20" si="1">MAX(U8:AL8)</f>
        <v>2</v>
      </c>
      <c r="AR8" s="160" t="s">
        <v>655</v>
      </c>
    </row>
    <row r="9" spans="2:44">
      <c r="B9" s="99">
        <v>399</v>
      </c>
      <c r="C9" s="49">
        <v>22</v>
      </c>
      <c r="D9" s="51">
        <v>2</v>
      </c>
      <c r="E9" s="48" t="s">
        <v>1027</v>
      </c>
      <c r="F9" s="38" t="s">
        <v>1022</v>
      </c>
      <c r="G9" s="101"/>
      <c r="H9" s="37"/>
      <c r="I9" s="37"/>
      <c r="J9" s="37"/>
      <c r="K9" s="37"/>
      <c r="L9" s="37"/>
      <c r="M9" s="37"/>
      <c r="N9" s="307">
        <f t="shared" ref="N9:N20" si="2">MIN(H9:M9)</f>
        <v>0</v>
      </c>
      <c r="O9" s="307" t="s">
        <v>655</v>
      </c>
      <c r="P9" s="307" t="s">
        <v>655</v>
      </c>
      <c r="Q9" s="307" t="s">
        <v>655</v>
      </c>
      <c r="R9" s="307">
        <f t="shared" ref="R9:R20" si="3">MAX(H9:M9)</f>
        <v>0</v>
      </c>
      <c r="S9" s="307" t="s">
        <v>655</v>
      </c>
      <c r="T9" s="101"/>
      <c r="U9" s="41"/>
      <c r="V9" s="37"/>
      <c r="W9" s="37"/>
      <c r="X9" s="37"/>
      <c r="Y9" s="37"/>
      <c r="Z9" s="37"/>
      <c r="AA9" s="21"/>
      <c r="AB9" s="21"/>
      <c r="AC9" s="21">
        <v>55</v>
      </c>
      <c r="AD9" s="21">
        <v>8.9</v>
      </c>
      <c r="AE9" s="21">
        <v>24.9</v>
      </c>
      <c r="AF9" s="21" t="s">
        <v>155</v>
      </c>
      <c r="AG9" s="21"/>
      <c r="AH9" s="309">
        <v>1.1299999999999999</v>
      </c>
      <c r="AI9" s="21"/>
      <c r="AJ9" s="21"/>
      <c r="AK9" s="21"/>
      <c r="AL9" s="21"/>
      <c r="AM9" s="29">
        <f t="shared" si="0"/>
        <v>1.1299999999999999</v>
      </c>
      <c r="AN9" s="30">
        <f>MEDIAN(U9:AL9)</f>
        <v>16.899999999999999</v>
      </c>
      <c r="AO9" s="30">
        <f>AVERAGE(U9:AL9)</f>
        <v>22.482499999999998</v>
      </c>
      <c r="AP9" s="30">
        <f>PERCENTILE(U9:AL9,0.95)</f>
        <v>50.484999999999985</v>
      </c>
      <c r="AQ9" s="30">
        <f t="shared" si="1"/>
        <v>55</v>
      </c>
      <c r="AR9" s="160">
        <f>STDEV(U9:AL9)</f>
        <v>23.830272589013049</v>
      </c>
    </row>
    <row r="10" spans="2:44">
      <c r="B10" s="99">
        <v>400</v>
      </c>
      <c r="C10" s="49">
        <v>23</v>
      </c>
      <c r="D10" s="51">
        <v>3</v>
      </c>
      <c r="E10" s="48" t="s">
        <v>1032</v>
      </c>
      <c r="F10" s="38" t="s">
        <v>662</v>
      </c>
      <c r="G10" s="101"/>
      <c r="H10" s="37"/>
      <c r="I10" s="37"/>
      <c r="J10" s="37"/>
      <c r="K10" s="37"/>
      <c r="L10" s="37"/>
      <c r="M10" s="37"/>
      <c r="N10" s="307">
        <f t="shared" si="2"/>
        <v>0</v>
      </c>
      <c r="O10" s="307" t="s">
        <v>655</v>
      </c>
      <c r="P10" s="307" t="s">
        <v>655</v>
      </c>
      <c r="Q10" s="307" t="s">
        <v>655</v>
      </c>
      <c r="R10" s="307">
        <f t="shared" si="3"/>
        <v>0</v>
      </c>
      <c r="S10" s="307" t="s">
        <v>655</v>
      </c>
      <c r="T10" s="101"/>
      <c r="U10" s="298" t="s">
        <v>155</v>
      </c>
      <c r="V10" s="298" t="s">
        <v>155</v>
      </c>
      <c r="W10" s="298" t="s">
        <v>155</v>
      </c>
      <c r="X10" s="298" t="s">
        <v>155</v>
      </c>
      <c r="Y10" s="298" t="s">
        <v>155</v>
      </c>
      <c r="Z10" s="298" t="s">
        <v>155</v>
      </c>
      <c r="AA10" s="21"/>
      <c r="AB10" s="21"/>
      <c r="AC10" s="21">
        <v>50.2</v>
      </c>
      <c r="AD10" s="21">
        <v>65</v>
      </c>
      <c r="AE10" s="21">
        <v>24.4</v>
      </c>
      <c r="AF10" s="21" t="s">
        <v>155</v>
      </c>
      <c r="AG10" s="21"/>
      <c r="AH10" s="309">
        <v>1.19</v>
      </c>
      <c r="AI10" s="21"/>
      <c r="AJ10" s="21"/>
      <c r="AK10" s="21"/>
      <c r="AL10" s="21"/>
      <c r="AM10" s="29">
        <f t="shared" si="0"/>
        <v>1.19</v>
      </c>
      <c r="AN10" s="30">
        <f>MEDIAN(U10:AL10)</f>
        <v>37.299999999999997</v>
      </c>
      <c r="AO10" s="30">
        <f>AVERAGE(U10:AL10)</f>
        <v>35.197499999999998</v>
      </c>
      <c r="AP10" s="30">
        <f>PERCENTILE(U10:AL10,0.95)</f>
        <v>62.779999999999994</v>
      </c>
      <c r="AQ10" s="30">
        <f t="shared" si="1"/>
        <v>65</v>
      </c>
      <c r="AR10" s="160">
        <f>STDEV(U10:AL10)</f>
        <v>28.203782695470721</v>
      </c>
    </row>
    <row r="11" spans="2:44">
      <c r="B11" s="99">
        <v>401</v>
      </c>
      <c r="C11" s="49">
        <v>24</v>
      </c>
      <c r="D11" s="51">
        <v>4</v>
      </c>
      <c r="E11" s="48" t="s">
        <v>1033</v>
      </c>
      <c r="F11" s="38" t="s">
        <v>660</v>
      </c>
      <c r="G11" s="101"/>
      <c r="H11" s="37"/>
      <c r="I11" s="37"/>
      <c r="J11" s="37"/>
      <c r="K11" s="37"/>
      <c r="L11" s="37"/>
      <c r="M11" s="37"/>
      <c r="N11" s="307">
        <f t="shared" si="2"/>
        <v>0</v>
      </c>
      <c r="O11" s="307" t="s">
        <v>655</v>
      </c>
      <c r="P11" s="307" t="s">
        <v>655</v>
      </c>
      <c r="Q11" s="307" t="s">
        <v>655</v>
      </c>
      <c r="R11" s="307">
        <f t="shared" si="3"/>
        <v>0</v>
      </c>
      <c r="S11" s="307" t="s">
        <v>655</v>
      </c>
      <c r="T11" s="101"/>
      <c r="U11" s="298" t="s">
        <v>155</v>
      </c>
      <c r="V11" s="298">
        <v>16.399999999999999</v>
      </c>
      <c r="W11" s="298">
        <v>180</v>
      </c>
      <c r="X11" s="298" t="s">
        <v>155</v>
      </c>
      <c r="Y11" s="298">
        <v>30.4</v>
      </c>
      <c r="Z11" s="298">
        <v>685</v>
      </c>
      <c r="AA11" s="21">
        <v>1.5</v>
      </c>
      <c r="AB11" s="21">
        <v>1.9</v>
      </c>
      <c r="AC11" s="21">
        <v>52.5</v>
      </c>
      <c r="AD11" s="21">
        <v>241</v>
      </c>
      <c r="AE11" s="21">
        <v>19.3</v>
      </c>
      <c r="AF11" s="21">
        <v>0.3</v>
      </c>
      <c r="AG11" s="21">
        <v>329</v>
      </c>
      <c r="AH11" s="309">
        <v>309</v>
      </c>
      <c r="AI11" s="21">
        <v>1.08</v>
      </c>
      <c r="AJ11" s="21">
        <v>490</v>
      </c>
      <c r="AK11" s="45">
        <v>1.34</v>
      </c>
      <c r="AL11" s="45">
        <v>164</v>
      </c>
      <c r="AM11" s="29">
        <f t="shared" si="0"/>
        <v>0.3</v>
      </c>
      <c r="AN11" s="30">
        <f>MEDIAN(U11:AL11)</f>
        <v>41.45</v>
      </c>
      <c r="AO11" s="30">
        <f>AVERAGE(U11:AL11)</f>
        <v>157.66999999999999</v>
      </c>
      <c r="AP11" s="30">
        <f>PERCENTILE(U11:AL11,0.95)</f>
        <v>538.75</v>
      </c>
      <c r="AQ11" s="30">
        <f t="shared" si="1"/>
        <v>685</v>
      </c>
      <c r="AR11" s="160">
        <f>STDEV(U11:AL11)</f>
        <v>206.07401738210473</v>
      </c>
    </row>
    <row r="12" spans="2:44">
      <c r="B12" s="99">
        <v>402</v>
      </c>
      <c r="C12" s="49">
        <v>25</v>
      </c>
      <c r="D12" s="51">
        <v>5</v>
      </c>
      <c r="E12" s="48" t="s">
        <v>1034</v>
      </c>
      <c r="F12" s="38" t="s">
        <v>661</v>
      </c>
      <c r="G12" s="141"/>
      <c r="H12" s="22">
        <v>1.58</v>
      </c>
      <c r="I12" s="21">
        <v>26.12</v>
      </c>
      <c r="J12" s="22">
        <v>50.7</v>
      </c>
      <c r="K12" s="21">
        <v>3</v>
      </c>
      <c r="L12" s="22">
        <v>3</v>
      </c>
      <c r="M12" s="21">
        <v>105</v>
      </c>
      <c r="N12" s="307">
        <f t="shared" si="2"/>
        <v>1.58</v>
      </c>
      <c r="O12" s="307">
        <f t="shared" ref="O12:O14" si="4">MEDIAN(H12:M12)</f>
        <v>14.56</v>
      </c>
      <c r="P12" s="307">
        <f t="shared" ref="P12:P14" si="5">AVERAGE(H12:M12)</f>
        <v>31.566666666666666</v>
      </c>
      <c r="Q12" s="307">
        <f t="shared" ref="Q12:Q14" si="6">PERCENTILE(H12:M12,0.95)</f>
        <v>91.424999999999997</v>
      </c>
      <c r="R12" s="307">
        <f t="shared" si="3"/>
        <v>105</v>
      </c>
      <c r="S12" s="307">
        <f t="shared" ref="S12:S14" si="7">STDEV(H12:M12)</f>
        <v>40.790965012692048</v>
      </c>
      <c r="T12" s="101"/>
      <c r="U12" s="298" t="s">
        <v>155</v>
      </c>
      <c r="V12" s="298">
        <v>1.79</v>
      </c>
      <c r="W12" s="298">
        <v>22.2</v>
      </c>
      <c r="X12" s="298" t="s">
        <v>155</v>
      </c>
      <c r="Y12" s="298">
        <v>1.1100000000000001</v>
      </c>
      <c r="Z12" s="298">
        <v>22.6</v>
      </c>
      <c r="AA12" s="21"/>
      <c r="AB12" s="21"/>
      <c r="AC12" s="21">
        <v>34.9</v>
      </c>
      <c r="AD12" s="21">
        <v>9.1999999999999993</v>
      </c>
      <c r="AE12" s="21">
        <v>32.799999999999997</v>
      </c>
      <c r="AF12" s="21">
        <v>0.2</v>
      </c>
      <c r="AG12" s="21"/>
      <c r="AH12" s="309">
        <v>11.8</v>
      </c>
      <c r="AI12" s="21"/>
      <c r="AJ12" s="21"/>
      <c r="AK12" s="21"/>
      <c r="AL12" s="21"/>
      <c r="AM12" s="29">
        <f t="shared" si="0"/>
        <v>0.2</v>
      </c>
      <c r="AN12" s="30">
        <f>MEDIAN(U12:AL12)</f>
        <v>11.8</v>
      </c>
      <c r="AO12" s="30">
        <f>AVERAGE(U12:AL12)</f>
        <v>15.177777777777777</v>
      </c>
      <c r="AP12" s="30">
        <f>PERCENTILE(U12:AL12,0.95)</f>
        <v>34.059999999999995</v>
      </c>
      <c r="AQ12" s="30">
        <f t="shared" si="1"/>
        <v>34.9</v>
      </c>
      <c r="AR12" s="160">
        <f>STDEV(U12:AL12)</f>
        <v>13.47461388851066</v>
      </c>
    </row>
    <row r="13" spans="2:44">
      <c r="B13" s="99">
        <v>403</v>
      </c>
      <c r="C13" s="49">
        <v>26</v>
      </c>
      <c r="D13" s="51">
        <v>6</v>
      </c>
      <c r="E13" s="48" t="s">
        <v>1035</v>
      </c>
      <c r="F13" s="38" t="s">
        <v>1028</v>
      </c>
      <c r="G13" s="141"/>
      <c r="H13" s="22">
        <v>1.58</v>
      </c>
      <c r="I13" s="21">
        <v>26.12</v>
      </c>
      <c r="J13" s="22">
        <v>50.7</v>
      </c>
      <c r="K13" s="21">
        <v>2.7</v>
      </c>
      <c r="L13" s="22">
        <v>5.2</v>
      </c>
      <c r="M13" s="21">
        <v>158</v>
      </c>
      <c r="N13" s="307">
        <f t="shared" si="2"/>
        <v>1.58</v>
      </c>
      <c r="O13" s="307">
        <f t="shared" si="4"/>
        <v>15.66</v>
      </c>
      <c r="P13" s="307">
        <f t="shared" si="5"/>
        <v>40.716666666666669</v>
      </c>
      <c r="Q13" s="307">
        <f t="shared" si="6"/>
        <v>131.17500000000001</v>
      </c>
      <c r="R13" s="307">
        <f t="shared" si="3"/>
        <v>158</v>
      </c>
      <c r="S13" s="307">
        <f t="shared" si="7"/>
        <v>60.508659104847688</v>
      </c>
      <c r="T13" s="101"/>
      <c r="U13" s="41"/>
      <c r="V13" s="37"/>
      <c r="W13" s="37"/>
      <c r="X13" s="37"/>
      <c r="Y13" s="37"/>
      <c r="Z13" s="37"/>
      <c r="AA13" s="21"/>
      <c r="AB13" s="21"/>
      <c r="AC13" s="21"/>
      <c r="AD13" s="21"/>
      <c r="AE13" s="21"/>
      <c r="AF13" s="21"/>
      <c r="AG13" s="21"/>
      <c r="AH13" s="309"/>
      <c r="AI13" s="21"/>
      <c r="AJ13" s="21"/>
      <c r="AK13" s="21"/>
      <c r="AL13" s="21"/>
      <c r="AM13" s="29">
        <f t="shared" si="0"/>
        <v>0</v>
      </c>
      <c r="AN13" s="30" t="s">
        <v>655</v>
      </c>
      <c r="AO13" s="30" t="s">
        <v>655</v>
      </c>
      <c r="AP13" s="30" t="s">
        <v>655</v>
      </c>
      <c r="AQ13" s="30">
        <f t="shared" si="1"/>
        <v>0</v>
      </c>
      <c r="AR13" s="160" t="s">
        <v>655</v>
      </c>
    </row>
    <row r="14" spans="2:44">
      <c r="B14" s="99">
        <v>404</v>
      </c>
      <c r="C14" s="49">
        <v>27</v>
      </c>
      <c r="D14" s="51">
        <v>7</v>
      </c>
      <c r="E14" s="48" t="s">
        <v>1036</v>
      </c>
      <c r="F14" s="38" t="s">
        <v>1029</v>
      </c>
      <c r="G14" s="141"/>
      <c r="H14" s="22">
        <v>1.58</v>
      </c>
      <c r="I14" s="21">
        <v>26.12</v>
      </c>
      <c r="J14" s="22">
        <v>50.7</v>
      </c>
      <c r="K14" s="21">
        <v>3</v>
      </c>
      <c r="L14" s="22">
        <v>3.5</v>
      </c>
      <c r="M14" s="21">
        <v>103</v>
      </c>
      <c r="N14" s="307">
        <f t="shared" si="2"/>
        <v>1.58</v>
      </c>
      <c r="O14" s="307">
        <f t="shared" si="4"/>
        <v>14.81</v>
      </c>
      <c r="P14" s="307">
        <f t="shared" si="5"/>
        <v>31.316666666666666</v>
      </c>
      <c r="Q14" s="307">
        <f t="shared" si="6"/>
        <v>89.924999999999997</v>
      </c>
      <c r="R14" s="307">
        <f t="shared" si="3"/>
        <v>103</v>
      </c>
      <c r="S14" s="307">
        <f t="shared" si="7"/>
        <v>40.002722740666869</v>
      </c>
      <c r="T14" s="101"/>
      <c r="U14" s="41"/>
      <c r="V14" s="37"/>
      <c r="W14" s="37"/>
      <c r="X14" s="37"/>
      <c r="Y14" s="37"/>
      <c r="Z14" s="37"/>
      <c r="AA14" s="21"/>
      <c r="AB14" s="21"/>
      <c r="AC14" s="21"/>
      <c r="AD14" s="21"/>
      <c r="AE14" s="21"/>
      <c r="AF14" s="21"/>
      <c r="AG14" s="21"/>
      <c r="AH14" s="309">
        <v>4.82</v>
      </c>
      <c r="AI14" s="21"/>
      <c r="AJ14" s="21"/>
      <c r="AK14" s="21"/>
      <c r="AL14" s="21"/>
      <c r="AM14" s="29">
        <f t="shared" si="0"/>
        <v>4.82</v>
      </c>
      <c r="AN14" s="30">
        <f t="shared" ref="AN14:AN20" si="8">MEDIAN(U14:AL14)</f>
        <v>4.82</v>
      </c>
      <c r="AO14" s="30">
        <f t="shared" ref="AO14:AO20" si="9">AVERAGE(U14:AL14)</f>
        <v>4.82</v>
      </c>
      <c r="AP14" s="30">
        <f t="shared" ref="AP14:AP20" si="10">PERCENTILE(U14:AL14,0.95)</f>
        <v>4.82</v>
      </c>
      <c r="AQ14" s="30">
        <f t="shared" si="1"/>
        <v>4.82</v>
      </c>
      <c r="AR14" s="160" t="s">
        <v>655</v>
      </c>
    </row>
    <row r="15" spans="2:44">
      <c r="B15" s="99">
        <v>405</v>
      </c>
      <c r="C15" s="49">
        <v>28</v>
      </c>
      <c r="D15" s="51">
        <v>8</v>
      </c>
      <c r="E15" s="48" t="s">
        <v>1037</v>
      </c>
      <c r="F15" s="38" t="s">
        <v>1023</v>
      </c>
      <c r="G15" s="101"/>
      <c r="H15" s="37"/>
      <c r="I15" s="37"/>
      <c r="J15" s="37"/>
      <c r="K15" s="37"/>
      <c r="L15" s="37"/>
      <c r="M15" s="37"/>
      <c r="N15" s="307">
        <f t="shared" si="2"/>
        <v>0</v>
      </c>
      <c r="O15" s="307" t="s">
        <v>655</v>
      </c>
      <c r="P15" s="307" t="s">
        <v>655</v>
      </c>
      <c r="Q15" s="307" t="s">
        <v>655</v>
      </c>
      <c r="R15" s="307">
        <f t="shared" si="3"/>
        <v>0</v>
      </c>
      <c r="S15" s="307" t="s">
        <v>655</v>
      </c>
      <c r="T15" s="101"/>
      <c r="U15" s="41"/>
      <c r="V15" s="37"/>
      <c r="W15" s="37"/>
      <c r="X15" s="37"/>
      <c r="Y15" s="37"/>
      <c r="Z15" s="37"/>
      <c r="AA15" s="21"/>
      <c r="AB15" s="21"/>
      <c r="AC15" s="21">
        <v>3.4</v>
      </c>
      <c r="AD15" s="21">
        <v>1</v>
      </c>
      <c r="AE15" s="21">
        <v>5.4</v>
      </c>
      <c r="AF15" s="21">
        <v>0.7</v>
      </c>
      <c r="AG15" s="21"/>
      <c r="AH15" s="309"/>
      <c r="AI15" s="21"/>
      <c r="AJ15" s="21"/>
      <c r="AK15" s="21"/>
      <c r="AL15" s="21"/>
      <c r="AM15" s="29">
        <f t="shared" si="0"/>
        <v>0.7</v>
      </c>
      <c r="AN15" s="30">
        <f t="shared" si="8"/>
        <v>2.2000000000000002</v>
      </c>
      <c r="AO15" s="30">
        <f t="shared" si="9"/>
        <v>2.625</v>
      </c>
      <c r="AP15" s="30">
        <f t="shared" si="10"/>
        <v>5.0999999999999996</v>
      </c>
      <c r="AQ15" s="30">
        <f t="shared" si="1"/>
        <v>5.4</v>
      </c>
      <c r="AR15" s="160">
        <f>STDEV(U15:AL15)</f>
        <v>2.2096379793984355</v>
      </c>
    </row>
    <row r="16" spans="2:44">
      <c r="B16" s="99">
        <v>406</v>
      </c>
      <c r="C16" s="49">
        <v>29</v>
      </c>
      <c r="D16" s="51">
        <v>9</v>
      </c>
      <c r="E16" s="48" t="s">
        <v>1038</v>
      </c>
      <c r="F16" s="38" t="s">
        <v>1024</v>
      </c>
      <c r="G16" s="101"/>
      <c r="H16" s="37"/>
      <c r="I16" s="37"/>
      <c r="J16" s="37"/>
      <c r="K16" s="37"/>
      <c r="L16" s="37"/>
      <c r="M16" s="37"/>
      <c r="N16" s="307">
        <f t="shared" si="2"/>
        <v>0</v>
      </c>
      <c r="O16" s="307" t="s">
        <v>655</v>
      </c>
      <c r="P16" s="307" t="s">
        <v>655</v>
      </c>
      <c r="Q16" s="307" t="s">
        <v>655</v>
      </c>
      <c r="R16" s="307">
        <f t="shared" si="3"/>
        <v>0</v>
      </c>
      <c r="S16" s="307" t="s">
        <v>655</v>
      </c>
      <c r="T16" s="101"/>
      <c r="U16" s="41"/>
      <c r="V16" s="37"/>
      <c r="W16" s="37"/>
      <c r="X16" s="37"/>
      <c r="Y16" s="37"/>
      <c r="Z16" s="37"/>
      <c r="AA16" s="21"/>
      <c r="AB16" s="21"/>
      <c r="AC16" s="21"/>
      <c r="AD16" s="21"/>
      <c r="AE16" s="21"/>
      <c r="AF16" s="21"/>
      <c r="AG16" s="21"/>
      <c r="AH16" s="309">
        <v>3.06</v>
      </c>
      <c r="AI16" s="21"/>
      <c r="AJ16" s="21"/>
      <c r="AK16" s="21"/>
      <c r="AL16" s="21"/>
      <c r="AM16" s="29">
        <f t="shared" si="0"/>
        <v>3.06</v>
      </c>
      <c r="AN16" s="30">
        <f t="shared" si="8"/>
        <v>3.06</v>
      </c>
      <c r="AO16" s="30">
        <f t="shared" si="9"/>
        <v>3.06</v>
      </c>
      <c r="AP16" s="30">
        <f t="shared" si="10"/>
        <v>3.06</v>
      </c>
      <c r="AQ16" s="30">
        <f t="shared" si="1"/>
        <v>3.06</v>
      </c>
      <c r="AR16" s="160" t="s">
        <v>655</v>
      </c>
    </row>
    <row r="17" spans="2:44">
      <c r="B17" s="99">
        <v>407</v>
      </c>
      <c r="C17" s="49">
        <v>30</v>
      </c>
      <c r="D17" s="51">
        <v>10</v>
      </c>
      <c r="E17" s="48" t="s">
        <v>1039</v>
      </c>
      <c r="F17" s="38" t="s">
        <v>1025</v>
      </c>
      <c r="G17" s="101"/>
      <c r="H17" s="37"/>
      <c r="I17" s="37"/>
      <c r="J17" s="37"/>
      <c r="K17" s="37"/>
      <c r="L17" s="37"/>
      <c r="M17" s="37"/>
      <c r="N17" s="307">
        <f t="shared" si="2"/>
        <v>0</v>
      </c>
      <c r="O17" s="307" t="s">
        <v>655</v>
      </c>
      <c r="P17" s="307" t="s">
        <v>655</v>
      </c>
      <c r="Q17" s="307" t="s">
        <v>655</v>
      </c>
      <c r="R17" s="307">
        <f t="shared" si="3"/>
        <v>0</v>
      </c>
      <c r="S17" s="307" t="s">
        <v>655</v>
      </c>
      <c r="T17" s="101"/>
      <c r="U17" s="41"/>
      <c r="V17" s="37"/>
      <c r="W17" s="37"/>
      <c r="X17" s="37"/>
      <c r="Y17" s="37"/>
      <c r="Z17" s="37"/>
      <c r="AA17" s="21"/>
      <c r="AB17" s="21"/>
      <c r="AC17" s="21"/>
      <c r="AD17" s="21"/>
      <c r="AE17" s="21"/>
      <c r="AF17" s="21"/>
      <c r="AG17" s="21"/>
      <c r="AH17" s="309">
        <v>3.12</v>
      </c>
      <c r="AI17" s="21"/>
      <c r="AJ17" s="21"/>
      <c r="AK17" s="21"/>
      <c r="AL17" s="21"/>
      <c r="AM17" s="29">
        <f t="shared" si="0"/>
        <v>3.12</v>
      </c>
      <c r="AN17" s="30">
        <f t="shared" si="8"/>
        <v>3.12</v>
      </c>
      <c r="AO17" s="30">
        <f t="shared" si="9"/>
        <v>3.12</v>
      </c>
      <c r="AP17" s="30">
        <f t="shared" si="10"/>
        <v>3.12</v>
      </c>
      <c r="AQ17" s="30">
        <f t="shared" si="1"/>
        <v>3.12</v>
      </c>
      <c r="AR17" s="160" t="s">
        <v>655</v>
      </c>
    </row>
    <row r="18" spans="2:44">
      <c r="B18" s="99">
        <v>408</v>
      </c>
      <c r="C18" s="49">
        <v>31</v>
      </c>
      <c r="D18" s="51">
        <v>11</v>
      </c>
      <c r="E18" s="48" t="s">
        <v>1040</v>
      </c>
      <c r="F18" s="38" t="s">
        <v>1030</v>
      </c>
      <c r="G18" s="101"/>
      <c r="H18" s="37"/>
      <c r="I18" s="37"/>
      <c r="J18" s="37"/>
      <c r="K18" s="37"/>
      <c r="L18" s="37"/>
      <c r="M18" s="37"/>
      <c r="N18" s="307">
        <f t="shared" si="2"/>
        <v>0</v>
      </c>
      <c r="O18" s="307" t="s">
        <v>655</v>
      </c>
      <c r="P18" s="307" t="s">
        <v>655</v>
      </c>
      <c r="Q18" s="307" t="s">
        <v>655</v>
      </c>
      <c r="R18" s="307">
        <f t="shared" si="3"/>
        <v>0</v>
      </c>
      <c r="S18" s="307" t="s">
        <v>655</v>
      </c>
      <c r="T18" s="101"/>
      <c r="U18" s="41"/>
      <c r="V18" s="37"/>
      <c r="W18" s="37"/>
      <c r="X18" s="37"/>
      <c r="Y18" s="37"/>
      <c r="Z18" s="37"/>
      <c r="AA18" s="21">
        <v>220</v>
      </c>
      <c r="AB18" s="21">
        <v>270</v>
      </c>
      <c r="AC18" s="21">
        <v>32.200000000000003</v>
      </c>
      <c r="AD18" s="21">
        <v>41.8</v>
      </c>
      <c r="AE18" s="21">
        <v>80.900000000000006</v>
      </c>
      <c r="AF18" s="21" t="s">
        <v>155</v>
      </c>
      <c r="AG18" s="21">
        <v>809</v>
      </c>
      <c r="AH18" s="309">
        <v>234</v>
      </c>
      <c r="AI18" s="21">
        <v>0.17</v>
      </c>
      <c r="AJ18" s="21">
        <v>12.3</v>
      </c>
      <c r="AK18" s="21">
        <v>0.87</v>
      </c>
      <c r="AL18" s="21">
        <v>4.43</v>
      </c>
      <c r="AM18" s="29">
        <f t="shared" si="0"/>
        <v>0.17</v>
      </c>
      <c r="AN18" s="30">
        <f t="shared" si="8"/>
        <v>41.8</v>
      </c>
      <c r="AO18" s="30">
        <f t="shared" si="9"/>
        <v>155.06090909090909</v>
      </c>
      <c r="AP18" s="30">
        <f t="shared" si="10"/>
        <v>539.5</v>
      </c>
      <c r="AQ18" s="30">
        <f t="shared" si="1"/>
        <v>809</v>
      </c>
      <c r="AR18" s="160">
        <f>STDEV(U18:AL18)</f>
        <v>239.90724246902369</v>
      </c>
    </row>
    <row r="19" spans="2:44">
      <c r="B19" s="99">
        <v>409</v>
      </c>
      <c r="C19" s="49">
        <v>32</v>
      </c>
      <c r="D19" s="51">
        <v>12</v>
      </c>
      <c r="E19" s="48" t="s">
        <v>1041</v>
      </c>
      <c r="F19" s="38" t="s">
        <v>1026</v>
      </c>
      <c r="G19" s="101"/>
      <c r="H19" s="37"/>
      <c r="I19" s="37"/>
      <c r="J19" s="37" t="s">
        <v>172</v>
      </c>
      <c r="K19" s="37"/>
      <c r="L19" s="37"/>
      <c r="M19" s="37"/>
      <c r="N19" s="307">
        <f t="shared" si="2"/>
        <v>0</v>
      </c>
      <c r="O19" s="307" t="s">
        <v>655</v>
      </c>
      <c r="P19" s="307" t="s">
        <v>655</v>
      </c>
      <c r="Q19" s="307" t="s">
        <v>655</v>
      </c>
      <c r="R19" s="307">
        <f t="shared" si="3"/>
        <v>0</v>
      </c>
      <c r="S19" s="307" t="s">
        <v>655</v>
      </c>
      <c r="T19" s="101"/>
      <c r="U19" s="41"/>
      <c r="V19" s="37"/>
      <c r="W19" s="37"/>
      <c r="X19" s="37"/>
      <c r="Y19" s="37"/>
      <c r="Z19" s="37"/>
      <c r="AA19" s="21"/>
      <c r="AB19" s="21"/>
      <c r="AC19" s="21"/>
      <c r="AD19" s="21"/>
      <c r="AE19" s="21"/>
      <c r="AF19" s="21"/>
      <c r="AG19" s="21"/>
      <c r="AH19" s="309">
        <v>60.2</v>
      </c>
      <c r="AI19" s="21"/>
      <c r="AJ19" s="21"/>
      <c r="AK19" s="21"/>
      <c r="AL19" s="21"/>
      <c r="AM19" s="29">
        <f t="shared" si="0"/>
        <v>60.2</v>
      </c>
      <c r="AN19" s="30">
        <f t="shared" si="8"/>
        <v>60.2</v>
      </c>
      <c r="AO19" s="30">
        <f t="shared" si="9"/>
        <v>60.2</v>
      </c>
      <c r="AP19" s="30">
        <f t="shared" si="10"/>
        <v>60.2</v>
      </c>
      <c r="AQ19" s="30">
        <f t="shared" si="1"/>
        <v>60.2</v>
      </c>
      <c r="AR19" s="160" t="s">
        <v>655</v>
      </c>
    </row>
    <row r="20" spans="2:44">
      <c r="B20" s="99">
        <v>410</v>
      </c>
      <c r="C20" s="49">
        <v>33</v>
      </c>
      <c r="D20" s="51">
        <v>13</v>
      </c>
      <c r="E20" s="48" t="s">
        <v>1042</v>
      </c>
      <c r="F20" s="38" t="s">
        <v>1031</v>
      </c>
      <c r="G20" s="101"/>
      <c r="H20" s="37"/>
      <c r="I20" s="37"/>
      <c r="J20" s="37"/>
      <c r="K20" s="37"/>
      <c r="L20" s="37"/>
      <c r="M20" s="37"/>
      <c r="N20" s="307">
        <f t="shared" si="2"/>
        <v>0</v>
      </c>
      <c r="O20" s="307" t="s">
        <v>655</v>
      </c>
      <c r="P20" s="307" t="s">
        <v>655</v>
      </c>
      <c r="Q20" s="307" t="s">
        <v>655</v>
      </c>
      <c r="R20" s="307">
        <f t="shared" si="3"/>
        <v>0</v>
      </c>
      <c r="S20" s="307" t="s">
        <v>655</v>
      </c>
      <c r="T20" s="101"/>
      <c r="U20" s="41"/>
      <c r="V20" s="37"/>
      <c r="W20" s="37"/>
      <c r="X20" s="37"/>
      <c r="Y20" s="37"/>
      <c r="Z20" s="37"/>
      <c r="AA20" s="21"/>
      <c r="AB20" s="21"/>
      <c r="AC20" s="21"/>
      <c r="AD20" s="21"/>
      <c r="AE20" s="21"/>
      <c r="AF20" s="21"/>
      <c r="AG20" s="21"/>
      <c r="AH20" s="309">
        <v>7.94</v>
      </c>
      <c r="AI20" s="21"/>
      <c r="AJ20" s="21"/>
      <c r="AK20" s="21"/>
      <c r="AL20" s="21"/>
      <c r="AM20" s="29">
        <f t="shared" si="0"/>
        <v>7.94</v>
      </c>
      <c r="AN20" s="30">
        <f t="shared" si="8"/>
        <v>7.94</v>
      </c>
      <c r="AO20" s="30">
        <f t="shared" si="9"/>
        <v>7.94</v>
      </c>
      <c r="AP20" s="30">
        <f t="shared" si="10"/>
        <v>7.94</v>
      </c>
      <c r="AQ20" s="30">
        <f t="shared" si="1"/>
        <v>7.94</v>
      </c>
      <c r="AR20" s="160" t="s">
        <v>655</v>
      </c>
    </row>
    <row r="21" spans="2:44" s="19" customFormat="1" ht="16.2" thickBot="1">
      <c r="B21" s="641"/>
      <c r="C21" s="642"/>
      <c r="D21" s="642"/>
      <c r="E21" s="651" t="s">
        <v>368</v>
      </c>
      <c r="F21" s="651"/>
      <c r="G21" s="333"/>
      <c r="H21" s="333"/>
      <c r="I21" s="333"/>
      <c r="J21" s="333"/>
      <c r="K21" s="333"/>
      <c r="L21" s="333"/>
      <c r="M21" s="333"/>
      <c r="N21" s="312">
        <f>SUM(N8:N20)</f>
        <v>4.74</v>
      </c>
      <c r="O21" s="312">
        <f t="shared" ref="O21:S21" si="11">SUM(O8:O20)</f>
        <v>45.03</v>
      </c>
      <c r="P21" s="312">
        <f t="shared" si="11"/>
        <v>103.6</v>
      </c>
      <c r="Q21" s="312">
        <f t="shared" si="11"/>
        <v>312.52500000000003</v>
      </c>
      <c r="R21" s="312">
        <f t="shared" si="11"/>
        <v>366</v>
      </c>
      <c r="S21" s="312">
        <f t="shared" si="11"/>
        <v>141.30234685820659</v>
      </c>
      <c r="T21" s="311"/>
      <c r="U21" s="334"/>
      <c r="V21" s="333"/>
      <c r="W21" s="333"/>
      <c r="X21" s="333"/>
      <c r="Y21" s="333"/>
      <c r="Z21" s="333"/>
      <c r="AA21" s="274"/>
      <c r="AB21" s="274"/>
      <c r="AC21" s="274"/>
      <c r="AD21" s="274"/>
      <c r="AE21" s="274"/>
      <c r="AF21" s="274"/>
      <c r="AG21" s="274"/>
      <c r="AH21" s="335"/>
      <c r="AI21" s="274"/>
      <c r="AJ21" s="274"/>
      <c r="AK21" s="274"/>
      <c r="AL21" s="274"/>
      <c r="AM21" s="274">
        <f>SUM(AM8:AM20)</f>
        <v>84.83</v>
      </c>
      <c r="AN21" s="290">
        <f t="shared" ref="AN21:AR21" si="12">SUM(AN8:AN20)</f>
        <v>232.59000000000003</v>
      </c>
      <c r="AO21" s="290">
        <f t="shared" si="12"/>
        <v>469.35368686868685</v>
      </c>
      <c r="AP21" s="290">
        <f t="shared" si="12"/>
        <v>1311.8150000000001</v>
      </c>
      <c r="AQ21" s="290">
        <f t="shared" si="12"/>
        <v>1735.44</v>
      </c>
      <c r="AR21" s="291">
        <f t="shared" si="12"/>
        <v>513.69956700352122</v>
      </c>
    </row>
    <row r="23" spans="2:44">
      <c r="E23" s="308" t="s">
        <v>172</v>
      </c>
      <c r="F23" s="308"/>
    </row>
    <row r="25" spans="2:44" s="19" customFormat="1">
      <c r="S25" s="20"/>
      <c r="T25" s="20"/>
      <c r="Z25" s="6"/>
      <c r="AA25"/>
      <c r="AB25"/>
      <c r="AC25"/>
      <c r="AD25"/>
      <c r="AE25"/>
      <c r="AF25"/>
      <c r="AG25"/>
    </row>
    <row r="26" spans="2:44" s="19" customFormat="1">
      <c r="S26" s="20"/>
      <c r="T26" s="20"/>
      <c r="Z26" s="6"/>
      <c r="AA26"/>
      <c r="AB26"/>
      <c r="AC26"/>
      <c r="AD26"/>
      <c r="AE26"/>
      <c r="AF26"/>
      <c r="AG26"/>
    </row>
    <row r="27" spans="2:44">
      <c r="E27"/>
      <c r="F27"/>
      <c r="S27" s="7"/>
      <c r="T27" s="7"/>
      <c r="U27" s="19"/>
      <c r="V27" s="19"/>
      <c r="W27" s="19"/>
      <c r="X27" s="19"/>
      <c r="Y27"/>
      <c r="AH27"/>
    </row>
    <row r="28" spans="2:44">
      <c r="E28"/>
      <c r="F28"/>
      <c r="S28" s="7"/>
      <c r="T28" s="7"/>
      <c r="U28" s="19"/>
      <c r="V28" s="19"/>
      <c r="W28" s="19"/>
      <c r="X28" s="19"/>
      <c r="Y28"/>
      <c r="AH28"/>
    </row>
    <row r="29" spans="2:44">
      <c r="E29"/>
      <c r="F29"/>
      <c r="S29" s="7"/>
      <c r="T29" s="7"/>
      <c r="U29" s="19"/>
      <c r="V29" s="19"/>
      <c r="W29" s="19"/>
      <c r="X29" s="19"/>
      <c r="Y29"/>
      <c r="AH29"/>
    </row>
    <row r="30" spans="2:44" s="19" customFormat="1">
      <c r="S30" s="20"/>
      <c r="T30" s="20"/>
      <c r="Z30" s="6"/>
      <c r="AA30"/>
      <c r="AB30"/>
      <c r="AC30"/>
      <c r="AD30"/>
      <c r="AE30"/>
      <c r="AF30"/>
      <c r="AG30"/>
    </row>
    <row r="33" spans="27:33">
      <c r="AA33" s="8"/>
      <c r="AB33" s="8"/>
      <c r="AC33" s="8"/>
      <c r="AD33" s="8"/>
      <c r="AE33" s="8"/>
      <c r="AF33" s="8"/>
      <c r="AG33" s="8"/>
    </row>
  </sheetData>
  <mergeCells count="14">
    <mergeCell ref="B6:D7"/>
    <mergeCell ref="B21:D21"/>
    <mergeCell ref="E21:F21"/>
    <mergeCell ref="E6:AR6"/>
    <mergeCell ref="E7:AR7"/>
    <mergeCell ref="B2:D5"/>
    <mergeCell ref="AM4:AR4"/>
    <mergeCell ref="N4:S4"/>
    <mergeCell ref="E3:F3"/>
    <mergeCell ref="E4:F4"/>
    <mergeCell ref="N2:S2"/>
    <mergeCell ref="AM2:AR2"/>
    <mergeCell ref="E2:F2"/>
    <mergeCell ref="AM3:A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 1-REFERENCES</vt:lpstr>
      <vt:lpstr>Sheet 2-ANALYTES</vt:lpstr>
      <vt:lpstr>Sheet 3-PPs</vt:lpstr>
      <vt:lpstr>Sheet 4-PCPs</vt:lpstr>
      <vt:lpstr>Sheet 5-HORMONES</vt:lpstr>
      <vt:lpstr>Sheet 6-BISPHENOLS</vt:lpstr>
      <vt:lpstr>Sheet 7-PHTHALATES</vt:lpstr>
      <vt:lpstr>Sheet 8-SDPAs</vt:lpstr>
      <vt:lpstr>Sheet 9-SPPDs</vt:lpstr>
      <vt:lpstr>Sheet 10-NEONICOTINOIDS</vt:lpstr>
      <vt:lpstr>Top 30 PPs (Mean)</vt:lpstr>
      <vt:lpstr>Top CECs (Mean)</vt:lpstr>
      <vt:lpstr>Composition profile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Emile Habimana</dc:creator>
  <cp:lastModifiedBy>Emile Habimana</cp:lastModifiedBy>
  <dcterms:created xsi:type="dcterms:W3CDTF">2024-02-19T16:57:57Z</dcterms:created>
  <dcterms:modified xsi:type="dcterms:W3CDTF">2025-02-19T15:04:29Z</dcterms:modified>
</cp:coreProperties>
</file>