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3" windowHeight="8880"/>
  </bookViews>
  <sheets>
    <sheet name="Table S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<sst xmlns="http://schemas.openxmlformats.org/spreadsheetml/2006/main" count="361" uniqueCount="337">
  <si>
    <t>NO</t>
  </si>
  <si>
    <t>volatiles</t>
  </si>
  <si>
    <t xml:space="preserve">Retention </t>
  </si>
  <si>
    <r>
      <rPr>
        <sz val="11"/>
        <color theme="1"/>
        <rFont val="Times New Roman"/>
        <charset val="134"/>
      </rPr>
      <t>RI</t>
    </r>
    <r>
      <rPr>
        <vertAlign val="superscript"/>
        <sz val="11"/>
        <color theme="1"/>
        <rFont val="Times New Roman"/>
        <charset val="134"/>
      </rPr>
      <t>a</t>
    </r>
  </si>
  <si>
    <r>
      <rPr>
        <sz val="11"/>
        <color theme="1"/>
        <rFont val="Times New Roman"/>
        <charset val="134"/>
      </rPr>
      <t>RI</t>
    </r>
    <r>
      <rPr>
        <vertAlign val="superscript"/>
        <sz val="11"/>
        <color theme="1"/>
        <rFont val="Times New Roman"/>
        <charset val="134"/>
      </rPr>
      <t>b</t>
    </r>
  </si>
  <si>
    <t>CAS</t>
  </si>
  <si>
    <t xml:space="preserve">Quantify </t>
  </si>
  <si>
    <t>Confirmation</t>
  </si>
  <si>
    <t>time</t>
  </si>
  <si>
    <t>Ions</t>
  </si>
  <si>
    <t>Acetone</t>
  </si>
  <si>
    <t>&lt;800</t>
  </si>
  <si>
    <t>67-64-1</t>
  </si>
  <si>
    <t>58.1, 42</t>
  </si>
  <si>
    <t>Acetic acid</t>
  </si>
  <si>
    <t>&lt;801</t>
  </si>
  <si>
    <t>64-19-7</t>
  </si>
  <si>
    <t>45.1, 60</t>
  </si>
  <si>
    <t>1-Methoxy-2-propanol</t>
  </si>
  <si>
    <t>&lt;802</t>
  </si>
  <si>
    <t>107-98-2</t>
  </si>
  <si>
    <t>47, 43</t>
  </si>
  <si>
    <t>1-Penten-3-ol</t>
  </si>
  <si>
    <t>&lt;803</t>
  </si>
  <si>
    <t>616-25-1</t>
  </si>
  <si>
    <t>41, 39</t>
  </si>
  <si>
    <t>Pentanal</t>
  </si>
  <si>
    <t>&lt;804</t>
  </si>
  <si>
    <t>110-62-3</t>
  </si>
  <si>
    <t>41, 58</t>
  </si>
  <si>
    <t>Acetoin</t>
  </si>
  <si>
    <t>&lt;805</t>
  </si>
  <si>
    <t>513-86-0</t>
  </si>
  <si>
    <t>43.1, 88</t>
  </si>
  <si>
    <t>3-Penten-2-one</t>
  </si>
  <si>
    <t>&lt;806</t>
  </si>
  <si>
    <t>625-33-2</t>
  </si>
  <si>
    <t>41, 84</t>
  </si>
  <si>
    <t>Isobutanoic acid</t>
  </si>
  <si>
    <t>&lt;807</t>
  </si>
  <si>
    <t>79-31-2</t>
  </si>
  <si>
    <t>41.1, 73</t>
  </si>
  <si>
    <t>Toluene</t>
  </si>
  <si>
    <t>&lt;808</t>
  </si>
  <si>
    <t>108-88-3</t>
  </si>
  <si>
    <t>92, 65</t>
  </si>
  <si>
    <t>1-Pentanol</t>
  </si>
  <si>
    <t>&lt;809</t>
  </si>
  <si>
    <t>71-41-0</t>
  </si>
  <si>
    <t>55, 70</t>
  </si>
  <si>
    <t>cis-2-Penten-1-ol</t>
  </si>
  <si>
    <t>&lt;810</t>
  </si>
  <si>
    <t>1576-95-0</t>
  </si>
  <si>
    <t>41.1, 43.1</t>
  </si>
  <si>
    <t>Hexanal</t>
  </si>
  <si>
    <t>66-25-1</t>
  </si>
  <si>
    <t>41, 56</t>
  </si>
  <si>
    <t>Dihydro-2-methyl-3-furanone</t>
  </si>
  <si>
    <t>3188-00-9</t>
  </si>
  <si>
    <t>72, 100</t>
  </si>
  <si>
    <t>Methylpyrazine</t>
  </si>
  <si>
    <t>109-08-0</t>
  </si>
  <si>
    <t>67, 39</t>
  </si>
  <si>
    <t>3-Methylbutanoic acid</t>
  </si>
  <si>
    <t>503-74-2</t>
  </si>
  <si>
    <t>41, 43</t>
  </si>
  <si>
    <t>(E)-2-Hexenal</t>
  </si>
  <si>
    <t>6728-26-3</t>
  </si>
  <si>
    <t>55, 69</t>
  </si>
  <si>
    <t>Ethylbenzene</t>
  </si>
  <si>
    <t>100-41-4</t>
  </si>
  <si>
    <t>106, 77</t>
  </si>
  <si>
    <t>4-Methyloctane</t>
  </si>
  <si>
    <t>2216-34-4</t>
  </si>
  <si>
    <t>85, 71</t>
  </si>
  <si>
    <t>Butanoic acid, 2-methyl-</t>
  </si>
  <si>
    <t>116-53-0</t>
  </si>
  <si>
    <t>41, 57.1</t>
  </si>
  <si>
    <t>m-Xylene</t>
  </si>
  <si>
    <t>108-38-3</t>
  </si>
  <si>
    <t>106, 105</t>
  </si>
  <si>
    <t>1-Hexanol</t>
  </si>
  <si>
    <t>111-27-3</t>
  </si>
  <si>
    <t>43, 55</t>
  </si>
  <si>
    <t>5-Methyl-3-methylene-5-hexen-2-one</t>
  </si>
  <si>
    <t>51756-18-4</t>
  </si>
  <si>
    <t>43, 124</t>
  </si>
  <si>
    <t>o-Xylene</t>
  </si>
  <si>
    <t>95-47-6</t>
  </si>
  <si>
    <t>Butyrolactone</t>
  </si>
  <si>
    <t>96-48-0</t>
  </si>
  <si>
    <t>41, 86</t>
  </si>
  <si>
    <t>2,6-Dimethylpyrazine</t>
  </si>
  <si>
    <t>108-50-9</t>
  </si>
  <si>
    <t>42, 40</t>
  </si>
  <si>
    <t>Ethylpyrazine</t>
  </si>
  <si>
    <t>13925-00-3</t>
  </si>
  <si>
    <t>108, 80</t>
  </si>
  <si>
    <t>2-Ethylhexanal</t>
  </si>
  <si>
    <t>123-05-7</t>
  </si>
  <si>
    <t>72, 41</t>
  </si>
  <si>
    <t>cis-Hept-2-enal</t>
  </si>
  <si>
    <t>57266-86-1</t>
  </si>
  <si>
    <t xml:space="preserve">39.1, 43.1 </t>
  </si>
  <si>
    <t>m-Ethyltoluene</t>
  </si>
  <si>
    <t>620-14-4</t>
  </si>
  <si>
    <t>120, 91</t>
  </si>
  <si>
    <t>Benzaldehyde</t>
  </si>
  <si>
    <t>100-52-7</t>
  </si>
  <si>
    <t>105, 77</t>
  </si>
  <si>
    <t>1-Octen-3-ol</t>
  </si>
  <si>
    <t>3391-86-4</t>
  </si>
  <si>
    <t xml:space="preserve">43.1, 41.1 </t>
  </si>
  <si>
    <t>6-Methyl-5-hepten-2-one</t>
  </si>
  <si>
    <t>110-93-0</t>
  </si>
  <si>
    <t>41, 55</t>
  </si>
  <si>
    <t>2-Pentylfuran</t>
  </si>
  <si>
    <t>3777-69-3</t>
  </si>
  <si>
    <t>82, 138</t>
  </si>
  <si>
    <t>Hexanoic acid</t>
  </si>
  <si>
    <t>142-62-1</t>
  </si>
  <si>
    <t>73, 41</t>
  </si>
  <si>
    <t>1,2,4-Trimethylbenzene</t>
  </si>
  <si>
    <t>95-63-6</t>
  </si>
  <si>
    <t>120, 77</t>
  </si>
  <si>
    <t>Decane</t>
  </si>
  <si>
    <t>124-18-5</t>
  </si>
  <si>
    <t>57, 71</t>
  </si>
  <si>
    <t>Octanal</t>
  </si>
  <si>
    <t>124-13-0</t>
  </si>
  <si>
    <t>43.1, 44.1</t>
  </si>
  <si>
    <t>(E,E)-2,4-Heptadienal</t>
  </si>
  <si>
    <t>4313-03-5</t>
  </si>
  <si>
    <t>110, 53</t>
  </si>
  <si>
    <t>1,2,3-Trimethylbenzene</t>
  </si>
  <si>
    <t>526-73-8</t>
  </si>
  <si>
    <t>2,6-Dimethylnonane</t>
  </si>
  <si>
    <t>17302-28-2</t>
  </si>
  <si>
    <t>p-Cymene</t>
  </si>
  <si>
    <t>99-87-6</t>
  </si>
  <si>
    <t>134, 91</t>
  </si>
  <si>
    <t>2-Ethyl-1-hexanol</t>
  </si>
  <si>
    <t>104-76-7</t>
  </si>
  <si>
    <t>3,4-Dimethyl-2,5-furandione</t>
  </si>
  <si>
    <t>766-39-2</t>
  </si>
  <si>
    <t>39, 82, 54</t>
  </si>
  <si>
    <t>1,1,3-Trimethyl-2-cyclohexanone</t>
  </si>
  <si>
    <t>56, 69, 140</t>
  </si>
  <si>
    <t>Benzyl alcohol</t>
  </si>
  <si>
    <t>100-5-6</t>
  </si>
  <si>
    <t>108, 77, 107</t>
  </si>
  <si>
    <t>3-Octen-2-one</t>
  </si>
  <si>
    <t>1669-44-9</t>
  </si>
  <si>
    <t>43, 111, 126</t>
  </si>
  <si>
    <t>Benzeneacetaldehyde</t>
  </si>
  <si>
    <t>122-78-1</t>
  </si>
  <si>
    <t>92, 120, 65</t>
  </si>
  <si>
    <t>1-Ethyl-1H-pyrrole-2-carbaldehyde</t>
  </si>
  <si>
    <t>2167-14-8</t>
  </si>
  <si>
    <t>94, 39, 122</t>
  </si>
  <si>
    <r>
      <rPr>
        <sz val="11"/>
        <color theme="1"/>
        <rFont val="Calibri"/>
        <charset val="161"/>
      </rPr>
      <t>γ</t>
    </r>
    <r>
      <rPr>
        <sz val="11"/>
        <color theme="1"/>
        <rFont val="Times New Roman"/>
        <charset val="134"/>
      </rPr>
      <t>-Caprolactone</t>
    </r>
  </si>
  <si>
    <t>695-06-7</t>
  </si>
  <si>
    <t>56, 57, 70</t>
  </si>
  <si>
    <t>2-Methyldecane</t>
  </si>
  <si>
    <t>6975-98-0</t>
  </si>
  <si>
    <t>43, 71, 85</t>
  </si>
  <si>
    <t>2-Acetylpyrrole</t>
  </si>
  <si>
    <t>1072-83-9</t>
  </si>
  <si>
    <t>109, 66, 39</t>
  </si>
  <si>
    <t>(E)-2-Octen-1-ol</t>
  </si>
  <si>
    <t>18409-17-1</t>
  </si>
  <si>
    <t>41, 54, 67</t>
  </si>
  <si>
    <t>cis-Furan linalool oxide</t>
  </si>
  <si>
    <t>5989-33-3</t>
  </si>
  <si>
    <t>94, 43, 93</t>
  </si>
  <si>
    <t>trans-Furan linalool oxide</t>
  </si>
  <si>
    <t>34995-77-2</t>
  </si>
  <si>
    <t>94, 111, 43</t>
  </si>
  <si>
    <t>2-Nonanone</t>
  </si>
  <si>
    <t>821-55-6</t>
  </si>
  <si>
    <t>43, 71, 41</t>
  </si>
  <si>
    <t>3,5-Octadiene-2-one</t>
  </si>
  <si>
    <t>81, 43, 124</t>
  </si>
  <si>
    <t>Linalool</t>
  </si>
  <si>
    <t>78-70-6</t>
  </si>
  <si>
    <t>41.1, 71.1</t>
  </si>
  <si>
    <t>Nonanal</t>
  </si>
  <si>
    <t>124-19-6</t>
  </si>
  <si>
    <t>43.1, 57.1</t>
  </si>
  <si>
    <t>Phenylethyl Alcohol</t>
  </si>
  <si>
    <t>60-12-8</t>
  </si>
  <si>
    <t>92.1, 65</t>
  </si>
  <si>
    <t>N-Ethylsuccinimide</t>
  </si>
  <si>
    <t>2314-78-5</t>
  </si>
  <si>
    <t>56, 84</t>
  </si>
  <si>
    <t>Benzyl nitrile</t>
  </si>
  <si>
    <t>90, 116</t>
  </si>
  <si>
    <t>4-Oxoisophorone</t>
  </si>
  <si>
    <t>1125-21-9</t>
  </si>
  <si>
    <t>96, 152</t>
  </si>
  <si>
    <t>3-Methylheptyl acetate</t>
  </si>
  <si>
    <t>72218-58-7</t>
  </si>
  <si>
    <t>70, 57</t>
  </si>
  <si>
    <t>(2E,6E)-2,6-Nonadienal</t>
  </si>
  <si>
    <t>17587-33-6</t>
  </si>
  <si>
    <t>70, 69</t>
  </si>
  <si>
    <t>trans-2-Nonenal</t>
  </si>
  <si>
    <t>18829-56-6</t>
  </si>
  <si>
    <t>41.1, 55</t>
  </si>
  <si>
    <t>2-Methylundecane</t>
  </si>
  <si>
    <t>7045-71-8</t>
  </si>
  <si>
    <t>trans-Pyranoid linalool oxide</t>
  </si>
  <si>
    <t>39028-58-5</t>
  </si>
  <si>
    <t>59, 94</t>
  </si>
  <si>
    <t>Linalool oxide (pyranoid)</t>
  </si>
  <si>
    <t>14049-11-7</t>
  </si>
  <si>
    <t>Naphthalene</t>
  </si>
  <si>
    <t>91-20-3</t>
  </si>
  <si>
    <t>127, 129</t>
  </si>
  <si>
    <t>cis-3-Hexenyl butyrate</t>
  </si>
  <si>
    <t>16491-36-4</t>
  </si>
  <si>
    <t>82, 71, 43</t>
  </si>
  <si>
    <t>Methyl salicylate</t>
  </si>
  <si>
    <t>119-36-8</t>
  </si>
  <si>
    <t>92.1, 152</t>
  </si>
  <si>
    <t>Dodecane</t>
  </si>
  <si>
    <t>112-40-3</t>
  </si>
  <si>
    <t>43, 71</t>
  </si>
  <si>
    <t>Decanal</t>
  </si>
  <si>
    <t>112-31-2</t>
  </si>
  <si>
    <t>41.1, 57.1</t>
  </si>
  <si>
    <t>2,6-Dimethylundecane</t>
  </si>
  <si>
    <t>17301-23-4</t>
  </si>
  <si>
    <t>71, 43</t>
  </si>
  <si>
    <r>
      <rPr>
        <sz val="11"/>
        <color theme="1"/>
        <rFont val="Calibri"/>
        <charset val="161"/>
      </rPr>
      <t>β</t>
    </r>
    <r>
      <rPr>
        <sz val="11"/>
        <color theme="1"/>
        <rFont val="Times New Roman"/>
        <charset val="134"/>
      </rPr>
      <t>-Cyclocitral</t>
    </r>
  </si>
  <si>
    <t>432-25-7</t>
  </si>
  <si>
    <t>152, 109, 123</t>
  </si>
  <si>
    <t>2-Ethylhexyl acrylate</t>
  </si>
  <si>
    <t>103-11-7</t>
  </si>
  <si>
    <t>70.1, 41.1</t>
  </si>
  <si>
    <t>Benzothiazole</t>
  </si>
  <si>
    <t>95-16-9</t>
  </si>
  <si>
    <t>108, 69, 91</t>
  </si>
  <si>
    <r>
      <rPr>
        <sz val="11"/>
        <color theme="1"/>
        <rFont val="Times New Roman"/>
        <charset val="134"/>
      </rPr>
      <t>cis-3-Hexenyl-</t>
    </r>
    <r>
      <rPr>
        <sz val="11"/>
        <color theme="1"/>
        <rFont val="Times New Roman"/>
        <charset val="161"/>
      </rPr>
      <t>α</t>
    </r>
    <r>
      <rPr>
        <sz val="11"/>
        <color theme="1"/>
        <rFont val="Times New Roman"/>
        <charset val="134"/>
      </rPr>
      <t>-methylbutyrate</t>
    </r>
  </si>
  <si>
    <t>14905-56-7</t>
  </si>
  <si>
    <t>57, 67, 41</t>
  </si>
  <si>
    <t>Geraniol</t>
  </si>
  <si>
    <t>106-24-1</t>
  </si>
  <si>
    <t>69.1, 93</t>
  </si>
  <si>
    <t>Tridecane</t>
  </si>
  <si>
    <t>629-50-5</t>
  </si>
  <si>
    <t>43.1, 71</t>
  </si>
  <si>
    <t>5-Methyltridecane</t>
  </si>
  <si>
    <t>25117-31-1</t>
  </si>
  <si>
    <t>57, 85</t>
  </si>
  <si>
    <t>3-Methyltridecane</t>
  </si>
  <si>
    <t>6418-41-3</t>
  </si>
  <si>
    <t>2-Ethyl-3-hydroxyhexyl 2-methylpropanoate</t>
  </si>
  <si>
    <t>74367-31-0</t>
  </si>
  <si>
    <t>71, 56</t>
  </si>
  <si>
    <t>cis-3-Hexenyl hexanoate</t>
  </si>
  <si>
    <t>31501-11-8</t>
  </si>
  <si>
    <t>67, 43, 99</t>
  </si>
  <si>
    <t>Hexyl hexanoate</t>
  </si>
  <si>
    <t>6378-65-0</t>
  </si>
  <si>
    <t>117, 99, 84</t>
  </si>
  <si>
    <t>trans-2-Hexenyl caproate</t>
  </si>
  <si>
    <t>53398-86-0</t>
  </si>
  <si>
    <t>1-Tetradecene</t>
  </si>
  <si>
    <t>1120-36-1</t>
  </si>
  <si>
    <t>43, 55,69</t>
  </si>
  <si>
    <t>Ethyl decanoate</t>
  </si>
  <si>
    <t>110-38-3</t>
  </si>
  <si>
    <t>101, 73</t>
  </si>
  <si>
    <t>Tetradecane</t>
  </si>
  <si>
    <t>629-59-4</t>
  </si>
  <si>
    <t>Dodecanal</t>
  </si>
  <si>
    <t>112-54-9</t>
  </si>
  <si>
    <t>57.1, 82</t>
  </si>
  <si>
    <t>Longifolene</t>
  </si>
  <si>
    <t>475-20-7</t>
  </si>
  <si>
    <t>161, 91</t>
  </si>
  <si>
    <t>Caryophyllene</t>
  </si>
  <si>
    <t>87-44-5</t>
  </si>
  <si>
    <t>69, 93</t>
  </si>
  <si>
    <r>
      <rPr>
        <sz val="11"/>
        <color theme="1"/>
        <rFont val="Calibri"/>
        <charset val="161"/>
      </rPr>
      <t>α</t>
    </r>
    <r>
      <rPr>
        <sz val="11"/>
        <color theme="1"/>
        <rFont val="Times New Roman"/>
        <charset val="134"/>
      </rPr>
      <t>-Ionone</t>
    </r>
  </si>
  <si>
    <t>127-41-3</t>
  </si>
  <si>
    <t>93, 43</t>
  </si>
  <si>
    <t>Geranyl acetone</t>
  </si>
  <si>
    <t>3796-70-1</t>
  </si>
  <si>
    <t>69, 107</t>
  </si>
  <si>
    <t>4-Methyltetradecane</t>
  </si>
  <si>
    <t>25117-24-2</t>
  </si>
  <si>
    <t>2-Methyltetradecane</t>
  </si>
  <si>
    <t>1560-95-8</t>
  </si>
  <si>
    <t>3-Methyltetradecane</t>
  </si>
  <si>
    <t>18435-22-8</t>
  </si>
  <si>
    <r>
      <rPr>
        <sz val="11"/>
        <color theme="1"/>
        <rFont val="Times New Roman"/>
        <charset val="134"/>
      </rPr>
      <t>trans-</t>
    </r>
    <r>
      <rPr>
        <sz val="11"/>
        <color theme="1"/>
        <rFont val="Times New Roman"/>
        <charset val="161"/>
      </rPr>
      <t>β</t>
    </r>
    <r>
      <rPr>
        <sz val="11"/>
        <color theme="1"/>
        <rFont val="Times New Roman"/>
        <charset val="134"/>
      </rPr>
      <t>-Ionone</t>
    </r>
  </si>
  <si>
    <t>79-77-6</t>
  </si>
  <si>
    <t>43.1, 41.1</t>
  </si>
  <si>
    <t>Pentadecane</t>
  </si>
  <si>
    <t>629-62-9</t>
  </si>
  <si>
    <t>57.1, 41.1</t>
  </si>
  <si>
    <t>Dihydroactinidiolide</t>
  </si>
  <si>
    <t>17092-92-1</t>
  </si>
  <si>
    <t>137, 109</t>
  </si>
  <si>
    <t>4-Ethyltetradecane</t>
  </si>
  <si>
    <t>55045-14-2</t>
  </si>
  <si>
    <t>57, 71, 85</t>
  </si>
  <si>
    <t>4-Methylpentadecane</t>
  </si>
  <si>
    <t>2801-87-8</t>
  </si>
  <si>
    <t>71, 57</t>
  </si>
  <si>
    <t>E-Nerolidol</t>
  </si>
  <si>
    <t>40716-66-3</t>
  </si>
  <si>
    <t>41, 93</t>
  </si>
  <si>
    <t>3-Methylpentadecane</t>
  </si>
  <si>
    <t>2882-96-4</t>
  </si>
  <si>
    <t>Hexadecane</t>
  </si>
  <si>
    <t>544-76-3</t>
  </si>
  <si>
    <t>2,6,10-Trimethylpentadecane</t>
  </si>
  <si>
    <t>3892-00-0</t>
  </si>
  <si>
    <t>2,2',5,5'-Tetramethyl-1,1'-biphenyl</t>
  </si>
  <si>
    <t>3075-84-1</t>
  </si>
  <si>
    <t>210, 180</t>
  </si>
  <si>
    <t>Octadecane</t>
  </si>
  <si>
    <t>593-45-3</t>
  </si>
  <si>
    <t>3-Methylheptadecane</t>
  </si>
  <si>
    <t>6418-44-6</t>
  </si>
  <si>
    <t>Isopropyl myristate</t>
  </si>
  <si>
    <t>110-27-0</t>
  </si>
  <si>
    <t>60, 102</t>
  </si>
  <si>
    <t>Hexahydrofarnesyl acetone</t>
  </si>
  <si>
    <t>502-69-2</t>
  </si>
  <si>
    <t>41.1, 58.1</t>
  </si>
  <si>
    <t>Methyl hexadecanoate</t>
  </si>
  <si>
    <t>112-39-0</t>
  </si>
  <si>
    <t>87, 43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</si>
</sst>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5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161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Calibri"/>
      <charset val="161"/>
    </font>
    <font>
      <vertAlign val="superscript"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17"/>
  <sheetViews>
    <sheetView tabSelected="1" workbookViewId="0">
      <selection activeCell="I20" sqref="I20"/>
    </sheetView>
  </sheetViews>
  <sheetFormatPr defaultColWidth="9" defaultRowHeight="14" outlineLevelCol="7"/>
  <cols>
    <col min="1" max="1" width="8.66371681415929" style="1"/>
    <col min="2" max="2" width="19.5840707964602" style="2" customWidth="1"/>
    <col min="3" max="3" width="9.24778761061947" style="3" customWidth="1"/>
    <col min="4" max="4" width="6.75221238938053" style="1" customWidth="1"/>
    <col min="5" max="5" width="8.16814159292035" style="1" customWidth="1"/>
    <col min="6" max="6" width="9.50442477876106" style="2" customWidth="1"/>
    <col min="7" max="7" width="8.24778761061947" style="2" customWidth="1"/>
    <col min="8" max="8" width="11.0796460176991" style="2" customWidth="1"/>
    <col min="9" max="16384" width="8.66371681415929" style="1"/>
  </cols>
  <sheetData>
    <row r="2" ht="16" spans="1:8">
      <c r="A2" s="4" t="s">
        <v>0</v>
      </c>
      <c r="B2" s="5" t="s">
        <v>1</v>
      </c>
      <c r="C2" s="6" t="s">
        <v>2</v>
      </c>
      <c r="D2" s="4" t="s">
        <v>3</v>
      </c>
      <c r="E2" s="7" t="s">
        <v>4</v>
      </c>
      <c r="F2" s="5" t="s">
        <v>5</v>
      </c>
      <c r="G2" s="5" t="s">
        <v>6</v>
      </c>
      <c r="H2" s="5" t="s">
        <v>7</v>
      </c>
    </row>
    <row r="3" spans="1:8">
      <c r="A3" s="8"/>
      <c r="B3" s="9"/>
      <c r="C3" s="10" t="s">
        <v>8</v>
      </c>
      <c r="D3" s="8"/>
      <c r="E3" s="11"/>
      <c r="F3" s="9"/>
      <c r="G3" s="9" t="s">
        <v>9</v>
      </c>
      <c r="H3" s="9" t="s">
        <v>9</v>
      </c>
    </row>
    <row r="4" spans="1:8">
      <c r="A4" s="12">
        <v>1</v>
      </c>
      <c r="B4" s="13" t="s">
        <v>10</v>
      </c>
      <c r="C4" s="14">
        <v>1.65</v>
      </c>
      <c r="D4" s="12">
        <v>486</v>
      </c>
      <c r="E4" s="15" t="s">
        <v>11</v>
      </c>
      <c r="F4" s="13" t="s">
        <v>12</v>
      </c>
      <c r="G4" s="13">
        <v>43.1</v>
      </c>
      <c r="H4" s="13" t="s">
        <v>13</v>
      </c>
    </row>
    <row r="5" spans="1:8">
      <c r="A5" s="12">
        <v>2</v>
      </c>
      <c r="B5" s="13" t="s">
        <v>14</v>
      </c>
      <c r="C5" s="14">
        <v>2.099</v>
      </c>
      <c r="D5" s="12">
        <v>610</v>
      </c>
      <c r="E5" s="15" t="s">
        <v>15</v>
      </c>
      <c r="F5" s="13" t="s">
        <v>16</v>
      </c>
      <c r="G5" s="13">
        <v>43.1</v>
      </c>
      <c r="H5" s="13" t="s">
        <v>17</v>
      </c>
    </row>
    <row r="6" spans="1:8">
      <c r="A6" s="12">
        <v>3</v>
      </c>
      <c r="B6" s="13" t="s">
        <v>18</v>
      </c>
      <c r="C6" s="14">
        <v>2.534</v>
      </c>
      <c r="D6" s="12">
        <v>661</v>
      </c>
      <c r="E6" s="15" t="s">
        <v>19</v>
      </c>
      <c r="F6" s="13" t="s">
        <v>20</v>
      </c>
      <c r="G6" s="13">
        <v>45</v>
      </c>
      <c r="H6" s="13" t="s">
        <v>21</v>
      </c>
    </row>
    <row r="7" spans="1:8">
      <c r="A7" s="12">
        <v>4</v>
      </c>
      <c r="B7" s="13" t="s">
        <v>22</v>
      </c>
      <c r="C7" s="14">
        <v>2.63</v>
      </c>
      <c r="D7" s="12">
        <v>684</v>
      </c>
      <c r="E7" s="15" t="s">
        <v>23</v>
      </c>
      <c r="F7" s="13" t="s">
        <v>24</v>
      </c>
      <c r="G7" s="13">
        <v>57</v>
      </c>
      <c r="H7" s="13" t="s">
        <v>25</v>
      </c>
    </row>
    <row r="8" spans="1:8">
      <c r="A8" s="12">
        <v>5</v>
      </c>
      <c r="B8" s="13" t="s">
        <v>26</v>
      </c>
      <c r="C8" s="14">
        <v>2.796</v>
      </c>
      <c r="D8" s="12">
        <v>699</v>
      </c>
      <c r="E8" s="15" t="s">
        <v>27</v>
      </c>
      <c r="F8" s="13" t="s">
        <v>28</v>
      </c>
      <c r="G8" s="13">
        <v>44.1</v>
      </c>
      <c r="H8" s="13" t="s">
        <v>29</v>
      </c>
    </row>
    <row r="9" spans="1:8">
      <c r="A9" s="12">
        <v>6</v>
      </c>
      <c r="B9" s="13" t="s">
        <v>30</v>
      </c>
      <c r="C9" s="14">
        <v>2.956</v>
      </c>
      <c r="D9" s="12">
        <v>713</v>
      </c>
      <c r="E9" s="15" t="s">
        <v>31</v>
      </c>
      <c r="F9" s="13" t="s">
        <v>32</v>
      </c>
      <c r="G9" s="13">
        <v>45.1</v>
      </c>
      <c r="H9" s="13" t="s">
        <v>33</v>
      </c>
    </row>
    <row r="10" spans="1:8">
      <c r="A10" s="12">
        <v>7</v>
      </c>
      <c r="B10" s="13" t="s">
        <v>34</v>
      </c>
      <c r="C10" s="14">
        <v>3.49</v>
      </c>
      <c r="D10" s="12">
        <v>733</v>
      </c>
      <c r="E10" s="15" t="s">
        <v>35</v>
      </c>
      <c r="F10" s="13" t="s">
        <v>36</v>
      </c>
      <c r="G10" s="13">
        <v>69</v>
      </c>
      <c r="H10" s="13" t="s">
        <v>37</v>
      </c>
    </row>
    <row r="11" spans="1:8">
      <c r="A11" s="12">
        <v>8</v>
      </c>
      <c r="B11" s="13" t="s">
        <v>38</v>
      </c>
      <c r="C11" s="14">
        <v>3.745</v>
      </c>
      <c r="D11" s="12">
        <v>777</v>
      </c>
      <c r="E11" s="15" t="s">
        <v>39</v>
      </c>
      <c r="F11" s="13" t="s">
        <v>40</v>
      </c>
      <c r="G11" s="13">
        <v>43.1</v>
      </c>
      <c r="H11" s="13" t="s">
        <v>41</v>
      </c>
    </row>
    <row r="12" spans="1:8">
      <c r="A12" s="12">
        <v>9</v>
      </c>
      <c r="B12" s="13" t="s">
        <v>42</v>
      </c>
      <c r="C12" s="14">
        <v>3.93</v>
      </c>
      <c r="D12" s="12">
        <v>763</v>
      </c>
      <c r="E12" s="15" t="s">
        <v>43</v>
      </c>
      <c r="F12" s="13" t="s">
        <v>44</v>
      </c>
      <c r="G12" s="13">
        <v>91</v>
      </c>
      <c r="H12" s="13" t="s">
        <v>45</v>
      </c>
    </row>
    <row r="13" spans="1:8">
      <c r="A13" s="12">
        <v>10</v>
      </c>
      <c r="B13" s="13" t="s">
        <v>46</v>
      </c>
      <c r="C13" s="14">
        <v>3.952</v>
      </c>
      <c r="D13" s="12">
        <v>765</v>
      </c>
      <c r="E13" s="15" t="s">
        <v>47</v>
      </c>
      <c r="F13" s="13" t="s">
        <v>48</v>
      </c>
      <c r="G13" s="13">
        <v>42.1</v>
      </c>
      <c r="H13" s="13" t="s">
        <v>49</v>
      </c>
    </row>
    <row r="14" spans="1:8">
      <c r="A14" s="12">
        <v>11</v>
      </c>
      <c r="B14" s="13" t="s">
        <v>50</v>
      </c>
      <c r="C14" s="14">
        <v>4.007</v>
      </c>
      <c r="D14" s="12">
        <v>767</v>
      </c>
      <c r="E14" s="15" t="s">
        <v>51</v>
      </c>
      <c r="F14" s="13" t="s">
        <v>52</v>
      </c>
      <c r="G14" s="13">
        <v>57.1</v>
      </c>
      <c r="H14" s="13" t="s">
        <v>53</v>
      </c>
    </row>
    <row r="15" spans="1:8">
      <c r="A15" s="12">
        <v>12</v>
      </c>
      <c r="B15" s="13" t="s">
        <v>54</v>
      </c>
      <c r="C15" s="14">
        <v>4.612</v>
      </c>
      <c r="D15" s="12">
        <v>800</v>
      </c>
      <c r="E15" s="15">
        <f>100*((LOG10(C15)-LOG10(4.6))/(LOG10(7.13)-LOG10(4.6))+8)</f>
        <v>800.594471100697</v>
      </c>
      <c r="F15" s="13" t="s">
        <v>55</v>
      </c>
      <c r="G15" s="13">
        <v>44</v>
      </c>
      <c r="H15" s="13" t="s">
        <v>56</v>
      </c>
    </row>
    <row r="16" spans="1:8">
      <c r="A16" s="12">
        <v>13</v>
      </c>
      <c r="B16" s="13" t="s">
        <v>57</v>
      </c>
      <c r="C16" s="14">
        <v>4.76</v>
      </c>
      <c r="D16" s="12">
        <v>800</v>
      </c>
      <c r="E16" s="15">
        <f t="shared" ref="E16:E26" si="0">100*((LOG10(C16)-LOG10(4.6))/(LOG10(7.13)-LOG10(4.6))+8)</f>
        <v>807.801706800111</v>
      </c>
      <c r="F16" s="13" t="s">
        <v>58</v>
      </c>
      <c r="G16" s="13">
        <v>43</v>
      </c>
      <c r="H16" s="16" t="s">
        <v>59</v>
      </c>
    </row>
    <row r="17" spans="1:8">
      <c r="A17" s="12">
        <v>14</v>
      </c>
      <c r="B17" s="13" t="s">
        <v>60</v>
      </c>
      <c r="C17" s="14">
        <v>5.26</v>
      </c>
      <c r="D17" s="12">
        <v>831</v>
      </c>
      <c r="E17" s="15">
        <f t="shared" si="0"/>
        <v>830.592861321538</v>
      </c>
      <c r="F17" s="13" t="s">
        <v>61</v>
      </c>
      <c r="G17" s="13">
        <v>94</v>
      </c>
      <c r="H17" s="13" t="s">
        <v>62</v>
      </c>
    </row>
    <row r="18" spans="1:8">
      <c r="A18" s="12">
        <v>15</v>
      </c>
      <c r="B18" s="13" t="s">
        <v>63</v>
      </c>
      <c r="C18" s="14">
        <v>5.68</v>
      </c>
      <c r="D18" s="12">
        <v>863</v>
      </c>
      <c r="E18" s="15">
        <f t="shared" si="0"/>
        <v>848.121518858881</v>
      </c>
      <c r="F18" s="13" t="s">
        <v>64</v>
      </c>
      <c r="G18" s="13">
        <v>60</v>
      </c>
      <c r="H18" s="13" t="s">
        <v>65</v>
      </c>
    </row>
    <row r="19" spans="1:8">
      <c r="A19" s="12">
        <v>16</v>
      </c>
      <c r="B19" s="13" t="s">
        <v>66</v>
      </c>
      <c r="C19" s="14">
        <v>5.93</v>
      </c>
      <c r="D19" s="12">
        <v>854</v>
      </c>
      <c r="E19" s="15">
        <f t="shared" si="0"/>
        <v>857.94981221888</v>
      </c>
      <c r="F19" s="13" t="s">
        <v>67</v>
      </c>
      <c r="G19" s="13">
        <v>83</v>
      </c>
      <c r="H19" s="13" t="s">
        <v>68</v>
      </c>
    </row>
    <row r="20" spans="1:8">
      <c r="A20" s="12">
        <v>17</v>
      </c>
      <c r="B20" s="13" t="s">
        <v>69</v>
      </c>
      <c r="C20" s="14">
        <v>6.08</v>
      </c>
      <c r="D20" s="12">
        <v>855</v>
      </c>
      <c r="E20" s="15">
        <f t="shared" si="0"/>
        <v>863.649801244757</v>
      </c>
      <c r="F20" s="13" t="s">
        <v>70</v>
      </c>
      <c r="G20" s="13">
        <v>91</v>
      </c>
      <c r="H20" s="13" t="s">
        <v>71</v>
      </c>
    </row>
    <row r="21" spans="1:8">
      <c r="A21" s="12">
        <v>18</v>
      </c>
      <c r="B21" s="13" t="s">
        <v>72</v>
      </c>
      <c r="C21" s="14">
        <v>6.15</v>
      </c>
      <c r="D21" s="12">
        <v>863</v>
      </c>
      <c r="E21" s="15">
        <f t="shared" si="0"/>
        <v>866.26183936057</v>
      </c>
      <c r="F21" s="13" t="s">
        <v>73</v>
      </c>
      <c r="G21" s="13">
        <v>43</v>
      </c>
      <c r="H21" s="13" t="s">
        <v>74</v>
      </c>
    </row>
    <row r="22" spans="1:8">
      <c r="A22" s="12">
        <v>19</v>
      </c>
      <c r="B22" s="13" t="s">
        <v>75</v>
      </c>
      <c r="C22" s="14">
        <v>6.24</v>
      </c>
      <c r="D22" s="12">
        <v>861</v>
      </c>
      <c r="E22" s="15">
        <f t="shared" si="0"/>
        <v>869.576827860994</v>
      </c>
      <c r="F22" s="13" t="s">
        <v>76</v>
      </c>
      <c r="G22" s="13">
        <v>74</v>
      </c>
      <c r="H22" s="13" t="s">
        <v>77</v>
      </c>
    </row>
    <row r="23" spans="1:8">
      <c r="A23" s="12">
        <v>20</v>
      </c>
      <c r="B23" s="13" t="s">
        <v>78</v>
      </c>
      <c r="C23" s="14">
        <v>6.33</v>
      </c>
      <c r="D23" s="12">
        <v>866</v>
      </c>
      <c r="E23" s="15">
        <f t="shared" si="0"/>
        <v>872.844344724825</v>
      </c>
      <c r="F23" s="13" t="s">
        <v>79</v>
      </c>
      <c r="G23" s="13">
        <v>91</v>
      </c>
      <c r="H23" s="13" t="s">
        <v>80</v>
      </c>
    </row>
    <row r="24" spans="1:8">
      <c r="A24" s="12">
        <v>21</v>
      </c>
      <c r="B24" s="13" t="s">
        <v>81</v>
      </c>
      <c r="C24" s="14">
        <v>6.35</v>
      </c>
      <c r="D24" s="12">
        <v>868</v>
      </c>
      <c r="E24" s="15">
        <f t="shared" si="0"/>
        <v>873.564148776274</v>
      </c>
      <c r="F24" s="13" t="s">
        <v>82</v>
      </c>
      <c r="G24" s="13">
        <v>56</v>
      </c>
      <c r="H24" s="13" t="s">
        <v>83</v>
      </c>
    </row>
    <row r="25" spans="1:8">
      <c r="A25" s="12">
        <v>22</v>
      </c>
      <c r="B25" s="13" t="s">
        <v>84</v>
      </c>
      <c r="C25" s="14">
        <v>6.71</v>
      </c>
      <c r="D25" s="12">
        <v>880</v>
      </c>
      <c r="E25" s="15">
        <f t="shared" si="0"/>
        <v>886.146811100649</v>
      </c>
      <c r="F25" s="13" t="s">
        <v>85</v>
      </c>
      <c r="G25" s="13">
        <v>81</v>
      </c>
      <c r="H25" s="13" t="s">
        <v>86</v>
      </c>
    </row>
    <row r="26" spans="1:8">
      <c r="A26" s="12">
        <v>23</v>
      </c>
      <c r="B26" s="13" t="s">
        <v>87</v>
      </c>
      <c r="C26" s="14">
        <v>6.91</v>
      </c>
      <c r="D26" s="12">
        <v>887</v>
      </c>
      <c r="E26" s="15">
        <f t="shared" si="0"/>
        <v>892.848546716854</v>
      </c>
      <c r="F26" s="13" t="s">
        <v>88</v>
      </c>
      <c r="G26" s="13">
        <v>91</v>
      </c>
      <c r="H26" s="13" t="s">
        <v>80</v>
      </c>
    </row>
    <row r="27" spans="1:8">
      <c r="A27" s="12">
        <v>24</v>
      </c>
      <c r="B27" s="13" t="s">
        <v>89</v>
      </c>
      <c r="C27" s="14">
        <v>7.4</v>
      </c>
      <c r="D27" s="12">
        <v>915</v>
      </c>
      <c r="E27" s="15">
        <f>100*((LOG10(C27)-LOG10(7.13))/(LOG10(9.98)-LOG10(7.13))+9)</f>
        <v>911.053189594102</v>
      </c>
      <c r="F27" s="13" t="s">
        <v>90</v>
      </c>
      <c r="G27" s="13">
        <v>42</v>
      </c>
      <c r="H27" s="13" t="s">
        <v>91</v>
      </c>
    </row>
    <row r="28" spans="1:8">
      <c r="A28" s="12">
        <v>25</v>
      </c>
      <c r="B28" s="13" t="s">
        <v>92</v>
      </c>
      <c r="C28" s="14">
        <v>7.5</v>
      </c>
      <c r="D28" s="12">
        <v>917</v>
      </c>
      <c r="E28" s="15">
        <f t="shared" ref="E28:E40" si="1">100*((LOG10(C28)-LOG10(7.13))/(LOG10(9.98)-LOG10(7.13))+9)</f>
        <v>915.044906443652</v>
      </c>
      <c r="F28" s="13" t="s">
        <v>93</v>
      </c>
      <c r="G28" s="13">
        <v>108</v>
      </c>
      <c r="H28" s="13" t="s">
        <v>94</v>
      </c>
    </row>
    <row r="29" spans="1:8">
      <c r="A29" s="12">
        <v>26</v>
      </c>
      <c r="B29" s="13" t="s">
        <v>95</v>
      </c>
      <c r="C29" s="14">
        <v>7.57</v>
      </c>
      <c r="D29" s="12">
        <v>921</v>
      </c>
      <c r="E29" s="15">
        <f t="shared" si="1"/>
        <v>917.807566102548</v>
      </c>
      <c r="F29" s="13" t="s">
        <v>96</v>
      </c>
      <c r="G29" s="13">
        <v>107</v>
      </c>
      <c r="H29" s="13" t="s">
        <v>97</v>
      </c>
    </row>
    <row r="30" spans="1:8">
      <c r="A30" s="12">
        <v>27</v>
      </c>
      <c r="B30" s="13" t="s">
        <v>98</v>
      </c>
      <c r="C30" s="14">
        <v>8.616</v>
      </c>
      <c r="D30" s="12">
        <v>956</v>
      </c>
      <c r="E30" s="15">
        <f t="shared" si="1"/>
        <v>956.296624920574</v>
      </c>
      <c r="F30" s="13" t="s">
        <v>99</v>
      </c>
      <c r="G30" s="13">
        <v>57</v>
      </c>
      <c r="H30" s="13" t="s">
        <v>100</v>
      </c>
    </row>
    <row r="31" spans="1:8">
      <c r="A31" s="12">
        <v>28</v>
      </c>
      <c r="B31" s="13" t="s">
        <v>101</v>
      </c>
      <c r="C31" s="14">
        <v>8.721</v>
      </c>
      <c r="D31" s="12">
        <v>958</v>
      </c>
      <c r="E31" s="15">
        <f t="shared" si="1"/>
        <v>959.898761161933</v>
      </c>
      <c r="F31" s="13" t="s">
        <v>102</v>
      </c>
      <c r="G31" s="13">
        <v>41.1</v>
      </c>
      <c r="H31" s="13" t="s">
        <v>103</v>
      </c>
    </row>
    <row r="32" spans="1:8">
      <c r="A32" s="12">
        <v>29</v>
      </c>
      <c r="B32" s="13" t="s">
        <v>104</v>
      </c>
      <c r="C32" s="14">
        <v>8.79</v>
      </c>
      <c r="D32" s="12">
        <v>957</v>
      </c>
      <c r="E32" s="15">
        <f t="shared" si="1"/>
        <v>962.242341605563</v>
      </c>
      <c r="F32" s="13" t="s">
        <v>105</v>
      </c>
      <c r="G32" s="13">
        <v>105</v>
      </c>
      <c r="H32" s="13" t="s">
        <v>106</v>
      </c>
    </row>
    <row r="33" spans="1:8">
      <c r="A33" s="12">
        <v>30</v>
      </c>
      <c r="B33" s="13" t="s">
        <v>107</v>
      </c>
      <c r="C33" s="14">
        <v>8.87</v>
      </c>
      <c r="D33" s="12">
        <v>962</v>
      </c>
      <c r="E33" s="15">
        <f t="shared" si="1"/>
        <v>964.936615439521</v>
      </c>
      <c r="F33" s="13" t="s">
        <v>108</v>
      </c>
      <c r="G33" s="13">
        <v>106</v>
      </c>
      <c r="H33" s="13" t="s">
        <v>109</v>
      </c>
    </row>
    <row r="34" spans="1:8">
      <c r="A34" s="12">
        <v>31</v>
      </c>
      <c r="B34" s="13" t="s">
        <v>110</v>
      </c>
      <c r="C34" s="14">
        <v>9.357</v>
      </c>
      <c r="D34" s="12">
        <v>980</v>
      </c>
      <c r="E34" s="15">
        <f t="shared" si="1"/>
        <v>980.831472245091</v>
      </c>
      <c r="F34" s="13" t="s">
        <v>111</v>
      </c>
      <c r="G34" s="13">
        <v>57.1</v>
      </c>
      <c r="H34" s="13" t="s">
        <v>112</v>
      </c>
    </row>
    <row r="35" spans="1:8">
      <c r="A35" s="12">
        <v>32</v>
      </c>
      <c r="B35" s="13" t="s">
        <v>113</v>
      </c>
      <c r="C35" s="14">
        <v>9.46</v>
      </c>
      <c r="D35" s="12">
        <v>986</v>
      </c>
      <c r="E35" s="15">
        <f t="shared" si="1"/>
        <v>984.087069339532</v>
      </c>
      <c r="F35" s="13" t="s">
        <v>114</v>
      </c>
      <c r="G35" s="13">
        <v>43</v>
      </c>
      <c r="H35" s="13" t="s">
        <v>115</v>
      </c>
    </row>
    <row r="36" spans="1:8">
      <c r="A36" s="12">
        <v>33</v>
      </c>
      <c r="B36" s="13" t="s">
        <v>116</v>
      </c>
      <c r="C36" s="14">
        <v>9.61</v>
      </c>
      <c r="D36" s="12">
        <v>993</v>
      </c>
      <c r="E36" s="15">
        <f t="shared" si="1"/>
        <v>988.76537935642</v>
      </c>
      <c r="F36" s="13" t="s">
        <v>117</v>
      </c>
      <c r="G36" s="13">
        <v>81</v>
      </c>
      <c r="H36" s="13" t="s">
        <v>118</v>
      </c>
    </row>
    <row r="37" spans="1:8">
      <c r="A37" s="12">
        <v>34</v>
      </c>
      <c r="B37" s="13" t="s">
        <v>119</v>
      </c>
      <c r="C37" s="14">
        <v>9.66</v>
      </c>
      <c r="D37" s="12">
        <v>990</v>
      </c>
      <c r="E37" s="15">
        <f t="shared" si="1"/>
        <v>990.308602540645</v>
      </c>
      <c r="F37" s="13" t="s">
        <v>120</v>
      </c>
      <c r="G37" s="13">
        <v>60</v>
      </c>
      <c r="H37" s="13" t="s">
        <v>121</v>
      </c>
    </row>
    <row r="38" spans="1:8">
      <c r="A38" s="12">
        <v>35</v>
      </c>
      <c r="B38" s="13" t="s">
        <v>122</v>
      </c>
      <c r="C38" s="14">
        <v>9.71</v>
      </c>
      <c r="D38" s="12">
        <v>990</v>
      </c>
      <c r="E38" s="15">
        <f t="shared" si="1"/>
        <v>991.843858610479</v>
      </c>
      <c r="F38" s="13" t="s">
        <v>123</v>
      </c>
      <c r="G38" s="13">
        <v>105</v>
      </c>
      <c r="H38" s="13" t="s">
        <v>124</v>
      </c>
    </row>
    <row r="39" spans="1:8">
      <c r="A39" s="12">
        <v>36</v>
      </c>
      <c r="B39" s="13" t="s">
        <v>125</v>
      </c>
      <c r="C39" s="14">
        <v>9.9</v>
      </c>
      <c r="D39" s="12">
        <v>1000</v>
      </c>
      <c r="E39" s="15">
        <f t="shared" si="1"/>
        <v>997.606599231638</v>
      </c>
      <c r="F39" s="13" t="s">
        <v>126</v>
      </c>
      <c r="G39" s="13">
        <v>43</v>
      </c>
      <c r="H39" s="13" t="s">
        <v>127</v>
      </c>
    </row>
    <row r="40" spans="1:8">
      <c r="A40" s="12">
        <v>37</v>
      </c>
      <c r="B40" s="13" t="s">
        <v>128</v>
      </c>
      <c r="C40" s="14">
        <v>9.979</v>
      </c>
      <c r="D40" s="12">
        <v>1003</v>
      </c>
      <c r="E40" s="15">
        <f t="shared" si="1"/>
        <v>999.970201068142</v>
      </c>
      <c r="F40" s="13" t="s">
        <v>129</v>
      </c>
      <c r="G40" s="13">
        <v>41.1</v>
      </c>
      <c r="H40" s="13" t="s">
        <v>130</v>
      </c>
    </row>
    <row r="41" spans="1:8">
      <c r="A41" s="12">
        <v>38</v>
      </c>
      <c r="B41" s="13" t="s">
        <v>131</v>
      </c>
      <c r="C41" s="14">
        <v>10.27</v>
      </c>
      <c r="D41" s="12">
        <v>1012</v>
      </c>
      <c r="E41" s="15">
        <f>100*((LOG10(C41)-LOG10(9.98))/(LOG10(12.57)-LOG10(9.98))+10)</f>
        <v>1012.41448533972</v>
      </c>
      <c r="F41" s="13" t="s">
        <v>132</v>
      </c>
      <c r="G41" s="13">
        <v>81</v>
      </c>
      <c r="H41" s="13" t="s">
        <v>133</v>
      </c>
    </row>
    <row r="42" spans="1:8">
      <c r="A42" s="12">
        <v>39</v>
      </c>
      <c r="B42" s="13" t="s">
        <v>134</v>
      </c>
      <c r="C42" s="14">
        <v>10.45</v>
      </c>
      <c r="D42" s="12">
        <v>1013</v>
      </c>
      <c r="E42" s="15">
        <f t="shared" ref="E42:E60" si="2">100*((LOG10(C42)-LOG10(9.98))/(LOG10(12.57)-LOG10(9.98))+10)</f>
        <v>1019.94491465973</v>
      </c>
      <c r="F42" s="13" t="s">
        <v>135</v>
      </c>
      <c r="G42" s="13">
        <v>105</v>
      </c>
      <c r="H42" s="13" t="s">
        <v>124</v>
      </c>
    </row>
    <row r="43" spans="1:8">
      <c r="A43" s="12">
        <v>40</v>
      </c>
      <c r="B43" s="13" t="s">
        <v>136</v>
      </c>
      <c r="C43" s="14">
        <v>10.49</v>
      </c>
      <c r="D43" s="12">
        <v>1018</v>
      </c>
      <c r="E43" s="15">
        <f t="shared" si="2"/>
        <v>1021.60072236515</v>
      </c>
      <c r="F43" s="13" t="s">
        <v>137</v>
      </c>
      <c r="G43" s="13">
        <v>43</v>
      </c>
      <c r="H43" s="13" t="s">
        <v>127</v>
      </c>
    </row>
    <row r="44" spans="1:8">
      <c r="A44" s="12">
        <v>41</v>
      </c>
      <c r="B44" s="13" t="s">
        <v>138</v>
      </c>
      <c r="C44" s="14">
        <v>10.55</v>
      </c>
      <c r="D44" s="12">
        <v>1025</v>
      </c>
      <c r="E44" s="15">
        <f t="shared" si="2"/>
        <v>1024.07263290469</v>
      </c>
      <c r="F44" s="13" t="s">
        <v>139</v>
      </c>
      <c r="G44" s="13">
        <v>119</v>
      </c>
      <c r="H44" s="13" t="s">
        <v>140</v>
      </c>
    </row>
    <row r="45" spans="1:8">
      <c r="A45" s="12">
        <v>42</v>
      </c>
      <c r="B45" s="13" t="s">
        <v>141</v>
      </c>
      <c r="C45" s="14">
        <v>10.703</v>
      </c>
      <c r="D45" s="12">
        <v>1030</v>
      </c>
      <c r="E45" s="15">
        <f t="shared" si="2"/>
        <v>1030.31292255326</v>
      </c>
      <c r="F45" s="13" t="s">
        <v>142</v>
      </c>
      <c r="G45" s="13">
        <v>57.1</v>
      </c>
      <c r="H45" s="13" t="s">
        <v>53</v>
      </c>
    </row>
    <row r="46" spans="1:8">
      <c r="A46" s="12">
        <v>43</v>
      </c>
      <c r="B46" s="13" t="s">
        <v>143</v>
      </c>
      <c r="C46" s="14">
        <v>10.74</v>
      </c>
      <c r="D46" s="12">
        <v>1038</v>
      </c>
      <c r="E46" s="15">
        <f t="shared" si="2"/>
        <v>1031.80861626079</v>
      </c>
      <c r="F46" s="13" t="s">
        <v>144</v>
      </c>
      <c r="G46" s="13">
        <v>126</v>
      </c>
      <c r="H46" s="13" t="s">
        <v>145</v>
      </c>
    </row>
    <row r="47" spans="1:8">
      <c r="A47" s="12">
        <v>44</v>
      </c>
      <c r="B47" s="13" t="s">
        <v>146</v>
      </c>
      <c r="C47" s="14">
        <v>10.82</v>
      </c>
      <c r="D47" s="12">
        <v>1036</v>
      </c>
      <c r="E47" s="15">
        <f t="shared" si="2"/>
        <v>1035.025010538</v>
      </c>
      <c r="F47" s="13" t="s">
        <v>144</v>
      </c>
      <c r="G47" s="13">
        <v>82</v>
      </c>
      <c r="H47" s="13" t="s">
        <v>147</v>
      </c>
    </row>
    <row r="48" spans="1:8">
      <c r="A48" s="12">
        <v>45</v>
      </c>
      <c r="B48" s="13" t="s">
        <v>148</v>
      </c>
      <c r="C48" s="14">
        <v>10.86</v>
      </c>
      <c r="D48" s="12">
        <v>1036</v>
      </c>
      <c r="E48" s="15">
        <f t="shared" si="2"/>
        <v>1036.62430069121</v>
      </c>
      <c r="F48" s="13" t="s">
        <v>149</v>
      </c>
      <c r="G48" s="13">
        <v>79</v>
      </c>
      <c r="H48" s="13" t="s">
        <v>150</v>
      </c>
    </row>
    <row r="49" spans="1:8">
      <c r="A49" s="12">
        <v>46</v>
      </c>
      <c r="B49" s="13" t="s">
        <v>151</v>
      </c>
      <c r="C49" s="14">
        <v>10.94</v>
      </c>
      <c r="D49" s="12">
        <v>1040</v>
      </c>
      <c r="E49" s="15">
        <f t="shared" si="2"/>
        <v>1039.80528480349</v>
      </c>
      <c r="F49" s="13" t="s">
        <v>152</v>
      </c>
      <c r="G49" s="13">
        <v>55</v>
      </c>
      <c r="H49" s="13" t="s">
        <v>153</v>
      </c>
    </row>
    <row r="50" spans="1:8">
      <c r="A50" s="12">
        <v>47</v>
      </c>
      <c r="B50" s="13" t="s">
        <v>154</v>
      </c>
      <c r="C50" s="14">
        <v>11.07</v>
      </c>
      <c r="D50" s="12">
        <v>1045</v>
      </c>
      <c r="E50" s="15">
        <f t="shared" si="2"/>
        <v>1044.92510155636</v>
      </c>
      <c r="F50" s="13" t="s">
        <v>155</v>
      </c>
      <c r="G50" s="13">
        <v>91</v>
      </c>
      <c r="H50" s="13" t="s">
        <v>156</v>
      </c>
    </row>
    <row r="51" spans="1:8">
      <c r="A51" s="12">
        <v>48</v>
      </c>
      <c r="B51" s="13" t="s">
        <v>157</v>
      </c>
      <c r="C51" s="14">
        <v>11.17</v>
      </c>
      <c r="D51" s="12">
        <v>1046</v>
      </c>
      <c r="E51" s="15">
        <f t="shared" si="2"/>
        <v>1048.82267404371</v>
      </c>
      <c r="F51" s="13" t="s">
        <v>158</v>
      </c>
      <c r="G51" s="13">
        <v>123</v>
      </c>
      <c r="H51" s="13" t="s">
        <v>159</v>
      </c>
    </row>
    <row r="52" ht="14.35" spans="1:8">
      <c r="A52" s="12">
        <v>49</v>
      </c>
      <c r="B52" s="17" t="s">
        <v>160</v>
      </c>
      <c r="C52" s="14">
        <v>11.27</v>
      </c>
      <c r="D52" s="12">
        <v>1057</v>
      </c>
      <c r="E52" s="15">
        <f t="shared" si="2"/>
        <v>1052.68550834637</v>
      </c>
      <c r="F52" s="13" t="s">
        <v>161</v>
      </c>
      <c r="G52" s="13">
        <v>85</v>
      </c>
      <c r="H52" s="13" t="s">
        <v>162</v>
      </c>
    </row>
    <row r="53" spans="1:8">
      <c r="A53" s="12">
        <v>50</v>
      </c>
      <c r="B53" s="13" t="s">
        <v>163</v>
      </c>
      <c r="C53" s="14">
        <v>11.37</v>
      </c>
      <c r="D53" s="12">
        <v>1064</v>
      </c>
      <c r="E53" s="15">
        <f t="shared" si="2"/>
        <v>1056.51421822528</v>
      </c>
      <c r="F53" s="13" t="s">
        <v>164</v>
      </c>
      <c r="G53" s="13">
        <v>57</v>
      </c>
      <c r="H53" s="13" t="s">
        <v>165</v>
      </c>
    </row>
    <row r="54" spans="1:8">
      <c r="A54" s="12">
        <v>51</v>
      </c>
      <c r="B54" s="13" t="s">
        <v>166</v>
      </c>
      <c r="C54" s="14">
        <v>11.63</v>
      </c>
      <c r="D54" s="12">
        <v>1064</v>
      </c>
      <c r="E54" s="15">
        <f t="shared" si="2"/>
        <v>1066.31340576234</v>
      </c>
      <c r="F54" s="13" t="s">
        <v>167</v>
      </c>
      <c r="G54" s="13">
        <v>94</v>
      </c>
      <c r="H54" s="13" t="s">
        <v>168</v>
      </c>
    </row>
    <row r="55" spans="1:8">
      <c r="A55" s="12">
        <v>52</v>
      </c>
      <c r="B55" s="13" t="s">
        <v>169</v>
      </c>
      <c r="C55" s="14">
        <v>11.71</v>
      </c>
      <c r="D55" s="12">
        <v>1067</v>
      </c>
      <c r="E55" s="15">
        <f t="shared" si="2"/>
        <v>1069.28450318839</v>
      </c>
      <c r="F55" s="13" t="s">
        <v>170</v>
      </c>
      <c r="G55" s="13">
        <v>57</v>
      </c>
      <c r="H55" s="13" t="s">
        <v>171</v>
      </c>
    </row>
    <row r="56" spans="1:8">
      <c r="A56" s="12">
        <v>53</v>
      </c>
      <c r="B56" s="13" t="s">
        <v>172</v>
      </c>
      <c r="C56" s="14">
        <v>11.79</v>
      </c>
      <c r="D56" s="12">
        <v>1074</v>
      </c>
      <c r="E56" s="15">
        <f t="shared" si="2"/>
        <v>1072.23537170918</v>
      </c>
      <c r="F56" s="13" t="s">
        <v>173</v>
      </c>
      <c r="G56" s="13">
        <v>59</v>
      </c>
      <c r="H56" s="13" t="s">
        <v>174</v>
      </c>
    </row>
    <row r="57" spans="1:8">
      <c r="A57" s="12">
        <v>54</v>
      </c>
      <c r="B57" s="13" t="s">
        <v>175</v>
      </c>
      <c r="C57" s="14">
        <v>12.21</v>
      </c>
      <c r="D57" s="12">
        <v>1086</v>
      </c>
      <c r="E57" s="15">
        <f t="shared" si="2"/>
        <v>1087.40617041207</v>
      </c>
      <c r="F57" s="13" t="s">
        <v>176</v>
      </c>
      <c r="G57" s="13">
        <v>59</v>
      </c>
      <c r="H57" s="13" t="s">
        <v>177</v>
      </c>
    </row>
    <row r="58" spans="1:8">
      <c r="A58" s="12">
        <v>55</v>
      </c>
      <c r="B58" s="13" t="s">
        <v>178</v>
      </c>
      <c r="C58" s="14">
        <v>12.31</v>
      </c>
      <c r="D58" s="12">
        <v>1092</v>
      </c>
      <c r="E58" s="15">
        <f t="shared" si="2"/>
        <v>1090.94132165716</v>
      </c>
      <c r="F58" s="13" t="s">
        <v>179</v>
      </c>
      <c r="G58" s="13">
        <v>58</v>
      </c>
      <c r="H58" s="13" t="s">
        <v>180</v>
      </c>
    </row>
    <row r="59" spans="1:8">
      <c r="A59" s="12">
        <v>56</v>
      </c>
      <c r="B59" s="13" t="s">
        <v>181</v>
      </c>
      <c r="C59" s="14">
        <v>12.43</v>
      </c>
      <c r="D59" s="12">
        <v>1091</v>
      </c>
      <c r="E59" s="15">
        <f t="shared" si="2"/>
        <v>1095.14578929187</v>
      </c>
      <c r="F59" s="13" t="s">
        <v>179</v>
      </c>
      <c r="G59" s="13">
        <v>95</v>
      </c>
      <c r="H59" s="13" t="s">
        <v>182</v>
      </c>
    </row>
    <row r="60" spans="1:8">
      <c r="A60" s="12">
        <v>57</v>
      </c>
      <c r="B60" s="13" t="s">
        <v>183</v>
      </c>
      <c r="C60" s="14">
        <v>12.56</v>
      </c>
      <c r="D60" s="12">
        <v>1099</v>
      </c>
      <c r="E60" s="15">
        <f t="shared" si="2"/>
        <v>1099.65506791674</v>
      </c>
      <c r="F60" s="13" t="s">
        <v>184</v>
      </c>
      <c r="G60" s="13">
        <v>43.1</v>
      </c>
      <c r="H60" s="13" t="s">
        <v>185</v>
      </c>
    </row>
    <row r="61" spans="1:8">
      <c r="A61" s="12">
        <v>58</v>
      </c>
      <c r="B61" s="13" t="s">
        <v>186</v>
      </c>
      <c r="C61" s="14">
        <v>12.673</v>
      </c>
      <c r="D61" s="12">
        <v>1104</v>
      </c>
      <c r="E61" s="15">
        <f>100*((LOG10(C61)-LOG10(12.57))/(LOG10(15.09)-LOG10(12.57))+11)</f>
        <v>1104.46626367492</v>
      </c>
      <c r="F61" s="13" t="s">
        <v>187</v>
      </c>
      <c r="G61" s="13">
        <v>41.1</v>
      </c>
      <c r="H61" s="13" t="s">
        <v>188</v>
      </c>
    </row>
    <row r="62" spans="1:8">
      <c r="A62" s="12">
        <v>59</v>
      </c>
      <c r="B62" s="13" t="s">
        <v>189</v>
      </c>
      <c r="C62" s="14">
        <v>12.921</v>
      </c>
      <c r="D62" s="12">
        <v>1116</v>
      </c>
      <c r="E62" s="15">
        <f t="shared" ref="E62:E74" si="3">100*((LOG10(C62)-LOG10(12.57))/(LOG10(15.09)-LOG10(12.57))+11)</f>
        <v>1115.07278084337</v>
      </c>
      <c r="F62" s="13" t="s">
        <v>190</v>
      </c>
      <c r="G62" s="13">
        <v>91.1</v>
      </c>
      <c r="H62" s="13" t="s">
        <v>191</v>
      </c>
    </row>
    <row r="63" spans="1:8">
      <c r="A63" s="12">
        <v>60</v>
      </c>
      <c r="B63" s="13" t="s">
        <v>192</v>
      </c>
      <c r="C63" s="12">
        <v>13.36</v>
      </c>
      <c r="D63" s="12"/>
      <c r="E63" s="12">
        <v>1133</v>
      </c>
      <c r="F63" s="13" t="s">
        <v>193</v>
      </c>
      <c r="G63" s="13">
        <v>127</v>
      </c>
      <c r="H63" s="13" t="s">
        <v>194</v>
      </c>
    </row>
    <row r="64" spans="1:8">
      <c r="A64" s="12">
        <v>61</v>
      </c>
      <c r="B64" s="13" t="s">
        <v>195</v>
      </c>
      <c r="C64" s="14">
        <v>13.56</v>
      </c>
      <c r="D64" s="12">
        <v>1144</v>
      </c>
      <c r="E64" s="15">
        <f t="shared" si="3"/>
        <v>1141.49057082732</v>
      </c>
      <c r="F64" s="13" t="s">
        <v>193</v>
      </c>
      <c r="G64" s="13">
        <v>117</v>
      </c>
      <c r="H64" s="13" t="s">
        <v>196</v>
      </c>
    </row>
    <row r="65" spans="1:8">
      <c r="A65" s="12">
        <v>62</v>
      </c>
      <c r="B65" s="13" t="s">
        <v>197</v>
      </c>
      <c r="C65" s="14">
        <v>13.68</v>
      </c>
      <c r="D65" s="12">
        <v>1144</v>
      </c>
      <c r="E65" s="15">
        <f t="shared" si="3"/>
        <v>1146.3125201696</v>
      </c>
      <c r="F65" s="13" t="s">
        <v>198</v>
      </c>
      <c r="G65" s="13">
        <v>68</v>
      </c>
      <c r="H65" s="13" t="s">
        <v>199</v>
      </c>
    </row>
    <row r="66" spans="1:8">
      <c r="A66" s="12">
        <v>63</v>
      </c>
      <c r="B66" s="13" t="s">
        <v>200</v>
      </c>
      <c r="C66" s="12">
        <v>13.75</v>
      </c>
      <c r="D66" s="12"/>
      <c r="E66" s="12">
        <v>1149</v>
      </c>
      <c r="F66" s="13" t="s">
        <v>201</v>
      </c>
      <c r="G66" s="13">
        <v>43</v>
      </c>
      <c r="H66" s="13" t="s">
        <v>202</v>
      </c>
    </row>
    <row r="67" spans="1:8">
      <c r="A67" s="12">
        <v>64</v>
      </c>
      <c r="B67" s="13" t="s">
        <v>203</v>
      </c>
      <c r="C67" s="14">
        <v>13.92</v>
      </c>
      <c r="D67" s="12">
        <v>1152</v>
      </c>
      <c r="E67" s="15">
        <f t="shared" si="3"/>
        <v>1155.83080721104</v>
      </c>
      <c r="F67" s="13" t="s">
        <v>204</v>
      </c>
      <c r="G67" s="13">
        <v>41</v>
      </c>
      <c r="H67" s="13" t="s">
        <v>205</v>
      </c>
    </row>
    <row r="68" spans="1:8">
      <c r="A68" s="12">
        <v>65</v>
      </c>
      <c r="B68" s="13" t="s">
        <v>206</v>
      </c>
      <c r="C68" s="14">
        <v>14.108</v>
      </c>
      <c r="D68" s="12">
        <v>1162</v>
      </c>
      <c r="E68" s="15">
        <f t="shared" si="3"/>
        <v>1163.17286747809</v>
      </c>
      <c r="F68" s="13" t="s">
        <v>207</v>
      </c>
      <c r="G68" s="13">
        <v>43.1</v>
      </c>
      <c r="H68" s="13" t="s">
        <v>208</v>
      </c>
    </row>
    <row r="69" spans="1:8">
      <c r="A69" s="12">
        <v>66</v>
      </c>
      <c r="B69" s="13" t="s">
        <v>209</v>
      </c>
      <c r="C69" s="14">
        <v>14.21</v>
      </c>
      <c r="D69" s="12">
        <v>1164</v>
      </c>
      <c r="E69" s="15">
        <f t="shared" si="3"/>
        <v>1167.11548968576</v>
      </c>
      <c r="F69" s="13" t="s">
        <v>210</v>
      </c>
      <c r="G69" s="13">
        <v>43.1</v>
      </c>
      <c r="H69" s="13" t="s">
        <v>127</v>
      </c>
    </row>
    <row r="70" spans="1:8">
      <c r="A70" s="12">
        <v>67</v>
      </c>
      <c r="B70" s="13" t="s">
        <v>211</v>
      </c>
      <c r="C70" s="14">
        <v>14.353</v>
      </c>
      <c r="D70" s="12">
        <v>1173</v>
      </c>
      <c r="E70" s="15">
        <f t="shared" si="3"/>
        <v>1172.59550203832</v>
      </c>
      <c r="F70" s="13" t="s">
        <v>212</v>
      </c>
      <c r="G70" s="13">
        <v>68</v>
      </c>
      <c r="H70" s="13" t="s">
        <v>213</v>
      </c>
    </row>
    <row r="71" spans="1:8">
      <c r="A71" s="12">
        <v>68</v>
      </c>
      <c r="B71" s="13" t="s">
        <v>214</v>
      </c>
      <c r="C71" s="14">
        <v>14.472</v>
      </c>
      <c r="D71" s="12">
        <v>1178</v>
      </c>
      <c r="E71" s="15">
        <f t="shared" si="3"/>
        <v>1177.11432996462</v>
      </c>
      <c r="F71" s="13" t="s">
        <v>215</v>
      </c>
      <c r="G71" s="13">
        <v>68</v>
      </c>
      <c r="H71" s="13" t="s">
        <v>213</v>
      </c>
    </row>
    <row r="72" spans="1:8">
      <c r="A72" s="12">
        <v>69</v>
      </c>
      <c r="B72" s="13" t="s">
        <v>216</v>
      </c>
      <c r="C72" s="14">
        <v>14.76</v>
      </c>
      <c r="D72" s="12">
        <v>1182</v>
      </c>
      <c r="E72" s="15">
        <f t="shared" si="3"/>
        <v>1187.89867319073</v>
      </c>
      <c r="F72" s="13" t="s">
        <v>217</v>
      </c>
      <c r="G72" s="13">
        <v>128</v>
      </c>
      <c r="H72" s="13" t="s">
        <v>218</v>
      </c>
    </row>
    <row r="73" spans="1:8">
      <c r="A73" s="12">
        <v>70</v>
      </c>
      <c r="B73" s="13" t="s">
        <v>219</v>
      </c>
      <c r="C73" s="14">
        <v>14.84</v>
      </c>
      <c r="D73" s="12">
        <v>1187</v>
      </c>
      <c r="E73" s="15">
        <f t="shared" si="3"/>
        <v>1190.85699233973</v>
      </c>
      <c r="F73" s="13" t="s">
        <v>220</v>
      </c>
      <c r="G73" s="13">
        <v>67</v>
      </c>
      <c r="H73" s="13" t="s">
        <v>221</v>
      </c>
    </row>
    <row r="74" spans="1:8">
      <c r="A74" s="12">
        <v>71</v>
      </c>
      <c r="B74" s="13" t="s">
        <v>222</v>
      </c>
      <c r="C74" s="14">
        <v>14.982</v>
      </c>
      <c r="D74" s="12">
        <v>1192</v>
      </c>
      <c r="E74" s="15">
        <f t="shared" si="3"/>
        <v>1196.06894607597</v>
      </c>
      <c r="F74" s="13" t="s">
        <v>223</v>
      </c>
      <c r="G74" s="13">
        <v>120</v>
      </c>
      <c r="H74" s="13" t="s">
        <v>224</v>
      </c>
    </row>
    <row r="75" spans="1:8">
      <c r="A75" s="12">
        <v>72</v>
      </c>
      <c r="B75" s="13" t="s">
        <v>225</v>
      </c>
      <c r="C75" s="14">
        <v>15.098</v>
      </c>
      <c r="D75" s="12">
        <v>1200</v>
      </c>
      <c r="E75" s="15">
        <f>100*((LOG10(C75)-LOG10(15.09))/(LOG10(17.46)-LOG10(15.09))+12)</f>
        <v>1200.36331980325</v>
      </c>
      <c r="F75" s="13" t="s">
        <v>226</v>
      </c>
      <c r="G75" s="13">
        <v>57</v>
      </c>
      <c r="H75" s="13" t="s">
        <v>227</v>
      </c>
    </row>
    <row r="76" spans="1:8">
      <c r="A76" s="12">
        <v>73</v>
      </c>
      <c r="B76" s="13" t="s">
        <v>228</v>
      </c>
      <c r="C76" s="14">
        <v>15.23</v>
      </c>
      <c r="D76" s="12">
        <v>1206</v>
      </c>
      <c r="E76" s="15">
        <f t="shared" ref="E76:E83" si="4">100*((LOG10(C76)-LOG10(15.09))/(LOG10(17.46)-LOG10(15.09))+12)</f>
        <v>1206.33046103095</v>
      </c>
      <c r="F76" s="13" t="s">
        <v>229</v>
      </c>
      <c r="G76" s="13">
        <v>43.1</v>
      </c>
      <c r="H76" s="13" t="s">
        <v>230</v>
      </c>
    </row>
    <row r="77" spans="1:8">
      <c r="A77" s="12">
        <v>74</v>
      </c>
      <c r="B77" s="13" t="s">
        <v>231</v>
      </c>
      <c r="C77" s="14">
        <v>15.4</v>
      </c>
      <c r="D77" s="12">
        <v>1210</v>
      </c>
      <c r="E77" s="15">
        <f t="shared" si="4"/>
        <v>1213.9396750335</v>
      </c>
      <c r="F77" s="13" t="s">
        <v>232</v>
      </c>
      <c r="G77" s="13">
        <v>57</v>
      </c>
      <c r="H77" s="13" t="s">
        <v>233</v>
      </c>
    </row>
    <row r="78" ht="14.35" spans="1:8">
      <c r="A78" s="12">
        <v>75</v>
      </c>
      <c r="B78" s="17" t="s">
        <v>234</v>
      </c>
      <c r="C78" s="14">
        <v>15.577</v>
      </c>
      <c r="D78" s="12">
        <v>1220</v>
      </c>
      <c r="E78" s="15">
        <f t="shared" si="4"/>
        <v>1221.77346731194</v>
      </c>
      <c r="F78" s="13" t="s">
        <v>235</v>
      </c>
      <c r="G78" s="13">
        <v>137</v>
      </c>
      <c r="H78" s="13" t="s">
        <v>236</v>
      </c>
    </row>
    <row r="79" spans="1:8">
      <c r="A79" s="12">
        <v>76</v>
      </c>
      <c r="B79" s="13" t="s">
        <v>237</v>
      </c>
      <c r="C79" s="14">
        <v>15.717</v>
      </c>
      <c r="D79" s="12">
        <v>1220</v>
      </c>
      <c r="E79" s="15">
        <f t="shared" si="4"/>
        <v>1227.90689528109</v>
      </c>
      <c r="F79" s="13" t="s">
        <v>238</v>
      </c>
      <c r="G79" s="13">
        <v>55.1</v>
      </c>
      <c r="H79" s="13" t="s">
        <v>239</v>
      </c>
    </row>
    <row r="80" spans="1:8">
      <c r="A80" s="12">
        <v>77</v>
      </c>
      <c r="B80" s="13" t="s">
        <v>240</v>
      </c>
      <c r="C80" s="14">
        <v>15.78</v>
      </c>
      <c r="D80" s="12">
        <v>1229</v>
      </c>
      <c r="E80" s="15">
        <f t="shared" si="4"/>
        <v>1230.64913459436</v>
      </c>
      <c r="F80" s="13" t="s">
        <v>241</v>
      </c>
      <c r="G80" s="13">
        <v>135</v>
      </c>
      <c r="H80" s="13" t="s">
        <v>242</v>
      </c>
    </row>
    <row r="81" spans="1:8">
      <c r="A81" s="12">
        <v>78</v>
      </c>
      <c r="B81" s="13" t="s">
        <v>243</v>
      </c>
      <c r="C81" s="14">
        <v>15.8</v>
      </c>
      <c r="D81" s="12">
        <v>1234</v>
      </c>
      <c r="E81" s="15">
        <f t="shared" si="4"/>
        <v>1231.51739769048</v>
      </c>
      <c r="F81" s="13" t="s">
        <v>244</v>
      </c>
      <c r="G81" s="13">
        <v>82</v>
      </c>
      <c r="H81" s="13" t="s">
        <v>245</v>
      </c>
    </row>
    <row r="82" spans="1:8">
      <c r="A82" s="12">
        <v>79</v>
      </c>
      <c r="B82" s="13" t="s">
        <v>246</v>
      </c>
      <c r="C82" s="14">
        <v>16.319</v>
      </c>
      <c r="D82" s="12">
        <v>1255</v>
      </c>
      <c r="E82" s="15">
        <f t="shared" si="4"/>
        <v>1253.67264282751</v>
      </c>
      <c r="F82" s="13" t="s">
        <v>247</v>
      </c>
      <c r="G82" s="13">
        <v>41.1</v>
      </c>
      <c r="H82" s="13" t="s">
        <v>248</v>
      </c>
    </row>
    <row r="83" spans="1:8">
      <c r="A83" s="12">
        <v>80</v>
      </c>
      <c r="B83" s="13" t="s">
        <v>249</v>
      </c>
      <c r="C83" s="14">
        <v>17.46</v>
      </c>
      <c r="D83" s="12">
        <v>1300</v>
      </c>
      <c r="E83" s="15">
        <f t="shared" si="4"/>
        <v>1300</v>
      </c>
      <c r="F83" s="13" t="s">
        <v>250</v>
      </c>
      <c r="G83" s="13">
        <v>57.1</v>
      </c>
      <c r="H83" s="13" t="s">
        <v>251</v>
      </c>
    </row>
    <row r="84" spans="1:8">
      <c r="A84" s="12">
        <v>81</v>
      </c>
      <c r="B84" s="13" t="s">
        <v>252</v>
      </c>
      <c r="C84" s="14">
        <v>18.66</v>
      </c>
      <c r="D84" s="12">
        <v>1348</v>
      </c>
      <c r="E84" s="15">
        <f>100*((LOG10(C84)-LOG10(17.46))/(LOG10(19.69)-LOG10(17.46))+13)</f>
        <v>1355.29996817698</v>
      </c>
      <c r="F84" s="13" t="s">
        <v>253</v>
      </c>
      <c r="G84" s="13">
        <v>43</v>
      </c>
      <c r="H84" s="13" t="s">
        <v>254</v>
      </c>
    </row>
    <row r="85" spans="1:8">
      <c r="A85" s="12">
        <v>82</v>
      </c>
      <c r="B85" s="13" t="s">
        <v>255</v>
      </c>
      <c r="C85" s="14">
        <v>19.05</v>
      </c>
      <c r="D85" s="12">
        <v>1371</v>
      </c>
      <c r="E85" s="15">
        <f t="shared" ref="E85:E91" si="5">100*((LOG10(C85)-LOG10(17.46))/(LOG10(19.69)-LOG10(17.46))+13)</f>
        <v>1372.50894607809</v>
      </c>
      <c r="F85" s="13" t="s">
        <v>256</v>
      </c>
      <c r="G85" s="13">
        <v>43.1</v>
      </c>
      <c r="H85" s="13" t="s">
        <v>230</v>
      </c>
    </row>
    <row r="86" spans="1:8">
      <c r="A86" s="12">
        <v>83</v>
      </c>
      <c r="B86" s="13" t="s">
        <v>257</v>
      </c>
      <c r="C86" s="14">
        <v>19.07</v>
      </c>
      <c r="D86" s="12">
        <v>1373</v>
      </c>
      <c r="E86" s="15">
        <f t="shared" si="5"/>
        <v>1373.38193485653</v>
      </c>
      <c r="F86" s="13" t="s">
        <v>258</v>
      </c>
      <c r="G86" s="13">
        <v>89</v>
      </c>
      <c r="H86" s="13" t="s">
        <v>259</v>
      </c>
    </row>
    <row r="87" spans="1:8">
      <c r="A87" s="12">
        <v>84</v>
      </c>
      <c r="B87" s="13" t="s">
        <v>260</v>
      </c>
      <c r="C87" s="14">
        <v>19.23</v>
      </c>
      <c r="D87" s="12">
        <v>1380</v>
      </c>
      <c r="E87" s="15">
        <f t="shared" si="5"/>
        <v>1380.33306232857</v>
      </c>
      <c r="F87" s="13" t="s">
        <v>261</v>
      </c>
      <c r="G87" s="13">
        <v>82</v>
      </c>
      <c r="H87" s="13" t="s">
        <v>262</v>
      </c>
    </row>
    <row r="88" spans="1:8">
      <c r="A88" s="12">
        <v>85</v>
      </c>
      <c r="B88" s="13" t="s">
        <v>263</v>
      </c>
      <c r="C88" s="14">
        <v>19.35</v>
      </c>
      <c r="D88" s="12">
        <v>1384</v>
      </c>
      <c r="E88" s="15">
        <f t="shared" si="5"/>
        <v>1385.50855789631</v>
      </c>
      <c r="F88" s="13" t="s">
        <v>264</v>
      </c>
      <c r="G88" s="13">
        <v>43</v>
      </c>
      <c r="H88" s="13" t="s">
        <v>265</v>
      </c>
    </row>
    <row r="89" spans="1:8">
      <c r="A89" s="12">
        <v>86</v>
      </c>
      <c r="B89" s="13" t="s">
        <v>266</v>
      </c>
      <c r="C89" s="14">
        <v>19.41</v>
      </c>
      <c r="D89" s="12">
        <v>1391</v>
      </c>
      <c r="E89" s="15">
        <f t="shared" si="5"/>
        <v>1388.08428202648</v>
      </c>
      <c r="F89" s="13" t="s">
        <v>267</v>
      </c>
      <c r="G89" s="13">
        <v>99</v>
      </c>
      <c r="H89" s="13" t="s">
        <v>83</v>
      </c>
    </row>
    <row r="90" spans="1:8">
      <c r="A90" s="12">
        <v>87</v>
      </c>
      <c r="B90" s="13" t="s">
        <v>268</v>
      </c>
      <c r="C90" s="14">
        <v>19.52</v>
      </c>
      <c r="D90" s="12">
        <v>1392</v>
      </c>
      <c r="E90" s="15">
        <f t="shared" si="5"/>
        <v>1392.78583089873</v>
      </c>
      <c r="F90" s="13" t="s">
        <v>269</v>
      </c>
      <c r="G90" s="13">
        <v>41</v>
      </c>
      <c r="H90" s="13" t="s">
        <v>270</v>
      </c>
    </row>
    <row r="91" spans="1:8">
      <c r="A91" s="12">
        <v>88</v>
      </c>
      <c r="B91" s="13" t="s">
        <v>271</v>
      </c>
      <c r="C91" s="14">
        <v>19.557</v>
      </c>
      <c r="D91" s="12">
        <v>1396</v>
      </c>
      <c r="E91" s="15">
        <f t="shared" si="5"/>
        <v>1394.36130822253</v>
      </c>
      <c r="F91" s="13" t="s">
        <v>272</v>
      </c>
      <c r="G91" s="13">
        <v>88</v>
      </c>
      <c r="H91" s="13" t="s">
        <v>273</v>
      </c>
    </row>
    <row r="92" spans="1:8">
      <c r="A92" s="12">
        <v>89</v>
      </c>
      <c r="B92" s="13" t="s">
        <v>274</v>
      </c>
      <c r="C92" s="14">
        <v>19.699</v>
      </c>
      <c r="D92" s="12">
        <v>1400</v>
      </c>
      <c r="E92" s="15">
        <f>100*((LOG10(C92)-LOG10(19.69))/(LOG10(21.79)-LOG10(19.69))+14)</f>
        <v>1400.45093667595</v>
      </c>
      <c r="F92" s="13" t="s">
        <v>275</v>
      </c>
      <c r="G92" s="13">
        <v>57</v>
      </c>
      <c r="H92" s="13" t="s">
        <v>227</v>
      </c>
    </row>
    <row r="93" spans="1:8">
      <c r="A93" s="12">
        <v>90</v>
      </c>
      <c r="B93" s="13" t="s">
        <v>276</v>
      </c>
      <c r="C93" s="14">
        <v>19.9</v>
      </c>
      <c r="D93" s="12">
        <v>1409</v>
      </c>
      <c r="E93" s="15">
        <f t="shared" ref="E93:E102" si="6">100*((LOG10(C93)-LOG10(19.69))/(LOG10(21.79)-LOG10(19.69))+14)</f>
        <v>1410.46853389381</v>
      </c>
      <c r="F93" s="13" t="s">
        <v>277</v>
      </c>
      <c r="G93" s="13">
        <v>41</v>
      </c>
      <c r="H93" s="13" t="s">
        <v>278</v>
      </c>
    </row>
    <row r="94" spans="1:8">
      <c r="A94" s="12">
        <v>91</v>
      </c>
      <c r="B94" s="13" t="s">
        <v>279</v>
      </c>
      <c r="C94" s="14">
        <v>20</v>
      </c>
      <c r="D94" s="12">
        <v>1405</v>
      </c>
      <c r="E94" s="15">
        <f t="shared" si="6"/>
        <v>1415.41478329783</v>
      </c>
      <c r="F94" s="13" t="s">
        <v>280</v>
      </c>
      <c r="G94" s="13">
        <v>41</v>
      </c>
      <c r="H94" s="13" t="s">
        <v>281</v>
      </c>
    </row>
    <row r="95" spans="1:8">
      <c r="A95" s="12">
        <v>92</v>
      </c>
      <c r="B95" s="13" t="s">
        <v>282</v>
      </c>
      <c r="C95" s="14">
        <v>20.13</v>
      </c>
      <c r="D95" s="12">
        <v>1419</v>
      </c>
      <c r="E95" s="15">
        <f t="shared" si="6"/>
        <v>1421.80806306039</v>
      </c>
      <c r="F95" s="13" t="s">
        <v>283</v>
      </c>
      <c r="G95" s="13">
        <v>41</v>
      </c>
      <c r="H95" s="13" t="s">
        <v>284</v>
      </c>
    </row>
    <row r="96" ht="14.35" spans="1:8">
      <c r="A96" s="12">
        <v>93</v>
      </c>
      <c r="B96" s="17" t="s">
        <v>285</v>
      </c>
      <c r="C96" s="14">
        <v>20.186</v>
      </c>
      <c r="D96" s="12">
        <v>1426</v>
      </c>
      <c r="E96" s="15">
        <f t="shared" si="6"/>
        <v>1424.5493775846</v>
      </c>
      <c r="F96" s="13" t="s">
        <v>286</v>
      </c>
      <c r="G96" s="13">
        <v>121</v>
      </c>
      <c r="H96" s="13" t="s">
        <v>287</v>
      </c>
    </row>
    <row r="97" spans="1:8">
      <c r="A97" s="12">
        <v>94</v>
      </c>
      <c r="B97" s="13" t="s">
        <v>288</v>
      </c>
      <c r="C97" s="14">
        <v>20.7</v>
      </c>
      <c r="D97" s="12">
        <v>1453</v>
      </c>
      <c r="E97" s="15">
        <f t="shared" si="6"/>
        <v>1449.36124048226</v>
      </c>
      <c r="F97" s="13" t="s">
        <v>289</v>
      </c>
      <c r="G97" s="13">
        <v>43</v>
      </c>
      <c r="H97" s="13" t="s">
        <v>290</v>
      </c>
    </row>
    <row r="98" spans="1:8">
      <c r="A98" s="12">
        <v>95</v>
      </c>
      <c r="B98" s="13" t="s">
        <v>291</v>
      </c>
      <c r="C98" s="14">
        <v>20.92</v>
      </c>
      <c r="D98" s="12">
        <v>1459</v>
      </c>
      <c r="E98" s="15">
        <f t="shared" si="6"/>
        <v>1459.79336223803</v>
      </c>
      <c r="F98" s="13" t="s">
        <v>292</v>
      </c>
      <c r="G98" s="13">
        <v>43</v>
      </c>
      <c r="H98" s="13" t="s">
        <v>127</v>
      </c>
    </row>
    <row r="99" spans="1:8">
      <c r="A99" s="12">
        <v>96</v>
      </c>
      <c r="B99" s="13" t="s">
        <v>293</v>
      </c>
      <c r="C99" s="14">
        <v>21.04</v>
      </c>
      <c r="D99" s="12">
        <v>1463</v>
      </c>
      <c r="E99" s="15">
        <f t="shared" si="6"/>
        <v>1465.43746546147</v>
      </c>
      <c r="F99" s="13" t="s">
        <v>294</v>
      </c>
      <c r="G99" s="13">
        <v>57.1</v>
      </c>
      <c r="H99" s="13" t="s">
        <v>251</v>
      </c>
    </row>
    <row r="100" spans="1:8">
      <c r="A100" s="12">
        <v>97</v>
      </c>
      <c r="B100" s="13" t="s">
        <v>295</v>
      </c>
      <c r="C100" s="14">
        <v>21.18</v>
      </c>
      <c r="D100" s="12">
        <v>1470</v>
      </c>
      <c r="E100" s="15">
        <f t="shared" si="6"/>
        <v>1471.98170814008</v>
      </c>
      <c r="F100" s="13" t="s">
        <v>296</v>
      </c>
      <c r="G100" s="13">
        <v>57</v>
      </c>
      <c r="H100" s="13" t="s">
        <v>251</v>
      </c>
    </row>
    <row r="101" spans="1:8">
      <c r="A101" s="12">
        <v>98</v>
      </c>
      <c r="B101" s="13" t="s">
        <v>297</v>
      </c>
      <c r="C101" s="14">
        <v>21.383</v>
      </c>
      <c r="D101" s="12">
        <v>1486</v>
      </c>
      <c r="E101" s="15">
        <f t="shared" si="6"/>
        <v>1481.39442721342</v>
      </c>
      <c r="F101" s="13" t="s">
        <v>298</v>
      </c>
      <c r="G101" s="13">
        <v>177.2</v>
      </c>
      <c r="H101" s="13" t="s">
        <v>299</v>
      </c>
    </row>
    <row r="102" spans="1:8">
      <c r="A102" s="12">
        <v>99</v>
      </c>
      <c r="B102" s="13" t="s">
        <v>300</v>
      </c>
      <c r="C102" s="14">
        <v>21.801</v>
      </c>
      <c r="D102" s="12">
        <v>1500</v>
      </c>
      <c r="E102" s="15">
        <f t="shared" si="6"/>
        <v>1500.49801664657</v>
      </c>
      <c r="F102" s="13" t="s">
        <v>301</v>
      </c>
      <c r="G102" s="13">
        <v>43.1</v>
      </c>
      <c r="H102" s="13" t="s">
        <v>302</v>
      </c>
    </row>
    <row r="103" spans="1:8">
      <c r="A103" s="12">
        <v>100</v>
      </c>
      <c r="B103" s="13" t="s">
        <v>303</v>
      </c>
      <c r="C103" s="14">
        <v>22.417</v>
      </c>
      <c r="D103" s="12">
        <v>1532</v>
      </c>
      <c r="E103" s="15">
        <f>100*((LOG10(C103)-LOG10(21.79))/(LOG10(23.77)-LOG10(21.79))+15)</f>
        <v>1532.6174875474</v>
      </c>
      <c r="F103" s="13" t="s">
        <v>304</v>
      </c>
      <c r="G103" s="13">
        <v>111</v>
      </c>
      <c r="H103" s="13" t="s">
        <v>305</v>
      </c>
    </row>
    <row r="104" spans="1:8">
      <c r="A104" s="12">
        <v>101</v>
      </c>
      <c r="B104" s="13" t="s">
        <v>306</v>
      </c>
      <c r="C104" s="14">
        <v>22.68</v>
      </c>
      <c r="D104" s="12">
        <v>1548</v>
      </c>
      <c r="E104" s="15">
        <f t="shared" ref="E104:E107" si="7">100*((LOG10(C104)-LOG10(21.79))/(LOG10(23.77)-LOG10(21.79))+15)</f>
        <v>1546.02838691809</v>
      </c>
      <c r="F104" s="13" t="s">
        <v>307</v>
      </c>
      <c r="G104" s="13">
        <v>43</v>
      </c>
      <c r="H104" s="13" t="s">
        <v>308</v>
      </c>
    </row>
    <row r="105" spans="1:8">
      <c r="A105" s="12">
        <v>102</v>
      </c>
      <c r="B105" s="13" t="s">
        <v>309</v>
      </c>
      <c r="C105" s="14">
        <v>22.94</v>
      </c>
      <c r="D105" s="12">
        <v>1556</v>
      </c>
      <c r="E105" s="15">
        <f t="shared" si="7"/>
        <v>1559.13431115594</v>
      </c>
      <c r="F105" s="13" t="s">
        <v>310</v>
      </c>
      <c r="G105" s="13">
        <v>43</v>
      </c>
      <c r="H105" s="13" t="s">
        <v>311</v>
      </c>
    </row>
    <row r="106" spans="1:8">
      <c r="A106" s="12">
        <v>103</v>
      </c>
      <c r="B106" s="13" t="s">
        <v>312</v>
      </c>
      <c r="C106" s="14">
        <v>23.022</v>
      </c>
      <c r="D106" s="12">
        <v>1564</v>
      </c>
      <c r="E106" s="15">
        <f t="shared" si="7"/>
        <v>1563.23692157429</v>
      </c>
      <c r="F106" s="13" t="s">
        <v>313</v>
      </c>
      <c r="G106" s="13">
        <v>69</v>
      </c>
      <c r="H106" s="13" t="s">
        <v>314</v>
      </c>
    </row>
    <row r="107" spans="1:8">
      <c r="A107" s="12">
        <v>104</v>
      </c>
      <c r="B107" s="13" t="s">
        <v>315</v>
      </c>
      <c r="C107" s="14">
        <v>23.2</v>
      </c>
      <c r="D107" s="12">
        <v>1570</v>
      </c>
      <c r="E107" s="15">
        <f t="shared" si="7"/>
        <v>1572.09252785807</v>
      </c>
      <c r="F107" s="13" t="s">
        <v>316</v>
      </c>
      <c r="G107" s="13">
        <v>57.1</v>
      </c>
      <c r="H107" s="13" t="s">
        <v>251</v>
      </c>
    </row>
    <row r="108" spans="1:8">
      <c r="A108" s="12">
        <v>105</v>
      </c>
      <c r="B108" s="13" t="s">
        <v>317</v>
      </c>
      <c r="C108" s="14">
        <v>23.781</v>
      </c>
      <c r="D108" s="12">
        <v>1600</v>
      </c>
      <c r="E108" s="15">
        <f>100*((LOG10(C108)-LOG10(23.77))/(LOG10(25.65)-LOG10(23.77))+16)</f>
        <v>1600.60781064765</v>
      </c>
      <c r="F108" s="13" t="s">
        <v>318</v>
      </c>
      <c r="G108" s="13">
        <v>43.1</v>
      </c>
      <c r="H108" s="13" t="s">
        <v>302</v>
      </c>
    </row>
    <row r="109" spans="1:8">
      <c r="A109" s="12">
        <v>106</v>
      </c>
      <c r="B109" s="13" t="s">
        <v>319</v>
      </c>
      <c r="C109" s="14">
        <v>24.668</v>
      </c>
      <c r="D109" s="12">
        <v>1633</v>
      </c>
      <c r="E109" s="15">
        <f t="shared" ref="E109:E110" si="8">100*((LOG10(C109)-LOG10(23.77))/(LOG10(25.65)-LOG10(23.77))+16)</f>
        <v>1648.71639716811</v>
      </c>
      <c r="F109" s="13" t="s">
        <v>320</v>
      </c>
      <c r="G109" s="13">
        <v>57.1</v>
      </c>
      <c r="H109" s="13" t="s">
        <v>299</v>
      </c>
    </row>
    <row r="110" spans="1:8">
      <c r="A110" s="12">
        <v>107</v>
      </c>
      <c r="B110" s="13" t="s">
        <v>321</v>
      </c>
      <c r="C110" s="14">
        <v>25.22</v>
      </c>
      <c r="D110" s="12">
        <v>1663</v>
      </c>
      <c r="E110" s="15">
        <f t="shared" si="8"/>
        <v>1677.7898072543</v>
      </c>
      <c r="F110" s="13" t="s">
        <v>322</v>
      </c>
      <c r="G110" s="13">
        <v>195</v>
      </c>
      <c r="H110" s="13" t="s">
        <v>323</v>
      </c>
    </row>
    <row r="111" spans="1:8">
      <c r="A111" s="12">
        <v>108</v>
      </c>
      <c r="B111" s="13" t="s">
        <v>324</v>
      </c>
      <c r="C111" s="14">
        <v>25.662</v>
      </c>
      <c r="D111" s="12">
        <v>1700</v>
      </c>
      <c r="E111" s="15">
        <f>100*((LOG10(C111)-LOG10(25.65))/(LOG10(27.44)-LOG10(25.65))+17)</f>
        <v>1700.69335772291</v>
      </c>
      <c r="F111" s="13" t="s">
        <v>325</v>
      </c>
      <c r="G111" s="13">
        <v>57</v>
      </c>
      <c r="H111" s="13" t="s">
        <v>227</v>
      </c>
    </row>
    <row r="112" spans="1:8">
      <c r="A112" s="12">
        <v>109</v>
      </c>
      <c r="B112" s="13" t="s">
        <v>326</v>
      </c>
      <c r="C112" s="14">
        <v>26.94</v>
      </c>
      <c r="D112" s="12">
        <v>1770</v>
      </c>
      <c r="E112" s="15">
        <f>100*((LOG10(C112)-LOG10(25.65))/(LOG10(27.44)-LOG10(25.65))+17)</f>
        <v>1772.73923205933</v>
      </c>
      <c r="F112" s="13" t="s">
        <v>327</v>
      </c>
      <c r="G112" s="13">
        <v>57</v>
      </c>
      <c r="H112" s="13" t="s">
        <v>227</v>
      </c>
    </row>
    <row r="113" spans="1:8">
      <c r="A113" s="12">
        <v>110</v>
      </c>
      <c r="B113" s="13" t="s">
        <v>324</v>
      </c>
      <c r="C113" s="14">
        <v>27.45</v>
      </c>
      <c r="D113" s="12">
        <v>1800</v>
      </c>
      <c r="E113" s="15">
        <f>100*((LOG10(C113)-LOG10(27.44))/(LOG10(29.14)-LOG10(27.44))+18)</f>
        <v>1800.60616388376</v>
      </c>
      <c r="F113" s="13" t="s">
        <v>325</v>
      </c>
      <c r="G113" s="13">
        <v>57</v>
      </c>
      <c r="H113" s="13" t="s">
        <v>227</v>
      </c>
    </row>
    <row r="114" spans="1:8">
      <c r="A114" s="12">
        <v>111</v>
      </c>
      <c r="B114" s="13" t="s">
        <v>328</v>
      </c>
      <c r="C114" s="14">
        <v>27.848</v>
      </c>
      <c r="D114" s="12">
        <v>1827</v>
      </c>
      <c r="E114" s="15">
        <f t="shared" ref="E114:E115" si="9">100*((LOG10(C114)-LOG10(27.44))/(LOG10(29.14)-LOG10(27.44))+18)</f>
        <v>1824.55389812807</v>
      </c>
      <c r="F114" s="13" t="s">
        <v>329</v>
      </c>
      <c r="G114" s="13">
        <v>43</v>
      </c>
      <c r="H114" s="13" t="s">
        <v>330</v>
      </c>
    </row>
    <row r="115" spans="1:8">
      <c r="A115" s="12">
        <v>112</v>
      </c>
      <c r="B115" s="13" t="s">
        <v>331</v>
      </c>
      <c r="C115" s="14">
        <v>28.155</v>
      </c>
      <c r="D115" s="12">
        <v>1844</v>
      </c>
      <c r="E115" s="15">
        <f t="shared" si="9"/>
        <v>1842.79347320504</v>
      </c>
      <c r="F115" s="13" t="s">
        <v>332</v>
      </c>
      <c r="G115" s="13">
        <v>43.1</v>
      </c>
      <c r="H115" s="13" t="s">
        <v>333</v>
      </c>
    </row>
    <row r="116" ht="14.75" spans="1:8">
      <c r="A116" s="18">
        <v>113</v>
      </c>
      <c r="B116" s="19" t="s">
        <v>334</v>
      </c>
      <c r="C116" s="20">
        <v>29.56</v>
      </c>
      <c r="D116" s="18">
        <v>1926</v>
      </c>
      <c r="E116" s="21">
        <f>100*((LOG10(C116)-LOG10(29.14))/(LOG10(30.76)-LOG10(29.14))+19)</f>
        <v>1926.44992765553</v>
      </c>
      <c r="F116" s="19" t="s">
        <v>335</v>
      </c>
      <c r="G116" s="19">
        <v>74</v>
      </c>
      <c r="H116" s="19" t="s">
        <v>336</v>
      </c>
    </row>
    <row r="117" ht="14.75" spans="5:5">
      <c r="E117" s="2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2025-05-13T14:35:34Z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99BBC28A0E4545FF8E9B49C5D14469D5_13</vt:lpwstr>
  </property>
  <property fmtid="{D5CDD505-2E9C-101B-9397-08002B2CF9AE}" pid="3" name="KSOProductBuildVer">
    <vt:lpwstr>2052-12.1.0.20784</vt:lpwstr>
  </property>
</Properties>
</file>