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C:\Users\Tomi\Dropbox\2018\LGyG\ARTICULO Y RESUMEN ICHA\ARTICULO\PRUEBA DE GALERAS\"/>
    </mc:Choice>
  </mc:AlternateContent>
  <xr:revisionPtr revIDLastSave="0" documentId="8_{2A437946-E1B3-4492-96C8-DC53486D8C89}" xr6:coauthVersionLast="37" xr6:coauthVersionMax="37" xr10:uidLastSave="{00000000-0000-0000-0000-000000000000}"/>
  <bookViews>
    <workbookView xWindow="0" yWindow="0" windowWidth="20490" windowHeight="7095" xr2:uid="{00000000-000D-0000-FFFF-FFFF00000000}"/>
  </bookViews>
  <sheets>
    <sheet name="Table S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G26" i="1" l="1"/>
  <c r="F26" i="1"/>
  <c r="F21" i="1"/>
  <c r="F23" i="1"/>
  <c r="F22" i="1"/>
  <c r="F20" i="1"/>
  <c r="G11" i="1"/>
  <c r="F11" i="1"/>
  <c r="F18" i="1" l="1"/>
  <c r="F17" i="1"/>
  <c r="F14" i="1"/>
  <c r="F13" i="1"/>
  <c r="F9" i="1" l="1"/>
  <c r="F8" i="1"/>
  <c r="F7" i="1"/>
  <c r="F15" i="1" l="1"/>
  <c r="G31" i="1" l="1"/>
  <c r="F31" i="1"/>
</calcChain>
</file>

<file path=xl/sharedStrings.xml><?xml version="1.0" encoding="utf-8"?>
<sst xmlns="http://schemas.openxmlformats.org/spreadsheetml/2006/main" count="151" uniqueCount="119">
  <si>
    <t>Country</t>
  </si>
  <si>
    <t>Poisoning implicated</t>
  </si>
  <si>
    <t>Causative microalgae species</t>
  </si>
  <si>
    <t>Impact</t>
  </si>
  <si>
    <t>References</t>
  </si>
  <si>
    <t>PSP</t>
  </si>
  <si>
    <t>-</t>
  </si>
  <si>
    <t>Pyrodinium bahamense</t>
  </si>
  <si>
    <t>CFP</t>
  </si>
  <si>
    <t>Guatemala</t>
  </si>
  <si>
    <t>Costa Rica</t>
  </si>
  <si>
    <t>Mata et al. (1990); Vargas-Montero and Freer (2002)</t>
  </si>
  <si>
    <t>Colombia</t>
  </si>
  <si>
    <t>Unknown</t>
  </si>
  <si>
    <t>Mancera-Pineda et al. (2003)</t>
  </si>
  <si>
    <t>El Salvador</t>
  </si>
  <si>
    <t>Venezuela</t>
  </si>
  <si>
    <t>Nicaragua</t>
  </si>
  <si>
    <t>Chow et al. (2010)</t>
  </si>
  <si>
    <t>Cuba</t>
  </si>
  <si>
    <t>Chile</t>
  </si>
  <si>
    <t>Alexandrium catenella</t>
  </si>
  <si>
    <t>Uruguay</t>
  </si>
  <si>
    <t>Human Intoxication</t>
  </si>
  <si>
    <t>Pyrodinium bahamense, Gymnodinium catenatum</t>
  </si>
  <si>
    <t>Saldate-Castañeda, O., Vázquez-Castellanos, J. L., Galván, J., Sánchez Anguiano, A. and Nazar, A. (1991). Intoxicaciones por toxina paralizante de molusco en Oaxaca. Salud Pública en México, 33, 240-247.</t>
  </si>
  <si>
    <t>García-Mendoza, E., Quijano-Scheggia, S. I., Olivos-Ortiz, A. and Núñez-Vázquez, E. J. (2016). Florecimientos Algales Nocivos en México. Ensenada, México. CICESE. 438 p</t>
  </si>
  <si>
    <t>Saldate-Castañeda et al. (1991); COFEPRIS (2016); García-Mendoza et al. (2016) and references therein</t>
  </si>
  <si>
    <t>Years</t>
  </si>
  <si>
    <t>Núñez-Vázquez, E. J., (2017). Investigaciones sobre la ciguatera en México: aspectos bioquímicos y biomédicos. Memorias IV Congreso Sociedad Mexicana para el Estudio de los Florecimientos Algales Nocivos p. 23</t>
  </si>
  <si>
    <t>1987, 1989</t>
  </si>
  <si>
    <t>1972–2015</t>
  </si>
  <si>
    <t>1984–2015</t>
  </si>
  <si>
    <t>Barraza, J. E., Armero, J. A. and Valencia, Z. M. (2004). The red Tide Event in El Salvador. August 2001 January 2002. Rev. Biol. Trop., 52, 1 -4.</t>
  </si>
  <si>
    <t>Bustillos-Guzman et al. (2016) and references therein; Nuñez-Vázquez (2017)</t>
  </si>
  <si>
    <t>Rosales-Loessener (1989), OPS (1990)</t>
  </si>
  <si>
    <t>1989, 2000, 2001</t>
  </si>
  <si>
    <t>1989, 1990</t>
  </si>
  <si>
    <t>Reyes-Vásquez et al. (1979)</t>
  </si>
  <si>
    <t>1978, 1991</t>
  </si>
  <si>
    <t>La Barbera (1996)</t>
  </si>
  <si>
    <t>La Barbera (1996); La Barbera-Sánchez et al. (2008)</t>
  </si>
  <si>
    <t>Gymnodinium catenatum, Alexandrium tamarense</t>
  </si>
  <si>
    <t>1991, 2004</t>
  </si>
  <si>
    <t>La Barbera-Sánchez, A.,  Gamboa, J., Castillo, I. and Rojas, L. (2008). "Informe de Venezuela", in IOC Regional Science Planning Workshop on Harmful Algal Blooms in IOCARIBE ANCA IV eds Mancera, J. E., . Universidad Nacional de Colombia, sede Caribe, San Andrés isla. 21-25. Accessed at: https://jcomm.info/index.php?option=com_oe&amp;task=viewDocumentRecord&amp;docID=2852 on 2018-06-18.</t>
  </si>
  <si>
    <t>TOTAL</t>
  </si>
  <si>
    <t>1993-2002</t>
  </si>
  <si>
    <t>Not specified</t>
  </si>
  <si>
    <t>Mancera-Pineda et al. (2003) and references therein</t>
  </si>
  <si>
    <t>1993-2006</t>
  </si>
  <si>
    <t>Mancera, J. E., Gavio, B. and  Arencibia, G. (2003). Floraciones Algales Nocivas, Intoxicación por microalgas e impactos en el desarrollo regional: El caso de San Andrés Isla Caribe Colombiano. Cuadernillos del Caribe 13: 46-62. Accessed at: https://revistas.unal.edu.co/index.php/ccaribe/article/view/41328 on 2018-06-18.</t>
  </si>
  <si>
    <t>Bustillos-Guzmán, J. J., Leyva-Valencia, I., Hernández-Sandoval, F. E., Band-Schmidt, C. J., López-Cortés, D. J., Núñez-Vázquez, E. J. (2016). "Ficotoxinas en aguas del Golfo de California: una revisión, in Florecimientos Algales Nocivos en México, eds García-Mendoza, E., Quijano-Scheggia, S. I., Olivos-Ortiz, A. and Núñez-Vázquez, E. J. Ensenada, México. CICESE. 162-179.</t>
  </si>
  <si>
    <t>COFEPRIS, Comisión Federal para la Protección contra Riesgos Sanitarios. (2016). Proyecto de Marea Roja: Vigilancia sanitaria de moluscos bivalvos expuestos a florecimientos algales nocivos. Accessed at: https://www.gob.mx/cms/uploads/attachment/file/130052/Proyecto_Marea_Roja_COFEPRIS.pdf  on 2018-06-15.</t>
  </si>
  <si>
    <t>OPS, Organización Panamericana de la Salud (1990). Boletín Epidemiológico. 11, 2. Accessed at: cidbimena.desastres.hn/docum/ops/publicaciones/Epidemiologico/BE_v11n2.pdf on 2018-06-17</t>
  </si>
  <si>
    <t>Vargas-Montero, M., Freer, E., (2004). "Paralytic Shellfish Poisoning Outbreaks in Costa Rica" in Harmful Algae 2002, eds Steidinger, K. A., Landsberg, J. H., Tomas, C. R. and Vargo, G. A. Florida Fish and Wildlife Conservation Commission, Florida Institute of Oceanography, and Intergovernmental Oceanographic Commission of UNESCO. 482-484.</t>
  </si>
  <si>
    <t>Méndez and Ferrari (2002)</t>
  </si>
  <si>
    <t>Méndez, S. and Ferrari, G. (2002). "Floraciones algales nocivas en Uruguay: Antecedentes, proyectos en curso y revisión de resultados", in Floraciones Algales Nocivas en el Cono Sur Americano, eds Sar, E. A., Ferrario, M. E., Reguera, B. Instituto Español de Oceanografía. 271-288.</t>
  </si>
  <si>
    <t>DSP</t>
  </si>
  <si>
    <t>Dinophysis acuta</t>
  </si>
  <si>
    <t>1991, 2005</t>
  </si>
  <si>
    <t>1970-1979, 2004</t>
  </si>
  <si>
    <t>Muñoz et al. (1992) and references therein; García et al. (2006)</t>
  </si>
  <si>
    <t>Buschmann (2005); García et al. (2005)</t>
  </si>
  <si>
    <t>2002, 2010</t>
  </si>
  <si>
    <t>García et al. (2004a); Rubio et al. (2015)</t>
  </si>
  <si>
    <t>Guzman et al. (2002); Buschman (2005)</t>
  </si>
  <si>
    <t>PSP/DSP</t>
  </si>
  <si>
    <t>Alexandrium catenella, Dinophysis acuta</t>
  </si>
  <si>
    <t>García et al. (2004b)</t>
  </si>
  <si>
    <t>Argentina</t>
  </si>
  <si>
    <t>Alexandrium tamarense</t>
  </si>
  <si>
    <t>1987-1988, 2002</t>
  </si>
  <si>
    <t>Esteves et al. (1992); Gayoso and Fulco (2006)</t>
  </si>
  <si>
    <t xml:space="preserve">1980, 1984-1985, 1989, 1992, 1994, 1996, 2009  </t>
  </si>
  <si>
    <t>El Busto et al. (1981); Santinelli et al. (2002); Turner et al. (2014)</t>
  </si>
  <si>
    <t>Prorocentrum lima</t>
  </si>
  <si>
    <t>Gayoso et al. (2002)</t>
  </si>
  <si>
    <t>Sar et al. (2010); Goya et al. (2012)</t>
  </si>
  <si>
    <t>Dinophysis acuminata</t>
  </si>
  <si>
    <t>Sar et al. (2012)</t>
  </si>
  <si>
    <t>Barton, E. D., Tanner, P., Turchen, S. G., Tunget, C. L., Manoguerra, A. &amp; Clark, R. F. (1995). Ciguatera fish poisoning-A Southern California epidemic. West Journal of Medicine, 163:31-35</t>
  </si>
  <si>
    <t xml:space="preserve">OPS (1990); Barraza et al. (2004); Kopper et al. (2009) </t>
  </si>
  <si>
    <t>1972-2002</t>
  </si>
  <si>
    <r>
      <t xml:space="preserve">Dinophysis </t>
    </r>
    <r>
      <rPr>
        <sz val="12"/>
        <rFont val="Times New Roman"/>
        <family val="1"/>
      </rPr>
      <t>spp.</t>
    </r>
  </si>
  <si>
    <t>Tabla S1. Summary of intoxication and human fatalities associated with harmful algal blooms in countries from Latin America and the Caribbean Region</t>
  </si>
  <si>
    <t>Fatalities</t>
  </si>
  <si>
    <t>Mexico</t>
  </si>
  <si>
    <r>
      <rPr>
        <sz val="12"/>
        <rFont val="Times New Roman"/>
        <family val="1"/>
      </rPr>
      <t>Probably</t>
    </r>
    <r>
      <rPr>
        <i/>
        <sz val="12"/>
        <rFont val="Times New Roman"/>
        <family val="1"/>
      </rPr>
      <t xml:space="preserve"> Alexandrium </t>
    </r>
    <r>
      <rPr>
        <sz val="12"/>
        <rFont val="Times New Roman"/>
        <family val="1"/>
      </rPr>
      <t xml:space="preserve">sp. (reported as </t>
    </r>
    <r>
      <rPr>
        <i/>
        <sz val="12"/>
        <rFont val="Times New Roman"/>
        <family val="1"/>
      </rPr>
      <t xml:space="preserve">Gonyaulax </t>
    </r>
    <r>
      <rPr>
        <sz val="12"/>
        <rFont val="Times New Roman"/>
        <family val="1"/>
      </rPr>
      <t>sp.)</t>
    </r>
    <r>
      <rPr>
        <i/>
        <sz val="12"/>
        <rFont val="Times New Roman"/>
        <family val="1"/>
      </rPr>
      <t xml:space="preserve"> </t>
    </r>
    <r>
      <rPr>
        <sz val="12"/>
        <rFont val="Times New Roman"/>
        <family val="1"/>
      </rPr>
      <t>and</t>
    </r>
    <r>
      <rPr>
        <i/>
        <sz val="12"/>
        <rFont val="Times New Roman"/>
        <family val="1"/>
      </rPr>
      <t xml:space="preserve"> Gymnodinium</t>
    </r>
    <r>
      <rPr>
        <sz val="12"/>
        <rFont val="Times New Roman"/>
        <family val="1"/>
      </rPr>
      <t xml:space="preserve"> sp.</t>
    </r>
  </si>
  <si>
    <r>
      <t xml:space="preserve">Two events in that year, one associated with </t>
    </r>
    <r>
      <rPr>
        <i/>
        <sz val="12"/>
        <rFont val="Times New Roman"/>
        <family val="1"/>
      </rPr>
      <t>Alexandrium tamarense</t>
    </r>
    <r>
      <rPr>
        <sz val="12"/>
        <rFont val="Times New Roman"/>
        <family val="1"/>
      </rPr>
      <t xml:space="preserve"> (reported as </t>
    </r>
    <r>
      <rPr>
        <i/>
        <sz val="12"/>
        <rFont val="Times New Roman"/>
        <family val="1"/>
      </rPr>
      <t xml:space="preserve">Gonyaulax </t>
    </r>
    <r>
      <rPr>
        <sz val="12"/>
        <rFont val="Times New Roman"/>
        <family val="1"/>
      </rPr>
      <t xml:space="preserve">var. </t>
    </r>
    <r>
      <rPr>
        <i/>
        <sz val="12"/>
        <rFont val="Times New Roman"/>
        <family val="1"/>
      </rPr>
      <t>excavata</t>
    </r>
    <r>
      <rPr>
        <sz val="12"/>
        <rFont val="Times New Roman"/>
        <family val="1"/>
      </rPr>
      <t>) and the other with unknown species</t>
    </r>
  </si>
  <si>
    <r>
      <t>Gambierdiscus toxicus.</t>
    </r>
    <r>
      <rPr>
        <sz val="12"/>
        <rFont val="Times New Roman"/>
        <family val="1"/>
      </rPr>
      <t xml:space="preserve">The following species were also reported (although they do not cause CFP): </t>
    </r>
    <r>
      <rPr>
        <i/>
        <sz val="12"/>
        <rFont val="Times New Roman"/>
        <family val="1"/>
      </rPr>
      <t xml:space="preserve">Coolia monotis, Ostreopsis lenticularis, Prorocentrum belizeanum, Prorocentrum concavum, Prorocentrum lima </t>
    </r>
    <r>
      <rPr>
        <sz val="12"/>
        <rFont val="Times New Roman"/>
        <family val="1"/>
      </rPr>
      <t>and</t>
    </r>
    <r>
      <rPr>
        <i/>
        <sz val="12"/>
        <rFont val="Times New Roman"/>
        <family val="1"/>
      </rPr>
      <t xml:space="preserve"> Prorocentrum mexicanum</t>
    </r>
  </si>
  <si>
    <r>
      <t xml:space="preserve">Barraza, J. E. (2009). Food poisoning due to consumption of the marine gastropod </t>
    </r>
    <r>
      <rPr>
        <i/>
        <sz val="12"/>
        <rFont val="Times New Roman"/>
        <family val="1"/>
      </rPr>
      <t>Plicopurpura columellaris</t>
    </r>
    <r>
      <rPr>
        <sz val="12"/>
        <rFont val="Times New Roman"/>
        <family val="1"/>
      </rPr>
      <t xml:space="preserve"> in El Salvador. Toxicon, 54, 895-896</t>
    </r>
  </si>
  <si>
    <r>
      <t>Guzman, L., Pacheco, H., Pizarro, G., Alarcón, C. (2002). "</t>
    </r>
    <r>
      <rPr>
        <i/>
        <sz val="12"/>
        <rFont val="Times New Roman"/>
        <family val="1"/>
      </rPr>
      <t xml:space="preserve">Alexandrium catenella </t>
    </r>
    <r>
      <rPr>
        <sz val="12"/>
        <rFont val="Times New Roman"/>
        <family val="1"/>
      </rPr>
      <t>y veneno paralizante de los mariscos en Chile" in Floraciones Algales Nocivas en el Cono Sur Americano, eds Sar, E. A., Ferrario, M. E., Reguera, B. Instituto Español de Oceanografía. 237-256.</t>
    </r>
  </si>
  <si>
    <r>
      <t xml:space="preserve">Mata, L., Abarca, G., Marranghello, L., and Víquez, R. (1990). Intoxicación paralítica por mariscos (IPM) por </t>
    </r>
    <r>
      <rPr>
        <i/>
        <sz val="12"/>
        <rFont val="Times New Roman"/>
        <family val="1"/>
      </rPr>
      <t>Spondylus calcifer</t>
    </r>
    <r>
      <rPr>
        <sz val="12"/>
        <rFont val="Times New Roman"/>
        <family val="1"/>
      </rPr>
      <t xml:space="preserve"> contaminado con </t>
    </r>
    <r>
      <rPr>
        <i/>
        <sz val="12"/>
        <rFont val="Times New Roman"/>
        <family val="1"/>
      </rPr>
      <t>Pyrodinium bahamense</t>
    </r>
    <r>
      <rPr>
        <sz val="12"/>
        <rFont val="Times New Roman"/>
        <family val="1"/>
      </rPr>
      <t>, Costa Rica. Rev. Biol. Trop. 38, 129-136.</t>
    </r>
  </si>
  <si>
    <t xml:space="preserve">La Barbera, A. (1996). "Brotes de biotoxinas marinas durante 1991-1992, en la región nororiental de Venezuela", in Tercera Consulta de Expertos Sobre Tecnología de Productos Pesqueros en América Latina, eds Bello, R. A. and Lima dos Santos, C. A. FAO Informe de Pesca. 538, 69-72. </t>
  </si>
  <si>
    <t>Kopper, G., Calderón, G., Schneider, S., Domínguez, W., Gutiérrez, G. (2009). Enfermedades trasmitidas por alimentos y su impacto socioeconómico. Estudios de caso en Costa Rica, El Salvador, Guatemala, Honduras y Nicaragua. Organización de las Naciones Unidas para la Agricultura y la Alimentación. Roma. 197 p.</t>
  </si>
  <si>
    <t>La Barbera-Sánchez, A., Soler JF, Rojas De Astudillo L, Chang-Yen I. (2004). Paralytic Shellfish Poisoning (PSP) in Margarita Island, Venezuela. Rev. Biol. Trop. 52:89-98.</t>
  </si>
  <si>
    <r>
      <t xml:space="preserve">Licea, S., Navarrete, A., Rodriguez, R.,Bustillos, J., Martínez, B., Ramirez, C. (2008). Monitoring a Bloom of Pyrodinium bahamense Var. compressum occurring in El Salvador, Guatemala and Mexico (November 2005-March 2006). In </t>
    </r>
    <r>
      <rPr>
        <i/>
        <sz val="12"/>
        <rFont val="Times New Roman"/>
        <family val="1"/>
      </rPr>
      <t>12th Proceedings of the International Conference on Harmful Algae</t>
    </r>
    <r>
      <rPr>
        <sz val="12"/>
        <rFont val="Times New Roman"/>
        <family val="1"/>
      </rPr>
      <t>, edited by O. Moestrup, G. Doucette, H. Enevoldsen, A. Godhe, G. Hallegraeff, .B Luckas, et al., 219–20. Copenhague: International Society for the Study of Harmful Algae and Intergovernmental Oceanographic Commission of UNESCO.</t>
    </r>
  </si>
  <si>
    <t>Muñoz, P., Avaria, S., Sievers, H., Prado, R. (1992). Presencia de dinoflagelados tóxicos del género Dinophysis en el seno Aysén, Chile. Rev. Biol. Mar. 27: 187-212</t>
  </si>
  <si>
    <t>Barraza (2009); Licea et al. (2008)</t>
  </si>
  <si>
    <t>Reyes-Vázquez, G., Ferraz-Reyes, E., and Vasquez, E., (1979). "Toxic dinoflagellate blooms in northeastern Venezuela during 1977", in Toxic Dinoflagellate Blooms, eds Taylor, D. L. and Selinger, H. H. Elsevier North Holland. 191-194</t>
  </si>
  <si>
    <t>Chow, N., Vammen, K. and B. Reguera. (2012). First report of PSP on Pacific coast of Nicaragua associated with Pyrodinium bahamense. Harmful Algae News, IOC Newsletter on toxic algae and algal blooms, 41, 6-7.</t>
  </si>
  <si>
    <r>
      <t xml:space="preserve">Rubio, D.P., Roa, L.G., Soto, D.A., Velasquez, F.J., Gregorcic, N.A, Soto, J.A, Martinez, M.C., Kalergis, A.M., Vasquez, A.E. (2015). Purification and characterization of saxitoxin from </t>
    </r>
    <r>
      <rPr>
        <i/>
        <sz val="12"/>
        <rFont val="Times New Roman"/>
        <family val="1"/>
      </rPr>
      <t>Mytilus chilensis</t>
    </r>
    <r>
      <rPr>
        <sz val="12"/>
        <rFont val="Times New Roman"/>
        <family val="1"/>
      </rPr>
      <t xml:space="preserve"> of southern Chile. Toxicon 108:147-153.</t>
    </r>
  </si>
  <si>
    <t>Esteves, J.L., Santinelli, N., Sastre, V., Díaz, R., Rivas, O. (1992). A toxic dinoflagellate bloom and PSP production associated with upwelling in Golfo Nuevo, Patagonia, Argentina. Hydrobiología 242: 115-122.</t>
  </si>
  <si>
    <r>
      <t xml:space="preserve">Gayoso, A.M. &amp; V.K. Fulco. (2006). Occurrence patterns of </t>
    </r>
    <r>
      <rPr>
        <i/>
        <sz val="12"/>
        <rFont val="Times New Roman"/>
        <family val="1"/>
      </rPr>
      <t>Alexandrium tamarense</t>
    </r>
    <r>
      <rPr>
        <sz val="12"/>
        <rFont val="Times New Roman"/>
        <family val="1"/>
      </rPr>
      <t xml:space="preserve"> (Lebour) Balech populations in the Golfo Nuevo (Patagonia, Argentina), with observations on ventral pore occurrence in natural and cultured cells. Harmful Algae, 5: 233-241</t>
    </r>
  </si>
  <si>
    <r>
      <t xml:space="preserve">Gayoso, A.M., Dover, S., Morton, S., Busman, M., Moeller, P., Fulco, V.K., Maranda, L. (2002). Diarrhetic shellfish poisoning associated with </t>
    </r>
    <r>
      <rPr>
        <i/>
        <sz val="12"/>
        <rFont val="Times New Roman"/>
        <family val="1"/>
      </rPr>
      <t>Prorocentrum lima</t>
    </r>
    <r>
      <rPr>
        <sz val="12"/>
        <rFont val="Times New Roman"/>
        <family val="1"/>
      </rPr>
      <t xml:space="preserve"> (Dinophyceae) in Patagonian Gulfs (Argentina). Journal of Shellfish Research. 21. 461-463.</t>
    </r>
  </si>
  <si>
    <r>
      <t xml:space="preserve">Santinelli, N., Sastre, V., Esteves, J.L. (2002). Floraciones algales nocivas en Uruguay: Antecedentes, proyectos en curso y revisión de resultados. </t>
    </r>
    <r>
      <rPr>
        <i/>
        <sz val="12"/>
        <rFont val="Times New Roman"/>
        <family val="1"/>
      </rPr>
      <t xml:space="preserve">In. </t>
    </r>
    <r>
      <rPr>
        <sz val="12"/>
        <rFont val="Times New Roman"/>
        <family val="1"/>
      </rPr>
      <t>Sar, E.A., Ferrario, M.E., Reguera, B., Eds. p199-207. Floraciones algales nocivas en el Cono Sur Americano. Instituto Español de Oceanografía. España. 304 p.</t>
    </r>
  </si>
  <si>
    <r>
      <t xml:space="preserve">Turner, A.D., Tarnovius, S., Goya, A.B. (2014). Paralytic Shellfish Toxins in the marine gastropods </t>
    </r>
    <r>
      <rPr>
        <i/>
        <sz val="12"/>
        <rFont val="Times New Roman"/>
        <family val="1"/>
      </rPr>
      <t>Zidona dufresnei</t>
    </r>
    <r>
      <rPr>
        <sz val="12"/>
        <rFont val="Times New Roman"/>
        <family val="1"/>
      </rPr>
      <t xml:space="preserve"> and </t>
    </r>
    <r>
      <rPr>
        <i/>
        <sz val="12"/>
        <rFont val="Times New Roman"/>
        <family val="1"/>
      </rPr>
      <t>Adelomelon beckii</t>
    </r>
    <r>
      <rPr>
        <sz val="12"/>
        <rFont val="Times New Roman"/>
        <family val="1"/>
      </rPr>
      <t xml:space="preserve"> from Argentina: Toxicity and toxins profiles. Journal of Shellfish Research 33(2): 519-530</t>
    </r>
  </si>
  <si>
    <t>Sar, E. A., Sunesen, I., Goya, A.B., Lavigne, A.S., Tapia, E., García, C., Lagos, N. (2012). First report of diarrheic shellfish toxins in mollusks from Buenos Aires provice (Argentina) associated with Dinophysis spp.: Evidence of okadaic acid, dinophysistoxin-1 and their acyl-derivatives. Bol. Soc. Argent. Bot. 47(1-2): 5-14.</t>
  </si>
  <si>
    <t>Sar, E. A., Sunesen, I., Lavigne, A. S., Goya, A.B. (2010). Dinophysis spp. Asociadas a detección de toxinas diarreicas en moluscos (DSTs) y a intoxicación diarreica en humanos (provincia de Buenos Aires, Argentina). Rev. Biol. Mar. Oceanogr. 45: 451-460</t>
  </si>
  <si>
    <t>Goya, A. Sangorrín, E., Lavigne, A., Sunesen, I., Lofeudo, S., Sar, E. (2012). Toxinas diarreicas de los moluscos:  primer reporte de intoxicación alimentaria en la provincia de Buenos Aires. Revista del Colegio de Veterinarios de la Provincia de Buenos Aires. Supl. Técnico Veterinario. 50: 48-49.</t>
  </si>
  <si>
    <t>Buschmann, A. (2002). Marea roja y salmonicultura en el Sur de Chile. Documento 14. Fundación Oceana. 14p.</t>
  </si>
  <si>
    <t>El Busto, C. A., Ballabene, A. C., Campero, C. M., Ramirez, E. E., Villanueva, C.R. (1981). Toxina Paralizante de los moluscos del mar argentino. Acta Bioquím. Clín. Latinoam. 15: 447–456.</t>
  </si>
  <si>
    <t>Ferrari, G. (2001). HABs in the Southwestern Atlantic Ocean. In Zhu, M., Zou, Y., Cheong L., &amp; S. Hall, eds. Proceedings of the Second International Conference on Harmful Algae Management and Mitigation (November 2001, Qingdao, China), pp. 34-35. IOC UNESCO, Paris.</t>
  </si>
  <si>
    <t>García, C., Bravo, M.C., Lagos, M., Lagos, N. (2004a). Paralytic shellfish poisoning: post-mortem analysis of tissue and body fluid samples from human victims in the Patagonian fjords. Toxicon 43: 149-158.</t>
  </si>
  <si>
    <r>
      <t xml:space="preserve">García, C., Mardones, P., Sfeir, A., Lagos, N. (2004b). Simultaneous presence of Paralytic and Diarrheic Shellfish Poisoning toxins in </t>
    </r>
    <r>
      <rPr>
        <i/>
        <sz val="12"/>
        <rFont val="Times New Roman"/>
        <family val="1"/>
      </rPr>
      <t>Mytilus chilensis</t>
    </r>
    <r>
      <rPr>
        <sz val="12"/>
        <rFont val="Times New Roman"/>
        <family val="1"/>
      </rPr>
      <t xml:space="preserve"> samples collected in the Chiloe Island, Austral Chilean Fjords. Biological Research, 37(4, Supl. A), 721-731</t>
    </r>
  </si>
  <si>
    <r>
      <t xml:space="preserve">García, C., Schonstedt, V., Santelices J.P., Lagos, N. (2006). High amount of dinophysistoxin-3 in </t>
    </r>
    <r>
      <rPr>
        <i/>
        <sz val="12"/>
        <rFont val="Times New Roman"/>
        <family val="1"/>
      </rPr>
      <t>Mytilus chilensis</t>
    </r>
    <r>
      <rPr>
        <sz val="12"/>
        <rFont val="Times New Roman"/>
        <family val="1"/>
      </rPr>
      <t xml:space="preserve"> collected in Seno de Reloncaví, Chile, during massive human intoxication associated with outbreak of </t>
    </r>
    <r>
      <rPr>
        <i/>
        <sz val="12"/>
        <rFont val="Times New Roman"/>
        <family val="1"/>
      </rPr>
      <t>Vibrio parahaemolyticus</t>
    </r>
    <r>
      <rPr>
        <sz val="12"/>
        <rFont val="Times New Roman"/>
        <family val="1"/>
      </rPr>
      <t>. Journal of Toxicological Sciencies 31(4): 305-314.</t>
    </r>
  </si>
  <si>
    <r>
      <t xml:space="preserve">García, C., Truan, D., Lagos, M., Santelices, J.P., Díaz, J.C., Lagos, N. (2005). Metabolic transformation of dinophysistoxin-3 into dinophysistoxin-1 causes human intoxication by consumption of </t>
    </r>
    <r>
      <rPr>
        <i/>
        <sz val="12"/>
        <rFont val="Times New Roman"/>
        <family val="1"/>
      </rPr>
      <t>O-</t>
    </r>
    <r>
      <rPr>
        <sz val="12"/>
        <rFont val="Times New Roman"/>
        <family val="1"/>
      </rPr>
      <t>acyl-derivatives dinophysistoxins contaminated shellfish. Journal of Toxicological Sciencies 30(4): 287-296</t>
    </r>
  </si>
  <si>
    <r>
      <t xml:space="preserve">Rosales-Loessener F., (1989). The Guatemala experience with red tides and paralytic shellfish poisoning. In: Hallegraeff G. M, Maclean J. L., (Eds). Biology, Epidemiology and management of </t>
    </r>
    <r>
      <rPr>
        <i/>
        <sz val="12"/>
        <rFont val="Times New Roman"/>
        <family val="1"/>
      </rPr>
      <t>Pyrodinium</t>
    </r>
    <r>
      <rPr>
        <sz val="12"/>
        <rFont val="Times New Roman"/>
        <family val="1"/>
      </rPr>
      <t xml:space="preserve"> red tides. ICLARM Conference Proceedings 21:49–51.</t>
    </r>
  </si>
  <si>
    <t>Calderon, G., (2009) "Estudio de caso - Enfermedades transmitidas por alimentos en El Salvador", in Enfermedades transmitidas por alimentos y su impacto socieconómico, eds Rosell, C. Food and Agriculture Organization. Roma. 67-118. Accessed at: http://www.bvsde.paho.org/texcom/colera/ElSalvador.pdf.  on 2018-06-17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</si>
</sst>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name val="Times New Roman"/>
      <family val="1"/>
    </font>
    <font>
      <b/>
      <sz val="12"/>
      <name val="Times New Roman"/>
      <family val="1"/>
    </font>
    <font>
      <i/>
      <sz val="12"/>
      <name val="Times New Roman"/>
      <family val="1"/>
    </font>
    <font>
      <sz val="11"/>
      <name val="Times New Roman"/>
      <family val="1"/>
    </font>
    <font>
      <sz val="11"/>
      <color theme="1"/>
      <name val="Times New Roman"/>
      <family val="1"/>
    </font>
    <font>
      <sz val="12"/>
      <color theme="1"/>
      <name val="Times New Roman"/>
      <family val="1"/>
    </font>
    <font>
      <sz val="12"/>
      <color theme="1"/>
      <name val="Calibri"/>
      <family val="2"/>
      <scheme val="minor"/>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5">
    <xf numFmtId="0" fontId="0" fillId="0" borderId="0" xfId="0"/>
    <xf numFmtId="0" fontId="1" fillId="0" borderId="3" xfId="0" applyFont="1" applyBorder="1" applyAlignment="1">
      <alignment vertical="center" wrapText="1"/>
    </xf>
    <xf numFmtId="9" fontId="0" fillId="0" borderId="0" xfId="0" applyNumberFormat="1"/>
    <xf numFmtId="0" fontId="2"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1" xfId="0" applyFont="1" applyBorder="1" applyAlignment="1">
      <alignment vertical="center"/>
    </xf>
    <xf numFmtId="0" fontId="3" fillId="0" borderId="3" xfId="0" applyFont="1" applyBorder="1" applyAlignment="1">
      <alignment vertical="center" wrapText="1"/>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Border="1" applyAlignment="1">
      <alignment horizontal="center" vertical="center"/>
    </xf>
    <xf numFmtId="0" fontId="1" fillId="0" borderId="8" xfId="0" applyFont="1" applyBorder="1" applyAlignment="1">
      <alignment vertical="center"/>
    </xf>
    <xf numFmtId="0" fontId="3" fillId="0" borderId="3" xfId="0" applyFont="1" applyBorder="1" applyAlignment="1">
      <alignment vertical="center"/>
    </xf>
    <xf numFmtId="0" fontId="1" fillId="0" borderId="8" xfId="0" applyFont="1" applyBorder="1" applyAlignment="1">
      <alignment horizontal="center" vertical="center"/>
    </xf>
    <xf numFmtId="0" fontId="1" fillId="0" borderId="4" xfId="0" applyFont="1" applyBorder="1" applyAlignment="1">
      <alignment vertical="center"/>
    </xf>
    <xf numFmtId="0" fontId="1" fillId="0" borderId="2" xfId="0" applyFont="1" applyBorder="1" applyAlignment="1">
      <alignment vertical="center"/>
    </xf>
    <xf numFmtId="0" fontId="1" fillId="0" borderId="5" xfId="0" applyFont="1" applyBorder="1" applyAlignment="1">
      <alignment horizontal="center" vertical="center"/>
    </xf>
    <xf numFmtId="0" fontId="3" fillId="0" borderId="1" xfId="0" applyFont="1" applyBorder="1" applyAlignment="1">
      <alignment vertical="center"/>
    </xf>
    <xf numFmtId="0" fontId="1" fillId="0" borderId="0" xfId="0" applyFont="1" applyAlignment="1"/>
    <xf numFmtId="0" fontId="1" fillId="0" borderId="5" xfId="0" applyFont="1" applyFill="1" applyBorder="1" applyAlignment="1">
      <alignment horizontal="center" vertical="center"/>
    </xf>
    <xf numFmtId="0" fontId="1" fillId="0" borderId="5" xfId="0" applyFont="1" applyFill="1" applyBorder="1" applyAlignment="1">
      <alignment vertical="center"/>
    </xf>
    <xf numFmtId="0" fontId="3" fillId="0" borderId="8" xfId="0" applyFont="1" applyBorder="1" applyAlignment="1">
      <alignment vertical="center" wrapText="1"/>
    </xf>
    <xf numFmtId="0" fontId="1" fillId="0" borderId="2" xfId="0" applyFont="1" applyBorder="1" applyAlignment="1">
      <alignment horizontal="center" vertical="center"/>
    </xf>
    <xf numFmtId="0" fontId="1" fillId="0" borderId="0" xfId="0" applyFont="1" applyAlignment="1">
      <alignment horizontal="center"/>
    </xf>
    <xf numFmtId="0" fontId="4" fillId="0" borderId="0" xfId="0" applyFont="1"/>
    <xf numFmtId="0" fontId="5" fillId="0" borderId="0" xfId="0" applyFont="1"/>
    <xf numFmtId="0" fontId="1" fillId="0" borderId="0" xfId="0" applyFont="1"/>
    <xf numFmtId="0" fontId="6" fillId="0" borderId="0" xfId="0" applyFont="1"/>
    <xf numFmtId="0" fontId="1" fillId="0" borderId="0" xfId="0" applyFont="1" applyAlignment="1">
      <alignment vertical="center"/>
    </xf>
    <xf numFmtId="0" fontId="7" fillId="0" borderId="0" xfId="0" applyFont="1"/>
    <xf numFmtId="0" fontId="1" fillId="0" borderId="1"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left" vertical="center"/>
    </xf>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8"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K77"/>
  <sheetViews>
    <sheetView tabSelected="1" topLeftCell="A25" zoomScale="70" zoomScaleNormal="70" workbookViewId="0">
      <selection activeCell="B43" sqref="B43"/>
    </sheetView>
  </sheetViews>
  <sheetFormatPr baseColWidth="10" defaultRowHeight="15" x14ac:dyDescent="0.25"/>
  <cols>
    <col min="3" max="3" width="17.5703125" customWidth="1"/>
    <col min="4" max="4" width="20.5703125" bestFit="1" customWidth="1"/>
    <col min="5" max="5" width="45.5703125" bestFit="1" customWidth="1"/>
    <col min="6" max="6" width="28.7109375" bestFit="1" customWidth="1"/>
    <col min="7" max="7" width="28.7109375" customWidth="1"/>
    <col min="8" max="8" width="68.5703125" bestFit="1" customWidth="1"/>
  </cols>
  <sheetData>
    <row r="3" spans="2:11" s="24" customFormat="1" ht="15.75" thickBot="1" x14ac:dyDescent="0.3">
      <c r="B3" s="23" t="s">
        <v>84</v>
      </c>
      <c r="C3" s="23"/>
      <c r="D3" s="23"/>
      <c r="E3" s="23"/>
      <c r="F3" s="23"/>
      <c r="G3" s="23"/>
      <c r="H3" s="23"/>
    </row>
    <row r="4" spans="2:11" ht="15.75" x14ac:dyDescent="0.25">
      <c r="B4" s="39" t="s">
        <v>0</v>
      </c>
      <c r="C4" s="39" t="s">
        <v>28</v>
      </c>
      <c r="D4" s="39" t="s">
        <v>1</v>
      </c>
      <c r="E4" s="35" t="s">
        <v>2</v>
      </c>
      <c r="F4" s="37" t="s">
        <v>3</v>
      </c>
      <c r="G4" s="38"/>
      <c r="H4" s="39" t="s">
        <v>4</v>
      </c>
    </row>
    <row r="5" spans="2:11" ht="16.5" thickBot="1" x14ac:dyDescent="0.3">
      <c r="B5" s="40"/>
      <c r="C5" s="40"/>
      <c r="D5" s="40"/>
      <c r="E5" s="36"/>
      <c r="F5" s="3" t="s">
        <v>23</v>
      </c>
      <c r="G5" s="3" t="s">
        <v>85</v>
      </c>
      <c r="H5" s="40"/>
    </row>
    <row r="6" spans="2:11" ht="32.25" thickBot="1" x14ac:dyDescent="0.3">
      <c r="B6" s="41" t="s">
        <v>86</v>
      </c>
      <c r="C6" s="4" t="s">
        <v>31</v>
      </c>
      <c r="D6" s="5" t="s">
        <v>5</v>
      </c>
      <c r="E6" s="6" t="s">
        <v>24</v>
      </c>
      <c r="F6" s="4">
        <v>418</v>
      </c>
      <c r="G6" s="7">
        <v>21</v>
      </c>
      <c r="H6" s="1" t="s">
        <v>27</v>
      </c>
    </row>
    <row r="7" spans="2:11" ht="32.25" thickBot="1" x14ac:dyDescent="0.3">
      <c r="B7" s="42"/>
      <c r="C7" s="7" t="s">
        <v>32</v>
      </c>
      <c r="D7" s="5" t="s">
        <v>8</v>
      </c>
      <c r="E7" s="8" t="s">
        <v>13</v>
      </c>
      <c r="F7" s="7">
        <f>464+200</f>
        <v>664</v>
      </c>
      <c r="G7" s="7">
        <v>2</v>
      </c>
      <c r="H7" s="1" t="s">
        <v>34</v>
      </c>
    </row>
    <row r="8" spans="2:11" ht="16.5" thickBot="1" x14ac:dyDescent="0.3">
      <c r="B8" s="5" t="s">
        <v>9</v>
      </c>
      <c r="C8" s="9" t="s">
        <v>30</v>
      </c>
      <c r="D8" s="10" t="s">
        <v>5</v>
      </c>
      <c r="E8" s="11" t="s">
        <v>7</v>
      </c>
      <c r="F8" s="7">
        <f>187+7</f>
        <v>194</v>
      </c>
      <c r="G8" s="7">
        <v>26</v>
      </c>
      <c r="H8" s="8" t="s">
        <v>35</v>
      </c>
    </row>
    <row r="9" spans="2:11" ht="32.25" thickBot="1" x14ac:dyDescent="0.3">
      <c r="B9" s="10" t="s">
        <v>10</v>
      </c>
      <c r="C9" s="12" t="s">
        <v>37</v>
      </c>
      <c r="D9" s="13" t="s">
        <v>5</v>
      </c>
      <c r="E9" s="6" t="s">
        <v>24</v>
      </c>
      <c r="F9" s="7">
        <f>14+70</f>
        <v>84</v>
      </c>
      <c r="G9" s="7">
        <v>6</v>
      </c>
      <c r="H9" s="8" t="s">
        <v>11</v>
      </c>
    </row>
    <row r="10" spans="2:11" ht="16.5" thickBot="1" x14ac:dyDescent="0.3">
      <c r="B10" s="14" t="s">
        <v>12</v>
      </c>
      <c r="C10" s="15"/>
      <c r="D10" s="10" t="s">
        <v>8</v>
      </c>
      <c r="E10" s="8" t="s">
        <v>13</v>
      </c>
      <c r="F10" s="7">
        <v>25</v>
      </c>
      <c r="G10" s="7"/>
      <c r="H10" s="8" t="s">
        <v>14</v>
      </c>
    </row>
    <row r="11" spans="2:11" ht="16.5" thickBot="1" x14ac:dyDescent="0.3">
      <c r="B11" s="41" t="s">
        <v>15</v>
      </c>
      <c r="C11" s="12">
        <v>2005</v>
      </c>
      <c r="D11" s="41" t="s">
        <v>5</v>
      </c>
      <c r="E11" s="16" t="s">
        <v>7</v>
      </c>
      <c r="F11" s="7">
        <f>7+3</f>
        <v>10</v>
      </c>
      <c r="G11" s="7">
        <f>1+1</f>
        <v>2</v>
      </c>
      <c r="H11" s="8" t="s">
        <v>98</v>
      </c>
    </row>
    <row r="12" spans="2:11" ht="16.5" thickBot="1" x14ac:dyDescent="0.3">
      <c r="B12" s="42"/>
      <c r="C12" s="7" t="s">
        <v>36</v>
      </c>
      <c r="D12" s="42"/>
      <c r="E12" s="8" t="s">
        <v>13</v>
      </c>
      <c r="F12" s="7">
        <f>106+46+35</f>
        <v>187</v>
      </c>
      <c r="G12" s="7">
        <v>4</v>
      </c>
      <c r="H12" s="8" t="s">
        <v>81</v>
      </c>
    </row>
    <row r="13" spans="2:11" ht="63.75" thickBot="1" x14ac:dyDescent="0.3">
      <c r="B13" s="43" t="s">
        <v>16</v>
      </c>
      <c r="C13" s="7">
        <v>1977</v>
      </c>
      <c r="D13" s="8" t="s">
        <v>5</v>
      </c>
      <c r="E13" s="1" t="s">
        <v>88</v>
      </c>
      <c r="F13" s="7">
        <f>257+12</f>
        <v>269</v>
      </c>
      <c r="G13" s="7">
        <v>11</v>
      </c>
      <c r="H13" s="8" t="s">
        <v>38</v>
      </c>
    </row>
    <row r="14" spans="2:11" ht="32.25" thickBot="1" x14ac:dyDescent="0.3">
      <c r="B14" s="43"/>
      <c r="C14" s="7" t="s">
        <v>43</v>
      </c>
      <c r="D14" s="8" t="s">
        <v>5</v>
      </c>
      <c r="E14" s="6" t="s">
        <v>42</v>
      </c>
      <c r="F14" s="7">
        <f>24+28</f>
        <v>52</v>
      </c>
      <c r="G14" s="7">
        <v>1</v>
      </c>
      <c r="H14" s="44" t="s">
        <v>41</v>
      </c>
    </row>
    <row r="15" spans="2:11" ht="16.5" thickBot="1" x14ac:dyDescent="0.3">
      <c r="B15" s="42"/>
      <c r="C15" s="7" t="s">
        <v>39</v>
      </c>
      <c r="D15" s="8" t="s">
        <v>8</v>
      </c>
      <c r="E15" s="8" t="s">
        <v>13</v>
      </c>
      <c r="F15" s="7">
        <f>9+51</f>
        <v>60</v>
      </c>
      <c r="G15" s="7">
        <v>2</v>
      </c>
      <c r="H15" s="8" t="s">
        <v>40</v>
      </c>
      <c r="K15" s="2"/>
    </row>
    <row r="16" spans="2:11" ht="16.5" thickBot="1" x14ac:dyDescent="0.3">
      <c r="B16" s="14" t="s">
        <v>17</v>
      </c>
      <c r="C16" s="7">
        <v>2005</v>
      </c>
      <c r="D16" s="8" t="s">
        <v>5</v>
      </c>
      <c r="E16" s="11" t="s">
        <v>7</v>
      </c>
      <c r="F16" s="7">
        <v>50</v>
      </c>
      <c r="G16" s="7">
        <v>1</v>
      </c>
      <c r="H16" s="8" t="s">
        <v>18</v>
      </c>
    </row>
    <row r="17" spans="2:11" ht="16.5" customHeight="1" thickBot="1" x14ac:dyDescent="0.3">
      <c r="B17" s="41" t="s">
        <v>19</v>
      </c>
      <c r="C17" s="18" t="s">
        <v>46</v>
      </c>
      <c r="D17" s="19" t="s">
        <v>5</v>
      </c>
      <c r="E17" s="14" t="s">
        <v>47</v>
      </c>
      <c r="F17" s="7">
        <f>570-410</f>
        <v>160</v>
      </c>
      <c r="G17" s="7"/>
      <c r="H17" s="32" t="s">
        <v>48</v>
      </c>
    </row>
    <row r="18" spans="2:11" ht="103.5" customHeight="1" thickBot="1" x14ac:dyDescent="0.3">
      <c r="B18" s="43"/>
      <c r="C18" s="12" t="s">
        <v>49</v>
      </c>
      <c r="D18" s="10" t="s">
        <v>8</v>
      </c>
      <c r="E18" s="20" t="s">
        <v>89</v>
      </c>
      <c r="F18" s="7">
        <f>410+1266</f>
        <v>1676</v>
      </c>
      <c r="G18" s="7" t="s">
        <v>6</v>
      </c>
      <c r="H18" s="33"/>
      <c r="K18" s="2"/>
    </row>
    <row r="19" spans="2:11" ht="20.25" customHeight="1" thickBot="1" x14ac:dyDescent="0.3">
      <c r="B19" s="42"/>
      <c r="C19" s="21" t="s">
        <v>49</v>
      </c>
      <c r="D19" s="14" t="s">
        <v>47</v>
      </c>
      <c r="E19" s="14" t="s">
        <v>47</v>
      </c>
      <c r="F19" s="7">
        <v>2737</v>
      </c>
      <c r="G19" s="7">
        <v>8</v>
      </c>
      <c r="H19" s="34"/>
    </row>
    <row r="20" spans="2:11" ht="16.5" thickBot="1" x14ac:dyDescent="0.3">
      <c r="B20" s="29" t="s">
        <v>20</v>
      </c>
      <c r="C20" s="7" t="s">
        <v>82</v>
      </c>
      <c r="D20" s="8" t="s">
        <v>5</v>
      </c>
      <c r="E20" s="11" t="s">
        <v>21</v>
      </c>
      <c r="F20" s="7">
        <f>387+50</f>
        <v>437</v>
      </c>
      <c r="G20" s="7">
        <v>26</v>
      </c>
      <c r="H20" s="8" t="s">
        <v>65</v>
      </c>
    </row>
    <row r="21" spans="2:11" ht="16.5" thickBot="1" x14ac:dyDescent="0.3">
      <c r="B21" s="30"/>
      <c r="C21" s="7" t="s">
        <v>63</v>
      </c>
      <c r="D21" s="8" t="s">
        <v>5</v>
      </c>
      <c r="E21" s="8" t="s">
        <v>47</v>
      </c>
      <c r="F21" s="7">
        <f>1+7</f>
        <v>8</v>
      </c>
      <c r="G21" s="7">
        <v>2</v>
      </c>
      <c r="H21" s="8" t="s">
        <v>64</v>
      </c>
    </row>
    <row r="22" spans="2:11" ht="16.5" thickBot="1" x14ac:dyDescent="0.3">
      <c r="B22" s="30"/>
      <c r="C22" s="7" t="s">
        <v>59</v>
      </c>
      <c r="D22" s="8" t="s">
        <v>57</v>
      </c>
      <c r="E22" s="11" t="s">
        <v>58</v>
      </c>
      <c r="F22" s="7">
        <f>35+120</f>
        <v>155</v>
      </c>
      <c r="G22" s="7"/>
      <c r="H22" s="8" t="s">
        <v>61</v>
      </c>
    </row>
    <row r="23" spans="2:11" ht="16.5" thickBot="1" x14ac:dyDescent="0.3">
      <c r="B23" s="30"/>
      <c r="C23" s="7" t="s">
        <v>60</v>
      </c>
      <c r="D23" s="8" t="s">
        <v>57</v>
      </c>
      <c r="E23" s="8" t="s">
        <v>47</v>
      </c>
      <c r="F23" s="7">
        <f>480+26</f>
        <v>506</v>
      </c>
      <c r="G23" s="7"/>
      <c r="H23" s="8" t="s">
        <v>62</v>
      </c>
    </row>
    <row r="24" spans="2:11" ht="16.5" thickBot="1" x14ac:dyDescent="0.3">
      <c r="B24" s="31"/>
      <c r="C24" s="7">
        <v>2002</v>
      </c>
      <c r="D24" s="8" t="s">
        <v>66</v>
      </c>
      <c r="E24" s="11" t="s">
        <v>67</v>
      </c>
      <c r="F24" s="7">
        <v>49</v>
      </c>
      <c r="G24" s="7">
        <v>2</v>
      </c>
      <c r="H24" s="8" t="s">
        <v>68</v>
      </c>
    </row>
    <row r="25" spans="2:11" ht="16.5" thickBot="1" x14ac:dyDescent="0.3">
      <c r="B25" s="29" t="s">
        <v>69</v>
      </c>
      <c r="C25" s="7" t="s">
        <v>71</v>
      </c>
      <c r="D25" s="8" t="s">
        <v>5</v>
      </c>
      <c r="E25" s="11" t="s">
        <v>70</v>
      </c>
      <c r="F25" s="7">
        <v>4</v>
      </c>
      <c r="G25" s="7">
        <v>1</v>
      </c>
      <c r="H25" s="8" t="s">
        <v>72</v>
      </c>
    </row>
    <row r="26" spans="2:11" ht="16.5" thickBot="1" x14ac:dyDescent="0.3">
      <c r="B26" s="30"/>
      <c r="C26" s="8" t="s">
        <v>73</v>
      </c>
      <c r="D26" s="8" t="s">
        <v>5</v>
      </c>
      <c r="E26" s="8" t="s">
        <v>47</v>
      </c>
      <c r="F26" s="7">
        <f>11+14</f>
        <v>25</v>
      </c>
      <c r="G26" s="7">
        <f>1+2+1</f>
        <v>4</v>
      </c>
      <c r="H26" s="8" t="s">
        <v>74</v>
      </c>
    </row>
    <row r="27" spans="2:11" ht="16.5" thickBot="1" x14ac:dyDescent="0.3">
      <c r="B27" s="30"/>
      <c r="C27" s="7">
        <v>1999</v>
      </c>
      <c r="D27" s="8" t="s">
        <v>57</v>
      </c>
      <c r="E27" s="11" t="s">
        <v>75</v>
      </c>
      <c r="F27" s="7">
        <v>40</v>
      </c>
      <c r="G27" s="7"/>
      <c r="H27" s="8" t="s">
        <v>76</v>
      </c>
    </row>
    <row r="28" spans="2:11" ht="16.5" thickBot="1" x14ac:dyDescent="0.3">
      <c r="B28" s="30"/>
      <c r="C28" s="7">
        <v>2010</v>
      </c>
      <c r="D28" s="8" t="s">
        <v>57</v>
      </c>
      <c r="E28" s="11" t="s">
        <v>83</v>
      </c>
      <c r="F28" s="7">
        <v>9</v>
      </c>
      <c r="G28" s="7"/>
      <c r="H28" s="8" t="s">
        <v>77</v>
      </c>
    </row>
    <row r="29" spans="2:11" ht="16.5" thickBot="1" x14ac:dyDescent="0.3">
      <c r="B29" s="31"/>
      <c r="C29" s="7">
        <v>2010</v>
      </c>
      <c r="D29" s="8" t="s">
        <v>57</v>
      </c>
      <c r="E29" s="11" t="s">
        <v>78</v>
      </c>
      <c r="F29" s="7">
        <v>2</v>
      </c>
      <c r="G29" s="7"/>
      <c r="H29" s="8" t="s">
        <v>79</v>
      </c>
    </row>
    <row r="30" spans="2:11" ht="32.25" thickBot="1" x14ac:dyDescent="0.3">
      <c r="B30" s="14" t="s">
        <v>22</v>
      </c>
      <c r="C30" s="7">
        <v>1980</v>
      </c>
      <c r="D30" s="8" t="s">
        <v>5</v>
      </c>
      <c r="E30" s="20" t="s">
        <v>87</v>
      </c>
      <c r="F30" s="7">
        <v>60</v>
      </c>
      <c r="G30" s="7"/>
      <c r="H30" s="8" t="s">
        <v>55</v>
      </c>
    </row>
    <row r="31" spans="2:11" ht="15.75" x14ac:dyDescent="0.25">
      <c r="B31" s="17"/>
      <c r="C31" s="17"/>
      <c r="D31" s="17"/>
      <c r="E31" s="17" t="s">
        <v>45</v>
      </c>
      <c r="F31" s="22">
        <f>SUM(F6:F30)</f>
        <v>7881</v>
      </c>
      <c r="G31" s="22">
        <f>SUM(G6:G30)</f>
        <v>119</v>
      </c>
      <c r="H31" s="17"/>
    </row>
    <row r="32" spans="2:11" s="26" customFormat="1" ht="15.75" x14ac:dyDescent="0.25">
      <c r="B32" s="25" t="s">
        <v>4</v>
      </c>
      <c r="C32" s="25"/>
      <c r="D32" s="25"/>
      <c r="E32" s="25"/>
      <c r="F32" s="25"/>
      <c r="G32" s="25"/>
      <c r="H32" s="25"/>
    </row>
    <row r="33" spans="2:5" s="26" customFormat="1" ht="15.75" x14ac:dyDescent="0.25"/>
    <row r="34" spans="2:5" s="26" customFormat="1" ht="15.75" x14ac:dyDescent="0.25">
      <c r="B34" s="25" t="s">
        <v>33</v>
      </c>
      <c r="C34" s="25"/>
      <c r="D34" s="25"/>
      <c r="E34" s="25"/>
    </row>
    <row r="35" spans="2:5" s="26" customFormat="1" ht="15.75" x14ac:dyDescent="0.25">
      <c r="B35" s="25" t="s">
        <v>90</v>
      </c>
      <c r="C35" s="25"/>
      <c r="D35" s="25"/>
      <c r="E35" s="25"/>
    </row>
    <row r="36" spans="2:5" s="26" customFormat="1" ht="15.75" x14ac:dyDescent="0.25">
      <c r="B36" s="25" t="s">
        <v>80</v>
      </c>
      <c r="C36" s="25"/>
      <c r="D36" s="25"/>
      <c r="E36" s="25"/>
    </row>
    <row r="37" spans="2:5" s="26" customFormat="1" ht="15.75" x14ac:dyDescent="0.25">
      <c r="B37" s="27" t="s">
        <v>110</v>
      </c>
      <c r="C37" s="25"/>
      <c r="D37" s="25"/>
      <c r="E37" s="25"/>
    </row>
    <row r="38" spans="2:5" s="26" customFormat="1" ht="15.75" x14ac:dyDescent="0.25">
      <c r="B38" s="25" t="s">
        <v>51</v>
      </c>
      <c r="C38" s="25"/>
      <c r="D38" s="25"/>
      <c r="E38" s="25"/>
    </row>
    <row r="39" spans="2:5" s="26" customFormat="1" ht="15.75" x14ac:dyDescent="0.25">
      <c r="B39" s="25" t="s">
        <v>118</v>
      </c>
      <c r="C39" s="25"/>
      <c r="D39" s="25"/>
      <c r="E39" s="25"/>
    </row>
    <row r="40" spans="2:5" s="26" customFormat="1" ht="15.75" x14ac:dyDescent="0.25">
      <c r="B40" s="27" t="s">
        <v>100</v>
      </c>
      <c r="C40" s="25"/>
      <c r="D40" s="25"/>
      <c r="E40" s="25"/>
    </row>
    <row r="41" spans="2:5" s="26" customFormat="1" ht="15.75" x14ac:dyDescent="0.25">
      <c r="B41" s="25" t="s">
        <v>52</v>
      </c>
      <c r="C41" s="25"/>
      <c r="D41" s="25"/>
      <c r="E41" s="25"/>
    </row>
    <row r="42" spans="2:5" s="26" customFormat="1" ht="15.75" x14ac:dyDescent="0.25">
      <c r="B42" s="27" t="s">
        <v>111</v>
      </c>
      <c r="C42" s="25"/>
      <c r="D42" s="25"/>
      <c r="E42" s="25"/>
    </row>
    <row r="43" spans="2:5" s="26" customFormat="1" ht="15.75" x14ac:dyDescent="0.25">
      <c r="B43" s="27" t="s">
        <v>102</v>
      </c>
      <c r="C43" s="25"/>
      <c r="D43" s="25"/>
      <c r="E43" s="25"/>
    </row>
    <row r="44" spans="2:5" s="26" customFormat="1" ht="15.75" x14ac:dyDescent="0.25">
      <c r="B44" s="25" t="s">
        <v>112</v>
      </c>
      <c r="C44" s="25"/>
      <c r="D44" s="25"/>
      <c r="E44" s="25"/>
    </row>
    <row r="45" spans="2:5" s="26" customFormat="1" ht="15.75" x14ac:dyDescent="0.25">
      <c r="B45" s="27" t="s">
        <v>113</v>
      </c>
      <c r="C45" s="25"/>
      <c r="D45" s="25"/>
      <c r="E45" s="25"/>
    </row>
    <row r="46" spans="2:5" s="26" customFormat="1" ht="15.75" x14ac:dyDescent="0.25">
      <c r="B46" s="27" t="s">
        <v>114</v>
      </c>
      <c r="C46" s="25"/>
      <c r="D46" s="25"/>
      <c r="E46" s="25"/>
    </row>
    <row r="47" spans="2:5" s="26" customFormat="1" ht="15.75" x14ac:dyDescent="0.25">
      <c r="B47" s="27" t="s">
        <v>115</v>
      </c>
      <c r="C47" s="25"/>
      <c r="D47" s="25"/>
      <c r="E47" s="25"/>
    </row>
    <row r="48" spans="2:5" s="26" customFormat="1" ht="15.75" x14ac:dyDescent="0.25">
      <c r="B48" s="25" t="s">
        <v>116</v>
      </c>
      <c r="C48" s="25"/>
      <c r="D48" s="25"/>
      <c r="E48" s="25"/>
    </row>
    <row r="49" spans="2:5" s="26" customFormat="1" ht="15.75" x14ac:dyDescent="0.25">
      <c r="B49" s="17" t="s">
        <v>26</v>
      </c>
      <c r="C49" s="17"/>
      <c r="D49" s="25"/>
      <c r="E49" s="25"/>
    </row>
    <row r="50" spans="2:5" s="26" customFormat="1" ht="15.75" x14ac:dyDescent="0.25">
      <c r="B50" s="27" t="s">
        <v>103</v>
      </c>
      <c r="C50" s="25"/>
      <c r="D50" s="25"/>
      <c r="E50" s="25"/>
    </row>
    <row r="51" spans="2:5" s="26" customFormat="1" ht="15.75" x14ac:dyDescent="0.25">
      <c r="B51" s="27" t="s">
        <v>104</v>
      </c>
      <c r="C51" s="25"/>
      <c r="D51" s="25"/>
      <c r="E51" s="25"/>
    </row>
    <row r="52" spans="2:5" s="26" customFormat="1" ht="15.75" x14ac:dyDescent="0.25">
      <c r="B52" s="27" t="s">
        <v>109</v>
      </c>
      <c r="C52" s="25"/>
      <c r="D52" s="25"/>
      <c r="E52" s="25"/>
    </row>
    <row r="53" spans="2:5" s="26" customFormat="1" ht="15.75" x14ac:dyDescent="0.25">
      <c r="B53" s="17" t="s">
        <v>91</v>
      </c>
      <c r="C53" s="17"/>
      <c r="D53" s="25"/>
      <c r="E53" s="25"/>
    </row>
    <row r="54" spans="2:5" s="26" customFormat="1" ht="15.75" x14ac:dyDescent="0.25">
      <c r="B54" s="27" t="s">
        <v>94</v>
      </c>
      <c r="C54" s="25"/>
      <c r="D54" s="25"/>
      <c r="E54" s="25"/>
    </row>
    <row r="55" spans="2:5" s="26" customFormat="1" ht="15.75" x14ac:dyDescent="0.25">
      <c r="B55" s="25" t="s">
        <v>93</v>
      </c>
      <c r="C55" s="25"/>
      <c r="D55" s="25"/>
      <c r="E55" s="25"/>
    </row>
    <row r="56" spans="2:5" s="26" customFormat="1" ht="15.75" x14ac:dyDescent="0.25">
      <c r="B56" s="25" t="s">
        <v>95</v>
      </c>
      <c r="C56" s="25"/>
      <c r="D56" s="25"/>
      <c r="E56" s="25"/>
    </row>
    <row r="57" spans="2:5" s="26" customFormat="1" ht="15.75" x14ac:dyDescent="0.25">
      <c r="B57" s="25" t="s">
        <v>44</v>
      </c>
      <c r="C57" s="25"/>
      <c r="D57" s="25"/>
      <c r="E57" s="25"/>
    </row>
    <row r="58" spans="2:5" s="26" customFormat="1" ht="15.75" x14ac:dyDescent="0.25">
      <c r="B58" s="25" t="s">
        <v>96</v>
      </c>
      <c r="C58" s="25"/>
      <c r="D58" s="25"/>
      <c r="E58" s="25"/>
    </row>
    <row r="59" spans="2:5" s="26" customFormat="1" ht="15.75" x14ac:dyDescent="0.25">
      <c r="B59" s="25" t="s">
        <v>50</v>
      </c>
      <c r="C59" s="25"/>
      <c r="D59" s="25"/>
      <c r="E59" s="25"/>
    </row>
    <row r="60" spans="2:5" s="26" customFormat="1" ht="15.75" x14ac:dyDescent="0.25">
      <c r="B60" s="27" t="s">
        <v>92</v>
      </c>
      <c r="C60" s="25"/>
      <c r="D60" s="25"/>
      <c r="E60" s="25"/>
    </row>
    <row r="61" spans="2:5" s="26" customFormat="1" ht="15.75" x14ac:dyDescent="0.25">
      <c r="B61" s="27" t="s">
        <v>56</v>
      </c>
      <c r="C61" s="25"/>
      <c r="D61" s="25"/>
      <c r="E61" s="25"/>
    </row>
    <row r="62" spans="2:5" s="26" customFormat="1" ht="15.75" x14ac:dyDescent="0.25">
      <c r="B62" s="25" t="s">
        <v>97</v>
      </c>
      <c r="C62" s="25"/>
      <c r="D62" s="25"/>
      <c r="E62" s="25"/>
    </row>
    <row r="63" spans="2:5" s="26" customFormat="1" ht="15.75" x14ac:dyDescent="0.25">
      <c r="B63" s="25" t="s">
        <v>29</v>
      </c>
      <c r="C63" s="25"/>
      <c r="D63" s="25"/>
      <c r="E63" s="25"/>
    </row>
    <row r="64" spans="2:5" s="26" customFormat="1" ht="15.75" x14ac:dyDescent="0.25">
      <c r="B64" s="25" t="s">
        <v>53</v>
      </c>
      <c r="C64" s="25"/>
      <c r="D64" s="25"/>
      <c r="E64" s="25"/>
    </row>
    <row r="65" spans="2:5" s="26" customFormat="1" ht="15.75" x14ac:dyDescent="0.25">
      <c r="B65" s="25" t="s">
        <v>99</v>
      </c>
      <c r="C65" s="25"/>
      <c r="D65" s="25"/>
      <c r="E65" s="25"/>
    </row>
    <row r="66" spans="2:5" s="26" customFormat="1" ht="15.75" x14ac:dyDescent="0.25">
      <c r="B66" s="25" t="s">
        <v>117</v>
      </c>
      <c r="C66" s="25"/>
      <c r="D66" s="25"/>
      <c r="E66" s="25"/>
    </row>
    <row r="67" spans="2:5" s="26" customFormat="1" ht="15.75" x14ac:dyDescent="0.25">
      <c r="B67" s="27" t="s">
        <v>101</v>
      </c>
      <c r="C67" s="25"/>
      <c r="D67" s="25"/>
      <c r="E67" s="25"/>
    </row>
    <row r="68" spans="2:5" s="26" customFormat="1" ht="15.75" x14ac:dyDescent="0.25">
      <c r="B68" s="25" t="s">
        <v>25</v>
      </c>
      <c r="C68" s="25"/>
      <c r="D68" s="25"/>
      <c r="E68" s="25"/>
    </row>
    <row r="69" spans="2:5" s="26" customFormat="1" ht="15.75" x14ac:dyDescent="0.25">
      <c r="B69" s="27" t="s">
        <v>105</v>
      </c>
      <c r="C69" s="25"/>
      <c r="D69" s="25"/>
      <c r="E69" s="25"/>
    </row>
    <row r="70" spans="2:5" s="26" customFormat="1" ht="15.75" x14ac:dyDescent="0.25">
      <c r="B70" s="27" t="s">
        <v>107</v>
      </c>
      <c r="C70" s="25"/>
      <c r="D70" s="25"/>
      <c r="E70" s="25"/>
    </row>
    <row r="71" spans="2:5" s="26" customFormat="1" ht="15.75" x14ac:dyDescent="0.25">
      <c r="B71" s="27" t="s">
        <v>108</v>
      </c>
      <c r="C71" s="25"/>
      <c r="D71" s="25"/>
      <c r="E71" s="25"/>
    </row>
    <row r="72" spans="2:5" s="26" customFormat="1" ht="15.75" x14ac:dyDescent="0.25">
      <c r="B72" s="27" t="s">
        <v>106</v>
      </c>
      <c r="C72" s="25"/>
      <c r="D72" s="25"/>
      <c r="E72" s="25"/>
    </row>
    <row r="73" spans="2:5" s="26" customFormat="1" ht="15.75" x14ac:dyDescent="0.25">
      <c r="B73" s="17" t="s">
        <v>54</v>
      </c>
      <c r="C73" s="25"/>
      <c r="D73" s="25"/>
      <c r="E73" s="25"/>
    </row>
    <row r="74" spans="2:5" s="26" customFormat="1" ht="15.75" x14ac:dyDescent="0.25">
      <c r="B74" s="25"/>
      <c r="C74" s="25"/>
      <c r="D74" s="25"/>
      <c r="E74" s="25"/>
    </row>
    <row r="75" spans="2:5" s="26" customFormat="1" ht="15.75" x14ac:dyDescent="0.25"/>
    <row r="76" spans="2:5" s="28" customFormat="1" ht="15.75" x14ac:dyDescent="0.25"/>
    <row r="77" spans="2:5" s="28" customFormat="1" ht="15.75" x14ac:dyDescent="0.25"/>
  </sheetData>
  <sortState ref="B36:C94">
    <sortCondition ref="B34"/>
  </sortState>
  <mergeCells count="14">
    <mergeCell ref="B20:B24"/>
    <mergeCell ref="B25:B29"/>
    <mergeCell ref="H17:H19"/>
    <mergeCell ref="E4:E5"/>
    <mergeCell ref="F4:G4"/>
    <mergeCell ref="H4:H5"/>
    <mergeCell ref="D11:D12"/>
    <mergeCell ref="B13:B15"/>
    <mergeCell ref="B17:B19"/>
    <mergeCell ref="B4:B5"/>
    <mergeCell ref="D4:D5"/>
    <mergeCell ref="B6:B7"/>
    <mergeCell ref="C4:C5"/>
    <mergeCell ref="B11:B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Table 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 Cuellar</dc:creator>
  <cp:lastModifiedBy>Tomi Cuellar</cp:lastModifiedBy>
  <dcterms:created xsi:type="dcterms:W3CDTF">2018-06-07T16:19:18Z</dcterms:created>
  <dcterms:modified xsi:type="dcterms:W3CDTF">2018-10-25T14:16:14Z</dcterms:modified>
</cp:coreProperties>
</file>