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7020" windowHeight="78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6" i="1" l="1"/>
  <c r="B5" i="1"/>
  <c r="C5" i="1"/>
  <c r="B19" i="1"/>
  <c r="B25" i="1"/>
  <c r="B12" i="1"/>
  <c r="D66" i="1" l="1"/>
  <c r="D65" i="1"/>
  <c r="C66" i="1"/>
  <c r="C65" i="1"/>
  <c r="E5" i="1"/>
  <c r="D5" i="1"/>
  <c r="C6" i="1" l="1"/>
  <c r="J6" i="1"/>
  <c r="K6" i="1"/>
  <c r="L6" i="1"/>
  <c r="I6" i="1"/>
  <c r="D6" i="1"/>
  <c r="I20" i="1"/>
  <c r="J20" i="1"/>
  <c r="K20" i="1"/>
  <c r="L20" i="1"/>
  <c r="I19" i="1"/>
  <c r="J19" i="1"/>
  <c r="K19" i="1"/>
  <c r="C59" i="1"/>
  <c r="D59" i="1"/>
  <c r="C58" i="1"/>
  <c r="D58" i="1"/>
  <c r="E59" i="1"/>
  <c r="B59" i="1"/>
  <c r="E66" i="1"/>
  <c r="B66" i="1"/>
  <c r="E50" i="1"/>
  <c r="D50" i="1"/>
  <c r="C50" i="1"/>
  <c r="B50" i="1"/>
  <c r="E43" i="1"/>
  <c r="D43" i="1"/>
  <c r="C43" i="1"/>
  <c r="B43" i="1"/>
  <c r="C34" i="1"/>
  <c r="D34" i="1"/>
  <c r="E34" i="1"/>
  <c r="B34" i="1"/>
  <c r="E58" i="1"/>
  <c r="B58" i="1"/>
  <c r="E42" i="1"/>
  <c r="D42" i="1"/>
  <c r="C42" i="1"/>
  <c r="B42" i="1"/>
  <c r="E65" i="1"/>
  <c r="B65" i="1"/>
  <c r="E49" i="1"/>
  <c r="D49" i="1"/>
  <c r="C49" i="1"/>
  <c r="B49" i="1"/>
  <c r="E33" i="1"/>
  <c r="D33" i="1"/>
  <c r="C33" i="1"/>
  <c r="B33" i="1"/>
  <c r="E25" i="1"/>
  <c r="D25" i="1"/>
  <c r="C25" i="1"/>
  <c r="L19" i="1"/>
  <c r="E19" i="1"/>
  <c r="D19" i="1"/>
  <c r="C19" i="1"/>
  <c r="E12" i="1"/>
  <c r="D12" i="1"/>
  <c r="C12" i="1"/>
  <c r="E6" i="1"/>
  <c r="L7" i="1"/>
  <c r="K7" i="1"/>
  <c r="J7" i="1"/>
  <c r="I7" i="1"/>
</calcChain>
</file>

<file path=xl/sharedStrings.xml><?xml version="1.0" encoding="utf-8"?>
<sst xmlns="http://schemas.openxmlformats.org/spreadsheetml/2006/main" count="104" uniqueCount="42">
  <si>
    <t>sensitivity</t>
  </si>
  <si>
    <t>reads mapping contigs assessment</t>
  </si>
  <si>
    <t>reads level</t>
  </si>
  <si>
    <t>target reads</t>
  </si>
  <si>
    <t>total reads</t>
  </si>
  <si>
    <t>total mapped reads (to contigs)</t>
  </si>
  <si>
    <t>total mapped percentage</t>
  </si>
  <si>
    <t>reads loss</t>
  </si>
  <si>
    <t>contigs level</t>
  </si>
  <si>
    <t>with it and mate mapped</t>
  </si>
  <si>
    <t>singletons</t>
  </si>
  <si>
    <t>target contigs</t>
  </si>
  <si>
    <t>with mate mapped to a different chr</t>
  </si>
  <si>
    <t>specificity</t>
  </si>
  <si>
    <t>total contigs</t>
  </si>
  <si>
    <t>total mapped contigs</t>
  </si>
  <si>
    <t>contigs loss</t>
  </si>
  <si>
    <t>total cluster contigs</t>
  </si>
  <si>
    <t>data loss</t>
  </si>
  <si>
    <t>reads remain</t>
  </si>
  <si>
    <t>concoct</t>
  </si>
  <si>
    <t>contigs remain</t>
  </si>
  <si>
    <t>blast</t>
    <phoneticPr fontId="5" type="noConversion"/>
  </si>
  <si>
    <t>reads level</t>
    <phoneticPr fontId="5" type="noConversion"/>
  </si>
  <si>
    <t>contigs level</t>
    <phoneticPr fontId="5" type="noConversion"/>
  </si>
  <si>
    <t>reads level</t>
    <phoneticPr fontId="5" type="noConversion"/>
  </si>
  <si>
    <r>
      <t xml:space="preserve">target </t>
    </r>
    <r>
      <rPr>
        <sz val="11"/>
        <color theme="1"/>
        <rFont val="Tahoma"/>
        <family val="2"/>
      </rPr>
      <t>read</t>
    </r>
    <r>
      <rPr>
        <sz val="11"/>
        <color theme="1"/>
        <rFont val="Tahoma"/>
        <family val="2"/>
      </rPr>
      <t>s</t>
    </r>
    <phoneticPr fontId="5" type="noConversion"/>
  </si>
  <si>
    <r>
      <t xml:space="preserve">total cluster </t>
    </r>
    <r>
      <rPr>
        <sz val="11"/>
        <color theme="1"/>
        <rFont val="Tahoma"/>
        <family val="2"/>
      </rPr>
      <t>read</t>
    </r>
    <r>
      <rPr>
        <sz val="11"/>
        <color theme="1"/>
        <rFont val="Tahoma"/>
        <family val="2"/>
      </rPr>
      <t>s</t>
    </r>
    <phoneticPr fontId="5" type="noConversion"/>
  </si>
  <si>
    <r>
      <t>r</t>
    </r>
    <r>
      <rPr>
        <sz val="11"/>
        <color theme="1"/>
        <rFont val="Tahoma"/>
        <family val="2"/>
      </rPr>
      <t>emain percentage</t>
    </r>
    <phoneticPr fontId="5" type="noConversion"/>
  </si>
  <si>
    <t>contigs level</t>
    <phoneticPr fontId="5" type="noConversion"/>
  </si>
  <si>
    <r>
      <t xml:space="preserve">total </t>
    </r>
    <r>
      <rPr>
        <sz val="11"/>
        <color theme="1"/>
        <rFont val="Tahoma"/>
        <family val="2"/>
      </rPr>
      <t>read</t>
    </r>
    <r>
      <rPr>
        <sz val="11"/>
        <color theme="1"/>
        <rFont val="Tahoma"/>
        <family val="2"/>
      </rPr>
      <t>s</t>
    </r>
    <phoneticPr fontId="5" type="noConversion"/>
  </si>
  <si>
    <r>
      <t>r</t>
    </r>
    <r>
      <rPr>
        <sz val="11"/>
        <color theme="1"/>
        <rFont val="Tahoma"/>
        <family val="2"/>
      </rPr>
      <t>ead</t>
    </r>
    <r>
      <rPr>
        <sz val="11"/>
        <color theme="1"/>
        <rFont val="Tahoma"/>
        <family val="2"/>
      </rPr>
      <t>s remain</t>
    </r>
    <phoneticPr fontId="5" type="noConversion"/>
  </si>
  <si>
    <r>
      <t>r</t>
    </r>
    <r>
      <rPr>
        <sz val="11"/>
        <color theme="1"/>
        <rFont val="Tahoma"/>
        <family val="2"/>
      </rPr>
      <t>ead</t>
    </r>
    <r>
      <rPr>
        <sz val="11"/>
        <color theme="1"/>
        <rFont val="Tahoma"/>
        <family val="2"/>
      </rPr>
      <t>s loss</t>
    </r>
    <phoneticPr fontId="5" type="noConversion"/>
  </si>
  <si>
    <t>sensitivity</t>
    <phoneticPr fontId="5" type="noConversion"/>
  </si>
  <si>
    <t>specificity</t>
    <phoneticPr fontId="5" type="noConversion"/>
  </si>
  <si>
    <t>SA01</t>
  </si>
  <si>
    <t>SA02</t>
  </si>
  <si>
    <t>SA03</t>
  </si>
  <si>
    <t>SA04</t>
  </si>
  <si>
    <t>total SA reads</t>
  </si>
  <si>
    <t>total SA contigs</t>
  </si>
  <si>
    <t>Megahit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</si>
</sst>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8" x14ac:knownFonts="1">
    <font>
      <sz val="11"/>
      <color theme="1"/>
      <name val="Tahoma"/>
      <charset val="134"/>
    </font>
    <font>
      <sz val="20"/>
      <color theme="1"/>
      <name val="Tahoma"/>
      <family val="2"/>
    </font>
    <font>
      <sz val="14"/>
      <color theme="3" tint="-0.499984740745262"/>
      <name val="Tahoma"/>
      <family val="2"/>
    </font>
    <font>
      <b/>
      <sz val="11"/>
      <color theme="1"/>
      <name val="Tahoma"/>
      <family val="2"/>
    </font>
    <font>
      <sz val="11"/>
      <color theme="1"/>
      <name val="宋体"/>
      <family val="3"/>
      <charset val="134"/>
      <scheme val="minor"/>
    </font>
    <font>
      <sz val="9"/>
      <name val="Tahoma"/>
      <family val="2"/>
    </font>
    <font>
      <sz val="16"/>
      <color theme="3" tint="-0.499984740745262"/>
      <name val="Tahoma"/>
      <family val="2"/>
    </font>
    <font>
      <sz val="11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10" fontId="0" fillId="0" borderId="1" xfId="0" applyNumberFormat="1" applyBorder="1"/>
    <xf numFmtId="10" fontId="3" fillId="0" borderId="1" xfId="0" applyNumberFormat="1" applyFont="1" applyBorder="1"/>
    <xf numFmtId="0" fontId="0" fillId="0" borderId="1" xfId="0" applyFill="1" applyBorder="1"/>
    <xf numFmtId="0" fontId="3" fillId="0" borderId="0" xfId="0" applyFont="1"/>
    <xf numFmtId="0" fontId="6" fillId="0" borderId="0" xfId="0" applyFont="1"/>
    <xf numFmtId="0" fontId="1" fillId="0" borderId="0" xfId="0" applyFont="1" applyBorder="1"/>
    <xf numFmtId="0" fontId="0" fillId="0" borderId="0" xfId="0" applyBorder="1"/>
    <xf numFmtId="0" fontId="2" fillId="0" borderId="0" xfId="0" applyFont="1" applyBorder="1"/>
    <xf numFmtId="10" fontId="0" fillId="0" borderId="0" xfId="0" applyNumberFormat="1" applyBorder="1"/>
    <xf numFmtId="10" fontId="3" fillId="0" borderId="0" xfId="0" applyNumberFormat="1" applyFont="1" applyBorder="1"/>
    <xf numFmtId="10" fontId="0" fillId="0" borderId="0" xfId="0" applyNumberFormat="1" applyFill="1" applyBorder="1"/>
    <xf numFmtId="0" fontId="0" fillId="0" borderId="0" xfId="0" applyFill="1" applyBorder="1"/>
    <xf numFmtId="0" fontId="6" fillId="0" borderId="0" xfId="0" applyFont="1" applyBorder="1"/>
    <xf numFmtId="0" fontId="7" fillId="0" borderId="0" xfId="0" applyFont="1" applyBorder="1"/>
    <xf numFmtId="0" fontId="3" fillId="0" borderId="0" xfId="0" applyFont="1" applyBorder="1"/>
    <xf numFmtId="0" fontId="7" fillId="0" borderId="1" xfId="0" applyFont="1" applyBorder="1"/>
    <xf numFmtId="0" fontId="0" fillId="0" borderId="1" xfId="0" applyFont="1" applyFill="1" applyBorder="1"/>
    <xf numFmtId="0" fontId="7" fillId="0" borderId="1" xfId="0" applyFont="1" applyFill="1" applyBorder="1"/>
    <xf numFmtId="0" fontId="7" fillId="0" borderId="0" xfId="0" applyFont="1"/>
    <xf numFmtId="176" fontId="0" fillId="0" borderId="1" xfId="0" applyNumberFormat="1" applyBorder="1"/>
  </cellXfs>
  <cellStyles count="2">
    <cellStyle name="常规" xfId="0" builtinId="0"/>
    <cellStyle name="常规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tabSelected="1" topLeftCell="A40" zoomScale="70" zoomScaleNormal="70" workbookViewId="0">
      <selection activeCell="A71" sqref="A71"/>
    </sheetView>
  </sheetViews>
  <sheetFormatPr defaultColWidth="9" defaultRowHeight="14" x14ac:dyDescent="0.3"/>
  <cols>
    <col min="1" max="1" width="16.75" customWidth="1"/>
    <col min="2" max="2" width="9.5" customWidth="1"/>
    <col min="3" max="5" width="10.83203125" customWidth="1"/>
    <col min="7" max="7" width="8.25" customWidth="1"/>
    <col min="8" max="8" width="31.25" customWidth="1"/>
    <col min="9" max="10" width="9.5" customWidth="1"/>
    <col min="11" max="11" width="10" customWidth="1"/>
    <col min="14" max="14" width="42.25" bestFit="1" customWidth="1"/>
  </cols>
  <sheetData>
    <row r="1" spans="1:12" ht="24.5" x14ac:dyDescent="0.45">
      <c r="A1" s="1" t="s">
        <v>33</v>
      </c>
      <c r="H1" s="1" t="s">
        <v>1</v>
      </c>
    </row>
    <row r="2" spans="1:12" ht="17.5" x14ac:dyDescent="0.35">
      <c r="A2" s="2" t="s">
        <v>2</v>
      </c>
      <c r="H2" s="2" t="s">
        <v>2</v>
      </c>
    </row>
    <row r="3" spans="1:12" x14ac:dyDescent="0.3">
      <c r="A3" s="3"/>
      <c r="B3" s="3" t="s">
        <v>35</v>
      </c>
      <c r="C3" s="3" t="s">
        <v>36</v>
      </c>
      <c r="D3" s="3" t="s">
        <v>37</v>
      </c>
      <c r="E3" s="3" t="s">
        <v>38</v>
      </c>
      <c r="H3" s="3"/>
      <c r="I3" s="3" t="s">
        <v>35</v>
      </c>
      <c r="J3" s="3" t="s">
        <v>36</v>
      </c>
      <c r="K3" s="3" t="s">
        <v>37</v>
      </c>
      <c r="L3" s="3" t="s">
        <v>38</v>
      </c>
    </row>
    <row r="4" spans="1:12" x14ac:dyDescent="0.3">
      <c r="A4" s="3" t="s">
        <v>3</v>
      </c>
      <c r="B4" s="3">
        <v>533565</v>
      </c>
      <c r="C4" s="3">
        <v>3757885</v>
      </c>
      <c r="D4" s="3">
        <v>6970764</v>
      </c>
      <c r="E4" s="3">
        <v>10498850</v>
      </c>
      <c r="H4" s="3" t="s">
        <v>4</v>
      </c>
      <c r="I4" s="3">
        <v>11357274</v>
      </c>
      <c r="J4" s="3">
        <v>11357274</v>
      </c>
      <c r="K4" s="3">
        <v>11357274</v>
      </c>
      <c r="L4" s="3">
        <v>11357274</v>
      </c>
    </row>
    <row r="5" spans="1:12" x14ac:dyDescent="0.3">
      <c r="A5" s="19" t="s">
        <v>39</v>
      </c>
      <c r="B5" s="23">
        <f>11357274/100*5</f>
        <v>567863.70000000007</v>
      </c>
      <c r="C5" s="23">
        <f>11357274/100*35</f>
        <v>3975045.9000000004</v>
      </c>
      <c r="D5" s="23">
        <f>11357274/100*65</f>
        <v>7382228.1000000006</v>
      </c>
      <c r="E5" s="23">
        <f>11357274/100*95</f>
        <v>10789410.300000001</v>
      </c>
      <c r="H5" s="3" t="s">
        <v>5</v>
      </c>
      <c r="I5" s="3">
        <v>6551562</v>
      </c>
      <c r="J5" s="3">
        <v>8516796</v>
      </c>
      <c r="K5" s="3">
        <v>9904186</v>
      </c>
      <c r="L5" s="3">
        <v>11179683</v>
      </c>
    </row>
    <row r="6" spans="1:12" x14ac:dyDescent="0.3">
      <c r="A6" s="3" t="s">
        <v>0</v>
      </c>
      <c r="B6" s="5">
        <f>B4/B5</f>
        <v>0.93960047102852307</v>
      </c>
      <c r="C6" s="5">
        <f>C4/C5</f>
        <v>0.94536895787794539</v>
      </c>
      <c r="D6" s="5">
        <f>D4/D5</f>
        <v>0.94426288453481944</v>
      </c>
      <c r="E6" s="5">
        <f>E4/E5</f>
        <v>0.9730698627709059</v>
      </c>
      <c r="H6" s="3" t="s">
        <v>6</v>
      </c>
      <c r="I6" s="4">
        <f>I5/I4</f>
        <v>0.57686043323424263</v>
      </c>
      <c r="J6" s="4">
        <f t="shared" ref="J6:L6" si="0">J5/J4</f>
        <v>0.74989790683926438</v>
      </c>
      <c r="K6" s="4">
        <f t="shared" si="0"/>
        <v>0.87205662203799961</v>
      </c>
      <c r="L6" s="4">
        <f t="shared" si="0"/>
        <v>0.98436323716412932</v>
      </c>
    </row>
    <row r="7" spans="1:12" x14ac:dyDescent="0.3">
      <c r="H7" s="6" t="s">
        <v>7</v>
      </c>
      <c r="I7" s="3">
        <f>I4-I5</f>
        <v>4805712</v>
      </c>
      <c r="J7" s="3">
        <f>J4-J5</f>
        <v>2840478</v>
      </c>
      <c r="K7" s="3">
        <f>K4-K5</f>
        <v>1453088</v>
      </c>
      <c r="L7" s="3">
        <f>L4-L5</f>
        <v>177591</v>
      </c>
    </row>
    <row r="8" spans="1:12" ht="17.5" x14ac:dyDescent="0.35">
      <c r="A8" s="2" t="s">
        <v>8</v>
      </c>
      <c r="H8" s="3" t="s">
        <v>9</v>
      </c>
      <c r="I8" s="3">
        <v>6244792</v>
      </c>
      <c r="J8" s="3">
        <v>8197560</v>
      </c>
      <c r="K8" s="3">
        <v>9788276</v>
      </c>
      <c r="L8" s="3">
        <v>11036078</v>
      </c>
    </row>
    <row r="9" spans="1:12" x14ac:dyDescent="0.3">
      <c r="A9" s="3"/>
      <c r="B9" s="3" t="s">
        <v>35</v>
      </c>
      <c r="C9" s="3" t="s">
        <v>36</v>
      </c>
      <c r="D9" s="3" t="s">
        <v>37</v>
      </c>
      <c r="E9" s="3" t="s">
        <v>38</v>
      </c>
      <c r="H9" s="3" t="s">
        <v>10</v>
      </c>
      <c r="I9" s="3">
        <v>306770</v>
      </c>
      <c r="J9" s="3">
        <v>319236</v>
      </c>
      <c r="K9" s="3">
        <v>115910</v>
      </c>
      <c r="L9" s="3">
        <v>143605</v>
      </c>
    </row>
    <row r="10" spans="1:12" x14ac:dyDescent="0.3">
      <c r="A10" s="3" t="s">
        <v>11</v>
      </c>
      <c r="B10" s="3">
        <v>245</v>
      </c>
      <c r="C10" s="3">
        <v>251</v>
      </c>
      <c r="D10" s="3">
        <v>252</v>
      </c>
      <c r="E10" s="3">
        <v>261</v>
      </c>
      <c r="H10" s="3" t="s">
        <v>12</v>
      </c>
      <c r="I10" s="3">
        <v>225096</v>
      </c>
      <c r="J10" s="3">
        <v>415884</v>
      </c>
      <c r="K10" s="3">
        <v>311870</v>
      </c>
      <c r="L10" s="3">
        <v>423368</v>
      </c>
    </row>
    <row r="11" spans="1:12" x14ac:dyDescent="0.3">
      <c r="A11" s="3" t="s">
        <v>40</v>
      </c>
      <c r="B11" s="3">
        <v>332</v>
      </c>
      <c r="C11" s="3">
        <v>334</v>
      </c>
      <c r="D11" s="3">
        <v>335</v>
      </c>
      <c r="E11" s="3">
        <v>336</v>
      </c>
    </row>
    <row r="12" spans="1:12" x14ac:dyDescent="0.3">
      <c r="A12" s="3" t="s">
        <v>0</v>
      </c>
      <c r="B12" s="5">
        <f>B10/B11</f>
        <v>0.73795180722891562</v>
      </c>
      <c r="C12" s="5">
        <f>C10/C11</f>
        <v>0.75149700598802394</v>
      </c>
      <c r="D12" s="5">
        <f>D10/D11</f>
        <v>0.75223880597014925</v>
      </c>
      <c r="E12" s="5">
        <f>E10/E11</f>
        <v>0.7767857142857143</v>
      </c>
      <c r="I12" s="10"/>
      <c r="J12" s="10"/>
      <c r="K12" s="10"/>
      <c r="L12" s="10"/>
    </row>
    <row r="14" spans="1:12" ht="24.5" x14ac:dyDescent="0.45">
      <c r="A14" s="1" t="s">
        <v>34</v>
      </c>
    </row>
    <row r="15" spans="1:12" ht="17.5" x14ac:dyDescent="0.35">
      <c r="A15" s="2" t="s">
        <v>25</v>
      </c>
      <c r="H15" s="2" t="s">
        <v>8</v>
      </c>
    </row>
    <row r="16" spans="1:12" x14ac:dyDescent="0.3">
      <c r="A16" s="3"/>
      <c r="B16" s="3" t="s">
        <v>35</v>
      </c>
      <c r="C16" s="3" t="s">
        <v>36</v>
      </c>
      <c r="D16" s="3" t="s">
        <v>37</v>
      </c>
      <c r="E16" s="3" t="s">
        <v>38</v>
      </c>
      <c r="H16" s="3"/>
      <c r="I16" s="3" t="s">
        <v>35</v>
      </c>
      <c r="J16" s="3" t="s">
        <v>36</v>
      </c>
      <c r="K16" s="3" t="s">
        <v>37</v>
      </c>
      <c r="L16" s="3" t="s">
        <v>38</v>
      </c>
    </row>
    <row r="17" spans="1:14" x14ac:dyDescent="0.3">
      <c r="A17" s="19" t="s">
        <v>26</v>
      </c>
      <c r="B17" s="3">
        <v>533565</v>
      </c>
      <c r="C17" s="3">
        <v>3757885</v>
      </c>
      <c r="D17" s="3">
        <v>6970764</v>
      </c>
      <c r="E17" s="3">
        <v>10498850</v>
      </c>
      <c r="H17" s="3" t="s">
        <v>14</v>
      </c>
      <c r="I17">
        <v>1027</v>
      </c>
      <c r="J17" s="3">
        <v>1048</v>
      </c>
      <c r="K17" s="3">
        <v>997</v>
      </c>
      <c r="L17" s="3">
        <v>2043</v>
      </c>
    </row>
    <row r="18" spans="1:14" x14ac:dyDescent="0.3">
      <c r="A18" s="19" t="s">
        <v>27</v>
      </c>
      <c r="B18" s="3">
        <v>533565</v>
      </c>
      <c r="C18" s="3">
        <v>3757885</v>
      </c>
      <c r="D18" s="3">
        <v>6970764</v>
      </c>
      <c r="E18" s="3">
        <v>10498850</v>
      </c>
      <c r="H18" s="3" t="s">
        <v>15</v>
      </c>
      <c r="I18" s="3">
        <v>1027</v>
      </c>
      <c r="J18" s="3">
        <v>1047</v>
      </c>
      <c r="K18" s="3">
        <v>997</v>
      </c>
      <c r="L18" s="3">
        <v>2043</v>
      </c>
    </row>
    <row r="19" spans="1:14" x14ac:dyDescent="0.3">
      <c r="A19" s="3" t="s">
        <v>13</v>
      </c>
      <c r="B19" s="5">
        <f>B17/B18</f>
        <v>1</v>
      </c>
      <c r="C19" s="5">
        <f>C17/C18</f>
        <v>1</v>
      </c>
      <c r="D19" s="5">
        <f>D17/D18</f>
        <v>1</v>
      </c>
      <c r="E19" s="5">
        <f>E17/E18</f>
        <v>1</v>
      </c>
      <c r="H19" s="3" t="s">
        <v>6</v>
      </c>
      <c r="I19" s="4">
        <f t="shared" ref="I19:K19" si="1">I18/I17</f>
        <v>1</v>
      </c>
      <c r="J19" s="4">
        <f t="shared" si="1"/>
        <v>0.99904580152671751</v>
      </c>
      <c r="K19" s="4">
        <f t="shared" si="1"/>
        <v>1</v>
      </c>
      <c r="L19" s="4">
        <f>L18/L17</f>
        <v>1</v>
      </c>
    </row>
    <row r="20" spans="1:14" x14ac:dyDescent="0.3">
      <c r="H20" s="6" t="s">
        <v>16</v>
      </c>
      <c r="I20" s="3">
        <f t="shared" ref="I20:K20" si="2">I17-I18</f>
        <v>0</v>
      </c>
      <c r="J20" s="3">
        <f t="shared" si="2"/>
        <v>1</v>
      </c>
      <c r="K20" s="3">
        <f t="shared" si="2"/>
        <v>0</v>
      </c>
      <c r="L20" s="3">
        <f>L17-L18</f>
        <v>0</v>
      </c>
    </row>
    <row r="21" spans="1:14" ht="17.5" x14ac:dyDescent="0.35">
      <c r="A21" s="2" t="s">
        <v>8</v>
      </c>
    </row>
    <row r="22" spans="1:14" x14ac:dyDescent="0.3">
      <c r="A22" s="3"/>
      <c r="B22" s="3" t="s">
        <v>35</v>
      </c>
      <c r="C22" s="3" t="s">
        <v>36</v>
      </c>
      <c r="D22" s="3" t="s">
        <v>37</v>
      </c>
      <c r="E22" s="3" t="s">
        <v>38</v>
      </c>
    </row>
    <row r="23" spans="1:14" x14ac:dyDescent="0.3">
      <c r="A23" s="3" t="s">
        <v>11</v>
      </c>
      <c r="B23" s="3">
        <v>245</v>
      </c>
      <c r="C23" s="3">
        <v>251</v>
      </c>
      <c r="D23" s="3">
        <v>252</v>
      </c>
      <c r="E23" s="3">
        <v>261</v>
      </c>
      <c r="H23" s="22"/>
    </row>
    <row r="24" spans="1:14" x14ac:dyDescent="0.3">
      <c r="A24" s="3" t="s">
        <v>17</v>
      </c>
      <c r="B24" s="3">
        <v>245</v>
      </c>
      <c r="C24" s="3">
        <v>251</v>
      </c>
      <c r="D24" s="3">
        <v>252</v>
      </c>
      <c r="E24" s="3">
        <v>261</v>
      </c>
      <c r="H24" s="22"/>
    </row>
    <row r="25" spans="1:14" x14ac:dyDescent="0.3">
      <c r="A25" s="3" t="s">
        <v>13</v>
      </c>
      <c r="B25" s="5">
        <f>B23/B24</f>
        <v>1</v>
      </c>
      <c r="C25" s="5">
        <f>C23/C24</f>
        <v>1</v>
      </c>
      <c r="D25" s="5">
        <f>D23/D24</f>
        <v>1</v>
      </c>
      <c r="E25" s="5">
        <f>E23/E24</f>
        <v>1</v>
      </c>
      <c r="H25" s="22"/>
    </row>
    <row r="26" spans="1:14" x14ac:dyDescent="0.3">
      <c r="H26" s="22"/>
    </row>
    <row r="27" spans="1:14" x14ac:dyDescent="0.3">
      <c r="H27" s="22"/>
    </row>
    <row r="28" spans="1:14" ht="24.5" x14ac:dyDescent="0.45">
      <c r="A28" s="1" t="s">
        <v>18</v>
      </c>
      <c r="H28" s="22"/>
    </row>
    <row r="29" spans="1:14" ht="20" x14ac:dyDescent="0.4">
      <c r="A29" s="8" t="s">
        <v>41</v>
      </c>
      <c r="H29" s="22"/>
    </row>
    <row r="30" spans="1:14" x14ac:dyDescent="0.3">
      <c r="A30" s="3"/>
      <c r="B30" s="3" t="s">
        <v>35</v>
      </c>
      <c r="C30" s="3" t="s">
        <v>36</v>
      </c>
      <c r="D30" s="3" t="s">
        <v>37</v>
      </c>
      <c r="E30" s="3" t="s">
        <v>38</v>
      </c>
      <c r="H30" s="22"/>
    </row>
    <row r="31" spans="1:14" x14ac:dyDescent="0.3">
      <c r="A31" s="3" t="s">
        <v>4</v>
      </c>
      <c r="B31" s="3">
        <v>11357274</v>
      </c>
      <c r="C31" s="3">
        <v>11357274</v>
      </c>
      <c r="D31" s="3">
        <v>11357274</v>
      </c>
      <c r="E31" s="3">
        <v>11357274</v>
      </c>
      <c r="H31" s="22"/>
      <c r="N31" s="22"/>
    </row>
    <row r="32" spans="1:14" x14ac:dyDescent="0.3">
      <c r="A32" s="6" t="s">
        <v>19</v>
      </c>
      <c r="B32" s="3">
        <v>6551562</v>
      </c>
      <c r="C32" s="3">
        <v>8516796</v>
      </c>
      <c r="D32" s="3">
        <v>9904186</v>
      </c>
      <c r="E32" s="3">
        <v>11179683</v>
      </c>
      <c r="H32" s="22"/>
    </row>
    <row r="33" spans="1:14" x14ac:dyDescent="0.3">
      <c r="A33" s="6" t="s">
        <v>7</v>
      </c>
      <c r="B33" s="3">
        <f>B31-B32</f>
        <v>4805712</v>
      </c>
      <c r="C33" s="3">
        <f>C31-C32</f>
        <v>2840478</v>
      </c>
      <c r="D33" s="3">
        <f>D31-D32</f>
        <v>1453088</v>
      </c>
      <c r="E33" s="3">
        <f>E31-E32</f>
        <v>177591</v>
      </c>
      <c r="H33" s="22"/>
    </row>
    <row r="34" spans="1:14" x14ac:dyDescent="0.3">
      <c r="A34" s="20" t="s">
        <v>28</v>
      </c>
      <c r="B34" s="4">
        <f>B32/B31</f>
        <v>0.57686043323424263</v>
      </c>
      <c r="C34" s="4">
        <f t="shared" ref="C34:E34" si="3">C32/C31</f>
        <v>0.74989790683926438</v>
      </c>
      <c r="D34" s="4">
        <f t="shared" si="3"/>
        <v>0.87205662203799961</v>
      </c>
      <c r="E34" s="4">
        <f t="shared" si="3"/>
        <v>0.98436323716412932</v>
      </c>
      <c r="H34" s="22"/>
      <c r="N34" s="22"/>
    </row>
    <row r="35" spans="1:14" x14ac:dyDescent="0.3">
      <c r="H35" s="22"/>
    </row>
    <row r="36" spans="1:14" x14ac:dyDescent="0.3">
      <c r="H36" s="22"/>
    </row>
    <row r="37" spans="1:14" ht="20" x14ac:dyDescent="0.4">
      <c r="A37" s="8" t="s">
        <v>20</v>
      </c>
      <c r="H37" s="22"/>
    </row>
    <row r="38" spans="1:14" x14ac:dyDescent="0.3">
      <c r="A38" s="7" t="s">
        <v>23</v>
      </c>
      <c r="H38" s="22"/>
      <c r="N38" s="22"/>
    </row>
    <row r="39" spans="1:14" x14ac:dyDescent="0.3">
      <c r="A39" s="3"/>
      <c r="B39" s="3" t="s">
        <v>35</v>
      </c>
      <c r="C39" s="3" t="s">
        <v>36</v>
      </c>
      <c r="D39" s="3" t="s">
        <v>37</v>
      </c>
      <c r="E39" s="3" t="s">
        <v>38</v>
      </c>
      <c r="H39" s="22"/>
    </row>
    <row r="40" spans="1:14" x14ac:dyDescent="0.3">
      <c r="A40" s="3" t="s">
        <v>4</v>
      </c>
      <c r="B40" s="3">
        <v>6551562</v>
      </c>
      <c r="C40" s="3">
        <v>8516796</v>
      </c>
      <c r="D40" s="3">
        <v>9904186</v>
      </c>
      <c r="E40" s="3">
        <v>11179683</v>
      </c>
      <c r="H40" s="22"/>
    </row>
    <row r="41" spans="1:14" x14ac:dyDescent="0.3">
      <c r="A41" s="6" t="s">
        <v>19</v>
      </c>
      <c r="B41" s="3">
        <v>6235906</v>
      </c>
      <c r="C41" s="3">
        <v>7944878</v>
      </c>
      <c r="D41" s="3">
        <v>9782461</v>
      </c>
      <c r="E41" s="3">
        <v>10937270</v>
      </c>
      <c r="H41" s="22"/>
    </row>
    <row r="42" spans="1:14" x14ac:dyDescent="0.3">
      <c r="A42" s="6" t="s">
        <v>7</v>
      </c>
      <c r="B42" s="3">
        <f>B40-B41</f>
        <v>315656</v>
      </c>
      <c r="C42" s="3">
        <f>C40-C41</f>
        <v>571918</v>
      </c>
      <c r="D42" s="3">
        <f>D40-D41</f>
        <v>121725</v>
      </c>
      <c r="E42" s="3">
        <f>E40-E41</f>
        <v>242413</v>
      </c>
      <c r="H42" s="22"/>
    </row>
    <row r="43" spans="1:14" x14ac:dyDescent="0.3">
      <c r="A43" s="20" t="s">
        <v>28</v>
      </c>
      <c r="B43" s="4">
        <f>B41/B40</f>
        <v>0.95181973398099573</v>
      </c>
      <c r="C43" s="4">
        <f t="shared" ref="C43:E43" si="4">C41/C40</f>
        <v>0.93284822132642364</v>
      </c>
      <c r="D43" s="4">
        <f t="shared" si="4"/>
        <v>0.98770974212317908</v>
      </c>
      <c r="E43" s="4">
        <f t="shared" si="4"/>
        <v>0.97831664815540831</v>
      </c>
      <c r="H43" s="22"/>
      <c r="N43" s="22"/>
    </row>
    <row r="44" spans="1:14" x14ac:dyDescent="0.3">
      <c r="H44" s="22"/>
    </row>
    <row r="45" spans="1:14" x14ac:dyDescent="0.3">
      <c r="A45" s="7" t="s">
        <v>24</v>
      </c>
    </row>
    <row r="46" spans="1:14" x14ac:dyDescent="0.3">
      <c r="A46" s="3"/>
      <c r="B46" s="3" t="s">
        <v>35</v>
      </c>
      <c r="C46" s="3" t="s">
        <v>36</v>
      </c>
      <c r="D46" s="3" t="s">
        <v>37</v>
      </c>
      <c r="E46" s="3" t="s">
        <v>38</v>
      </c>
      <c r="H46" s="22"/>
    </row>
    <row r="47" spans="1:14" x14ac:dyDescent="0.3">
      <c r="A47" s="3" t="s">
        <v>14</v>
      </c>
      <c r="B47">
        <v>1027</v>
      </c>
      <c r="C47" s="3">
        <v>1048</v>
      </c>
      <c r="D47" s="3">
        <v>997</v>
      </c>
      <c r="E47" s="3">
        <v>2043</v>
      </c>
      <c r="H47" s="22"/>
      <c r="N47" s="22"/>
    </row>
    <row r="48" spans="1:14" x14ac:dyDescent="0.3">
      <c r="A48" s="6" t="s">
        <v>21</v>
      </c>
      <c r="B48" s="3">
        <v>768</v>
      </c>
      <c r="C48" s="3">
        <v>773</v>
      </c>
      <c r="D48" s="3">
        <v>774</v>
      </c>
      <c r="E48" s="3">
        <v>1321</v>
      </c>
      <c r="I48" s="22"/>
    </row>
    <row r="49" spans="1:9" x14ac:dyDescent="0.3">
      <c r="A49" s="6" t="s">
        <v>16</v>
      </c>
      <c r="B49" s="3">
        <f>B47-B48</f>
        <v>259</v>
      </c>
      <c r="C49" s="3">
        <f>C47-C48</f>
        <v>275</v>
      </c>
      <c r="D49" s="3">
        <f>D47-D48</f>
        <v>223</v>
      </c>
      <c r="E49" s="3">
        <f>E47-E48</f>
        <v>722</v>
      </c>
      <c r="H49" s="22"/>
      <c r="I49" s="22"/>
    </row>
    <row r="50" spans="1:9" x14ac:dyDescent="0.3">
      <c r="A50" s="20" t="s">
        <v>28</v>
      </c>
      <c r="B50" s="4">
        <f>B48/B47</f>
        <v>0.74780915287244398</v>
      </c>
      <c r="C50" s="4">
        <f t="shared" ref="C50:E50" si="5">C48/C47</f>
        <v>0.73759541984732824</v>
      </c>
      <c r="D50" s="4">
        <f t="shared" si="5"/>
        <v>0.77632898696088259</v>
      </c>
      <c r="E50" s="4">
        <f t="shared" si="5"/>
        <v>0.64659813999021043</v>
      </c>
    </row>
    <row r="51" spans="1:9" x14ac:dyDescent="0.3">
      <c r="H51" s="22"/>
    </row>
    <row r="52" spans="1:9" x14ac:dyDescent="0.3">
      <c r="H52" s="22"/>
    </row>
    <row r="53" spans="1:9" ht="20" x14ac:dyDescent="0.4">
      <c r="A53" s="8" t="s">
        <v>22</v>
      </c>
      <c r="H53" s="22"/>
      <c r="I53" s="22"/>
    </row>
    <row r="54" spans="1:9" x14ac:dyDescent="0.3">
      <c r="A54" s="7" t="s">
        <v>25</v>
      </c>
      <c r="H54" s="22"/>
    </row>
    <row r="55" spans="1:9" x14ac:dyDescent="0.3">
      <c r="A55" s="3"/>
      <c r="B55" s="3" t="s">
        <v>35</v>
      </c>
      <c r="C55" s="3" t="s">
        <v>36</v>
      </c>
      <c r="D55" s="3" t="s">
        <v>37</v>
      </c>
      <c r="E55" s="3" t="s">
        <v>38</v>
      </c>
    </row>
    <row r="56" spans="1:9" x14ac:dyDescent="0.3">
      <c r="A56" s="19" t="s">
        <v>30</v>
      </c>
      <c r="B56">
        <v>6235906</v>
      </c>
      <c r="C56" s="3">
        <v>7944878</v>
      </c>
      <c r="D56" s="3">
        <v>9782461</v>
      </c>
      <c r="E56" s="3">
        <v>10937270</v>
      </c>
    </row>
    <row r="57" spans="1:9" x14ac:dyDescent="0.3">
      <c r="A57" s="21" t="s">
        <v>31</v>
      </c>
      <c r="B57">
        <v>6235906</v>
      </c>
      <c r="C57" s="3">
        <v>7944878</v>
      </c>
      <c r="D57" s="3">
        <v>9782461</v>
      </c>
      <c r="E57" s="3">
        <v>10937270</v>
      </c>
    </row>
    <row r="58" spans="1:9" x14ac:dyDescent="0.3">
      <c r="A58" s="21" t="s">
        <v>32</v>
      </c>
      <c r="B58" s="3">
        <f>B56-B57</f>
        <v>0</v>
      </c>
      <c r="C58" s="3">
        <f t="shared" ref="C58:D58" si="6">C56-C57</f>
        <v>0</v>
      </c>
      <c r="D58" s="3">
        <f t="shared" si="6"/>
        <v>0</v>
      </c>
      <c r="E58" s="3">
        <f>E56-E57</f>
        <v>0</v>
      </c>
      <c r="I58" s="22"/>
    </row>
    <row r="59" spans="1:9" x14ac:dyDescent="0.3">
      <c r="A59" s="20" t="s">
        <v>28</v>
      </c>
      <c r="B59" s="4">
        <f>B57/B56</f>
        <v>1</v>
      </c>
      <c r="C59" s="4">
        <f t="shared" ref="C59:E59" si="7">C57/C56</f>
        <v>1</v>
      </c>
      <c r="D59" s="4">
        <f t="shared" si="7"/>
        <v>1</v>
      </c>
      <c r="E59" s="4">
        <f t="shared" si="7"/>
        <v>1</v>
      </c>
    </row>
    <row r="60" spans="1:9" x14ac:dyDescent="0.3">
      <c r="H60" s="22"/>
    </row>
    <row r="61" spans="1:9" x14ac:dyDescent="0.3">
      <c r="A61" s="7" t="s">
        <v>29</v>
      </c>
    </row>
    <row r="62" spans="1:9" x14ac:dyDescent="0.3">
      <c r="A62" s="3"/>
      <c r="B62" s="3" t="s">
        <v>35</v>
      </c>
      <c r="C62" s="3" t="s">
        <v>36</v>
      </c>
      <c r="D62" s="3" t="s">
        <v>37</v>
      </c>
      <c r="E62" s="3" t="s">
        <v>38</v>
      </c>
      <c r="I62" s="22"/>
    </row>
    <row r="63" spans="1:9" x14ac:dyDescent="0.3">
      <c r="A63" s="3" t="s">
        <v>14</v>
      </c>
      <c r="B63" s="3">
        <v>768</v>
      </c>
      <c r="C63" s="3">
        <v>773</v>
      </c>
      <c r="D63" s="3">
        <v>774</v>
      </c>
      <c r="E63" s="3">
        <v>1321</v>
      </c>
    </row>
    <row r="64" spans="1:9" x14ac:dyDescent="0.3">
      <c r="A64" s="6" t="s">
        <v>21</v>
      </c>
      <c r="B64" s="3">
        <v>768</v>
      </c>
      <c r="C64" s="3">
        <v>773</v>
      </c>
      <c r="D64" s="3">
        <v>774</v>
      </c>
      <c r="E64" s="3">
        <v>1321</v>
      </c>
    </row>
    <row r="65" spans="1:9" x14ac:dyDescent="0.3">
      <c r="A65" s="6" t="s">
        <v>16</v>
      </c>
      <c r="B65" s="3">
        <f>B63-B64</f>
        <v>0</v>
      </c>
      <c r="C65" s="3">
        <f>C63-C64</f>
        <v>0</v>
      </c>
      <c r="D65" s="3">
        <f>D63-D64</f>
        <v>0</v>
      </c>
      <c r="E65" s="3">
        <f>E63-E64</f>
        <v>0</v>
      </c>
    </row>
    <row r="66" spans="1:9" x14ac:dyDescent="0.3">
      <c r="A66" s="20" t="s">
        <v>28</v>
      </c>
      <c r="B66" s="4">
        <f>B64/B63</f>
        <v>1</v>
      </c>
      <c r="C66" s="4">
        <f>C64/C63</f>
        <v>1</v>
      </c>
      <c r="D66" s="4">
        <f>D64/D63</f>
        <v>1</v>
      </c>
      <c r="E66" s="4">
        <f t="shared" ref="E66" si="8">E64/E63</f>
        <v>1</v>
      </c>
    </row>
    <row r="68" spans="1:9" x14ac:dyDescent="0.3">
      <c r="I68" s="22"/>
    </row>
    <row r="69" spans="1:9" x14ac:dyDescent="0.3">
      <c r="I69" s="22"/>
    </row>
    <row r="71" spans="1:9" ht="24.5" x14ac:dyDescent="0.45">
      <c r="A71" s="1"/>
    </row>
  </sheetData>
  <phoneticPr fontId="5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opLeftCell="A28" workbookViewId="0">
      <selection activeCell="H53" sqref="H53"/>
    </sheetView>
  </sheetViews>
  <sheetFormatPr defaultColWidth="9" defaultRowHeight="14" x14ac:dyDescent="0.3"/>
  <cols>
    <col min="1" max="1" width="16.75" style="10" customWidth="1"/>
    <col min="2" max="2" width="9.5" style="10" customWidth="1"/>
    <col min="3" max="5" width="10.83203125" style="10" customWidth="1"/>
    <col min="6" max="6" width="9" style="10"/>
    <col min="7" max="7" width="8.25" style="10" customWidth="1"/>
    <col min="8" max="8" width="31.25" style="10" customWidth="1"/>
    <col min="9" max="10" width="9.5" style="10" customWidth="1"/>
    <col min="11" max="11" width="10" style="10" customWidth="1"/>
    <col min="12" max="16384" width="9" style="10"/>
  </cols>
  <sheetData>
    <row r="1" spans="1:12" ht="24.5" x14ac:dyDescent="0.45">
      <c r="A1" s="9"/>
      <c r="H1" s="9"/>
    </row>
    <row r="2" spans="1:12" ht="17.5" x14ac:dyDescent="0.35">
      <c r="A2" s="11"/>
      <c r="H2" s="11"/>
    </row>
    <row r="6" spans="1:12" x14ac:dyDescent="0.3">
      <c r="B6" s="12"/>
      <c r="C6" s="13"/>
      <c r="D6" s="13"/>
      <c r="E6" s="13"/>
      <c r="I6" s="12"/>
      <c r="J6" s="12"/>
      <c r="K6" s="12"/>
      <c r="L6" s="14"/>
    </row>
    <row r="7" spans="1:12" x14ac:dyDescent="0.3">
      <c r="H7" s="15"/>
    </row>
    <row r="8" spans="1:12" ht="17.5" x14ac:dyDescent="0.35">
      <c r="A8" s="11"/>
    </row>
    <row r="12" spans="1:12" x14ac:dyDescent="0.3">
      <c r="B12" s="12"/>
      <c r="C12" s="13"/>
      <c r="D12" s="13"/>
      <c r="E12" s="13"/>
    </row>
    <row r="14" spans="1:12" ht="24.5" x14ac:dyDescent="0.45">
      <c r="A14" s="9"/>
    </row>
    <row r="15" spans="1:12" ht="17.5" x14ac:dyDescent="0.35">
      <c r="A15" s="11"/>
      <c r="H15" s="11"/>
    </row>
    <row r="19" spans="1:12" x14ac:dyDescent="0.3">
      <c r="B19" s="12"/>
      <c r="C19" s="13"/>
      <c r="D19" s="13"/>
      <c r="E19" s="13"/>
      <c r="I19" s="12"/>
      <c r="J19" s="12"/>
      <c r="K19" s="12"/>
      <c r="L19" s="12"/>
    </row>
    <row r="20" spans="1:12" x14ac:dyDescent="0.3">
      <c r="H20" s="15"/>
    </row>
    <row r="21" spans="1:12" ht="17.5" x14ac:dyDescent="0.35">
      <c r="A21" s="11"/>
    </row>
    <row r="25" spans="1:12" x14ac:dyDescent="0.3">
      <c r="B25" s="12"/>
      <c r="C25" s="13"/>
      <c r="D25" s="13"/>
      <c r="E25" s="13"/>
    </row>
    <row r="28" spans="1:12" ht="24.5" x14ac:dyDescent="0.45">
      <c r="A28" s="9"/>
    </row>
    <row r="29" spans="1:12" ht="20" x14ac:dyDescent="0.4">
      <c r="A29" s="16"/>
    </row>
    <row r="32" spans="1:12" x14ac:dyDescent="0.3">
      <c r="A32" s="15"/>
    </row>
    <row r="33" spans="1:8" x14ac:dyDescent="0.3">
      <c r="A33" s="15"/>
      <c r="H33" s="17"/>
    </row>
    <row r="36" spans="1:8" ht="20" x14ac:dyDescent="0.4">
      <c r="A36" s="16"/>
    </row>
    <row r="37" spans="1:8" x14ac:dyDescent="0.3">
      <c r="A37" s="18"/>
    </row>
    <row r="40" spans="1:8" x14ac:dyDescent="0.3">
      <c r="A40" s="15"/>
    </row>
    <row r="41" spans="1:8" x14ac:dyDescent="0.3">
      <c r="A41" s="15"/>
    </row>
    <row r="43" spans="1:8" x14ac:dyDescent="0.3">
      <c r="A43" s="18"/>
    </row>
    <row r="46" spans="1:8" x14ac:dyDescent="0.3">
      <c r="A46" s="15"/>
    </row>
    <row r="47" spans="1:8" x14ac:dyDescent="0.3">
      <c r="A47" s="15"/>
    </row>
    <row r="50" spans="1:1" ht="20" x14ac:dyDescent="0.4">
      <c r="A50" s="16"/>
    </row>
    <row r="53" spans="1:1" x14ac:dyDescent="0.3">
      <c r="A53" s="15"/>
    </row>
    <row r="54" spans="1:1" x14ac:dyDescent="0.3">
      <c r="A54" s="15"/>
    </row>
    <row r="57" spans="1:1" ht="24.5" x14ac:dyDescent="0.45">
      <c r="A57" s="9"/>
    </row>
  </sheetData>
  <phoneticPr fontId="5" type="noConversion"/>
  <pageMargins left="0.69930555555555596" right="0.69930555555555596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 x14ac:dyDescent="0.3"/>
  <sheetData/>
  <phoneticPr fontId="5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mickey</cp:lastModifiedBy>
  <dcterms:created xsi:type="dcterms:W3CDTF">2008-09-11T17:22:00Z</dcterms:created>
  <dcterms:modified xsi:type="dcterms:W3CDTF">2017-01-07T22:12:40Z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