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Y:\User\grinsvenvh\MAP2019\Duurzame landbouw\Frontier article efficiency\"/>
    </mc:Choice>
  </mc:AlternateContent>
  <xr:revisionPtr revIDLastSave="0" documentId="10_ncr:100000_{7F7BB6F3-52A7-4050-B50C-5AD577475EA9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English" sheetId="2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0" i="2" l="1"/>
  <c r="BB29" i="2"/>
  <c r="BB9" i="2"/>
  <c r="BB17" i="2"/>
  <c r="BB21" i="2"/>
  <c r="BB28" i="2"/>
  <c r="BB19" i="2"/>
  <c r="BB12" i="2"/>
  <c r="BB7" i="2"/>
  <c r="BB25" i="2"/>
  <c r="BB23" i="2"/>
  <c r="BB18" i="2"/>
  <c r="BB14" i="2"/>
  <c r="BB15" i="2"/>
  <c r="BB30" i="2"/>
  <c r="BB11" i="2"/>
  <c r="BB27" i="2"/>
  <c r="BB22" i="2"/>
  <c r="BB13" i="2"/>
  <c r="BB16" i="2"/>
  <c r="BB8" i="2"/>
  <c r="BB20" i="2"/>
  <c r="BB24" i="2"/>
  <c r="BB6" i="2"/>
  <c r="BB26" i="2"/>
  <c r="BA31" i="2"/>
  <c r="AZ31" i="2"/>
  <c r="BB31" i="2" l="1"/>
  <c r="F100" i="2" l="1"/>
  <c r="I35" i="2"/>
  <c r="W7" i="2" s="1"/>
  <c r="AF7" i="2" s="1"/>
  <c r="W33" i="2"/>
  <c r="AF30" i="2" s="1"/>
  <c r="W6" i="2"/>
  <c r="AF6" i="2" s="1"/>
  <c r="W8" i="2"/>
  <c r="AF8" i="2" s="1"/>
  <c r="W11" i="2"/>
  <c r="AF10" i="2" s="1"/>
  <c r="W12" i="2"/>
  <c r="AF11" i="2" s="1"/>
  <c r="W13" i="2"/>
  <c r="AF12" i="2" s="1"/>
  <c r="W14" i="2"/>
  <c r="AF13" i="2" s="1"/>
  <c r="W15" i="2"/>
  <c r="AF14" i="2" s="1"/>
  <c r="W16" i="2"/>
  <c r="AF15" i="2" s="1"/>
  <c r="W17" i="2"/>
  <c r="AF16" i="2" s="1"/>
  <c r="W18" i="2"/>
  <c r="AF17" i="2" s="1"/>
  <c r="W19" i="2"/>
  <c r="AF18" i="2" s="1"/>
  <c r="W20" i="2"/>
  <c r="AF19" i="2" s="1"/>
  <c r="W21" i="2"/>
  <c r="AF20" i="2" s="1"/>
  <c r="W22" i="2"/>
  <c r="AF21" i="2" s="1"/>
  <c r="W25" i="2"/>
  <c r="AF22" i="2" s="1"/>
  <c r="W26" i="2"/>
  <c r="AF23" i="2" s="1"/>
  <c r="W27" i="2"/>
  <c r="AF24" i="2" s="1"/>
  <c r="W28" i="2"/>
  <c r="AF25" i="2" s="1"/>
  <c r="W29" i="2"/>
  <c r="AF26" i="2" s="1"/>
  <c r="W30" i="2"/>
  <c r="AF27" i="2" s="1"/>
  <c r="W31" i="2"/>
  <c r="AF28" i="2" s="1"/>
  <c r="W32" i="2"/>
  <c r="AF29" i="2" s="1"/>
  <c r="I101" i="2"/>
  <c r="W99" i="2" s="1"/>
  <c r="AF96" i="2" s="1"/>
  <c r="AF97" i="2"/>
  <c r="C129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30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R35" i="2"/>
  <c r="Z33" i="2" s="1"/>
  <c r="AI30" i="2" s="1"/>
  <c r="AI31" i="2"/>
  <c r="P6" i="2"/>
  <c r="P7" i="2"/>
  <c r="P8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5" i="2"/>
  <c r="M6" i="2"/>
  <c r="M7" i="2"/>
  <c r="M8" i="2"/>
  <c r="M10" i="2"/>
  <c r="M11" i="2"/>
  <c r="M12" i="2"/>
  <c r="M13" i="2"/>
  <c r="M14" i="2"/>
  <c r="M15" i="2"/>
  <c r="M16" i="2"/>
  <c r="M17" i="2"/>
  <c r="M18" i="2"/>
  <c r="X18" i="2" s="1"/>
  <c r="AG17" i="2" s="1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AF31" i="2"/>
  <c r="F35" i="2"/>
  <c r="AE31" i="2" s="1"/>
  <c r="C35" i="2"/>
  <c r="AD31" i="2" s="1"/>
  <c r="U20" i="2"/>
  <c r="AD19" i="2" s="1"/>
  <c r="L35" i="2"/>
  <c r="U33" i="2"/>
  <c r="AD30" i="2" s="1"/>
  <c r="U32" i="2"/>
  <c r="AD29" i="2"/>
  <c r="U31" i="2"/>
  <c r="AD28" i="2" s="1"/>
  <c r="U30" i="2"/>
  <c r="AD27" i="2"/>
  <c r="U29" i="2"/>
  <c r="AD26" i="2" s="1"/>
  <c r="U28" i="2"/>
  <c r="AD25" i="2"/>
  <c r="U27" i="2"/>
  <c r="AD24" i="2" s="1"/>
  <c r="U26" i="2"/>
  <c r="AD23" i="2"/>
  <c r="X26" i="2"/>
  <c r="AG23" i="2" s="1"/>
  <c r="U25" i="2"/>
  <c r="AD22" i="2" s="1"/>
  <c r="U22" i="2"/>
  <c r="AD21" i="2" s="1"/>
  <c r="U21" i="2"/>
  <c r="AD20" i="2" s="1"/>
  <c r="U19" i="2"/>
  <c r="AD18" i="2"/>
  <c r="U18" i="2"/>
  <c r="AD17" i="2" s="1"/>
  <c r="U17" i="2"/>
  <c r="AD16" i="2" s="1"/>
  <c r="U16" i="2"/>
  <c r="AD15" i="2" s="1"/>
  <c r="U15" i="2"/>
  <c r="AD14" i="2"/>
  <c r="U14" i="2"/>
  <c r="AD13" i="2" s="1"/>
  <c r="U13" i="2"/>
  <c r="AD12" i="2" s="1"/>
  <c r="U12" i="2"/>
  <c r="AD11" i="2" s="1"/>
  <c r="U11" i="2"/>
  <c r="AD10" i="2"/>
  <c r="X11" i="2"/>
  <c r="AG10" i="2" s="1"/>
  <c r="U9" i="2"/>
  <c r="AD9" i="2" s="1"/>
  <c r="BE75" i="2"/>
  <c r="U8" i="2"/>
  <c r="AD8" i="2" s="1"/>
  <c r="X8" i="2"/>
  <c r="AG8" i="2" s="1"/>
  <c r="U7" i="2"/>
  <c r="AD7" i="2" s="1"/>
  <c r="U6" i="2"/>
  <c r="AD6" i="2"/>
  <c r="F99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1" i="2"/>
  <c r="F92" i="2"/>
  <c r="F93" i="2"/>
  <c r="F94" i="2"/>
  <c r="F95" i="2"/>
  <c r="F96" i="2"/>
  <c r="F97" i="2"/>
  <c r="F98" i="2"/>
  <c r="R99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AC63" i="2"/>
  <c r="AC62" i="2"/>
  <c r="AC95" i="2" s="1"/>
  <c r="AC61" i="2"/>
  <c r="AC60" i="2"/>
  <c r="AC59" i="2"/>
  <c r="AC58" i="2"/>
  <c r="AC91" i="2" s="1"/>
  <c r="AC57" i="2"/>
  <c r="AC56" i="2"/>
  <c r="AC55" i="2"/>
  <c r="AC88" i="2" s="1"/>
  <c r="AC54" i="2"/>
  <c r="AC87" i="2" s="1"/>
  <c r="AC53" i="2"/>
  <c r="AC52" i="2"/>
  <c r="AC51" i="2"/>
  <c r="AC84" i="2" s="1"/>
  <c r="AC50" i="2"/>
  <c r="AC49" i="2"/>
  <c r="AC48" i="2"/>
  <c r="AC47" i="2"/>
  <c r="AC80" i="2" s="1"/>
  <c r="AC46" i="2"/>
  <c r="AC79" i="2" s="1"/>
  <c r="AC45" i="2"/>
  <c r="AC44" i="2"/>
  <c r="AC43" i="2"/>
  <c r="AC76" i="2" s="1"/>
  <c r="AC42" i="2"/>
  <c r="AC75" i="2" s="1"/>
  <c r="AC41" i="2"/>
  <c r="AC40" i="2"/>
  <c r="AC39" i="2"/>
  <c r="AC72" i="2" s="1"/>
  <c r="L72" i="2"/>
  <c r="L73" i="2"/>
  <c r="M73" i="2"/>
  <c r="L74" i="2"/>
  <c r="M74" i="2" s="1"/>
  <c r="L76" i="2"/>
  <c r="M76" i="2"/>
  <c r="L77" i="2"/>
  <c r="M77" i="2" s="1"/>
  <c r="L78" i="2"/>
  <c r="M78" i="2"/>
  <c r="L79" i="2"/>
  <c r="M79" i="2" s="1"/>
  <c r="L80" i="2"/>
  <c r="M80" i="2"/>
  <c r="L81" i="2"/>
  <c r="M81" i="2" s="1"/>
  <c r="L82" i="2"/>
  <c r="M82" i="2"/>
  <c r="L83" i="2"/>
  <c r="M83" i="2" s="1"/>
  <c r="L84" i="2"/>
  <c r="M84" i="2"/>
  <c r="L85" i="2"/>
  <c r="M85" i="2" s="1"/>
  <c r="L86" i="2"/>
  <c r="M86" i="2"/>
  <c r="L87" i="2"/>
  <c r="M87" i="2" s="1"/>
  <c r="L88" i="2"/>
  <c r="M88" i="2"/>
  <c r="L89" i="2"/>
  <c r="M89" i="2" s="1"/>
  <c r="L90" i="2"/>
  <c r="M90" i="2"/>
  <c r="L91" i="2"/>
  <c r="M91" i="2" s="1"/>
  <c r="L92" i="2"/>
  <c r="M92" i="2"/>
  <c r="L93" i="2"/>
  <c r="M93" i="2" s="1"/>
  <c r="L94" i="2"/>
  <c r="M94" i="2"/>
  <c r="L95" i="2"/>
  <c r="M95" i="2" s="1"/>
  <c r="L96" i="2"/>
  <c r="M96" i="2"/>
  <c r="L97" i="2"/>
  <c r="M97" i="2" s="1"/>
  <c r="L98" i="2"/>
  <c r="M98" i="2"/>
  <c r="L99" i="2"/>
  <c r="M99" i="2" s="1"/>
  <c r="O72" i="2"/>
  <c r="P72" i="2" s="1"/>
  <c r="O73" i="2"/>
  <c r="P73" i="2" s="1"/>
  <c r="O74" i="2"/>
  <c r="P74" i="2" s="1"/>
  <c r="O76" i="2"/>
  <c r="P76" i="2" s="1"/>
  <c r="O77" i="2"/>
  <c r="P77" i="2" s="1"/>
  <c r="O78" i="2"/>
  <c r="P78" i="2" s="1"/>
  <c r="O79" i="2"/>
  <c r="P79" i="2" s="1"/>
  <c r="O80" i="2"/>
  <c r="P80" i="2" s="1"/>
  <c r="O81" i="2"/>
  <c r="P81" i="2" s="1"/>
  <c r="O82" i="2"/>
  <c r="P82" i="2" s="1"/>
  <c r="O83" i="2"/>
  <c r="P83" i="2" s="1"/>
  <c r="O84" i="2"/>
  <c r="P84" i="2" s="1"/>
  <c r="O85" i="2"/>
  <c r="P85" i="2" s="1"/>
  <c r="O86" i="2"/>
  <c r="P86" i="2" s="1"/>
  <c r="O87" i="2"/>
  <c r="P87" i="2" s="1"/>
  <c r="O88" i="2"/>
  <c r="P88" i="2" s="1"/>
  <c r="O89" i="2"/>
  <c r="P89" i="2" s="1"/>
  <c r="O90" i="2"/>
  <c r="P90" i="2" s="1"/>
  <c r="O91" i="2"/>
  <c r="P91" i="2" s="1"/>
  <c r="O92" i="2"/>
  <c r="P92" i="2" s="1"/>
  <c r="O93" i="2"/>
  <c r="P93" i="2" s="1"/>
  <c r="O94" i="2"/>
  <c r="P94" i="2" s="1"/>
  <c r="O95" i="2"/>
  <c r="P95" i="2" s="1"/>
  <c r="O96" i="2"/>
  <c r="P96" i="2" s="1"/>
  <c r="O97" i="2"/>
  <c r="P97" i="2" s="1"/>
  <c r="O98" i="2"/>
  <c r="P98" i="2" s="1"/>
  <c r="O99" i="2"/>
  <c r="P99" i="2" s="1"/>
  <c r="V33" i="2"/>
  <c r="AE30" i="2" s="1"/>
  <c r="V32" i="2"/>
  <c r="AE29" i="2" s="1"/>
  <c r="Z32" i="2"/>
  <c r="AI29" i="2" s="1"/>
  <c r="V31" i="2"/>
  <c r="AE28" i="2" s="1"/>
  <c r="V30" i="2"/>
  <c r="AE27" i="2" s="1"/>
  <c r="Z30" i="2"/>
  <c r="AI27" i="2" s="1"/>
  <c r="V29" i="2"/>
  <c r="AE26" i="2" s="1"/>
  <c r="V28" i="2"/>
  <c r="AE25" i="2" s="1"/>
  <c r="Z28" i="2"/>
  <c r="AI25" i="2" s="1"/>
  <c r="V27" i="2"/>
  <c r="AE24" i="2" s="1"/>
  <c r="V26" i="2"/>
  <c r="AE23" i="2" s="1"/>
  <c r="Z26" i="2"/>
  <c r="AI23" i="2" s="1"/>
  <c r="V25" i="2"/>
  <c r="AE22" i="2" s="1"/>
  <c r="V22" i="2"/>
  <c r="AE21" i="2" s="1"/>
  <c r="Z22" i="2"/>
  <c r="AI21" i="2" s="1"/>
  <c r="V21" i="2"/>
  <c r="AE20" i="2" s="1"/>
  <c r="V20" i="2"/>
  <c r="AE19" i="2" s="1"/>
  <c r="Z20" i="2"/>
  <c r="AI19" i="2" s="1"/>
  <c r="V19" i="2"/>
  <c r="AE18" i="2" s="1"/>
  <c r="V18" i="2"/>
  <c r="AE17" i="2" s="1"/>
  <c r="Z18" i="2"/>
  <c r="AI17" i="2" s="1"/>
  <c r="V17" i="2"/>
  <c r="AE16" i="2" s="1"/>
  <c r="V16" i="2"/>
  <c r="AE15" i="2" s="1"/>
  <c r="Z16" i="2"/>
  <c r="AI15" i="2" s="1"/>
  <c r="V15" i="2"/>
  <c r="AE14" i="2" s="1"/>
  <c r="V14" i="2"/>
  <c r="AE13" i="2" s="1"/>
  <c r="Z14" i="2"/>
  <c r="AI13" i="2" s="1"/>
  <c r="V13" i="2"/>
  <c r="AE12" i="2" s="1"/>
  <c r="V12" i="2"/>
  <c r="AE11" i="2" s="1"/>
  <c r="Z12" i="2"/>
  <c r="AI11" i="2" s="1"/>
  <c r="V11" i="2"/>
  <c r="AE10" i="2" s="1"/>
  <c r="V9" i="2"/>
  <c r="AE9" i="2" s="1"/>
  <c r="Z9" i="2"/>
  <c r="AI9" i="2" s="1"/>
  <c r="V8" i="2"/>
  <c r="AE8" i="2" s="1"/>
  <c r="Z8" i="2"/>
  <c r="AI8" i="2"/>
  <c r="V7" i="2"/>
  <c r="AE7" i="2" s="1"/>
  <c r="Z7" i="2"/>
  <c r="AI7" i="2"/>
  <c r="V6" i="2"/>
  <c r="AE6" i="2" s="1"/>
  <c r="Z6" i="2"/>
  <c r="AI6" i="2"/>
  <c r="R100" i="2"/>
  <c r="Q100" i="2"/>
  <c r="O100" i="2"/>
  <c r="P100" i="2" s="1"/>
  <c r="N100" i="2"/>
  <c r="L100" i="2"/>
  <c r="M100" i="2" s="1"/>
  <c r="K100" i="2"/>
  <c r="E100" i="2"/>
  <c r="C100" i="2"/>
  <c r="Q99" i="2"/>
  <c r="N99" i="2"/>
  <c r="K99" i="2"/>
  <c r="E99" i="2"/>
  <c r="Q98" i="2"/>
  <c r="N98" i="2"/>
  <c r="K98" i="2"/>
  <c r="E98" i="2"/>
  <c r="Q97" i="2"/>
  <c r="N97" i="2"/>
  <c r="K97" i="2"/>
  <c r="E97" i="2"/>
  <c r="Q96" i="2"/>
  <c r="N96" i="2"/>
  <c r="K96" i="2"/>
  <c r="E96" i="2"/>
  <c r="Q95" i="2"/>
  <c r="N95" i="2"/>
  <c r="K95" i="2"/>
  <c r="E95" i="2"/>
  <c r="Q94" i="2"/>
  <c r="N94" i="2"/>
  <c r="K94" i="2"/>
  <c r="E94" i="2"/>
  <c r="Q93" i="2"/>
  <c r="N93" i="2"/>
  <c r="K93" i="2"/>
  <c r="E93" i="2"/>
  <c r="Q92" i="2"/>
  <c r="N92" i="2"/>
  <c r="K92" i="2"/>
  <c r="E92" i="2"/>
  <c r="Q91" i="2"/>
  <c r="N91" i="2"/>
  <c r="K91" i="2"/>
  <c r="E91" i="2"/>
  <c r="Q90" i="2"/>
  <c r="N90" i="2"/>
  <c r="K90" i="2"/>
  <c r="Q89" i="2"/>
  <c r="N89" i="2"/>
  <c r="K89" i="2"/>
  <c r="E89" i="2"/>
  <c r="Q88" i="2"/>
  <c r="N88" i="2"/>
  <c r="K88" i="2"/>
  <c r="E88" i="2"/>
  <c r="Q87" i="2"/>
  <c r="N87" i="2"/>
  <c r="K87" i="2"/>
  <c r="E87" i="2"/>
  <c r="Q86" i="2"/>
  <c r="N86" i="2"/>
  <c r="K86" i="2"/>
  <c r="E86" i="2"/>
  <c r="Q85" i="2"/>
  <c r="N85" i="2"/>
  <c r="K85" i="2"/>
  <c r="E85" i="2"/>
  <c r="Q84" i="2"/>
  <c r="N84" i="2"/>
  <c r="K84" i="2"/>
  <c r="E84" i="2"/>
  <c r="Q83" i="2"/>
  <c r="N83" i="2"/>
  <c r="K83" i="2"/>
  <c r="E83" i="2"/>
  <c r="Q82" i="2"/>
  <c r="N82" i="2"/>
  <c r="K82" i="2"/>
  <c r="E82" i="2"/>
  <c r="Q81" i="2"/>
  <c r="N81" i="2"/>
  <c r="K81" i="2"/>
  <c r="E81" i="2"/>
  <c r="Q80" i="2"/>
  <c r="N80" i="2"/>
  <c r="K80" i="2"/>
  <c r="E80" i="2"/>
  <c r="Q79" i="2"/>
  <c r="N79" i="2"/>
  <c r="K79" i="2"/>
  <c r="E79" i="2"/>
  <c r="Q78" i="2"/>
  <c r="N78" i="2"/>
  <c r="K78" i="2"/>
  <c r="E78" i="2"/>
  <c r="Q77" i="2"/>
  <c r="N77" i="2"/>
  <c r="K77" i="2"/>
  <c r="E77" i="2"/>
  <c r="Q76" i="2"/>
  <c r="N76" i="2"/>
  <c r="K76" i="2"/>
  <c r="E76" i="2"/>
  <c r="Q75" i="2"/>
  <c r="E75" i="2"/>
  <c r="Q74" i="2"/>
  <c r="N74" i="2"/>
  <c r="K74" i="2"/>
  <c r="E74" i="2"/>
  <c r="Q73" i="2"/>
  <c r="N73" i="2"/>
  <c r="K73" i="2"/>
  <c r="E73" i="2"/>
  <c r="Q72" i="2"/>
  <c r="N72" i="2"/>
  <c r="K72" i="2"/>
  <c r="E72" i="2"/>
  <c r="C135" i="2"/>
  <c r="C134" i="2"/>
  <c r="C133" i="2"/>
  <c r="O35" i="2"/>
  <c r="R68" i="2"/>
  <c r="Z64" i="2" s="1"/>
  <c r="AI61" i="2" s="1"/>
  <c r="O68" i="2"/>
  <c r="L68" i="2"/>
  <c r="I68" i="2"/>
  <c r="W66" i="2" s="1"/>
  <c r="F68" i="2"/>
  <c r="V64" i="2" s="1"/>
  <c r="AE61" i="2" s="1"/>
  <c r="C68" i="2"/>
  <c r="U67" i="2" s="1"/>
  <c r="W76" i="2"/>
  <c r="W89" i="2"/>
  <c r="W67" i="2"/>
  <c r="V67" i="2"/>
  <c r="P67" i="2"/>
  <c r="M67" i="2"/>
  <c r="Z66" i="2"/>
  <c r="AI63" i="2" s="1"/>
  <c r="AF63" i="2"/>
  <c r="P66" i="2"/>
  <c r="M66" i="2"/>
  <c r="W65" i="2"/>
  <c r="AF62" i="2" s="1"/>
  <c r="V65" i="2"/>
  <c r="AE62" i="2" s="1"/>
  <c r="P65" i="2"/>
  <c r="M65" i="2"/>
  <c r="W64" i="2"/>
  <c r="AF61" i="2"/>
  <c r="P64" i="2"/>
  <c r="M64" i="2"/>
  <c r="AC96" i="2"/>
  <c r="W63" i="2"/>
  <c r="AF60" i="2" s="1"/>
  <c r="V63" i="2"/>
  <c r="AE60" i="2" s="1"/>
  <c r="P63" i="2"/>
  <c r="M63" i="2"/>
  <c r="W62" i="2"/>
  <c r="AF59" i="2"/>
  <c r="P62" i="2"/>
  <c r="M62" i="2"/>
  <c r="AC94" i="2"/>
  <c r="W61" i="2"/>
  <c r="AF58" i="2" s="1"/>
  <c r="V61" i="2"/>
  <c r="AE58" i="2" s="1"/>
  <c r="P61" i="2"/>
  <c r="M61" i="2"/>
  <c r="AC93" i="2"/>
  <c r="Z60" i="2"/>
  <c r="AI57" i="2" s="1"/>
  <c r="V60" i="2"/>
  <c r="AE57" i="2" s="1"/>
  <c r="P60" i="2"/>
  <c r="M60" i="2"/>
  <c r="AC92" i="2"/>
  <c r="W59" i="2"/>
  <c r="AF56" i="2" s="1"/>
  <c r="V59" i="2"/>
  <c r="AE56" i="2" s="1"/>
  <c r="P59" i="2"/>
  <c r="M59" i="2"/>
  <c r="Z58" i="2"/>
  <c r="AI55" i="2" s="1"/>
  <c r="W58" i="2"/>
  <c r="AF55" i="2" s="1"/>
  <c r="P58" i="2"/>
  <c r="M58" i="2"/>
  <c r="AC90" i="2"/>
  <c r="Z57" i="2"/>
  <c r="W57" i="2"/>
  <c r="P57" i="2"/>
  <c r="M57" i="2"/>
  <c r="AC89" i="2"/>
  <c r="P56" i="2"/>
  <c r="M56" i="2"/>
  <c r="W55" i="2"/>
  <c r="AF54" i="2" s="1"/>
  <c r="V55" i="2"/>
  <c r="AE54" i="2" s="1"/>
  <c r="P55" i="2"/>
  <c r="M55" i="2"/>
  <c r="Z54" i="2"/>
  <c r="AI53" i="2" s="1"/>
  <c r="P54" i="2"/>
  <c r="M54" i="2"/>
  <c r="AC86" i="2"/>
  <c r="Z53" i="2"/>
  <c r="AI52" i="2" s="1"/>
  <c r="W53" i="2"/>
  <c r="AF52" i="2" s="1"/>
  <c r="P53" i="2"/>
  <c r="M53" i="2"/>
  <c r="AC85" i="2"/>
  <c r="V52" i="2"/>
  <c r="AE51" i="2" s="1"/>
  <c r="P52" i="2"/>
  <c r="M52" i="2"/>
  <c r="Z51" i="2"/>
  <c r="AI50" i="2" s="1"/>
  <c r="W51" i="2"/>
  <c r="AF50" i="2" s="1"/>
  <c r="P51" i="2"/>
  <c r="M51" i="2"/>
  <c r="AC83" i="2"/>
  <c r="W50" i="2"/>
  <c r="AF49" i="2" s="1"/>
  <c r="P50" i="2"/>
  <c r="M50" i="2"/>
  <c r="AC82" i="2"/>
  <c r="W49" i="2"/>
  <c r="AF48" i="2" s="1"/>
  <c r="V49" i="2"/>
  <c r="AE48" i="2" s="1"/>
  <c r="P49" i="2"/>
  <c r="M49" i="2"/>
  <c r="AC81" i="2"/>
  <c r="W48" i="2"/>
  <c r="AF47" i="2"/>
  <c r="P48" i="2"/>
  <c r="M48" i="2"/>
  <c r="Z47" i="2"/>
  <c r="AI46" i="2" s="1"/>
  <c r="W47" i="2"/>
  <c r="AF46" i="2" s="1"/>
  <c r="P47" i="2"/>
  <c r="M47" i="2"/>
  <c r="W46" i="2"/>
  <c r="AF45" i="2" s="1"/>
  <c r="V46" i="2"/>
  <c r="AE45" i="2" s="1"/>
  <c r="P46" i="2"/>
  <c r="M46" i="2"/>
  <c r="AC78" i="2"/>
  <c r="Z45" i="2"/>
  <c r="AI44" i="2" s="1"/>
  <c r="W45" i="2"/>
  <c r="AF44" i="2" s="1"/>
  <c r="P45" i="2"/>
  <c r="M45" i="2"/>
  <c r="AC77" i="2"/>
  <c r="W44" i="2"/>
  <c r="P44" i="2"/>
  <c r="M44" i="2"/>
  <c r="AF43" i="2"/>
  <c r="W43" i="2"/>
  <c r="V43" i="2"/>
  <c r="P43" i="2"/>
  <c r="M43" i="2"/>
  <c r="Z42" i="2"/>
  <c r="AI42" i="2" s="1"/>
  <c r="W42" i="2"/>
  <c r="AF42" i="2" s="1"/>
  <c r="AC74" i="2"/>
  <c r="Z41" i="2"/>
  <c r="AI41" i="2" s="1"/>
  <c r="W41" i="2"/>
  <c r="AF41" i="2" s="1"/>
  <c r="V41" i="2"/>
  <c r="AE41" i="2"/>
  <c r="P41" i="2"/>
  <c r="M41" i="2"/>
  <c r="AC73" i="2"/>
  <c r="Z40" i="2"/>
  <c r="AI40" i="2" s="1"/>
  <c r="W40" i="2"/>
  <c r="AF40" i="2" s="1"/>
  <c r="P40" i="2"/>
  <c r="M40" i="2"/>
  <c r="W39" i="2"/>
  <c r="AF39" i="2" s="1"/>
  <c r="U39" i="2"/>
  <c r="AD39" i="2" s="1"/>
  <c r="P39" i="2"/>
  <c r="M39" i="2"/>
  <c r="Z38" i="2"/>
  <c r="Z71" i="2" s="1"/>
  <c r="Y38" i="2"/>
  <c r="Y71" i="2"/>
  <c r="X38" i="2"/>
  <c r="X71" i="2" s="1"/>
  <c r="W38" i="2"/>
  <c r="W71" i="2"/>
  <c r="V38" i="2"/>
  <c r="V71" i="2" s="1"/>
  <c r="U38" i="2"/>
  <c r="U71" i="2"/>
  <c r="Z34" i="2"/>
  <c r="W34" i="2"/>
  <c r="V34" i="2"/>
  <c r="P34" i="2"/>
  <c r="M34" i="2"/>
  <c r="X34" i="2" s="1"/>
  <c r="AC30" i="2"/>
  <c r="AN30" i="2"/>
  <c r="AC29" i="2"/>
  <c r="AN29" i="2" s="1"/>
  <c r="AC28" i="2"/>
  <c r="AN28" i="2"/>
  <c r="AC27" i="2"/>
  <c r="AN27" i="2" s="1"/>
  <c r="AC26" i="2"/>
  <c r="AN26" i="2"/>
  <c r="AC25" i="2"/>
  <c r="AN25" i="2" s="1"/>
  <c r="AC24" i="2"/>
  <c r="AN24" i="2"/>
  <c r="Z24" i="2"/>
  <c r="W24" i="2"/>
  <c r="U24" i="2"/>
  <c r="AC23" i="2"/>
  <c r="AN23" i="2" s="1"/>
  <c r="W23" i="2"/>
  <c r="V23" i="2"/>
  <c r="U23" i="2"/>
  <c r="AC22" i="2"/>
  <c r="AN22" i="2" s="1"/>
  <c r="AC21" i="2"/>
  <c r="AN21" i="2" s="1"/>
  <c r="AC20" i="2"/>
  <c r="AN20" i="2" s="1"/>
  <c r="AC19" i="2"/>
  <c r="AN19" i="2" s="1"/>
  <c r="AC18" i="2"/>
  <c r="AN18" i="2" s="1"/>
  <c r="AC17" i="2"/>
  <c r="AN17" i="2" s="1"/>
  <c r="AC16" i="2"/>
  <c r="AN16" i="2" s="1"/>
  <c r="AC15" i="2"/>
  <c r="AN15" i="2" s="1"/>
  <c r="AC14" i="2"/>
  <c r="AN14" i="2" s="1"/>
  <c r="AC13" i="2"/>
  <c r="AN13" i="2" s="1"/>
  <c r="AC12" i="2"/>
  <c r="AN12" i="2" s="1"/>
  <c r="AC11" i="2"/>
  <c r="AN11" i="2" s="1"/>
  <c r="AC10" i="2"/>
  <c r="AN10" i="2" s="1"/>
  <c r="Z10" i="2"/>
  <c r="W10" i="2"/>
  <c r="V10" i="2"/>
  <c r="U10" i="2"/>
  <c r="X10" i="2"/>
  <c r="AC9" i="2"/>
  <c r="AN9" i="2"/>
  <c r="AC8" i="2"/>
  <c r="AN8" i="2"/>
  <c r="AC7" i="2"/>
  <c r="AN7" i="2"/>
  <c r="AC6" i="2"/>
  <c r="AN6" i="2"/>
  <c r="U41" i="2"/>
  <c r="AD41" i="2" s="1"/>
  <c r="U34" i="2"/>
  <c r="Y34" i="2"/>
  <c r="U40" i="2" l="1"/>
  <c r="AD40" i="2" s="1"/>
  <c r="X32" i="2"/>
  <c r="AG29" i="2" s="1"/>
  <c r="X31" i="2"/>
  <c r="AG28" i="2" s="1"/>
  <c r="X27" i="2"/>
  <c r="AG24" i="2" s="1"/>
  <c r="AJ24" i="2" s="1"/>
  <c r="X19" i="2"/>
  <c r="AG18" i="2" s="1"/>
  <c r="X16" i="2"/>
  <c r="AG15" i="2" s="1"/>
  <c r="X15" i="2"/>
  <c r="AG14" i="2" s="1"/>
  <c r="X25" i="2"/>
  <c r="AG22" i="2" s="1"/>
  <c r="BE88" i="2" s="1"/>
  <c r="X7" i="2"/>
  <c r="AG7" i="2" s="1"/>
  <c r="X24" i="2"/>
  <c r="X23" i="2"/>
  <c r="X6" i="2"/>
  <c r="AG6" i="2" s="1"/>
  <c r="X22" i="2"/>
  <c r="AG21" i="2" s="1"/>
  <c r="X14" i="2"/>
  <c r="AG13" i="2" s="1"/>
  <c r="Y12" i="2"/>
  <c r="AH11" i="2" s="1"/>
  <c r="Y24" i="2"/>
  <c r="Y23" i="2"/>
  <c r="Y16" i="2"/>
  <c r="AH15" i="2" s="1"/>
  <c r="Y10" i="2"/>
  <c r="U50" i="2"/>
  <c r="AD49" i="2" s="1"/>
  <c r="Y7" i="2"/>
  <c r="AH7" i="2" s="1"/>
  <c r="Y25" i="2"/>
  <c r="AH22" i="2" s="1"/>
  <c r="X29" i="2"/>
  <c r="AG26" i="2" s="1"/>
  <c r="X21" i="2"/>
  <c r="AG20" i="2" s="1"/>
  <c r="X17" i="2"/>
  <c r="AG16" i="2" s="1"/>
  <c r="X13" i="2"/>
  <c r="AG12" i="2" s="1"/>
  <c r="U62" i="2"/>
  <c r="AD59" i="2" s="1"/>
  <c r="U57" i="2"/>
  <c r="U49" i="2"/>
  <c r="AD48" i="2" s="1"/>
  <c r="U52" i="2"/>
  <c r="AD51" i="2" s="1"/>
  <c r="U66" i="2"/>
  <c r="AD63" i="2" s="1"/>
  <c r="U64" i="2"/>
  <c r="AD61" i="2" s="1"/>
  <c r="U55" i="2"/>
  <c r="AD54" i="2" s="1"/>
  <c r="U47" i="2"/>
  <c r="AD46" i="2" s="1"/>
  <c r="U63" i="2"/>
  <c r="AD60" i="2" s="1"/>
  <c r="U46" i="2"/>
  <c r="AD45" i="2" s="1"/>
  <c r="U42" i="2"/>
  <c r="AD42" i="2" s="1"/>
  <c r="U44" i="2"/>
  <c r="AD43" i="2" s="1"/>
  <c r="U60" i="2"/>
  <c r="AD57" i="2" s="1"/>
  <c r="U53" i="2"/>
  <c r="AD52" i="2" s="1"/>
  <c r="U45" i="2"/>
  <c r="AD44" i="2" s="1"/>
  <c r="U61" i="2"/>
  <c r="AD58" i="2" s="1"/>
  <c r="U48" i="2"/>
  <c r="AD47" i="2" s="1"/>
  <c r="U59" i="2"/>
  <c r="AD56" i="2" s="1"/>
  <c r="U58" i="2"/>
  <c r="AD55" i="2" s="1"/>
  <c r="U65" i="2"/>
  <c r="AD62" i="2" s="1"/>
  <c r="U43" i="2"/>
  <c r="U54" i="2"/>
  <c r="AD53" i="2" s="1"/>
  <c r="U51" i="2"/>
  <c r="AD50" i="2" s="1"/>
  <c r="U56" i="2"/>
  <c r="AJ42" i="2"/>
  <c r="M72" i="2"/>
  <c r="M101" i="2" s="1"/>
  <c r="X75" i="2" s="1"/>
  <c r="L101" i="2"/>
  <c r="R101" i="2"/>
  <c r="Z72" i="2" s="1"/>
  <c r="AI72" i="2" s="1"/>
  <c r="X12" i="2"/>
  <c r="AG11" i="2" s="1"/>
  <c r="Z23" i="2"/>
  <c r="V39" i="2"/>
  <c r="AE39" i="2" s="1"/>
  <c r="Z39" i="2"/>
  <c r="AI39" i="2" s="1"/>
  <c r="V40" i="2"/>
  <c r="AE40" i="2" s="1"/>
  <c r="V42" i="2"/>
  <c r="AE42" i="2" s="1"/>
  <c r="Z43" i="2"/>
  <c r="Z44" i="2"/>
  <c r="AI43" i="2" s="1"/>
  <c r="Z49" i="2"/>
  <c r="AI48" i="2" s="1"/>
  <c r="Z52" i="2"/>
  <c r="AI51" i="2" s="1"/>
  <c r="V54" i="2"/>
  <c r="AE53" i="2" s="1"/>
  <c r="Z55" i="2"/>
  <c r="AI54" i="2" s="1"/>
  <c r="V56" i="2"/>
  <c r="V58" i="2"/>
  <c r="AE55" i="2" s="1"/>
  <c r="Z67" i="2"/>
  <c r="W100" i="2"/>
  <c r="Z11" i="2"/>
  <c r="AI10" i="2" s="1"/>
  <c r="Z13" i="2"/>
  <c r="AI12" i="2" s="1"/>
  <c r="Z15" i="2"/>
  <c r="AI14" i="2" s="1"/>
  <c r="Z17" i="2"/>
  <c r="AI16" i="2" s="1"/>
  <c r="Z19" i="2"/>
  <c r="AI18" i="2" s="1"/>
  <c r="Z21" i="2"/>
  <c r="AI20" i="2" s="1"/>
  <c r="Z25" i="2"/>
  <c r="AI22" i="2" s="1"/>
  <c r="Z27" i="2"/>
  <c r="AI24" i="2" s="1"/>
  <c r="Z29" i="2"/>
  <c r="AI26" i="2" s="1"/>
  <c r="Z31" i="2"/>
  <c r="AI28" i="2" s="1"/>
  <c r="BE72" i="2"/>
  <c r="X33" i="2"/>
  <c r="AG30" i="2" s="1"/>
  <c r="V44" i="2"/>
  <c r="AE43" i="2" s="1"/>
  <c r="V45" i="2"/>
  <c r="AE44" i="2" s="1"/>
  <c r="Z46" i="2"/>
  <c r="AI45" i="2" s="1"/>
  <c r="V47" i="2"/>
  <c r="AE46" i="2" s="1"/>
  <c r="Z48" i="2"/>
  <c r="AI47" i="2" s="1"/>
  <c r="V51" i="2"/>
  <c r="AE50" i="2" s="1"/>
  <c r="V53" i="2"/>
  <c r="AE52" i="2" s="1"/>
  <c r="Z56" i="2"/>
  <c r="Z59" i="2"/>
  <c r="AI56" i="2" s="1"/>
  <c r="Z63" i="2"/>
  <c r="AI60" i="2" s="1"/>
  <c r="Z65" i="2"/>
  <c r="AI62" i="2" s="1"/>
  <c r="V66" i="2"/>
  <c r="AE63" i="2" s="1"/>
  <c r="W75" i="2"/>
  <c r="W90" i="2"/>
  <c r="O101" i="2"/>
  <c r="Z89" i="2"/>
  <c r="Z86" i="2"/>
  <c r="AI85" i="2" s="1"/>
  <c r="Z96" i="2"/>
  <c r="AI93" i="2" s="1"/>
  <c r="Z61" i="2"/>
  <c r="AI58" i="2" s="1"/>
  <c r="M68" i="2"/>
  <c r="X60" i="2"/>
  <c r="AG57" i="2" s="1"/>
  <c r="Y80" i="2"/>
  <c r="AH79" i="2" s="1"/>
  <c r="AG97" i="2"/>
  <c r="X77" i="2"/>
  <c r="AG76" i="2" s="1"/>
  <c r="X81" i="2"/>
  <c r="AG80" i="2" s="1"/>
  <c r="X85" i="2"/>
  <c r="AG84" i="2" s="1"/>
  <c r="X91" i="2"/>
  <c r="AG88" i="2" s="1"/>
  <c r="X95" i="2"/>
  <c r="AG92" i="2" s="1"/>
  <c r="X99" i="2"/>
  <c r="AG96" i="2" s="1"/>
  <c r="X79" i="2"/>
  <c r="AG78" i="2" s="1"/>
  <c r="X83" i="2"/>
  <c r="AG82" i="2" s="1"/>
  <c r="X87" i="2"/>
  <c r="AG86" i="2" s="1"/>
  <c r="X93" i="2"/>
  <c r="AG90" i="2" s="1"/>
  <c r="X97" i="2"/>
  <c r="AG94" i="2" s="1"/>
  <c r="X72" i="2"/>
  <c r="AG72" i="2" s="1"/>
  <c r="X74" i="2"/>
  <c r="AG74" i="2" s="1"/>
  <c r="X86" i="2"/>
  <c r="AG85" i="2" s="1"/>
  <c r="X82" i="2"/>
  <c r="AG81" i="2" s="1"/>
  <c r="X78" i="2"/>
  <c r="AG77" i="2" s="1"/>
  <c r="X96" i="2"/>
  <c r="AG93" i="2" s="1"/>
  <c r="X76" i="2"/>
  <c r="X90" i="2"/>
  <c r="P68" i="2"/>
  <c r="Y47" i="2" s="1"/>
  <c r="AH46" i="2" s="1"/>
  <c r="Y49" i="2"/>
  <c r="AH48" i="2" s="1"/>
  <c r="X57" i="2"/>
  <c r="Y58" i="2"/>
  <c r="AH55" i="2" s="1"/>
  <c r="Y59" i="2"/>
  <c r="AH56" i="2" s="1"/>
  <c r="X67" i="2"/>
  <c r="Y95" i="2"/>
  <c r="AH92" i="2" s="1"/>
  <c r="P101" i="2"/>
  <c r="Y83" i="2" s="1"/>
  <c r="AH82" i="2" s="1"/>
  <c r="V48" i="2"/>
  <c r="AE47" i="2" s="1"/>
  <c r="V50" i="2"/>
  <c r="AE49" i="2" s="1"/>
  <c r="Z50" i="2"/>
  <c r="AI49" i="2" s="1"/>
  <c r="W52" i="2"/>
  <c r="AF51" i="2" s="1"/>
  <c r="W54" i="2"/>
  <c r="AF53" i="2" s="1"/>
  <c r="W56" i="2"/>
  <c r="W60" i="2"/>
  <c r="AF57" i="2" s="1"/>
  <c r="V62" i="2"/>
  <c r="AE59" i="2" s="1"/>
  <c r="Z62" i="2"/>
  <c r="AI59" i="2" s="1"/>
  <c r="AJ9" i="2"/>
  <c r="Y82" i="2"/>
  <c r="AH81" i="2" s="1"/>
  <c r="Y78" i="2"/>
  <c r="AH77" i="2" s="1"/>
  <c r="Y93" i="2"/>
  <c r="AH90" i="2" s="1"/>
  <c r="Y85" i="2"/>
  <c r="AH84" i="2" s="1"/>
  <c r="Y72" i="2"/>
  <c r="AH72" i="2" s="1"/>
  <c r="X98" i="2"/>
  <c r="AG95" i="2" s="1"/>
  <c r="X94" i="2"/>
  <c r="AG91" i="2" s="1"/>
  <c r="X88" i="2"/>
  <c r="AG87" i="2" s="1"/>
  <c r="X84" i="2"/>
  <c r="AG83" i="2" s="1"/>
  <c r="X80" i="2"/>
  <c r="AG79" i="2" s="1"/>
  <c r="X73" i="2"/>
  <c r="AG73" i="2" s="1"/>
  <c r="Y96" i="2"/>
  <c r="AH93" i="2" s="1"/>
  <c r="Y92" i="2"/>
  <c r="AH89" i="2" s="1"/>
  <c r="F101" i="2"/>
  <c r="V85" i="2" s="1"/>
  <c r="AE84" i="2" s="1"/>
  <c r="V73" i="2"/>
  <c r="AE73" i="2" s="1"/>
  <c r="AJ6" i="2"/>
  <c r="AJ7" i="2"/>
  <c r="BE73" i="2"/>
  <c r="AJ11" i="2"/>
  <c r="BE77" i="2"/>
  <c r="C131" i="2"/>
  <c r="AJ15" i="2"/>
  <c r="BE81" i="2"/>
  <c r="Z81" i="2"/>
  <c r="AI80" i="2" s="1"/>
  <c r="Z84" i="2"/>
  <c r="AI83" i="2" s="1"/>
  <c r="Z95" i="2"/>
  <c r="AI92" i="2" s="1"/>
  <c r="Z79" i="2"/>
  <c r="AI78" i="2" s="1"/>
  <c r="AH31" i="2"/>
  <c r="Y20" i="2"/>
  <c r="AH19" i="2" s="1"/>
  <c r="Y19" i="2"/>
  <c r="AH18" i="2" s="1"/>
  <c r="BE84" i="2" s="1"/>
  <c r="Y31" i="2"/>
  <c r="AH28" i="2" s="1"/>
  <c r="Y32" i="2"/>
  <c r="AH29" i="2" s="1"/>
  <c r="AJ29" i="2" s="1"/>
  <c r="Y28" i="2"/>
  <c r="AH25" i="2" s="1"/>
  <c r="Y21" i="2"/>
  <c r="AH20" i="2" s="1"/>
  <c r="BE86" i="2" s="1"/>
  <c r="Y17" i="2"/>
  <c r="AH16" i="2" s="1"/>
  <c r="AJ16" i="2" s="1"/>
  <c r="Y13" i="2"/>
  <c r="AH12" i="2" s="1"/>
  <c r="AJ12" i="2" s="1"/>
  <c r="Y8" i="2"/>
  <c r="AH8" i="2" s="1"/>
  <c r="BE74" i="2" s="1"/>
  <c r="Y33" i="2"/>
  <c r="AH30" i="2" s="1"/>
  <c r="BE96" i="2" s="1"/>
  <c r="Y29" i="2"/>
  <c r="AH26" i="2" s="1"/>
  <c r="Y27" i="2"/>
  <c r="AH24" i="2" s="1"/>
  <c r="Y15" i="2"/>
  <c r="AH14" i="2" s="1"/>
  <c r="AJ14" i="2" s="1"/>
  <c r="Y11" i="2"/>
  <c r="AH10" i="2" s="1"/>
  <c r="BE76" i="2" s="1"/>
  <c r="Y6" i="2"/>
  <c r="AH6" i="2" s="1"/>
  <c r="Y30" i="2"/>
  <c r="AH27" i="2" s="1"/>
  <c r="Y26" i="2"/>
  <c r="AH23" i="2" s="1"/>
  <c r="BE89" i="2" s="1"/>
  <c r="Y22" i="2"/>
  <c r="AH21" i="2" s="1"/>
  <c r="BE87" i="2" s="1"/>
  <c r="Y18" i="2"/>
  <c r="AH17" i="2" s="1"/>
  <c r="AJ17" i="2" s="1"/>
  <c r="Y14" i="2"/>
  <c r="AH13" i="2" s="1"/>
  <c r="BE79" i="2" s="1"/>
  <c r="AJ28" i="2"/>
  <c r="M35" i="2"/>
  <c r="AG31" i="2" s="1"/>
  <c r="AJ23" i="2"/>
  <c r="AJ30" i="2"/>
  <c r="C101" i="2"/>
  <c r="U100" i="2" s="1"/>
  <c r="AJ26" i="2"/>
  <c r="X30" i="2"/>
  <c r="AG27" i="2" s="1"/>
  <c r="BE93" i="2" s="1"/>
  <c r="X20" i="2"/>
  <c r="AG19" i="2" s="1"/>
  <c r="BE85" i="2" s="1"/>
  <c r="X28" i="2"/>
  <c r="AG25" i="2" s="1"/>
  <c r="W98" i="2"/>
  <c r="AF95" i="2" s="1"/>
  <c r="W97" i="2"/>
  <c r="AF94" i="2" s="1"/>
  <c r="W96" i="2"/>
  <c r="AF93" i="2" s="1"/>
  <c r="W95" i="2"/>
  <c r="AF92" i="2" s="1"/>
  <c r="W94" i="2"/>
  <c r="AF91" i="2" s="1"/>
  <c r="W93" i="2"/>
  <c r="AF90" i="2" s="1"/>
  <c r="W92" i="2"/>
  <c r="AF89" i="2" s="1"/>
  <c r="W91" i="2"/>
  <c r="AF88" i="2" s="1"/>
  <c r="W88" i="2"/>
  <c r="AF87" i="2" s="1"/>
  <c r="W87" i="2"/>
  <c r="AF86" i="2" s="1"/>
  <c r="W86" i="2"/>
  <c r="AF85" i="2" s="1"/>
  <c r="W85" i="2"/>
  <c r="AF84" i="2" s="1"/>
  <c r="W84" i="2"/>
  <c r="AF83" i="2" s="1"/>
  <c r="W83" i="2"/>
  <c r="AF82" i="2" s="1"/>
  <c r="W82" i="2"/>
  <c r="AF81" i="2" s="1"/>
  <c r="W81" i="2"/>
  <c r="AF80" i="2" s="1"/>
  <c r="W80" i="2"/>
  <c r="AF79" i="2" s="1"/>
  <c r="W79" i="2"/>
  <c r="AF78" i="2" s="1"/>
  <c r="W78" i="2"/>
  <c r="AF77" i="2" s="1"/>
  <c r="W77" i="2"/>
  <c r="AF76" i="2" s="1"/>
  <c r="W74" i="2"/>
  <c r="AF74" i="2" s="1"/>
  <c r="W73" i="2"/>
  <c r="AF73" i="2" s="1"/>
  <c r="W72" i="2"/>
  <c r="AF72" i="2" s="1"/>
  <c r="AJ22" i="2" l="1"/>
  <c r="Z90" i="2"/>
  <c r="BE92" i="2"/>
  <c r="BE94" i="2"/>
  <c r="AJ13" i="2"/>
  <c r="Z87" i="2"/>
  <c r="AI86" i="2" s="1"/>
  <c r="Z97" i="2"/>
  <c r="AI94" i="2" s="1"/>
  <c r="Z94" i="2"/>
  <c r="AI91" i="2" s="1"/>
  <c r="AI97" i="2"/>
  <c r="BE82" i="2"/>
  <c r="AJ8" i="2"/>
  <c r="AK11" i="2" s="1"/>
  <c r="AV11" i="2" s="1"/>
  <c r="Y77" i="2"/>
  <c r="AH76" i="2" s="1"/>
  <c r="Y97" i="2"/>
  <c r="AH94" i="2" s="1"/>
  <c r="Y86" i="2"/>
  <c r="AH85" i="2" s="1"/>
  <c r="Y79" i="2"/>
  <c r="AH78" i="2" s="1"/>
  <c r="Z100" i="2"/>
  <c r="Z82" i="2"/>
  <c r="AI81" i="2" s="1"/>
  <c r="Z77" i="2"/>
  <c r="AI76" i="2" s="1"/>
  <c r="Z78" i="2"/>
  <c r="AI77" i="2" s="1"/>
  <c r="BE90" i="2"/>
  <c r="Z83" i="2"/>
  <c r="AI82" i="2" s="1"/>
  <c r="Z93" i="2"/>
  <c r="AI90" i="2" s="1"/>
  <c r="Z88" i="2"/>
  <c r="AI87" i="2" s="1"/>
  <c r="Z85" i="2"/>
  <c r="AI84" i="2" s="1"/>
  <c r="BF84" i="2" s="1"/>
  <c r="Y99" i="2"/>
  <c r="AH96" i="2" s="1"/>
  <c r="Z76" i="2"/>
  <c r="Z75" i="2"/>
  <c r="AI75" i="2" s="1"/>
  <c r="Z74" i="2"/>
  <c r="AI74" i="2" s="1"/>
  <c r="BE95" i="2"/>
  <c r="AJ25" i="2"/>
  <c r="AJ19" i="2"/>
  <c r="Z99" i="2"/>
  <c r="AI96" i="2" s="1"/>
  <c r="Z91" i="2"/>
  <c r="AI88" i="2" s="1"/>
  <c r="Z80" i="2"/>
  <c r="AI79" i="2" s="1"/>
  <c r="Z98" i="2"/>
  <c r="AI95" i="2" s="1"/>
  <c r="Y81" i="2"/>
  <c r="AH80" i="2" s="1"/>
  <c r="Y73" i="2"/>
  <c r="AH73" i="2" s="1"/>
  <c r="Y51" i="2"/>
  <c r="AH50" i="2" s="1"/>
  <c r="Z92" i="2"/>
  <c r="AI89" i="2" s="1"/>
  <c r="Z73" i="2"/>
  <c r="AI73" i="2" s="1"/>
  <c r="BF73" i="2" s="1"/>
  <c r="X100" i="2"/>
  <c r="X89" i="2"/>
  <c r="X92" i="2"/>
  <c r="AG89" i="2" s="1"/>
  <c r="AG100" i="2" s="1"/>
  <c r="AP25" i="2"/>
  <c r="AP12" i="2"/>
  <c r="AP17" i="2"/>
  <c r="AP14" i="2"/>
  <c r="AP30" i="2"/>
  <c r="AJ21" i="2"/>
  <c r="D126" i="2"/>
  <c r="AJ93" i="2" s="1"/>
  <c r="D122" i="2"/>
  <c r="AJ89" i="2" s="1"/>
  <c r="D118" i="2"/>
  <c r="AJ85" i="2" s="1"/>
  <c r="D114" i="2"/>
  <c r="AJ81" i="2" s="1"/>
  <c r="D110" i="2"/>
  <c r="AJ77" i="2" s="1"/>
  <c r="D106" i="2"/>
  <c r="AJ73" i="2" s="1"/>
  <c r="AJ97" i="2"/>
  <c r="D127" i="2"/>
  <c r="AJ94" i="2" s="1"/>
  <c r="D123" i="2"/>
  <c r="AJ90" i="2" s="1"/>
  <c r="D121" i="2"/>
  <c r="AJ88" i="2" s="1"/>
  <c r="D119" i="2"/>
  <c r="AJ86" i="2" s="1"/>
  <c r="D117" i="2"/>
  <c r="AJ84" i="2" s="1"/>
  <c r="D115" i="2"/>
  <c r="AJ82" i="2" s="1"/>
  <c r="D113" i="2"/>
  <c r="AJ80" i="2" s="1"/>
  <c r="D111" i="2"/>
  <c r="AJ78" i="2" s="1"/>
  <c r="D109" i="2"/>
  <c r="AJ76" i="2" s="1"/>
  <c r="D107" i="2"/>
  <c r="AJ74" i="2" s="1"/>
  <c r="D105" i="2"/>
  <c r="AJ72" i="2" s="1"/>
  <c r="AP8" i="2"/>
  <c r="D125" i="2"/>
  <c r="AJ92" i="2" s="1"/>
  <c r="AP24" i="2"/>
  <c r="BE91" i="2"/>
  <c r="AP22" i="2"/>
  <c r="AP28" i="2"/>
  <c r="AJ20" i="2"/>
  <c r="AP13" i="2"/>
  <c r="BE80" i="2"/>
  <c r="D108" i="2"/>
  <c r="AJ75" i="2" s="1"/>
  <c r="D124" i="2"/>
  <c r="AJ91" i="2" s="1"/>
  <c r="AP16" i="2"/>
  <c r="AJ10" i="2"/>
  <c r="AK26" i="2" s="1"/>
  <c r="AV26" i="2" s="1"/>
  <c r="AP6" i="2"/>
  <c r="V97" i="2"/>
  <c r="AE94" i="2" s="1"/>
  <c r="V93" i="2"/>
  <c r="AE90" i="2" s="1"/>
  <c r="V87" i="2"/>
  <c r="AE86" i="2" s="1"/>
  <c r="BF86" i="2" s="1"/>
  <c r="V83" i="2"/>
  <c r="AE82" i="2" s="1"/>
  <c r="V79" i="2"/>
  <c r="AE78" i="2" s="1"/>
  <c r="V99" i="2"/>
  <c r="AE96" i="2" s="1"/>
  <c r="V96" i="2"/>
  <c r="AE93" i="2" s="1"/>
  <c r="BF93" i="2" s="1"/>
  <c r="V92" i="2"/>
  <c r="AE89" i="2" s="1"/>
  <c r="V86" i="2"/>
  <c r="AE85" i="2" s="1"/>
  <c r="V82" i="2"/>
  <c r="AE81" i="2" s="1"/>
  <c r="BF81" i="2" s="1"/>
  <c r="AE97" i="2"/>
  <c r="V95" i="2"/>
  <c r="AE92" i="2" s="1"/>
  <c r="BF92" i="2" s="1"/>
  <c r="V91" i="2"/>
  <c r="AE88" i="2" s="1"/>
  <c r="V88" i="2"/>
  <c r="AE87" i="2" s="1"/>
  <c r="V74" i="2"/>
  <c r="AE74" i="2" s="1"/>
  <c r="BF74" i="2" s="1"/>
  <c r="V84" i="2"/>
  <c r="AE83" i="2" s="1"/>
  <c r="V78" i="2"/>
  <c r="AE77" i="2" s="1"/>
  <c r="V80" i="2"/>
  <c r="AE79" i="2" s="1"/>
  <c r="V72" i="2"/>
  <c r="AE72" i="2" s="1"/>
  <c r="V75" i="2"/>
  <c r="AE75" i="2" s="1"/>
  <c r="V76" i="2"/>
  <c r="V94" i="2"/>
  <c r="AE91" i="2" s="1"/>
  <c r="V89" i="2"/>
  <c r="V100" i="2"/>
  <c r="V90" i="2"/>
  <c r="V98" i="2"/>
  <c r="AE95" i="2" s="1"/>
  <c r="BE78" i="2"/>
  <c r="X48" i="2"/>
  <c r="AG47" i="2" s="1"/>
  <c r="X47" i="2"/>
  <c r="AG46" i="2" s="1"/>
  <c r="AJ46" i="2" s="1"/>
  <c r="X64" i="2"/>
  <c r="AG61" i="2" s="1"/>
  <c r="X58" i="2"/>
  <c r="AG55" i="2" s="1"/>
  <c r="AJ55" i="2" s="1"/>
  <c r="X49" i="2"/>
  <c r="AG48" i="2" s="1"/>
  <c r="AJ48" i="2" s="1"/>
  <c r="X59" i="2"/>
  <c r="AG56" i="2" s="1"/>
  <c r="AJ56" i="2" s="1"/>
  <c r="X63" i="2"/>
  <c r="AG60" i="2" s="1"/>
  <c r="X65" i="2"/>
  <c r="AG62" i="2" s="1"/>
  <c r="X43" i="2"/>
  <c r="X52" i="2"/>
  <c r="AG51" i="2" s="1"/>
  <c r="X55" i="2"/>
  <c r="AG54" i="2" s="1"/>
  <c r="X41" i="2"/>
  <c r="AG41" i="2" s="1"/>
  <c r="X44" i="2"/>
  <c r="AG43" i="2" s="1"/>
  <c r="X53" i="2"/>
  <c r="AG52" i="2" s="1"/>
  <c r="X45" i="2"/>
  <c r="AG44" i="2" s="1"/>
  <c r="X39" i="2"/>
  <c r="AG39" i="2" s="1"/>
  <c r="X46" i="2"/>
  <c r="AG45" i="2" s="1"/>
  <c r="X50" i="2"/>
  <c r="AG49" i="2" s="1"/>
  <c r="X51" i="2"/>
  <c r="AG50" i="2" s="1"/>
  <c r="AJ50" i="2" s="1"/>
  <c r="X56" i="2"/>
  <c r="X61" i="2"/>
  <c r="AG58" i="2" s="1"/>
  <c r="X40" i="2"/>
  <c r="AG40" i="2" s="1"/>
  <c r="AP23" i="2"/>
  <c r="AJ18" i="2"/>
  <c r="AK15" i="2" s="1"/>
  <c r="AV15" i="2" s="1"/>
  <c r="AF100" i="2"/>
  <c r="AJ27" i="2"/>
  <c r="AD97" i="2"/>
  <c r="U72" i="2"/>
  <c r="AD72" i="2" s="1"/>
  <c r="U99" i="2"/>
  <c r="AD96" i="2" s="1"/>
  <c r="U79" i="2"/>
  <c r="AD78" i="2" s="1"/>
  <c r="U83" i="2"/>
  <c r="AD82" i="2" s="1"/>
  <c r="U87" i="2"/>
  <c r="AD86" i="2" s="1"/>
  <c r="U93" i="2"/>
  <c r="AD90" i="2" s="1"/>
  <c r="U97" i="2"/>
  <c r="AD94" i="2" s="1"/>
  <c r="U74" i="2"/>
  <c r="AD74" i="2" s="1"/>
  <c r="U78" i="2"/>
  <c r="AD77" i="2" s="1"/>
  <c r="U82" i="2"/>
  <c r="AD81" i="2" s="1"/>
  <c r="U86" i="2"/>
  <c r="AD85" i="2" s="1"/>
  <c r="U92" i="2"/>
  <c r="AD89" i="2" s="1"/>
  <c r="U96" i="2"/>
  <c r="AD93" i="2" s="1"/>
  <c r="U73" i="2"/>
  <c r="AD73" i="2" s="1"/>
  <c r="U77" i="2"/>
  <c r="AD76" i="2" s="1"/>
  <c r="U81" i="2"/>
  <c r="AD80" i="2" s="1"/>
  <c r="U85" i="2"/>
  <c r="AD84" i="2" s="1"/>
  <c r="U91" i="2"/>
  <c r="AD88" i="2" s="1"/>
  <c r="U95" i="2"/>
  <c r="AD92" i="2" s="1"/>
  <c r="U84" i="2"/>
  <c r="AD83" i="2" s="1"/>
  <c r="U90" i="2"/>
  <c r="U80" i="2"/>
  <c r="AD79" i="2" s="1"/>
  <c r="U98" i="2"/>
  <c r="AD95" i="2" s="1"/>
  <c r="U89" i="2"/>
  <c r="U76" i="2"/>
  <c r="U94" i="2"/>
  <c r="AD91" i="2" s="1"/>
  <c r="U75" i="2"/>
  <c r="AD75" i="2" s="1"/>
  <c r="U88" i="2"/>
  <c r="AD87" i="2" s="1"/>
  <c r="D112" i="2"/>
  <c r="AJ79" i="2" s="1"/>
  <c r="D128" i="2"/>
  <c r="AJ95" i="2" s="1"/>
  <c r="BE83" i="2"/>
  <c r="V77" i="2"/>
  <c r="AE76" i="2" s="1"/>
  <c r="BF76" i="2" s="1"/>
  <c r="AH97" i="2"/>
  <c r="Y88" i="2"/>
  <c r="AH87" i="2" s="1"/>
  <c r="Y75" i="2"/>
  <c r="Y90" i="2"/>
  <c r="Y84" i="2"/>
  <c r="AH83" i="2" s="1"/>
  <c r="Y98" i="2"/>
  <c r="AH95" i="2" s="1"/>
  <c r="Y76" i="2"/>
  <c r="Y94" i="2"/>
  <c r="AH91" i="2" s="1"/>
  <c r="Y89" i="2"/>
  <c r="Y87" i="2"/>
  <c r="AH86" i="2" s="1"/>
  <c r="X54" i="2"/>
  <c r="AG53" i="2" s="1"/>
  <c r="AJ53" i="2" s="1"/>
  <c r="Y100" i="2"/>
  <c r="X66" i="2"/>
  <c r="AG63" i="2" s="1"/>
  <c r="AP26" i="2"/>
  <c r="AP19" i="2"/>
  <c r="AP15" i="2"/>
  <c r="D120" i="2"/>
  <c r="AJ87" i="2" s="1"/>
  <c r="AP29" i="2"/>
  <c r="D129" i="2"/>
  <c r="AJ96" i="2" s="1"/>
  <c r="D116" i="2"/>
  <c r="AJ83" i="2" s="1"/>
  <c r="AP11" i="2"/>
  <c r="AP7" i="2"/>
  <c r="V81" i="2"/>
  <c r="AE80" i="2" s="1"/>
  <c r="BF80" i="2" s="1"/>
  <c r="AP9" i="2"/>
  <c r="Y74" i="2"/>
  <c r="AH74" i="2" s="1"/>
  <c r="Y91" i="2"/>
  <c r="AH88" i="2" s="1"/>
  <c r="Y57" i="2"/>
  <c r="Y63" i="2"/>
  <c r="AH60" i="2" s="1"/>
  <c r="Y64" i="2"/>
  <c r="AH61" i="2" s="1"/>
  <c r="Y54" i="2"/>
  <c r="AH53" i="2" s="1"/>
  <c r="Y65" i="2"/>
  <c r="AH62" i="2" s="1"/>
  <c r="Y52" i="2"/>
  <c r="AH51" i="2" s="1"/>
  <c r="Y44" i="2"/>
  <c r="AH43" i="2" s="1"/>
  <c r="Y45" i="2"/>
  <c r="AH44" i="2" s="1"/>
  <c r="Y39" i="2"/>
  <c r="AH39" i="2" s="1"/>
  <c r="Y41" i="2"/>
  <c r="AH41" i="2" s="1"/>
  <c r="Y55" i="2"/>
  <c r="AH54" i="2" s="1"/>
  <c r="Y61" i="2"/>
  <c r="AH58" i="2" s="1"/>
  <c r="Y60" i="2"/>
  <c r="AH57" i="2" s="1"/>
  <c r="AJ57" i="2" s="1"/>
  <c r="Y50" i="2"/>
  <c r="AH49" i="2" s="1"/>
  <c r="Y46" i="2"/>
  <c r="AH45" i="2" s="1"/>
  <c r="Y40" i="2"/>
  <c r="AH40" i="2" s="1"/>
  <c r="Y48" i="2"/>
  <c r="AH47" i="2" s="1"/>
  <c r="AJ47" i="2" s="1"/>
  <c r="Y53" i="2"/>
  <c r="AH52" i="2" s="1"/>
  <c r="Y62" i="2"/>
  <c r="AH59" i="2" s="1"/>
  <c r="Y66" i="2"/>
  <c r="AH63" i="2" s="1"/>
  <c r="Y67" i="2"/>
  <c r="Y43" i="2"/>
  <c r="Y56" i="2"/>
  <c r="X62" i="2"/>
  <c r="AG59" i="2" s="1"/>
  <c r="AJ41" i="2" l="1"/>
  <c r="AK29" i="2"/>
  <c r="AV29" i="2" s="1"/>
  <c r="AJ40" i="2"/>
  <c r="AJ49" i="2"/>
  <c r="AJ52" i="2"/>
  <c r="AJ51" i="2"/>
  <c r="BF77" i="2"/>
  <c r="BF88" i="2"/>
  <c r="BF85" i="2"/>
  <c r="BF78" i="2"/>
  <c r="BF94" i="2"/>
  <c r="AJ59" i="2"/>
  <c r="AH100" i="2"/>
  <c r="AI100" i="2"/>
  <c r="AJ63" i="2"/>
  <c r="BF75" i="2"/>
  <c r="BF89" i="2"/>
  <c r="AK6" i="2"/>
  <c r="AV6" i="2" s="1"/>
  <c r="AK25" i="2"/>
  <c r="AV25" i="2" s="1"/>
  <c r="AK83" i="2"/>
  <c r="AK89" i="2"/>
  <c r="AK16" i="2"/>
  <c r="AV16" i="2" s="1"/>
  <c r="AP20" i="2"/>
  <c r="AK20" i="2"/>
  <c r="AV20" i="2" s="1"/>
  <c r="AK12" i="2"/>
  <c r="AV12" i="2" s="1"/>
  <c r="AK87" i="2"/>
  <c r="AK80" i="2"/>
  <c r="AK74" i="2"/>
  <c r="AK82" i="2"/>
  <c r="AK23" i="2"/>
  <c r="AV23" i="2" s="1"/>
  <c r="BF72" i="2"/>
  <c r="AE100" i="2"/>
  <c r="AK7" i="2"/>
  <c r="AV7" i="2" s="1"/>
  <c r="AK19" i="2"/>
  <c r="AV19" i="2" s="1"/>
  <c r="AK75" i="2"/>
  <c r="AK95" i="2"/>
  <c r="AK92" i="2"/>
  <c r="AK76" i="2"/>
  <c r="AK85" i="2"/>
  <c r="AK94" i="2"/>
  <c r="AK78" i="2"/>
  <c r="AP27" i="2"/>
  <c r="AK27" i="2"/>
  <c r="AV27" i="2" s="1"/>
  <c r="AJ58" i="2"/>
  <c r="AJ45" i="2"/>
  <c r="AJ43" i="2"/>
  <c r="BF95" i="2"/>
  <c r="BF91" i="2"/>
  <c r="BF79" i="2"/>
  <c r="BF87" i="2"/>
  <c r="BF96" i="2"/>
  <c r="BF90" i="2"/>
  <c r="AK22" i="2"/>
  <c r="AV22" i="2" s="1"/>
  <c r="AK8" i="2"/>
  <c r="AV8" i="2" s="1"/>
  <c r="AJ100" i="2"/>
  <c r="AK30" i="2"/>
  <c r="AV30" i="2" s="1"/>
  <c r="AK91" i="2"/>
  <c r="AK79" i="2"/>
  <c r="AK88" i="2"/>
  <c r="AK73" i="2"/>
  <c r="AK81" i="2"/>
  <c r="AK90" i="2"/>
  <c r="AK96" i="2"/>
  <c r="AP18" i="2"/>
  <c r="AK18" i="2"/>
  <c r="AV18" i="2" s="1"/>
  <c r="AJ39" i="2"/>
  <c r="AJ62" i="2"/>
  <c r="AP10" i="2"/>
  <c r="AK10" i="2"/>
  <c r="AV10" i="2" s="1"/>
  <c r="AK13" i="2"/>
  <c r="AV13" i="2" s="1"/>
  <c r="AK24" i="2"/>
  <c r="AV24" i="2" s="1"/>
  <c r="AK9" i="2"/>
  <c r="AV9" i="2" s="1"/>
  <c r="AK84" i="2"/>
  <c r="AK93" i="2"/>
  <c r="AK77" i="2"/>
  <c r="AK86" i="2"/>
  <c r="AK72" i="2"/>
  <c r="AD100" i="2"/>
  <c r="AJ44" i="2"/>
  <c r="AJ54" i="2"/>
  <c r="AJ60" i="2"/>
  <c r="AJ61" i="2"/>
  <c r="BF83" i="2"/>
  <c r="BF82" i="2"/>
  <c r="AK28" i="2"/>
  <c r="AV28" i="2" s="1"/>
  <c r="AP21" i="2"/>
  <c r="AK21" i="2"/>
  <c r="AV21" i="2" s="1"/>
  <c r="AK14" i="2"/>
  <c r="AV14" i="2" s="1"/>
  <c r="AK17" i="2"/>
  <c r="AV17" i="2" s="1"/>
  <c r="AK44" i="2" l="1"/>
  <c r="AK49" i="2"/>
  <c r="AK56" i="2"/>
  <c r="AO17" i="2"/>
  <c r="AL83" i="2"/>
  <c r="AU17" i="2" s="1"/>
  <c r="AW17" i="2" s="1"/>
  <c r="AO7" i="2"/>
  <c r="AL73" i="2"/>
  <c r="AU7" i="2" s="1"/>
  <c r="AW7" i="2" s="1"/>
  <c r="AO14" i="2"/>
  <c r="AL80" i="2"/>
  <c r="AU14" i="2" s="1"/>
  <c r="AW14" i="2" s="1"/>
  <c r="AO23" i="2"/>
  <c r="AL89" i="2"/>
  <c r="AU23" i="2" s="1"/>
  <c r="AW23" i="2" s="1"/>
  <c r="AK51" i="2"/>
  <c r="AO27" i="2"/>
  <c r="AL93" i="2"/>
  <c r="AU27" i="2" s="1"/>
  <c r="AW27" i="2" s="1"/>
  <c r="AK41" i="2"/>
  <c r="AL96" i="2"/>
  <c r="AU30" i="2" s="1"/>
  <c r="AW30" i="2" s="1"/>
  <c r="AO30" i="2"/>
  <c r="AO19" i="2"/>
  <c r="AL85" i="2"/>
  <c r="AU19" i="2" s="1"/>
  <c r="AW19" i="2" s="1"/>
  <c r="AL75" i="2"/>
  <c r="AU9" i="2" s="1"/>
  <c r="AW9" i="2" s="1"/>
  <c r="AO9" i="2"/>
  <c r="AK47" i="2"/>
  <c r="AK61" i="2"/>
  <c r="AO11" i="2"/>
  <c r="AL77" i="2"/>
  <c r="AU11" i="2" s="1"/>
  <c r="AW11" i="2" s="1"/>
  <c r="AK43" i="2"/>
  <c r="AO28" i="2"/>
  <c r="AL94" i="2"/>
  <c r="AU28" i="2" s="1"/>
  <c r="AW28" i="2" s="1"/>
  <c r="AO29" i="2"/>
  <c r="AL95" i="2"/>
  <c r="AU29" i="2" s="1"/>
  <c r="AW29" i="2" s="1"/>
  <c r="AK52" i="2"/>
  <c r="AK60" i="2"/>
  <c r="AO20" i="2"/>
  <c r="AL86" i="2"/>
  <c r="AU20" i="2" s="1"/>
  <c r="AW20" i="2" s="1"/>
  <c r="AK55" i="2"/>
  <c r="AO15" i="2"/>
  <c r="AL81" i="2"/>
  <c r="AU15" i="2" s="1"/>
  <c r="AW15" i="2" s="1"/>
  <c r="AO25" i="2"/>
  <c r="AL91" i="2"/>
  <c r="AU25" i="2" s="1"/>
  <c r="AW25" i="2" s="1"/>
  <c r="AP31" i="2"/>
  <c r="AR21" i="2" s="1"/>
  <c r="AK45" i="2"/>
  <c r="AO12" i="2"/>
  <c r="AL78" i="2"/>
  <c r="AU12" i="2" s="1"/>
  <c r="AW12" i="2" s="1"/>
  <c r="AL92" i="2"/>
  <c r="AU26" i="2" s="1"/>
  <c r="AW26" i="2" s="1"/>
  <c r="AO26" i="2"/>
  <c r="AO8" i="2"/>
  <c r="AL74" i="2"/>
  <c r="AU8" i="2" s="1"/>
  <c r="AW8" i="2" s="1"/>
  <c r="AR20" i="2"/>
  <c r="AK40" i="2"/>
  <c r="AK53" i="2"/>
  <c r="AO22" i="2"/>
  <c r="AL88" i="2"/>
  <c r="AU22" i="2" s="1"/>
  <c r="AW22" i="2" s="1"/>
  <c r="AK48" i="2"/>
  <c r="AO21" i="2"/>
  <c r="AL87" i="2"/>
  <c r="AU21" i="2" s="1"/>
  <c r="AW21" i="2" s="1"/>
  <c r="AK50" i="2"/>
  <c r="AK39" i="2"/>
  <c r="AK42" i="2"/>
  <c r="AK54" i="2"/>
  <c r="AO6" i="2"/>
  <c r="AL72" i="2"/>
  <c r="AU6" i="2" s="1"/>
  <c r="AW6" i="2" s="1"/>
  <c r="AL100" i="2"/>
  <c r="AK100" i="2"/>
  <c r="AO18" i="2"/>
  <c r="AL84" i="2"/>
  <c r="AU18" i="2" s="1"/>
  <c r="AW18" i="2" s="1"/>
  <c r="AK62" i="2"/>
  <c r="AO24" i="2"/>
  <c r="AL90" i="2"/>
  <c r="AU24" i="2" s="1"/>
  <c r="AW24" i="2" s="1"/>
  <c r="AO13" i="2"/>
  <c r="AL79" i="2"/>
  <c r="AU13" i="2" s="1"/>
  <c r="AW13" i="2" s="1"/>
  <c r="AK63" i="2"/>
  <c r="AK58" i="2"/>
  <c r="AO10" i="2"/>
  <c r="AL76" i="2"/>
  <c r="AU10" i="2" s="1"/>
  <c r="AW10" i="2" s="1"/>
  <c r="AK46" i="2"/>
  <c r="AO16" i="2"/>
  <c r="AL82" i="2"/>
  <c r="AU16" i="2" s="1"/>
  <c r="AW16" i="2" s="1"/>
  <c r="AK57" i="2"/>
  <c r="AK59" i="2"/>
  <c r="AR27" i="2" l="1"/>
  <c r="AX24" i="2"/>
  <c r="AX10" i="2"/>
  <c r="AX22" i="2"/>
  <c r="AX25" i="2"/>
  <c r="AX29" i="2"/>
  <c r="AX30" i="2"/>
  <c r="AX7" i="2"/>
  <c r="AX13" i="2"/>
  <c r="AX18" i="2"/>
  <c r="AX6" i="2"/>
  <c r="AX21" i="2"/>
  <c r="AX26" i="2"/>
  <c r="AR14" i="2"/>
  <c r="AR9" i="2"/>
  <c r="AR26" i="2"/>
  <c r="AR6" i="2"/>
  <c r="AR24" i="2"/>
  <c r="AR12" i="2"/>
  <c r="AR22" i="2"/>
  <c r="AR30" i="2"/>
  <c r="AR13" i="2"/>
  <c r="AR23" i="2"/>
  <c r="AR19" i="2"/>
  <c r="AR17" i="2"/>
  <c r="AR11" i="2"/>
  <c r="AR16" i="2"/>
  <c r="AR29" i="2"/>
  <c r="AR7" i="2"/>
  <c r="AR8" i="2"/>
  <c r="AR25" i="2"/>
  <c r="AR28" i="2"/>
  <c r="AR15" i="2"/>
  <c r="AX28" i="2"/>
  <c r="AX11" i="2"/>
  <c r="AX19" i="2"/>
  <c r="AX27" i="2"/>
  <c r="AX20" i="2"/>
  <c r="AX16" i="2"/>
  <c r="AO31" i="2"/>
  <c r="AQ30" i="2" s="1"/>
  <c r="AS30" i="2" s="1"/>
  <c r="AX8" i="2"/>
  <c r="AX12" i="2"/>
  <c r="AX15" i="2"/>
  <c r="AX9" i="2"/>
  <c r="AR10" i="2"/>
  <c r="AX23" i="2"/>
  <c r="AX14" i="2"/>
  <c r="AR18" i="2"/>
  <c r="AX17" i="2"/>
  <c r="AQ22" i="2" l="1"/>
  <c r="AQ11" i="2"/>
  <c r="AS11" i="2" s="1"/>
  <c r="AQ27" i="2"/>
  <c r="AS27" i="2" s="1"/>
  <c r="AQ28" i="2"/>
  <c r="AS28" i="2" s="1"/>
  <c r="AQ21" i="2"/>
  <c r="AS21" i="2" s="1"/>
  <c r="AQ7" i="2"/>
  <c r="AS7" i="2" s="1"/>
  <c r="AQ18" i="2"/>
  <c r="AQ13" i="2"/>
  <c r="AS13" i="2" s="1"/>
  <c r="AQ12" i="2"/>
  <c r="AS12" i="2" s="1"/>
  <c r="AQ20" i="2"/>
  <c r="AS20" i="2" s="1"/>
  <c r="AQ17" i="2"/>
  <c r="AS17" i="2" s="1"/>
  <c r="AQ29" i="2"/>
  <c r="AS29" i="2" s="1"/>
  <c r="AQ9" i="2"/>
  <c r="AS9" i="2" s="1"/>
  <c r="AQ6" i="2"/>
  <c r="AS22" i="2"/>
  <c r="AQ8" i="2"/>
  <c r="AS8" i="2" s="1"/>
  <c r="AQ14" i="2"/>
  <c r="AS14" i="2" s="1"/>
  <c r="AQ19" i="2"/>
  <c r="AS19" i="2" s="1"/>
  <c r="AQ16" i="2"/>
  <c r="AS16" i="2" s="1"/>
  <c r="AQ25" i="2"/>
  <c r="AS25" i="2" s="1"/>
  <c r="AQ10" i="2"/>
  <c r="AS10" i="2" s="1"/>
  <c r="AQ24" i="2"/>
  <c r="AS24" i="2" s="1"/>
  <c r="AQ23" i="2"/>
  <c r="AS23" i="2" s="1"/>
  <c r="AS18" i="2"/>
  <c r="AR31" i="2"/>
  <c r="AQ15" i="2"/>
  <c r="AS15" i="2" s="1"/>
  <c r="AQ26" i="2"/>
  <c r="AS26" i="2" s="1"/>
  <c r="AS6" i="2" l="1"/>
  <c r="AT28" i="2" s="1"/>
  <c r="AQ31" i="2"/>
  <c r="AT15" i="2"/>
  <c r="AT19" i="2" l="1"/>
  <c r="AT24" i="2"/>
  <c r="AT16" i="2"/>
  <c r="AS31" i="2"/>
  <c r="AT6" i="2"/>
  <c r="AT30" i="2"/>
  <c r="AT20" i="2"/>
  <c r="AT9" i="2"/>
  <c r="AT7" i="2"/>
  <c r="AT27" i="2"/>
  <c r="AT17" i="2"/>
  <c r="AT11" i="2"/>
  <c r="AT29" i="2"/>
  <c r="AT21" i="2"/>
  <c r="AT13" i="2"/>
  <c r="AT12" i="2"/>
  <c r="AT8" i="2"/>
  <c r="AT25" i="2"/>
  <c r="AT10" i="2"/>
  <c r="AT22" i="2"/>
  <c r="AT23" i="2"/>
  <c r="AT18" i="2"/>
  <c r="AT26" i="2"/>
  <c r="AT14" i="2"/>
</calcChain>
</file>

<file path=xl/sharedStrings.xml><?xml version="1.0" encoding="utf-8"?>
<sst xmlns="http://schemas.openxmlformats.org/spreadsheetml/2006/main" count="821" uniqueCount="138">
  <si>
    <t>kg/ha UAA</t>
  </si>
  <si>
    <t>kg/1000€ GVA</t>
  </si>
  <si>
    <t>Bulgaria</t>
  </si>
  <si>
    <t>Estonia</t>
  </si>
  <si>
    <t>Greece</t>
  </si>
  <si>
    <t>Ireland</t>
  </si>
  <si>
    <t>Netherlands</t>
  </si>
  <si>
    <t>Latvia</t>
  </si>
  <si>
    <t>Austria</t>
  </si>
  <si>
    <t>Sweden</t>
  </si>
  <si>
    <t>Romania</t>
  </si>
  <si>
    <t>Denmark</t>
  </si>
  <si>
    <t>Lithuania</t>
  </si>
  <si>
    <t>Slovakia</t>
  </si>
  <si>
    <t>Luxembourg</t>
  </si>
  <si>
    <t>Italy</t>
  </si>
  <si>
    <t>United Kingdom</t>
  </si>
  <si>
    <t>Croatia</t>
  </si>
  <si>
    <t>Poland</t>
  </si>
  <si>
    <t>EU28</t>
  </si>
  <si>
    <t>Finland</t>
  </si>
  <si>
    <t>Slovenia</t>
  </si>
  <si>
    <t>Hungary</t>
  </si>
  <si>
    <t>France</t>
  </si>
  <si>
    <t>Germany</t>
  </si>
  <si>
    <t>Czech Republic</t>
  </si>
  <si>
    <t>Malta</t>
  </si>
  <si>
    <t>Spain</t>
  </si>
  <si>
    <t>Cyprus</t>
  </si>
  <si>
    <t>Belgium</t>
  </si>
  <si>
    <t>Portugal</t>
  </si>
  <si>
    <t>Mean 2011-2015</t>
  </si>
  <si>
    <t>European Union</t>
  </si>
  <si>
    <t>Ammoniak emissie</t>
  </si>
  <si>
    <t>Czech_Republic</t>
  </si>
  <si>
    <t>Total_EU27</t>
  </si>
  <si>
    <t>United_Kingdom</t>
  </si>
  <si>
    <t>mg/PCU</t>
  </si>
  <si>
    <r>
      <t>kg PCU/1000</t>
    </r>
    <r>
      <rPr>
        <sz val="11"/>
        <color theme="1"/>
        <rFont val="Calibri"/>
        <family val="2"/>
      </rPr>
      <t>€ GVA</t>
    </r>
  </si>
  <si>
    <t>kg N/ha/year</t>
  </si>
  <si>
    <t>N overschot</t>
  </si>
  <si>
    <t>P overschot</t>
  </si>
  <si>
    <t>kg/1000 euro</t>
  </si>
  <si>
    <t>MtCO2eq/ha</t>
  </si>
  <si>
    <t xml:space="preserve">European Union </t>
  </si>
  <si>
    <r>
      <t>kgCO2eq/</t>
    </r>
    <r>
      <rPr>
        <sz val="11"/>
        <color theme="1"/>
        <rFont val="Calibri"/>
        <family val="2"/>
      </rPr>
      <t>€ GVA</t>
    </r>
  </si>
  <si>
    <t>Bestrijdingsmiddelen</t>
  </si>
  <si>
    <t>Antibiotica</t>
  </si>
  <si>
    <t>Broeikasgassen</t>
  </si>
  <si>
    <t>EU</t>
  </si>
  <si>
    <t>Emission or use per unit Gross Added Value</t>
  </si>
  <si>
    <t>Emission per hectare UAA (or  Livestock Unit)</t>
  </si>
  <si>
    <t>Pesticides use</t>
  </si>
  <si>
    <t>Antibiotics use</t>
  </si>
  <si>
    <t>Ammonia emissions</t>
  </si>
  <si>
    <t>N surplus</t>
  </si>
  <si>
    <t>P surplus</t>
  </si>
  <si>
    <t>GHG emissions</t>
  </si>
  <si>
    <t>Mean score</t>
  </si>
  <si>
    <t>Rank</t>
  </si>
  <si>
    <t>Emission  or use per unit of Gross Added Value of agriculture</t>
  </si>
  <si>
    <t>GVA/ha</t>
  </si>
  <si>
    <t>Average</t>
  </si>
  <si>
    <t>1000 euro GVA/kg</t>
  </si>
  <si>
    <t>€ GVA/kgCO2eq/</t>
  </si>
  <si>
    <t>€ GVA/kg</t>
  </si>
  <si>
    <t>€ GVA/kg PCU</t>
  </si>
  <si>
    <t>euro GVA/kg</t>
  </si>
  <si>
    <t xml:space="preserve">Gross Added Value per unit Emission or use </t>
  </si>
  <si>
    <t>€/kg</t>
  </si>
  <si>
    <t>Mean</t>
  </si>
  <si>
    <t>Combined score</t>
  </si>
  <si>
    <t>Indexed</t>
  </si>
  <si>
    <t>Mean score GVA (LU, GHG antibiotics)</t>
  </si>
  <si>
    <t>Mean pollut/ha (NH3, N &amp; P surpl, pestic)</t>
  </si>
  <si>
    <t>AU</t>
  </si>
  <si>
    <t>BE</t>
  </si>
  <si>
    <t>BU</t>
  </si>
  <si>
    <t>CR</t>
  </si>
  <si>
    <t>CZ</t>
  </si>
  <si>
    <t>ES</t>
  </si>
  <si>
    <t>FI</t>
  </si>
  <si>
    <t>DK</t>
  </si>
  <si>
    <t>FR</t>
  </si>
  <si>
    <t>GE</t>
  </si>
  <si>
    <t>GR</t>
  </si>
  <si>
    <t>HU</t>
  </si>
  <si>
    <t>IR</t>
  </si>
  <si>
    <t>IT</t>
  </si>
  <si>
    <t>LV</t>
  </si>
  <si>
    <t>LT</t>
  </si>
  <si>
    <t>NL</t>
  </si>
  <si>
    <t>PO</t>
  </si>
  <si>
    <t>PT</t>
  </si>
  <si>
    <t>RO</t>
  </si>
  <si>
    <t>SK</t>
  </si>
  <si>
    <t>SV</t>
  </si>
  <si>
    <t>SE</t>
  </si>
  <si>
    <t>UK</t>
  </si>
  <si>
    <t>EU mean</t>
  </si>
  <si>
    <t>Unit</t>
  </si>
  <si>
    <t>kg/ha</t>
  </si>
  <si>
    <r>
      <t>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-eq/ha</t>
    </r>
  </si>
  <si>
    <t>unit</t>
  </si>
  <si>
    <t>€/g</t>
  </si>
  <si>
    <t>€/mg</t>
  </si>
  <si>
    <t>€/g CO2-eq</t>
  </si>
  <si>
    <t>€/ha</t>
  </si>
  <si>
    <t>max/min</t>
  </si>
  <si>
    <t xml:space="preserve">Gross Value Added  per unit Emission or use (Index 100 = mean value EU) </t>
  </si>
  <si>
    <t>Land use</t>
  </si>
  <si>
    <t>Emission  or use per hectare UAA (PCU for antibiotics): (Index 100 = mean value EU)</t>
  </si>
  <si>
    <t>Score eco-eff</t>
  </si>
  <si>
    <t>Score env press</t>
  </si>
  <si>
    <t>Total</t>
  </si>
  <si>
    <t>Index Eco</t>
  </si>
  <si>
    <t>Index Pres</t>
  </si>
  <si>
    <t>Score eco-efficiency</t>
  </si>
  <si>
    <t>Total score</t>
  </si>
  <si>
    <t>Score environmental pressure</t>
  </si>
  <si>
    <t>weighted</t>
  </si>
  <si>
    <t>kgNH3/1000€ GVA</t>
  </si>
  <si>
    <t>GgNH3/ha</t>
  </si>
  <si>
    <t>1000€ GVA/kgNH3</t>
  </si>
  <si>
    <t>Pesticide use</t>
  </si>
  <si>
    <t>Use antibiotics</t>
  </si>
  <si>
    <t>Ammonia emission</t>
  </si>
  <si>
    <t>GHG emssion</t>
  </si>
  <si>
    <t>Both a positive and a negative N and P balance can be problematic</t>
  </si>
  <si>
    <t>Mean 2011-2016</t>
  </si>
  <si>
    <t>Mean 2009-2012</t>
  </si>
  <si>
    <t xml:space="preserve">GVA  </t>
  </si>
  <si>
    <t xml:space="preserve">UAA </t>
  </si>
  <si>
    <t>EU share primary agriculture</t>
  </si>
  <si>
    <t>ABS value</t>
  </si>
  <si>
    <t>Ranked and indexed results</t>
  </si>
  <si>
    <t>Note: We use absolute values of N and P surplus</t>
  </si>
  <si>
    <t>kg P/ha/year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</si>
</sst>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1" fillId="0" borderId="0" xfId="0" applyFont="1"/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left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2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/>
    <xf numFmtId="0" fontId="2" fillId="0" borderId="6" xfId="0" applyFont="1" applyBorder="1" applyAlignment="1">
      <alignment horizontal="center" wrapText="1"/>
    </xf>
    <xf numFmtId="0" fontId="0" fillId="0" borderId="0" xfId="0" applyFill="1"/>
    <xf numFmtId="0" fontId="5" fillId="0" borderId="0" xfId="0" applyFont="1"/>
    <xf numFmtId="2" fontId="0" fillId="0" borderId="0" xfId="0" applyNumberFormat="1"/>
    <xf numFmtId="0" fontId="6" fillId="0" borderId="0" xfId="0" applyFont="1"/>
    <xf numFmtId="0" fontId="7" fillId="0" borderId="0" xfId="0" applyFont="1"/>
    <xf numFmtId="0" fontId="6" fillId="0" borderId="12" xfId="0" applyFont="1" applyBorder="1"/>
    <xf numFmtId="165" fontId="6" fillId="0" borderId="12" xfId="1" applyNumberFormat="1" applyFont="1" applyBorder="1"/>
    <xf numFmtId="0" fontId="6" fillId="0" borderId="12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 sz="1300">
                <a:solidFill>
                  <a:schemeClr val="tx1"/>
                </a:solidFill>
              </a:rPr>
              <a:t>Gross </a:t>
            </a:r>
            <a:r>
              <a:rPr lang="nl-NL" sz="1400" b="0" i="0" u="none" strike="noStrike" baseline="0">
                <a:effectLst/>
              </a:rPr>
              <a:t>Value </a:t>
            </a:r>
            <a:r>
              <a:rPr lang="nl-NL" sz="1300">
                <a:solidFill>
                  <a:schemeClr val="tx1"/>
                </a:solidFill>
              </a:rPr>
              <a:t>Added per</a:t>
            </a:r>
            <a:r>
              <a:rPr lang="nl-NL" sz="1300" baseline="0">
                <a:solidFill>
                  <a:schemeClr val="tx1"/>
                </a:solidFill>
              </a:rPr>
              <a:t> hectare of agricultural land</a:t>
            </a:r>
            <a:endParaRPr lang="nl-NL" sz="1300" b="0" i="0" u="none" strike="noStrike" baseline="0">
              <a:solidFill>
                <a:schemeClr val="tx1"/>
              </a:solidFill>
              <a:effectLst/>
            </a:endParaRPr>
          </a:p>
          <a:p>
            <a:pPr algn="l">
              <a:defRPr>
                <a:solidFill>
                  <a:schemeClr val="tx1"/>
                </a:solidFill>
              </a:defRPr>
            </a:pPr>
            <a:r>
              <a:rPr lang="nl-NL" sz="1200" b="0" i="0" u="none" strike="noStrike" baseline="0">
                <a:solidFill>
                  <a:schemeClr val="tx1"/>
                </a:solidFill>
                <a:effectLst/>
              </a:rPr>
              <a:t>(euro/ha)</a:t>
            </a:r>
            <a:endParaRPr lang="nl-NL" sz="12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9004855643044616"/>
          <c:y val="2.06956040581490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20569291338582676"/>
          <c:y val="0.157090244422908"/>
          <c:w val="0.73841819772528439"/>
          <c:h val="0.7477312771942031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English!$B$105:$B$130</c:f>
              <c:strCache>
                <c:ptCount val="26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Croatia</c:v>
                </c:pt>
                <c:pt idx="4">
                  <c:v>Czech Republic</c:v>
                </c:pt>
                <c:pt idx="5">
                  <c:v>Denmark</c:v>
                </c:pt>
                <c:pt idx="6">
                  <c:v>Estonia</c:v>
                </c:pt>
                <c:pt idx="7">
                  <c:v>Finland</c:v>
                </c:pt>
                <c:pt idx="8">
                  <c:v>France</c:v>
                </c:pt>
                <c:pt idx="9">
                  <c:v>Germany</c:v>
                </c:pt>
                <c:pt idx="10">
                  <c:v>Greece</c:v>
                </c:pt>
                <c:pt idx="11">
                  <c:v>Hungary</c:v>
                </c:pt>
                <c:pt idx="12">
                  <c:v>Ireland</c:v>
                </c:pt>
                <c:pt idx="13">
                  <c:v>Italy</c:v>
                </c:pt>
                <c:pt idx="14">
                  <c:v>Latvia</c:v>
                </c:pt>
                <c:pt idx="15">
                  <c:v>Lithuania</c:v>
                </c:pt>
                <c:pt idx="16">
                  <c:v>Netherlands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Slovakia</c:v>
                </c:pt>
                <c:pt idx="21">
                  <c:v>Slovenia</c:v>
                </c:pt>
                <c:pt idx="22">
                  <c:v>Spain</c:v>
                </c:pt>
                <c:pt idx="23">
                  <c:v>Sweden</c:v>
                </c:pt>
                <c:pt idx="24">
                  <c:v>United Kingdom</c:v>
                </c:pt>
                <c:pt idx="25">
                  <c:v>EU28</c:v>
                </c:pt>
              </c:strCache>
            </c:strRef>
          </c:cat>
          <c:val>
            <c:numRef>
              <c:f>English!$C$105:$C$130</c:f>
              <c:numCache>
                <c:formatCode>0</c:formatCode>
                <c:ptCount val="26"/>
                <c:pt idx="0">
                  <c:v>1012.8488652824718</c:v>
                </c:pt>
                <c:pt idx="1">
                  <c:v>1720.8770221689635</c:v>
                </c:pt>
                <c:pt idx="2">
                  <c:v>334.35777689454153</c:v>
                </c:pt>
                <c:pt idx="3">
                  <c:v>738.56659823692803</c:v>
                </c:pt>
                <c:pt idx="4">
                  <c:v>418.82517814726839</c:v>
                </c:pt>
                <c:pt idx="5">
                  <c:v>1065.383600874218</c:v>
                </c:pt>
                <c:pt idx="6">
                  <c:v>306.99979244499798</c:v>
                </c:pt>
                <c:pt idx="7">
                  <c:v>545.25860805860805</c:v>
                </c:pt>
                <c:pt idx="8">
                  <c:v>997.4785827358229</c:v>
                </c:pt>
                <c:pt idx="9">
                  <c:v>1123.3483339525337</c:v>
                </c:pt>
                <c:pt idx="10">
                  <c:v>979.31662502020163</c:v>
                </c:pt>
                <c:pt idx="11">
                  <c:v>570.84164588528677</c:v>
                </c:pt>
                <c:pt idx="12">
                  <c:v>464.45302645832396</c:v>
                </c:pt>
                <c:pt idx="13">
                  <c:v>2452.8702470779704</c:v>
                </c:pt>
                <c:pt idx="14">
                  <c:v>167.66512229285635</c:v>
                </c:pt>
                <c:pt idx="15">
                  <c:v>361.63654827021156</c:v>
                </c:pt>
                <c:pt idx="16">
                  <c:v>5280.5685012240456</c:v>
                </c:pt>
                <c:pt idx="17">
                  <c:v>601.47480767897991</c:v>
                </c:pt>
                <c:pt idx="18">
                  <c:v>659.37711577521998</c:v>
                </c:pt>
                <c:pt idx="19">
                  <c:v>507.21663895114841</c:v>
                </c:pt>
                <c:pt idx="20">
                  <c:v>295.32115650969536</c:v>
                </c:pt>
                <c:pt idx="21">
                  <c:v>969.39383321653804</c:v>
                </c:pt>
                <c:pt idx="22">
                  <c:v>741.07179252012634</c:v>
                </c:pt>
                <c:pt idx="23">
                  <c:v>565.78502415458945</c:v>
                </c:pt>
                <c:pt idx="24">
                  <c:v>881.92796960185035</c:v>
                </c:pt>
                <c:pt idx="25">
                  <c:v>932.78035263248239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3-496E-AC3F-23F54F525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365259192"/>
        <c:axId val="365254272"/>
      </c:barChart>
      <c:catAx>
        <c:axId val="365259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65254272"/>
        <c:crosses val="autoZero"/>
        <c:auto val="1"/>
        <c:lblAlgn val="ctr"/>
        <c:lblOffset val="100"/>
        <c:tickLblSkip val="1"/>
        <c:noMultiLvlLbl val="0"/>
      </c:catAx>
      <c:valAx>
        <c:axId val="36525427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65259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60870516185476"/>
          <c:y val="0.12422619551523717"/>
          <c:w val="0.77839129483814529"/>
          <c:h val="0.72705301970005409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circle"/>
              <c:size val="10"/>
              <c:spPr>
                <a:solidFill>
                  <a:schemeClr val="bg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FF8B-4E3D-8184-BFC911247DB4}"/>
              </c:ext>
            </c:extLst>
          </c:dPt>
          <c:dPt>
            <c:idx val="3"/>
            <c:marker>
              <c:symbol val="circle"/>
              <c:size val="10"/>
              <c:spPr>
                <a:solidFill>
                  <a:schemeClr val="bg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F8B-4E3D-8184-BFC911247DB4}"/>
              </c:ext>
            </c:extLst>
          </c:dPt>
          <c:dPt>
            <c:idx val="4"/>
            <c:marker>
              <c:symbol val="circle"/>
              <c:size val="10"/>
              <c:spPr>
                <a:solidFill>
                  <a:schemeClr val="bg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FF8B-4E3D-8184-BFC911247DB4}"/>
              </c:ext>
            </c:extLst>
          </c:dPt>
          <c:dPt>
            <c:idx val="6"/>
            <c:marker>
              <c:symbol val="circle"/>
              <c:size val="10"/>
              <c:spPr>
                <a:solidFill>
                  <a:schemeClr val="bg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FF8B-4E3D-8184-BFC911247DB4}"/>
              </c:ext>
            </c:extLst>
          </c:dPt>
          <c:dPt>
            <c:idx val="7"/>
            <c:marker>
              <c:symbol val="circle"/>
              <c:size val="10"/>
              <c:spPr>
                <a:solidFill>
                  <a:srgbClr val="C00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F8B-4E3D-8184-BFC911247DB4}"/>
              </c:ext>
            </c:extLst>
          </c:dPt>
          <c:dPt>
            <c:idx val="10"/>
            <c:marker>
              <c:symbol val="circle"/>
              <c:size val="10"/>
              <c:spPr>
                <a:solidFill>
                  <a:srgbClr val="C00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F8B-4E3D-8184-BFC911247DB4}"/>
              </c:ext>
            </c:extLst>
          </c:dPt>
          <c:dPt>
            <c:idx val="11"/>
            <c:marker>
              <c:symbol val="circle"/>
              <c:size val="10"/>
              <c:spPr>
                <a:solidFill>
                  <a:schemeClr val="bg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F8B-4E3D-8184-BFC911247DB4}"/>
              </c:ext>
            </c:extLst>
          </c:dPt>
          <c:dPt>
            <c:idx val="13"/>
            <c:marker>
              <c:symbol val="circle"/>
              <c:size val="10"/>
              <c:spPr>
                <a:solidFill>
                  <a:srgbClr val="C00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F8B-4E3D-8184-BFC911247DB4}"/>
              </c:ext>
            </c:extLst>
          </c:dPt>
          <c:dPt>
            <c:idx val="14"/>
            <c:marker>
              <c:symbol val="circle"/>
              <c:size val="10"/>
              <c:spPr>
                <a:solidFill>
                  <a:schemeClr val="bg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FF8B-4E3D-8184-BFC911247DB4}"/>
              </c:ext>
            </c:extLst>
          </c:dPt>
          <c:dPt>
            <c:idx val="15"/>
            <c:marker>
              <c:symbol val="circle"/>
              <c:size val="10"/>
              <c:spPr>
                <a:solidFill>
                  <a:schemeClr val="bg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FF8B-4E3D-8184-BFC911247DB4}"/>
              </c:ext>
            </c:extLst>
          </c:dPt>
          <c:dPt>
            <c:idx val="17"/>
            <c:marker>
              <c:symbol val="circle"/>
              <c:size val="10"/>
              <c:spPr>
                <a:solidFill>
                  <a:schemeClr val="bg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F8B-4E3D-8184-BFC911247DB4}"/>
              </c:ext>
            </c:extLst>
          </c:dPt>
          <c:dPt>
            <c:idx val="18"/>
            <c:marker>
              <c:symbol val="circle"/>
              <c:size val="10"/>
              <c:spPr>
                <a:solidFill>
                  <a:srgbClr val="C00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F8B-4E3D-8184-BFC911247DB4}"/>
              </c:ext>
            </c:extLst>
          </c:dPt>
          <c:dPt>
            <c:idx val="19"/>
            <c:marker>
              <c:symbol val="circle"/>
              <c:size val="10"/>
              <c:spPr>
                <a:solidFill>
                  <a:schemeClr val="bg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FF8B-4E3D-8184-BFC911247DB4}"/>
              </c:ext>
            </c:extLst>
          </c:dPt>
          <c:dPt>
            <c:idx val="20"/>
            <c:marker>
              <c:symbol val="circle"/>
              <c:size val="10"/>
              <c:spPr>
                <a:solidFill>
                  <a:schemeClr val="bg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FF8B-4E3D-8184-BFC911247DB4}"/>
              </c:ext>
            </c:extLst>
          </c:dPt>
          <c:dPt>
            <c:idx val="21"/>
            <c:marker>
              <c:symbol val="circle"/>
              <c:size val="10"/>
              <c:spPr>
                <a:solidFill>
                  <a:schemeClr val="bg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FF8B-4E3D-8184-BFC911247DB4}"/>
              </c:ext>
            </c:extLst>
          </c:dPt>
          <c:xVal>
            <c:numRef>
              <c:f>English!$BE$72:$BE$96</c:f>
              <c:numCache>
                <c:formatCode>0</c:formatCode>
                <c:ptCount val="25"/>
                <c:pt idx="0">
                  <c:v>60.819246307439066</c:v>
                </c:pt>
                <c:pt idx="1">
                  <c:v>178.0962912692363</c:v>
                </c:pt>
                <c:pt idx="2">
                  <c:v>46.427404643989988</c:v>
                </c:pt>
                <c:pt idx="3">
                  <c:v>15.174177678770285</c:v>
                </c:pt>
                <c:pt idx="4">
                  <c:v>84.637630496985494</c:v>
                </c:pt>
                <c:pt idx="5">
                  <c:v>97.070333765135217</c:v>
                </c:pt>
                <c:pt idx="6">
                  <c:v>75.843621824623227</c:v>
                </c:pt>
                <c:pt idx="7">
                  <c:v>70.833960413791388</c:v>
                </c:pt>
                <c:pt idx="8">
                  <c:v>68.518793778658846</c:v>
                </c:pt>
                <c:pt idx="9">
                  <c:v>106.27629669604394</c:v>
                </c:pt>
                <c:pt idx="10">
                  <c:v>48.247691879323355</c:v>
                </c:pt>
                <c:pt idx="11">
                  <c:v>58.194696684576584</c:v>
                </c:pt>
                <c:pt idx="12">
                  <c:v>59.47799635932941</c:v>
                </c:pt>
                <c:pt idx="13">
                  <c:v>118.46046183276317</c:v>
                </c:pt>
                <c:pt idx="14">
                  <c:v>21.31211426731663</c:v>
                </c:pt>
                <c:pt idx="15">
                  <c:v>36.187738049759915</c:v>
                </c:pt>
                <c:pt idx="16">
                  <c:v>239.75031493087246</c:v>
                </c:pt>
                <c:pt idx="17">
                  <c:v>65.857500465029318</c:v>
                </c:pt>
                <c:pt idx="18">
                  <c:v>64.212674225577317</c:v>
                </c:pt>
                <c:pt idx="19">
                  <c:v>36.336951564454345</c:v>
                </c:pt>
                <c:pt idx="20">
                  <c:v>44.082980372247526</c:v>
                </c:pt>
                <c:pt idx="21">
                  <c:v>99.72047623579715</c:v>
                </c:pt>
                <c:pt idx="22">
                  <c:v>72.384285676657754</c:v>
                </c:pt>
                <c:pt idx="23">
                  <c:v>46.990970645877695</c:v>
                </c:pt>
                <c:pt idx="24">
                  <c:v>89.821573786494511</c:v>
                </c:pt>
              </c:numCache>
            </c:numRef>
          </c:xVal>
          <c:yVal>
            <c:numRef>
              <c:f>English!$BF$72:$BF$96</c:f>
              <c:numCache>
                <c:formatCode>0</c:formatCode>
                <c:ptCount val="25"/>
                <c:pt idx="0">
                  <c:v>113.92122739852255</c:v>
                </c:pt>
                <c:pt idx="1">
                  <c:v>87.960761760923404</c:v>
                </c:pt>
                <c:pt idx="2">
                  <c:v>75.207528568986717</c:v>
                </c:pt>
                <c:pt idx="3">
                  <c:v>89.070969556173168</c:v>
                </c:pt>
                <c:pt idx="4">
                  <c:v>52.541159775707371</c:v>
                </c:pt>
                <c:pt idx="5">
                  <c:v>83.710185229222134</c:v>
                </c:pt>
                <c:pt idx="6">
                  <c:v>59.186995111760105</c:v>
                </c:pt>
                <c:pt idx="7">
                  <c:v>124.22547155607462</c:v>
                </c:pt>
                <c:pt idx="8">
                  <c:v>100.91271355335259</c:v>
                </c:pt>
                <c:pt idx="9">
                  <c:v>75.741566949423614</c:v>
                </c:pt>
                <c:pt idx="10">
                  <c:v>149.11767504806573</c:v>
                </c:pt>
                <c:pt idx="11">
                  <c:v>78.069808048449502</c:v>
                </c:pt>
                <c:pt idx="12">
                  <c:v>43.717737940185181</c:v>
                </c:pt>
                <c:pt idx="13">
                  <c:v>197.10868428331477</c:v>
                </c:pt>
                <c:pt idx="14">
                  <c:v>53.139100810271692</c:v>
                </c:pt>
                <c:pt idx="15">
                  <c:v>102.29615637982175</c:v>
                </c:pt>
                <c:pt idx="16">
                  <c:v>263.01921090110346</c:v>
                </c:pt>
                <c:pt idx="17">
                  <c:v>59.278724649660809</c:v>
                </c:pt>
                <c:pt idx="18">
                  <c:v>68.79876772377267</c:v>
                </c:pt>
                <c:pt idx="19">
                  <c:v>74.066470109573501</c:v>
                </c:pt>
                <c:pt idx="20">
                  <c:v>62.116840238114484</c:v>
                </c:pt>
                <c:pt idx="21">
                  <c:v>123.05990948994855</c:v>
                </c:pt>
                <c:pt idx="22">
                  <c:v>94.808400180722472</c:v>
                </c:pt>
                <c:pt idx="23">
                  <c:v>176.75696256260792</c:v>
                </c:pt>
                <c:pt idx="24">
                  <c:v>73.369581101568556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8B-4E3D-8184-BFC911247DB4}"/>
            </c:ext>
          </c:extLst>
        </c:ser>
        <c:ser>
          <c:idx val="1"/>
          <c:order val="1"/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English!$BA$72:$BA$73</c:f>
              <c:numCache>
                <c:formatCode>General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xVal>
          <c:yVal>
            <c:numRef>
              <c:f>English!$BB$72:$BB$73</c:f>
              <c:numCache>
                <c:formatCode>General</c:formatCode>
                <c:ptCount val="2"/>
                <c:pt idx="0">
                  <c:v>300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8B-4E3D-8184-BFC911247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872192"/>
        <c:axId val="521873176"/>
      </c:scatterChart>
      <c:valAx>
        <c:axId val="521872192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Mean score environmental pressure 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(per hectare,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l</a:t>
                </a:r>
                <a:r>
                  <a:rPr lang="en-US">
                    <a:solidFill>
                      <a:sysClr val="windowText" lastClr="000000"/>
                    </a:solidFill>
                  </a:rPr>
                  <a:t>ocal issues)</a:t>
                </a:r>
              </a:p>
            </c:rich>
          </c:tx>
          <c:layout>
            <c:manualLayout>
              <c:xMode val="edge"/>
              <c:yMode val="edge"/>
              <c:x val="0.39356810882942017"/>
              <c:y val="0.90869436709260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21873176"/>
        <c:crosses val="autoZero"/>
        <c:crossBetween val="midCat"/>
      </c:valAx>
      <c:valAx>
        <c:axId val="521873176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Mean score eco-efficiency 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(GVA per unit of pollution, global issues)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21872192"/>
        <c:crosses val="autoZero"/>
        <c:crossBetween val="midCat"/>
      </c:valAx>
      <c:spPr>
        <a:gradFill flip="none" rotWithShape="1">
          <a:gsLst>
            <a:gs pos="30000">
              <a:srgbClr val="92D050">
                <a:alpha val="66000"/>
              </a:srgbClr>
            </a:gs>
            <a:gs pos="0">
              <a:srgbClr val="00B050"/>
            </a:gs>
            <a:gs pos="50000">
              <a:srgbClr val="FFFF00"/>
            </a:gs>
            <a:gs pos="70000">
              <a:srgbClr val="FFC000"/>
            </a:gs>
            <a:gs pos="100000">
              <a:srgbClr val="FF0000"/>
            </a:gs>
          </a:gsLst>
          <a:lin ang="2700000" scaled="1"/>
          <a:tileRect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English!$AZ$5</c:f>
              <c:strCache>
                <c:ptCount val="1"/>
                <c:pt idx="0">
                  <c:v>Score eco-efficiency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English!$AY$6:$AY$30</c:f>
              <c:strCache>
                <c:ptCount val="25"/>
                <c:pt idx="0">
                  <c:v>Belgium</c:v>
                </c:pt>
                <c:pt idx="1">
                  <c:v>Netherlands</c:v>
                </c:pt>
                <c:pt idx="2">
                  <c:v>Czech Republic</c:v>
                </c:pt>
                <c:pt idx="3">
                  <c:v>Spain</c:v>
                </c:pt>
                <c:pt idx="4">
                  <c:v>United Kingdom</c:v>
                </c:pt>
                <c:pt idx="5">
                  <c:v>Germany</c:v>
                </c:pt>
                <c:pt idx="6">
                  <c:v>Poland</c:v>
                </c:pt>
                <c:pt idx="7">
                  <c:v>Estonia</c:v>
                </c:pt>
                <c:pt idx="8">
                  <c:v>Ireland</c:v>
                </c:pt>
                <c:pt idx="9">
                  <c:v>Hungary</c:v>
                </c:pt>
                <c:pt idx="10">
                  <c:v>Denmark</c:v>
                </c:pt>
                <c:pt idx="11">
                  <c:v>Slovenia</c:v>
                </c:pt>
                <c:pt idx="12">
                  <c:v>Italy</c:v>
                </c:pt>
                <c:pt idx="13">
                  <c:v>Portugal</c:v>
                </c:pt>
                <c:pt idx="14">
                  <c:v>Croatia</c:v>
                </c:pt>
                <c:pt idx="15">
                  <c:v>Slovakia</c:v>
                </c:pt>
                <c:pt idx="16">
                  <c:v>Finland</c:v>
                </c:pt>
                <c:pt idx="17">
                  <c:v>Latvia</c:v>
                </c:pt>
                <c:pt idx="18">
                  <c:v>Bulgaria</c:v>
                </c:pt>
                <c:pt idx="19">
                  <c:v>Lithuania</c:v>
                </c:pt>
                <c:pt idx="20">
                  <c:v>Austria</c:v>
                </c:pt>
                <c:pt idx="21">
                  <c:v>France</c:v>
                </c:pt>
                <c:pt idx="22">
                  <c:v>Romania</c:v>
                </c:pt>
                <c:pt idx="23">
                  <c:v>Sweden</c:v>
                </c:pt>
                <c:pt idx="24">
                  <c:v>Greece</c:v>
                </c:pt>
              </c:strCache>
            </c:strRef>
          </c:cat>
          <c:val>
            <c:numRef>
              <c:f>English!$AZ$6:$AZ$30</c:f>
              <c:numCache>
                <c:formatCode>0</c:formatCode>
                <c:ptCount val="25"/>
                <c:pt idx="0">
                  <c:v>47.505228059870298</c:v>
                </c:pt>
                <c:pt idx="1">
                  <c:v>77.315862263107789</c:v>
                </c:pt>
                <c:pt idx="2">
                  <c:v>36.179368013175107</c:v>
                </c:pt>
                <c:pt idx="3">
                  <c:v>46.041453494271565</c:v>
                </c:pt>
                <c:pt idx="4">
                  <c:v>42.71259663939172</c:v>
                </c:pt>
                <c:pt idx="5">
                  <c:v>51.730439632809464</c:v>
                </c:pt>
                <c:pt idx="6">
                  <c:v>40.558454353717011</c:v>
                </c:pt>
                <c:pt idx="7">
                  <c:v>39.529054483444369</c:v>
                </c:pt>
                <c:pt idx="8">
                  <c:v>40.615637011340183</c:v>
                </c:pt>
                <c:pt idx="9">
                  <c:v>42.917874407087666</c:v>
                </c:pt>
                <c:pt idx="10">
                  <c:v>48.868111917793215</c:v>
                </c:pt>
                <c:pt idx="11">
                  <c:v>48.76353182684457</c:v>
                </c:pt>
                <c:pt idx="12">
                  <c:v>64.200366213955689</c:v>
                </c:pt>
                <c:pt idx="13">
                  <c:v>47.684021819270583</c:v>
                </c:pt>
                <c:pt idx="14">
                  <c:v>48.064191918405882</c:v>
                </c:pt>
                <c:pt idx="15">
                  <c:v>41.793259010046569</c:v>
                </c:pt>
                <c:pt idx="16">
                  <c:v>48.598640313237482</c:v>
                </c:pt>
                <c:pt idx="17">
                  <c:v>39.588808773980062</c:v>
                </c:pt>
                <c:pt idx="18">
                  <c:v>47.627470539521802</c:v>
                </c:pt>
                <c:pt idx="19">
                  <c:v>46.92863925301608</c:v>
                </c:pt>
                <c:pt idx="20">
                  <c:v>55.759728472345628</c:v>
                </c:pt>
                <c:pt idx="21">
                  <c:v>60.117850934448079</c:v>
                </c:pt>
                <c:pt idx="22">
                  <c:v>54.506370370931506</c:v>
                </c:pt>
                <c:pt idx="23">
                  <c:v>59.958419086408085</c:v>
                </c:pt>
                <c:pt idx="24">
                  <c:v>72.434621191579566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2-45DD-8CDB-11496E77AD75}"/>
            </c:ext>
          </c:extLst>
        </c:ser>
        <c:ser>
          <c:idx val="1"/>
          <c:order val="1"/>
          <c:tx>
            <c:strRef>
              <c:f>English!$BA$5</c:f>
              <c:strCache>
                <c:ptCount val="1"/>
                <c:pt idx="0">
                  <c:v>Score environmental pressure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English!$AY$6:$AY$30</c:f>
              <c:strCache>
                <c:ptCount val="25"/>
                <c:pt idx="0">
                  <c:v>Belgium</c:v>
                </c:pt>
                <c:pt idx="1">
                  <c:v>Netherlands</c:v>
                </c:pt>
                <c:pt idx="2">
                  <c:v>Czech Republic</c:v>
                </c:pt>
                <c:pt idx="3">
                  <c:v>Spain</c:v>
                </c:pt>
                <c:pt idx="4">
                  <c:v>United Kingdom</c:v>
                </c:pt>
                <c:pt idx="5">
                  <c:v>Germany</c:v>
                </c:pt>
                <c:pt idx="6">
                  <c:v>Poland</c:v>
                </c:pt>
                <c:pt idx="7">
                  <c:v>Estonia</c:v>
                </c:pt>
                <c:pt idx="8">
                  <c:v>Ireland</c:v>
                </c:pt>
                <c:pt idx="9">
                  <c:v>Hungary</c:v>
                </c:pt>
                <c:pt idx="10">
                  <c:v>Denmark</c:v>
                </c:pt>
                <c:pt idx="11">
                  <c:v>Slovenia</c:v>
                </c:pt>
                <c:pt idx="12">
                  <c:v>Italy</c:v>
                </c:pt>
                <c:pt idx="13">
                  <c:v>Portugal</c:v>
                </c:pt>
                <c:pt idx="14">
                  <c:v>Croatia</c:v>
                </c:pt>
                <c:pt idx="15">
                  <c:v>Slovakia</c:v>
                </c:pt>
                <c:pt idx="16">
                  <c:v>Finland</c:v>
                </c:pt>
                <c:pt idx="17">
                  <c:v>Latvia</c:v>
                </c:pt>
                <c:pt idx="18">
                  <c:v>Bulgaria</c:v>
                </c:pt>
                <c:pt idx="19">
                  <c:v>Lithuania</c:v>
                </c:pt>
                <c:pt idx="20">
                  <c:v>Austria</c:v>
                </c:pt>
                <c:pt idx="21">
                  <c:v>France</c:v>
                </c:pt>
                <c:pt idx="22">
                  <c:v>Romania</c:v>
                </c:pt>
                <c:pt idx="23">
                  <c:v>Sweden</c:v>
                </c:pt>
                <c:pt idx="24">
                  <c:v>Greece</c:v>
                </c:pt>
              </c:strCache>
            </c:strRef>
          </c:cat>
          <c:val>
            <c:numRef>
              <c:f>English!$BA$6:$BA$30</c:f>
              <c:numCache>
                <c:formatCode>0</c:formatCode>
                <c:ptCount val="25"/>
                <c:pt idx="0">
                  <c:v>19.74374371967793</c:v>
                </c:pt>
                <c:pt idx="1">
                  <c:v>6.7404299321238881</c:v>
                </c:pt>
                <c:pt idx="2">
                  <c:v>50.693845133956643</c:v>
                </c:pt>
                <c:pt idx="3">
                  <c:v>43.032714177315434</c:v>
                </c:pt>
                <c:pt idx="4">
                  <c:v>48.255622250279067</c:v>
                </c:pt>
                <c:pt idx="5">
                  <c:v>39.740199803524412</c:v>
                </c:pt>
                <c:pt idx="6">
                  <c:v>52.211953668018921</c:v>
                </c:pt>
                <c:pt idx="7">
                  <c:v>54.465841392527651</c:v>
                </c:pt>
                <c:pt idx="8">
                  <c:v>53.970681161344743</c:v>
                </c:pt>
                <c:pt idx="9">
                  <c:v>51.928142768061676</c:v>
                </c:pt>
                <c:pt idx="10">
                  <c:v>47.120675385174707</c:v>
                </c:pt>
                <c:pt idx="11">
                  <c:v>47.595658491199146</c:v>
                </c:pt>
                <c:pt idx="12">
                  <c:v>32.530707844192449</c:v>
                </c:pt>
                <c:pt idx="13">
                  <c:v>51.775122605275492</c:v>
                </c:pt>
                <c:pt idx="14">
                  <c:v>53.182217575692157</c:v>
                </c:pt>
                <c:pt idx="15">
                  <c:v>61.236980157407359</c:v>
                </c:pt>
                <c:pt idx="16">
                  <c:v>55.114881058889296</c:v>
                </c:pt>
                <c:pt idx="17">
                  <c:v>66.755274921657488</c:v>
                </c:pt>
                <c:pt idx="18">
                  <c:v>59.424052638234805</c:v>
                </c:pt>
                <c:pt idx="19">
                  <c:v>63.600250402369511</c:v>
                </c:pt>
                <c:pt idx="20">
                  <c:v>56.10402698691599</c:v>
                </c:pt>
                <c:pt idx="21">
                  <c:v>52.416836418219631</c:v>
                </c:pt>
                <c:pt idx="22">
                  <c:v>60.933642044084195</c:v>
                </c:pt>
                <c:pt idx="23">
                  <c:v>61.23051453350304</c:v>
                </c:pt>
                <c:pt idx="24">
                  <c:v>60.195984930354491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2-45DD-8CDB-11496E77A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9881215"/>
        <c:axId val="19880231"/>
      </c:barChart>
      <c:catAx>
        <c:axId val="198812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880231"/>
        <c:crosses val="autoZero"/>
        <c:auto val="1"/>
        <c:lblAlgn val="ctr"/>
        <c:lblOffset val="100"/>
        <c:noMultiLvlLbl val="0"/>
      </c:catAx>
      <c:valAx>
        <c:axId val="1988023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881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3968</xdr:colOff>
      <xdr:row>104</xdr:row>
      <xdr:rowOff>1589</xdr:rowOff>
    </xdr:from>
    <xdr:to>
      <xdr:col>11</xdr:col>
      <xdr:colOff>297655</xdr:colOff>
      <xdr:row>130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59</xdr:col>
      <xdr:colOff>1</xdr:colOff>
      <xdr:row>71</xdr:row>
      <xdr:rowOff>0</xdr:rowOff>
    </xdr:from>
    <xdr:to>
      <xdr:col>65</xdr:col>
      <xdr:colOff>935182</xdr:colOff>
      <xdr:row>93</xdr:row>
      <xdr:rowOff>112568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65</xdr:col>
      <xdr:colOff>16020</xdr:colOff>
      <xdr:row>74</xdr:row>
      <xdr:rowOff>161781</xdr:rowOff>
    </xdr:from>
    <xdr:ext cx="335028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42045083" y="14449281"/>
          <a:ext cx="3350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NL</a:t>
          </a:r>
        </a:p>
      </xdr:txBody>
    </xdr:sp>
    <xdr:clientData/>
  </xdr:oneCellAnchor>
  <xdr:oneCellAnchor>
    <xdr:from>
      <xdr:col>62</xdr:col>
      <xdr:colOff>400049</xdr:colOff>
      <xdr:row>78</xdr:row>
      <xdr:rowOff>131616</xdr:rowOff>
    </xdr:from>
    <xdr:ext cx="288925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40379072" y="15189775"/>
          <a:ext cx="288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IT</a:t>
          </a:r>
        </a:p>
      </xdr:txBody>
    </xdr:sp>
    <xdr:clientData/>
  </xdr:oneCellAnchor>
  <xdr:oneCellAnchor>
    <xdr:from>
      <xdr:col>63</xdr:col>
      <xdr:colOff>483610</xdr:colOff>
      <xdr:row>84</xdr:row>
      <xdr:rowOff>100441</xdr:rowOff>
    </xdr:from>
    <xdr:ext cx="330283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41290298" y="16292941"/>
          <a:ext cx="3302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BE</a:t>
          </a:r>
        </a:p>
      </xdr:txBody>
    </xdr:sp>
    <xdr:clientData/>
  </xdr:oneCellAnchor>
  <xdr:oneCellAnchor>
    <xdr:from>
      <xdr:col>60</xdr:col>
      <xdr:colOff>398607</xdr:colOff>
      <xdr:row>79</xdr:row>
      <xdr:rowOff>143159</xdr:rowOff>
    </xdr:from>
    <xdr:ext cx="374974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39371732" y="15383159"/>
          <a:ext cx="3749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SW</a:t>
          </a:r>
        </a:p>
      </xdr:txBody>
    </xdr:sp>
    <xdr:clientData/>
  </xdr:oneCellAnchor>
  <xdr:oneCellAnchor>
    <xdr:from>
      <xdr:col>60</xdr:col>
      <xdr:colOff>446811</xdr:colOff>
      <xdr:row>81</xdr:row>
      <xdr:rowOff>57147</xdr:rowOff>
    </xdr:from>
    <xdr:ext cx="350289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39213561" y="15686806"/>
          <a:ext cx="3502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GR</a:t>
          </a:r>
        </a:p>
      </xdr:txBody>
    </xdr:sp>
    <xdr:clientData/>
  </xdr:oneCellAnchor>
  <xdr:oneCellAnchor>
    <xdr:from>
      <xdr:col>60</xdr:col>
      <xdr:colOff>216477</xdr:colOff>
      <xdr:row>83</xdr:row>
      <xdr:rowOff>190497</xdr:rowOff>
    </xdr:from>
    <xdr:ext cx="336502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38983227" y="16201156"/>
          <a:ext cx="3365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CR</a:t>
          </a:r>
        </a:p>
      </xdr:txBody>
    </xdr:sp>
    <xdr:clientData/>
  </xdr:oneCellAnchor>
  <xdr:oneCellAnchor>
    <xdr:from>
      <xdr:col>60</xdr:col>
      <xdr:colOff>143740</xdr:colOff>
      <xdr:row>86</xdr:row>
      <xdr:rowOff>126420</xdr:rowOff>
    </xdr:from>
    <xdr:ext cx="323999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36607172" y="16890420"/>
          <a:ext cx="3239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LV</a:t>
          </a:r>
        </a:p>
      </xdr:txBody>
    </xdr:sp>
    <xdr:clientData/>
  </xdr:oneCellAnchor>
  <xdr:oneCellAnchor>
    <xdr:from>
      <xdr:col>61</xdr:col>
      <xdr:colOff>282286</xdr:colOff>
      <xdr:row>81</xdr:row>
      <xdr:rowOff>178372</xdr:rowOff>
    </xdr:from>
    <xdr:ext cx="318357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39655172" y="15808031"/>
          <a:ext cx="3183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ES</a:t>
          </a:r>
        </a:p>
      </xdr:txBody>
    </xdr:sp>
    <xdr:clientData/>
  </xdr:oneCellAnchor>
  <xdr:oneCellAnchor>
    <xdr:from>
      <xdr:col>62</xdr:col>
      <xdr:colOff>190499</xdr:colOff>
      <xdr:row>82</xdr:row>
      <xdr:rowOff>155861</xdr:rowOff>
    </xdr:from>
    <xdr:ext cx="329514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37866204" y="16157861"/>
          <a:ext cx="3295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SV</a:t>
          </a:r>
        </a:p>
      </xdr:txBody>
    </xdr:sp>
    <xdr:clientData/>
  </xdr:oneCellAnchor>
  <xdr:oneCellAnchor>
    <xdr:from>
      <xdr:col>61</xdr:col>
      <xdr:colOff>69274</xdr:colOff>
      <xdr:row>82</xdr:row>
      <xdr:rowOff>121225</xdr:rowOff>
    </xdr:from>
    <xdr:ext cx="356829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37138842" y="16123225"/>
          <a:ext cx="3568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AU</a:t>
          </a:r>
        </a:p>
      </xdr:txBody>
    </xdr:sp>
    <xdr:clientData/>
  </xdr:oneCellAnchor>
  <xdr:oneCellAnchor>
    <xdr:from>
      <xdr:col>61</xdr:col>
      <xdr:colOff>164523</xdr:colOff>
      <xdr:row>87</xdr:row>
      <xdr:rowOff>181838</xdr:rowOff>
    </xdr:from>
    <xdr:ext cx="296813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39537409" y="16954497"/>
          <a:ext cx="2968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IR</a:t>
          </a:r>
        </a:p>
      </xdr:txBody>
    </xdr:sp>
    <xdr:clientData/>
  </xdr:oneCellAnchor>
  <xdr:oneCellAnchor>
    <xdr:from>
      <xdr:col>61</xdr:col>
      <xdr:colOff>438728</xdr:colOff>
      <xdr:row>87</xdr:row>
      <xdr:rowOff>62053</xdr:rowOff>
    </xdr:from>
    <xdr:ext cx="325923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39811614" y="16834712"/>
          <a:ext cx="3259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CZ</a:t>
          </a:r>
        </a:p>
      </xdr:txBody>
    </xdr:sp>
    <xdr:clientData/>
  </xdr:oneCellAnchor>
  <xdr:oneCellAnchor>
    <xdr:from>
      <xdr:col>60</xdr:col>
      <xdr:colOff>303070</xdr:colOff>
      <xdr:row>85</xdr:row>
      <xdr:rowOff>103907</xdr:rowOff>
    </xdr:from>
    <xdr:ext cx="354712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39069820" y="16495566"/>
          <a:ext cx="3547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RO</a:t>
          </a:r>
        </a:p>
      </xdr:txBody>
    </xdr:sp>
    <xdr:clientData/>
  </xdr:oneCellAnchor>
  <xdr:oneCellAnchor>
    <xdr:from>
      <xdr:col>60</xdr:col>
      <xdr:colOff>486639</xdr:colOff>
      <xdr:row>83</xdr:row>
      <xdr:rowOff>53686</xdr:rowOff>
    </xdr:from>
    <xdr:ext cx="279500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39253389" y="16064345"/>
          <a:ext cx="2795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LI</a:t>
          </a:r>
        </a:p>
      </xdr:txBody>
    </xdr:sp>
    <xdr:clientData/>
  </xdr:oneCellAnchor>
  <xdr:oneCellAnchor>
    <xdr:from>
      <xdr:col>60</xdr:col>
      <xdr:colOff>555913</xdr:colOff>
      <xdr:row>86</xdr:row>
      <xdr:rowOff>157594</xdr:rowOff>
    </xdr:from>
    <xdr:ext cx="329514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39322663" y="16739753"/>
          <a:ext cx="3295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SV</a:t>
          </a:r>
        </a:p>
      </xdr:txBody>
    </xdr:sp>
    <xdr:clientData/>
  </xdr:oneCellAnchor>
  <xdr:oneCellAnchor>
    <xdr:from>
      <xdr:col>61</xdr:col>
      <xdr:colOff>390236</xdr:colOff>
      <xdr:row>83</xdr:row>
      <xdr:rowOff>82115</xdr:rowOff>
    </xdr:from>
    <xdr:ext cx="326115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39974549" y="16084115"/>
          <a:ext cx="3261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FR</a:t>
          </a:r>
        </a:p>
      </xdr:txBody>
    </xdr:sp>
    <xdr:clientData/>
  </xdr:oneCellAnchor>
  <xdr:oneCellAnchor>
    <xdr:from>
      <xdr:col>61</xdr:col>
      <xdr:colOff>456045</xdr:colOff>
      <xdr:row>84</xdr:row>
      <xdr:rowOff>44013</xdr:rowOff>
    </xdr:from>
    <xdr:ext cx="285014" cy="26555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40040358" y="16236513"/>
          <a:ext cx="285014" cy="265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l-NL" sz="1100"/>
            <a:t>FI</a:t>
          </a:r>
        </a:p>
      </xdr:txBody>
    </xdr:sp>
    <xdr:clientData/>
  </xdr:oneCellAnchor>
  <xdr:oneCellAnchor>
    <xdr:from>
      <xdr:col>62</xdr:col>
      <xdr:colOff>112134</xdr:colOff>
      <xdr:row>84</xdr:row>
      <xdr:rowOff>115017</xdr:rowOff>
    </xdr:from>
    <xdr:ext cx="344774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40307634" y="16307517"/>
          <a:ext cx="3447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DK</a:t>
          </a:r>
        </a:p>
      </xdr:txBody>
    </xdr:sp>
    <xdr:clientData/>
  </xdr:oneCellAnchor>
  <xdr:oneCellAnchor>
    <xdr:from>
      <xdr:col>61</xdr:col>
      <xdr:colOff>559664</xdr:colOff>
      <xdr:row>86</xdr:row>
      <xdr:rowOff>24241</xdr:rowOff>
    </xdr:from>
    <xdr:ext cx="348493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39932550" y="16606400"/>
          <a:ext cx="34849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UK</a:t>
          </a:r>
        </a:p>
      </xdr:txBody>
    </xdr:sp>
    <xdr:clientData/>
  </xdr:oneCellAnchor>
  <xdr:twoCellAnchor>
    <xdr:from>
      <xdr:col>56</xdr:col>
      <xdr:colOff>492545</xdr:colOff>
      <xdr:row>3</xdr:row>
      <xdr:rowOff>156893</xdr:rowOff>
    </xdr:from>
    <xdr:to>
      <xdr:col>64</xdr:col>
      <xdr:colOff>556740</xdr:colOff>
      <xdr:row>32</xdr:row>
      <xdr:rowOff>43295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58</xdr:col>
      <xdr:colOff>320387</xdr:colOff>
      <xdr:row>4</xdr:row>
      <xdr:rowOff>277091</xdr:rowOff>
    </xdr:from>
    <xdr:ext cx="372341" cy="506556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98CA45A-0B80-4720-8B72-A1701E3420F1}"/>
            </a:ext>
          </a:extLst>
        </xdr:cNvPr>
        <xdr:cNvSpPr txBox="1"/>
      </xdr:nvSpPr>
      <xdr:spPr>
        <a:xfrm>
          <a:off x="37874864" y="666750"/>
          <a:ext cx="372341" cy="50655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17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16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nl-NL" sz="1230" b="1">
              <a:solidFill>
                <a:schemeClr val="bg1"/>
              </a:solidFill>
            </a:rPr>
            <a:t> </a:t>
          </a:r>
          <a:r>
            <a:rPr lang="nl-NL" sz="123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nl-NL" sz="1230" b="1">
              <a:solidFill>
                <a:schemeClr val="bg1"/>
              </a:solidFill>
            </a:rPr>
            <a:t> </a:t>
          </a:r>
        </a:p>
      </xdr:txBody>
    </xdr:sp>
    <xdr:clientData/>
  </xdr:oneCellAnchor>
  <xdr:twoCellAnchor>
    <xdr:from>
      <xdr:col>61</xdr:col>
      <xdr:colOff>432955</xdr:colOff>
      <xdr:row>4</xdr:row>
      <xdr:rowOff>280802</xdr:rowOff>
    </xdr:from>
    <xdr:to>
      <xdr:col>62</xdr:col>
      <xdr:colOff>173182</xdr:colOff>
      <xdr:row>31</xdr:row>
      <xdr:rowOff>47007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96A155D-174A-494A-8187-72B280855663}"/>
            </a:ext>
          </a:extLst>
        </xdr:cNvPr>
        <xdr:cNvSpPr txBox="1"/>
      </xdr:nvSpPr>
      <xdr:spPr>
        <a:xfrm>
          <a:off x="40056955" y="668606"/>
          <a:ext cx="352548" cy="5052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l-NL" sz="1230" b="1"/>
            <a:t>24 25 17 21 18 22 14 10 11 15 20 19 23 16 12 3 9 1 7 2 8 13 5 4 6 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0.45343</cdr:x>
      <cdr:y>0.62934</cdr:y>
    </cdr:from>
    <cdr:to>
      <cdr:x>0.52835</cdr:x>
      <cdr:y>0.69649</cdr:y>
    </cdr:to>
    <cdr:sp macro="" textlink="">
      <cdr:nvSpPr>
        <cdr:cNvPr id="2" name="TextBox 27"/>
        <cdr:cNvSpPr txBox="1"/>
      </cdr:nvSpPr>
      <cdr:spPr>
        <a:xfrm xmlns:a="http://schemas.openxmlformats.org/drawingml/2006/main">
          <a:off x="2089131" y="2708394"/>
          <a:ext cx="345183" cy="28898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100"/>
            <a:t>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W135"/>
  <sheetViews>
    <sheetView tabSelected="1" zoomScale="70" zoomScaleNormal="70" workbookViewId="0">
      <selection activeCell="Q37" sqref="Q37"/>
    </sheetView>
  </sheetViews>
  <sheetFormatPr defaultRowHeight="15" x14ac:dyDescent="0.25"/>
  <cols>
    <col min="2" max="18" width="10.7109375" customWidth="1"/>
    <col min="20" max="20" width="16.85546875" customWidth="1"/>
    <col min="27" max="27" width="14" customWidth="1"/>
    <col min="28" max="28" width="5.7109375" style="3" customWidth="1"/>
    <col min="29" max="29" width="15.85546875" customWidth="1"/>
    <col min="30" max="37" width="10.7109375" customWidth="1"/>
    <col min="38" max="38" width="9.7109375" customWidth="1"/>
    <col min="39" max="39" width="14.85546875" customWidth="1"/>
    <col min="57" max="57" width="9.140625" customWidth="1"/>
    <col min="66" max="66" width="14.42578125" customWidth="1"/>
    <col min="67" max="67" width="9.7109375" customWidth="1"/>
    <col min="69" max="69" width="8" customWidth="1"/>
  </cols>
  <sheetData>
    <row r="2" spans="2:75" ht="15.75" x14ac:dyDescent="0.25">
      <c r="B2" s="48" t="s">
        <v>51</v>
      </c>
      <c r="U2" s="48" t="s">
        <v>51</v>
      </c>
    </row>
    <row r="3" spans="2:75" x14ac:dyDescent="0.25">
      <c r="B3" t="s">
        <v>124</v>
      </c>
      <c r="E3" t="s">
        <v>125</v>
      </c>
      <c r="H3" t="s">
        <v>126</v>
      </c>
      <c r="K3" t="s">
        <v>55</v>
      </c>
      <c r="N3" t="s">
        <v>56</v>
      </c>
      <c r="Q3" t="s">
        <v>127</v>
      </c>
    </row>
    <row r="4" spans="2:75" ht="15.75" x14ac:dyDescent="0.25">
      <c r="B4" s="44" t="s">
        <v>129</v>
      </c>
      <c r="E4" t="s">
        <v>31</v>
      </c>
      <c r="H4" s="44" t="s">
        <v>129</v>
      </c>
      <c r="K4" t="s">
        <v>130</v>
      </c>
      <c r="N4" t="s">
        <v>130</v>
      </c>
      <c r="Q4" t="s">
        <v>31</v>
      </c>
      <c r="AC4" s="21"/>
      <c r="AD4" s="11" t="s">
        <v>111</v>
      </c>
      <c r="AE4" s="11"/>
      <c r="AF4" s="11"/>
      <c r="AG4" s="11"/>
      <c r="AH4" s="11"/>
      <c r="AI4" s="11"/>
      <c r="AJ4" s="11"/>
      <c r="AK4" s="23"/>
      <c r="AY4" t="s">
        <v>135</v>
      </c>
      <c r="BN4" s="52" t="s">
        <v>133</v>
      </c>
      <c r="BO4" s="48"/>
      <c r="BP4" s="48"/>
      <c r="BQ4" s="47"/>
    </row>
    <row r="5" spans="2:75" ht="26.25" x14ac:dyDescent="0.25">
      <c r="C5" t="s">
        <v>0</v>
      </c>
      <c r="F5" t="s">
        <v>37</v>
      </c>
      <c r="H5" t="s">
        <v>122</v>
      </c>
      <c r="L5" t="s">
        <v>39</v>
      </c>
      <c r="M5" s="54" t="s">
        <v>134</v>
      </c>
      <c r="O5" t="s">
        <v>137</v>
      </c>
      <c r="P5" s="54" t="s">
        <v>134</v>
      </c>
      <c r="R5" t="s">
        <v>43</v>
      </c>
      <c r="U5" t="s">
        <v>46</v>
      </c>
      <c r="V5" t="s">
        <v>47</v>
      </c>
      <c r="W5" t="s">
        <v>33</v>
      </c>
      <c r="X5" t="s">
        <v>40</v>
      </c>
      <c r="Y5" t="s">
        <v>41</v>
      </c>
      <c r="Z5" t="s">
        <v>48</v>
      </c>
      <c r="AC5" s="22"/>
      <c r="AD5" s="2" t="s">
        <v>52</v>
      </c>
      <c r="AE5" s="2" t="s">
        <v>53</v>
      </c>
      <c r="AF5" s="2" t="s">
        <v>54</v>
      </c>
      <c r="AG5" s="2" t="s">
        <v>55</v>
      </c>
      <c r="AH5" s="2" t="s">
        <v>56</v>
      </c>
      <c r="AI5" s="2" t="s">
        <v>57</v>
      </c>
      <c r="AJ5" s="2" t="s">
        <v>58</v>
      </c>
      <c r="AK5" s="24" t="s">
        <v>59</v>
      </c>
      <c r="AL5" s="3"/>
      <c r="AM5" s="3"/>
      <c r="AO5" t="s">
        <v>112</v>
      </c>
      <c r="AP5" t="s">
        <v>113</v>
      </c>
      <c r="AQ5" t="s">
        <v>112</v>
      </c>
      <c r="AR5" t="s">
        <v>113</v>
      </c>
      <c r="AS5" t="s">
        <v>114</v>
      </c>
      <c r="AT5" t="s">
        <v>59</v>
      </c>
      <c r="AU5" t="s">
        <v>115</v>
      </c>
      <c r="AV5" t="s">
        <v>116</v>
      </c>
      <c r="AW5" s="2" t="s">
        <v>71</v>
      </c>
      <c r="AX5" t="s">
        <v>59</v>
      </c>
      <c r="AZ5" t="s">
        <v>117</v>
      </c>
      <c r="BA5" t="s">
        <v>119</v>
      </c>
      <c r="BB5" t="s">
        <v>114</v>
      </c>
      <c r="BC5" t="s">
        <v>118</v>
      </c>
      <c r="BD5" t="s">
        <v>115</v>
      </c>
      <c r="BN5" s="49"/>
      <c r="BO5" s="51" t="s">
        <v>131</v>
      </c>
      <c r="BP5" s="51" t="s">
        <v>132</v>
      </c>
      <c r="BS5" t="s">
        <v>115</v>
      </c>
      <c r="BT5" t="s">
        <v>116</v>
      </c>
      <c r="BU5" t="s">
        <v>71</v>
      </c>
    </row>
    <row r="6" spans="2:75" x14ac:dyDescent="0.25">
      <c r="B6" t="s">
        <v>8</v>
      </c>
      <c r="C6" s="46">
        <v>1.304625845002414</v>
      </c>
      <c r="E6" t="s">
        <v>8</v>
      </c>
      <c r="F6" s="46">
        <v>54.720000000000006</v>
      </c>
      <c r="H6" t="s">
        <v>8</v>
      </c>
      <c r="I6" s="46">
        <v>22.690358543333403</v>
      </c>
      <c r="K6" t="s">
        <v>8</v>
      </c>
      <c r="L6">
        <v>19.75</v>
      </c>
      <c r="M6">
        <f>ABS(L6)</f>
        <v>19.75</v>
      </c>
      <c r="N6" t="s">
        <v>8</v>
      </c>
      <c r="O6">
        <v>-2.75</v>
      </c>
      <c r="P6">
        <f>ABS(O6)</f>
        <v>2.75</v>
      </c>
      <c r="Q6" t="s">
        <v>8</v>
      </c>
      <c r="R6" s="46">
        <v>2.5809363564900587</v>
      </c>
      <c r="T6" t="s">
        <v>8</v>
      </c>
      <c r="U6" s="5">
        <f>+C6/C$35*100</f>
        <v>52.685328656587885</v>
      </c>
      <c r="V6" s="5">
        <f>+F6/F$35*100</f>
        <v>47.730026070859765</v>
      </c>
      <c r="W6" s="5">
        <f>+I6/I$35*100</f>
        <v>93.456019706593636</v>
      </c>
      <c r="X6" s="5">
        <f>+M6/L$35*100</f>
        <v>34.167438986716093</v>
      </c>
      <c r="Y6" s="5">
        <f>+P6/P$35*100</f>
        <v>62.968197879858657</v>
      </c>
      <c r="Z6" s="5">
        <f>+R6/R$35*100</f>
        <v>84.420901374269405</v>
      </c>
      <c r="AA6" s="1"/>
      <c r="AB6" s="4"/>
      <c r="AC6" s="13" t="str">
        <f t="shared" ref="AC6:AI8" si="0">+T6</f>
        <v>Austria</v>
      </c>
      <c r="AD6" s="12">
        <f t="shared" si="0"/>
        <v>52.685328656587885</v>
      </c>
      <c r="AE6" s="12">
        <f t="shared" si="0"/>
        <v>47.730026070859765</v>
      </c>
      <c r="AF6" s="12">
        <f t="shared" si="0"/>
        <v>93.456019706593636</v>
      </c>
      <c r="AG6" s="12">
        <f t="shared" si="0"/>
        <v>34.167438986716093</v>
      </c>
      <c r="AH6" s="12">
        <f t="shared" si="0"/>
        <v>62.968197879858657</v>
      </c>
      <c r="AI6" s="12">
        <f t="shared" si="0"/>
        <v>84.420901374269405</v>
      </c>
      <c r="AJ6" s="28">
        <f>AVERAGE(AD6:AI6)</f>
        <v>62.571318779147582</v>
      </c>
      <c r="AK6" s="15">
        <f>_xlfn.RANK.AVG(AJ6,AJ$6:AJ$30,1)</f>
        <v>8</v>
      </c>
      <c r="AL6" s="3"/>
      <c r="AM6" s="3"/>
      <c r="AN6" t="str">
        <f t="shared" ref="AN6:AN30" si="1">+AC6</f>
        <v>Austria</v>
      </c>
      <c r="AO6" s="5">
        <f>+AK72</f>
        <v>121.80572248365715</v>
      </c>
      <c r="AP6" s="5">
        <f>+AJ6</f>
        <v>62.571318779147582</v>
      </c>
      <c r="AQ6" s="5">
        <f>(+AO6/$AO$31*100+100)/4</f>
        <v>55.759728472345628</v>
      </c>
      <c r="AR6" s="5">
        <f>(300-AP6/$AP$31*100)/4</f>
        <v>56.10402698691599</v>
      </c>
      <c r="AS6" s="5">
        <f>+AQ6+AR6</f>
        <v>111.86375545926163</v>
      </c>
      <c r="AT6" s="3">
        <f t="shared" ref="AT6:AT30" si="2">(26-_xlfn.RANK.AVG(AS6,AS$6:AS$30,1))</f>
        <v>5</v>
      </c>
      <c r="AU6" s="5">
        <f t="shared" ref="AU6:AU30" si="3">+AL72</f>
        <v>6</v>
      </c>
      <c r="AV6">
        <f t="shared" ref="AV6:AV30" si="4">+AK6</f>
        <v>8</v>
      </c>
      <c r="AW6" s="5">
        <f>+AU6+AV6</f>
        <v>14</v>
      </c>
      <c r="AX6" s="3">
        <f t="shared" ref="AX6:AX30" si="5">_xlfn.RANK.AVG(AW6,AW$6:AW$30,1)</f>
        <v>4</v>
      </c>
      <c r="AY6" s="1" t="s">
        <v>29</v>
      </c>
      <c r="AZ6" s="5">
        <v>47.505228059870298</v>
      </c>
      <c r="BA6" s="5">
        <v>19.74374371967793</v>
      </c>
      <c r="BB6" s="5">
        <f t="shared" ref="BB6:BB30" si="6">+(AZ6+BA6)</f>
        <v>67.248971779548228</v>
      </c>
      <c r="BC6">
        <v>25</v>
      </c>
      <c r="BD6">
        <v>24</v>
      </c>
      <c r="BN6" s="49" t="s">
        <v>29</v>
      </c>
      <c r="BO6" s="50">
        <v>1.3625417286922589E-2</v>
      </c>
      <c r="BP6" s="50">
        <v>7.403127669396996E-3</v>
      </c>
      <c r="BR6" t="s">
        <v>29</v>
      </c>
      <c r="BS6">
        <v>15</v>
      </c>
      <c r="BT6">
        <v>24</v>
      </c>
      <c r="BU6">
        <v>39</v>
      </c>
      <c r="BV6" t="s">
        <v>29</v>
      </c>
      <c r="BW6" s="5">
        <v>67.248971779548228</v>
      </c>
    </row>
    <row r="7" spans="2:75" x14ac:dyDescent="0.25">
      <c r="B7" t="s">
        <v>29</v>
      </c>
      <c r="C7" s="46">
        <v>4.9023133862592365</v>
      </c>
      <c r="E7" t="s">
        <v>29</v>
      </c>
      <c r="F7" s="46">
        <v>160.68</v>
      </c>
      <c r="H7" t="s">
        <v>29</v>
      </c>
      <c r="I7" s="46">
        <v>48.399901563807724</v>
      </c>
      <c r="K7" t="s">
        <v>29</v>
      </c>
      <c r="L7">
        <v>119.25</v>
      </c>
      <c r="M7">
        <f t="shared" ref="M7:M8" si="7">ABS(L7)</f>
        <v>119.25</v>
      </c>
      <c r="N7" t="s">
        <v>29</v>
      </c>
      <c r="O7">
        <v>4.75</v>
      </c>
      <c r="P7">
        <f t="shared" ref="P7:P8" si="8">ABS(O7)</f>
        <v>4.75</v>
      </c>
      <c r="Q7" t="s">
        <v>29</v>
      </c>
      <c r="R7" s="46">
        <v>7.4993552917784028</v>
      </c>
      <c r="T7" t="s">
        <v>29</v>
      </c>
      <c r="U7" s="5">
        <f t="shared" ref="U7:U34" si="9">+C7/C$35*100</f>
        <v>197.97246307977306</v>
      </c>
      <c r="V7" s="5">
        <f t="shared" ref="V7:V34" si="10">+F7/F$35*100</f>
        <v>140.15461602824831</v>
      </c>
      <c r="W7" s="5">
        <f t="shared" ref="W7:W34" si="11">+I7/I$35*100</f>
        <v>199.34731951044358</v>
      </c>
      <c r="X7" s="5">
        <f t="shared" ref="X7:X8" si="12">+M7/L$35*100</f>
        <v>206.30213160333645</v>
      </c>
      <c r="Y7" s="5">
        <f t="shared" ref="Y7:Y34" si="13">+P7/P$35*100</f>
        <v>108.76325088339223</v>
      </c>
      <c r="Z7" s="5">
        <f t="shared" ref="Z7:Z34" si="14">+R7/R$35*100</f>
        <v>245.29947507842337</v>
      </c>
      <c r="AA7" s="1"/>
      <c r="AB7" s="4"/>
      <c r="AC7" s="14" t="str">
        <f t="shared" si="0"/>
        <v>Belgium</v>
      </c>
      <c r="AD7" s="6">
        <f t="shared" si="0"/>
        <v>197.97246307977306</v>
      </c>
      <c r="AE7" s="6">
        <f t="shared" si="0"/>
        <v>140.15461602824831</v>
      </c>
      <c r="AF7" s="6">
        <f t="shared" si="0"/>
        <v>199.34731951044358</v>
      </c>
      <c r="AG7" s="6">
        <f t="shared" si="0"/>
        <v>206.30213160333645</v>
      </c>
      <c r="AH7" s="6">
        <f t="shared" si="0"/>
        <v>108.76325088339223</v>
      </c>
      <c r="AI7" s="6">
        <f t="shared" si="0"/>
        <v>245.29947507842337</v>
      </c>
      <c r="AJ7" s="29">
        <f t="shared" ref="AJ7:AJ30" si="15">AVERAGE(AD7:AI7)</f>
        <v>182.97320936393612</v>
      </c>
      <c r="AK7" s="16">
        <f t="shared" ref="AK7:AK30" si="16">_xlfn.RANK.AVG(AJ7,AJ$6:AJ$30,1)</f>
        <v>24</v>
      </c>
      <c r="AL7" s="3"/>
      <c r="AM7" s="3"/>
      <c r="AN7" t="str">
        <f t="shared" si="1"/>
        <v>Belgium</v>
      </c>
      <c r="AO7" s="5">
        <f t="shared" ref="AO7:AO30" si="17">+AK73</f>
        <v>89.11865285015422</v>
      </c>
      <c r="AP7" s="5">
        <f t="shared" ref="AP7:AP30" si="18">+AJ7</f>
        <v>182.97320936393612</v>
      </c>
      <c r="AQ7" s="5">
        <f t="shared" ref="AQ7:AQ30" si="19">(+AO7/$AO$31*100+100)/4</f>
        <v>47.505228059870298</v>
      </c>
      <c r="AR7" s="5">
        <f t="shared" ref="AR7:AR30" si="20">(300-AP7/$AP$31*100)/4</f>
        <v>19.74374371967793</v>
      </c>
      <c r="AS7" s="5">
        <f t="shared" ref="AS7:AS30" si="21">+AQ7+AR7</f>
        <v>67.248971779548228</v>
      </c>
      <c r="AT7" s="3">
        <f t="shared" si="2"/>
        <v>25</v>
      </c>
      <c r="AU7" s="5">
        <f t="shared" si="3"/>
        <v>15</v>
      </c>
      <c r="AV7">
        <f t="shared" si="4"/>
        <v>24</v>
      </c>
      <c r="AW7" s="5">
        <f t="shared" ref="AW7:AW30" si="22">+AU7+AV7</f>
        <v>39</v>
      </c>
      <c r="AX7" s="3">
        <f t="shared" si="5"/>
        <v>24</v>
      </c>
      <c r="AY7" s="1" t="s">
        <v>6</v>
      </c>
      <c r="AZ7" s="5">
        <v>77.315862263107789</v>
      </c>
      <c r="BA7" s="5">
        <v>6.7404299321238881</v>
      </c>
      <c r="BB7" s="5">
        <f t="shared" si="6"/>
        <v>84.056292195231677</v>
      </c>
      <c r="BC7">
        <v>24</v>
      </c>
      <c r="BD7">
        <v>12.5</v>
      </c>
      <c r="BN7" s="49" t="s">
        <v>6</v>
      </c>
      <c r="BO7" s="50">
        <v>5.7559792466706165E-2</v>
      </c>
      <c r="BP7" s="50">
        <v>1.0232976446185416E-2</v>
      </c>
      <c r="BR7" t="s">
        <v>6</v>
      </c>
      <c r="BS7">
        <v>1</v>
      </c>
      <c r="BT7">
        <v>25</v>
      </c>
      <c r="BU7">
        <v>26</v>
      </c>
      <c r="BV7" t="s">
        <v>6</v>
      </c>
      <c r="BW7" s="5">
        <v>84.056292195231677</v>
      </c>
    </row>
    <row r="8" spans="2:75" x14ac:dyDescent="0.25">
      <c r="B8" t="s">
        <v>2</v>
      </c>
      <c r="C8" s="46">
        <v>0.35106470588235295</v>
      </c>
      <c r="E8" t="s">
        <v>2</v>
      </c>
      <c r="F8" s="46">
        <v>102.47999999999999</v>
      </c>
      <c r="H8" t="s">
        <v>2</v>
      </c>
      <c r="I8" s="46">
        <v>7.8645899443083449</v>
      </c>
      <c r="K8" t="s">
        <v>2</v>
      </c>
      <c r="L8">
        <v>14.25</v>
      </c>
      <c r="M8">
        <f t="shared" si="7"/>
        <v>14.25</v>
      </c>
      <c r="N8" t="s">
        <v>2</v>
      </c>
      <c r="O8">
        <v>-5</v>
      </c>
      <c r="P8">
        <f t="shared" si="8"/>
        <v>5</v>
      </c>
      <c r="Q8" t="s">
        <v>2</v>
      </c>
      <c r="R8" s="46">
        <v>1.050658519922206</v>
      </c>
      <c r="T8" t="s">
        <v>2</v>
      </c>
      <c r="U8" s="5">
        <f t="shared" si="9"/>
        <v>14.177213704597353</v>
      </c>
      <c r="V8" s="5">
        <f t="shared" si="10"/>
        <v>89.389127773057524</v>
      </c>
      <c r="W8" s="5">
        <f t="shared" si="11"/>
        <v>32.392316384771512</v>
      </c>
      <c r="X8" s="5">
        <f t="shared" si="12"/>
        <v>24.652455977757182</v>
      </c>
      <c r="Y8" s="5">
        <f t="shared" si="13"/>
        <v>114.48763250883391</v>
      </c>
      <c r="Z8" s="5">
        <f t="shared" si="14"/>
        <v>34.36641863149719</v>
      </c>
      <c r="AA8" s="1"/>
      <c r="AB8" s="4"/>
      <c r="AC8" s="14" t="str">
        <f t="shared" si="0"/>
        <v>Bulgaria</v>
      </c>
      <c r="AD8" s="6">
        <f t="shared" si="0"/>
        <v>14.177213704597353</v>
      </c>
      <c r="AE8" s="6">
        <f t="shared" si="0"/>
        <v>89.389127773057524</v>
      </c>
      <c r="AF8" s="6">
        <f t="shared" si="0"/>
        <v>32.392316384771512</v>
      </c>
      <c r="AG8" s="6">
        <f t="shared" si="0"/>
        <v>24.652455977757182</v>
      </c>
      <c r="AH8" s="6">
        <f t="shared" si="0"/>
        <v>114.48763250883391</v>
      </c>
      <c r="AI8" s="6">
        <f t="shared" si="0"/>
        <v>34.36641863149719</v>
      </c>
      <c r="AJ8" s="29">
        <f t="shared" si="15"/>
        <v>51.577527496752445</v>
      </c>
      <c r="AK8" s="16">
        <f t="shared" si="16"/>
        <v>7</v>
      </c>
      <c r="AL8" s="3"/>
      <c r="AM8" s="3"/>
      <c r="AN8" t="str">
        <f t="shared" si="1"/>
        <v>Bulgaria</v>
      </c>
      <c r="AO8" s="5">
        <f t="shared" si="17"/>
        <v>89.602721933063449</v>
      </c>
      <c r="AP8" s="5">
        <f t="shared" si="18"/>
        <v>51.577527496752445</v>
      </c>
      <c r="AQ8" s="5">
        <f t="shared" si="19"/>
        <v>47.627470539521802</v>
      </c>
      <c r="AR8" s="5">
        <f t="shared" si="20"/>
        <v>59.424052638234805</v>
      </c>
      <c r="AS8" s="5">
        <f t="shared" si="21"/>
        <v>107.05152317775661</v>
      </c>
      <c r="AT8" s="3">
        <f t="shared" si="2"/>
        <v>7</v>
      </c>
      <c r="AU8" s="5">
        <f t="shared" si="3"/>
        <v>14</v>
      </c>
      <c r="AV8">
        <f t="shared" si="4"/>
        <v>7</v>
      </c>
      <c r="AW8" s="5">
        <f t="shared" si="22"/>
        <v>21</v>
      </c>
      <c r="AX8" s="3">
        <f t="shared" si="5"/>
        <v>8</v>
      </c>
      <c r="AY8" s="1" t="s">
        <v>25</v>
      </c>
      <c r="AZ8" s="5">
        <v>36.179368013175107</v>
      </c>
      <c r="BA8" s="5">
        <v>50.693845133956643</v>
      </c>
      <c r="BB8" s="5">
        <f t="shared" si="6"/>
        <v>86.87321314713175</v>
      </c>
      <c r="BC8">
        <v>23</v>
      </c>
      <c r="BD8">
        <v>25</v>
      </c>
      <c r="BN8" s="49" t="s">
        <v>25</v>
      </c>
      <c r="BO8" s="50">
        <v>8.7133926287766336E-3</v>
      </c>
      <c r="BP8" s="50">
        <v>1.9433901238185544E-2</v>
      </c>
      <c r="BR8" t="s">
        <v>25</v>
      </c>
      <c r="BS8">
        <v>25</v>
      </c>
      <c r="BT8">
        <v>17</v>
      </c>
      <c r="BU8">
        <v>42</v>
      </c>
      <c r="BV8" t="s">
        <v>25</v>
      </c>
      <c r="BW8" s="5">
        <v>86.87321314713175</v>
      </c>
    </row>
    <row r="9" spans="2:75" x14ac:dyDescent="0.25">
      <c r="B9" t="s">
        <v>17</v>
      </c>
      <c r="C9" s="46">
        <v>1.5030085134645574</v>
      </c>
      <c r="E9" t="s">
        <v>17</v>
      </c>
      <c r="F9" s="46">
        <v>108.19999999999999</v>
      </c>
      <c r="H9" t="s">
        <v>17</v>
      </c>
      <c r="I9" s="46">
        <v>21.372806073398337</v>
      </c>
      <c r="K9" t="s">
        <v>17</v>
      </c>
      <c r="L9">
        <v>70</v>
      </c>
      <c r="N9" t="s">
        <v>17</v>
      </c>
      <c r="O9">
        <v>7.25</v>
      </c>
      <c r="Q9" t="s">
        <v>17</v>
      </c>
      <c r="R9" s="46">
        <v>1.8852147742005418</v>
      </c>
      <c r="T9" t="s">
        <v>17</v>
      </c>
      <c r="U9" s="5">
        <f t="shared" si="9"/>
        <v>60.696710715081139</v>
      </c>
      <c r="V9" s="5">
        <f t="shared" si="10"/>
        <v>94.378450673739493</v>
      </c>
      <c r="W9" s="5"/>
      <c r="X9" s="5"/>
      <c r="Y9" s="5"/>
      <c r="Z9" s="5">
        <f t="shared" si="14"/>
        <v>61.664259996917338</v>
      </c>
      <c r="AA9" s="1"/>
      <c r="AB9" s="4"/>
      <c r="AC9" s="14" t="str">
        <f>+T9</f>
        <v>Croatia</v>
      </c>
      <c r="AD9" s="6">
        <f>+U9</f>
        <v>60.696710715081139</v>
      </c>
      <c r="AE9" s="6">
        <f>+V9</f>
        <v>94.378450673739493</v>
      </c>
      <c r="AF9" s="6"/>
      <c r="AG9" s="6"/>
      <c r="AH9" s="6"/>
      <c r="AI9" s="6">
        <f>+Z9</f>
        <v>61.664259996917338</v>
      </c>
      <c r="AJ9" s="29">
        <f t="shared" si="15"/>
        <v>72.24647379524599</v>
      </c>
      <c r="AK9" s="16">
        <f t="shared" si="16"/>
        <v>12</v>
      </c>
      <c r="AL9" s="3"/>
      <c r="AM9" s="3"/>
      <c r="AN9" t="str">
        <f t="shared" si="1"/>
        <v>Croatia</v>
      </c>
      <c r="AO9" s="5">
        <f t="shared" si="17"/>
        <v>91.332098807337829</v>
      </c>
      <c r="AP9" s="5">
        <f t="shared" si="18"/>
        <v>72.24647379524599</v>
      </c>
      <c r="AQ9" s="5">
        <f t="shared" si="19"/>
        <v>48.064191918405882</v>
      </c>
      <c r="AR9" s="5">
        <f t="shared" si="20"/>
        <v>53.182217575692157</v>
      </c>
      <c r="AS9" s="5">
        <f t="shared" si="21"/>
        <v>101.24640949409803</v>
      </c>
      <c r="AT9" s="3">
        <f t="shared" si="2"/>
        <v>11</v>
      </c>
      <c r="AU9" s="5">
        <f t="shared" si="3"/>
        <v>12</v>
      </c>
      <c r="AV9">
        <f t="shared" si="4"/>
        <v>12</v>
      </c>
      <c r="AW9" s="5">
        <f t="shared" si="22"/>
        <v>24</v>
      </c>
      <c r="AX9" s="3">
        <f t="shared" si="5"/>
        <v>10.5</v>
      </c>
      <c r="AY9" s="1" t="s">
        <v>27</v>
      </c>
      <c r="AZ9" s="5">
        <v>46.041453494271565</v>
      </c>
      <c r="BA9" s="5">
        <v>43.032714177315434</v>
      </c>
      <c r="BB9" s="5">
        <f t="shared" si="6"/>
        <v>89.074167671586991</v>
      </c>
      <c r="BC9">
        <v>22</v>
      </c>
      <c r="BD9">
        <v>23</v>
      </c>
      <c r="BN9" s="49" t="s">
        <v>27</v>
      </c>
      <c r="BO9" s="50">
        <v>0.13799575039428721</v>
      </c>
      <c r="BP9" s="50">
        <v>0.17356252251853777</v>
      </c>
      <c r="BR9" t="s">
        <v>27</v>
      </c>
      <c r="BS9">
        <v>17</v>
      </c>
      <c r="BT9">
        <v>21</v>
      </c>
      <c r="BU9">
        <v>38</v>
      </c>
      <c r="BV9" t="s">
        <v>27</v>
      </c>
      <c r="BW9" s="5">
        <v>89.074167671586991</v>
      </c>
    </row>
    <row r="10" spans="2:75" x14ac:dyDescent="0.25">
      <c r="B10" t="s">
        <v>28</v>
      </c>
      <c r="C10" s="46">
        <v>7.4066455696202542</v>
      </c>
      <c r="E10" t="s">
        <v>28</v>
      </c>
      <c r="F10" s="46">
        <v>411.12</v>
      </c>
      <c r="H10" t="s">
        <v>28</v>
      </c>
      <c r="I10" s="46">
        <v>48.64365130518852</v>
      </c>
      <c r="K10" t="s">
        <v>28</v>
      </c>
      <c r="L10">
        <v>194.75</v>
      </c>
      <c r="M10">
        <f t="shared" ref="M10:M34" si="23">ABS(L10)</f>
        <v>194.75</v>
      </c>
      <c r="N10" t="s">
        <v>28</v>
      </c>
      <c r="O10">
        <v>32</v>
      </c>
      <c r="P10">
        <f t="shared" ref="P10:P34" si="24">ABS(O10)</f>
        <v>32</v>
      </c>
      <c r="Q10" t="s">
        <v>28</v>
      </c>
      <c r="R10" s="46">
        <v>5.1722418444846303</v>
      </c>
      <c r="T10" t="s">
        <v>28</v>
      </c>
      <c r="U10" s="5">
        <f t="shared" si="9"/>
        <v>299.10610584108241</v>
      </c>
      <c r="V10" s="5">
        <f t="shared" si="10"/>
        <v>358.60322219027529</v>
      </c>
      <c r="W10" s="5">
        <f t="shared" si="11"/>
        <v>200.35126489061273</v>
      </c>
      <c r="X10" s="5">
        <f t="shared" ref="X10:X34" si="25">+M10/L$35*100</f>
        <v>336.91689836268148</v>
      </c>
      <c r="Y10" s="5">
        <f t="shared" si="13"/>
        <v>732.72084805653708</v>
      </c>
      <c r="Z10" s="5">
        <f t="shared" si="14"/>
        <v>169.1809709058156</v>
      </c>
      <c r="AA10" s="1"/>
      <c r="AB10" s="4"/>
      <c r="AC10" s="14" t="str">
        <f t="shared" ref="AC10:AC21" si="26">+T11</f>
        <v>Czech Republic</v>
      </c>
      <c r="AD10" s="6">
        <f t="shared" ref="AD10:AD21" si="27">+U11</f>
        <v>72.503900288949083</v>
      </c>
      <c r="AE10" s="6">
        <f t="shared" ref="AE10:AE21" si="28">+V11</f>
        <v>68.48979618208898</v>
      </c>
      <c r="AF10" s="6">
        <f t="shared" ref="AF10:AF21" si="29">+W11</f>
        <v>75.923650881228767</v>
      </c>
      <c r="AG10" s="6">
        <f t="shared" ref="AG10:AG21" si="30">+X11</f>
        <v>127.15477293790546</v>
      </c>
      <c r="AH10" s="6">
        <f t="shared" ref="AH10:AH21" si="31">+Y11</f>
        <v>62.968197879858657</v>
      </c>
      <c r="AI10" s="6">
        <f t="shared" ref="AI10:AI21" si="32">+Z11</f>
        <v>75.877866577198503</v>
      </c>
      <c r="AJ10" s="29">
        <f t="shared" si="15"/>
        <v>80.486364124538241</v>
      </c>
      <c r="AK10" s="16">
        <f t="shared" si="16"/>
        <v>17</v>
      </c>
      <c r="AL10" s="3"/>
      <c r="AM10" s="3"/>
      <c r="AN10" t="str">
        <f t="shared" si="1"/>
        <v>Czech Republic</v>
      </c>
      <c r="AO10" s="5">
        <f t="shared" si="17"/>
        <v>44.269278871551798</v>
      </c>
      <c r="AP10" s="5">
        <f t="shared" si="18"/>
        <v>80.486364124538241</v>
      </c>
      <c r="AQ10" s="5">
        <f t="shared" si="19"/>
        <v>36.179368013175107</v>
      </c>
      <c r="AR10" s="5">
        <f t="shared" si="20"/>
        <v>50.693845133956643</v>
      </c>
      <c r="AS10" s="5">
        <f t="shared" si="21"/>
        <v>86.87321314713175</v>
      </c>
      <c r="AT10" s="3">
        <f t="shared" si="2"/>
        <v>23</v>
      </c>
      <c r="AU10" s="5">
        <f t="shared" si="3"/>
        <v>25</v>
      </c>
      <c r="AV10">
        <f t="shared" si="4"/>
        <v>17</v>
      </c>
      <c r="AW10" s="5">
        <f t="shared" si="22"/>
        <v>42</v>
      </c>
      <c r="AX10" s="3">
        <f t="shared" si="5"/>
        <v>25</v>
      </c>
      <c r="AY10" s="1" t="s">
        <v>16</v>
      </c>
      <c r="AZ10" s="5">
        <v>42.71259663939172</v>
      </c>
      <c r="BA10" s="5">
        <v>48.255622250279067</v>
      </c>
      <c r="BB10" s="5">
        <f t="shared" si="6"/>
        <v>90.968218889670794</v>
      </c>
      <c r="BC10">
        <v>21</v>
      </c>
      <c r="BD10">
        <v>22</v>
      </c>
      <c r="BN10" s="49" t="s">
        <v>16</v>
      </c>
      <c r="BO10" s="50">
        <v>6.3312204826927385E-2</v>
      </c>
      <c r="BP10" s="50">
        <v>6.670186699987192E-2</v>
      </c>
      <c r="BR10" t="s">
        <v>16</v>
      </c>
      <c r="BS10">
        <v>19</v>
      </c>
      <c r="BT10">
        <v>18</v>
      </c>
      <c r="BU10">
        <v>37</v>
      </c>
      <c r="BV10" t="s">
        <v>16</v>
      </c>
      <c r="BW10" s="5">
        <v>90.968218889670794</v>
      </c>
    </row>
    <row r="11" spans="2:75" x14ac:dyDescent="0.25">
      <c r="B11" t="s">
        <v>25</v>
      </c>
      <c r="C11" s="46">
        <v>1.7953852541567696</v>
      </c>
      <c r="E11" t="s">
        <v>25</v>
      </c>
      <c r="F11" s="46">
        <v>78.52000000000001</v>
      </c>
      <c r="H11" t="s">
        <v>25</v>
      </c>
      <c r="I11" s="46">
        <v>18.43364253926606</v>
      </c>
      <c r="K11" t="s">
        <v>25</v>
      </c>
      <c r="L11">
        <v>73.5</v>
      </c>
      <c r="M11">
        <f t="shared" si="23"/>
        <v>73.5</v>
      </c>
      <c r="N11" t="s">
        <v>25</v>
      </c>
      <c r="O11">
        <v>-2.75</v>
      </c>
      <c r="P11">
        <f t="shared" si="24"/>
        <v>2.75</v>
      </c>
      <c r="Q11" t="s">
        <v>25</v>
      </c>
      <c r="R11" s="46">
        <v>2.3197566161225827</v>
      </c>
      <c r="T11" t="s">
        <v>25</v>
      </c>
      <c r="U11" s="5">
        <f t="shared" si="9"/>
        <v>72.503900288949083</v>
      </c>
      <c r="V11" s="5">
        <f t="shared" si="10"/>
        <v>68.48979618208898</v>
      </c>
      <c r="W11" s="5">
        <f t="shared" si="11"/>
        <v>75.923650881228767</v>
      </c>
      <c r="X11" s="5">
        <f t="shared" si="25"/>
        <v>127.15477293790546</v>
      </c>
      <c r="Y11" s="5">
        <f t="shared" si="13"/>
        <v>62.968197879858657</v>
      </c>
      <c r="Z11" s="5">
        <f t="shared" si="14"/>
        <v>75.877866577198503</v>
      </c>
      <c r="AA11" s="1"/>
      <c r="AB11" s="4"/>
      <c r="AC11" s="14" t="str">
        <f t="shared" si="26"/>
        <v>Denmark</v>
      </c>
      <c r="AD11" s="6">
        <f t="shared" si="27"/>
        <v>57.391579788425631</v>
      </c>
      <c r="AE11" s="6">
        <f t="shared" si="28"/>
        <v>38.030503228974517</v>
      </c>
      <c r="AF11" s="6">
        <f t="shared" si="29"/>
        <v>109.98238018874295</v>
      </c>
      <c r="AG11" s="6">
        <f t="shared" si="30"/>
        <v>129.31726907630519</v>
      </c>
      <c r="AH11" s="6">
        <f t="shared" si="31"/>
        <v>91.590106007067135</v>
      </c>
      <c r="AI11" s="6">
        <f t="shared" si="32"/>
        <v>127.5985975309658</v>
      </c>
      <c r="AJ11" s="29">
        <f t="shared" si="15"/>
        <v>92.318405970080207</v>
      </c>
      <c r="AK11" s="16">
        <f t="shared" si="16"/>
        <v>20</v>
      </c>
      <c r="AL11" s="3"/>
      <c r="AM11" s="3"/>
      <c r="AN11" t="str">
        <f t="shared" si="1"/>
        <v>Denmark</v>
      </c>
      <c r="AO11" s="5">
        <f t="shared" si="17"/>
        <v>94.515548766347464</v>
      </c>
      <c r="AP11" s="5">
        <f t="shared" si="18"/>
        <v>92.318405970080207</v>
      </c>
      <c r="AQ11" s="5">
        <f t="shared" si="19"/>
        <v>48.868111917793215</v>
      </c>
      <c r="AR11" s="5">
        <f t="shared" si="20"/>
        <v>47.120675385174707</v>
      </c>
      <c r="AS11" s="5">
        <f t="shared" si="21"/>
        <v>95.988787302967921</v>
      </c>
      <c r="AT11" s="3">
        <f t="shared" si="2"/>
        <v>15</v>
      </c>
      <c r="AU11" s="5">
        <f t="shared" si="3"/>
        <v>9</v>
      </c>
      <c r="AV11">
        <f t="shared" si="4"/>
        <v>20</v>
      </c>
      <c r="AW11" s="5">
        <f t="shared" si="22"/>
        <v>29</v>
      </c>
      <c r="AX11" s="3">
        <f t="shared" si="5"/>
        <v>15</v>
      </c>
      <c r="AY11" s="1" t="s">
        <v>24</v>
      </c>
      <c r="AZ11" s="5">
        <v>51.730439632809464</v>
      </c>
      <c r="BA11" s="5">
        <v>39.740199803524412</v>
      </c>
      <c r="BB11" s="5">
        <f t="shared" si="6"/>
        <v>91.470639436333869</v>
      </c>
      <c r="BC11">
        <v>20</v>
      </c>
      <c r="BD11">
        <v>17</v>
      </c>
      <c r="BN11" s="49" t="s">
        <v>24</v>
      </c>
      <c r="BO11" s="50">
        <v>0.11116743719090012</v>
      </c>
      <c r="BP11" s="50">
        <v>9.2256203137252732E-2</v>
      </c>
      <c r="BR11" t="s">
        <v>24</v>
      </c>
      <c r="BS11">
        <v>8</v>
      </c>
      <c r="BT11">
        <v>22</v>
      </c>
      <c r="BU11">
        <v>30</v>
      </c>
      <c r="BV11" t="s">
        <v>24</v>
      </c>
      <c r="BW11" s="5">
        <v>91.470639436333869</v>
      </c>
    </row>
    <row r="12" spans="2:75" x14ac:dyDescent="0.25">
      <c r="B12" t="s">
        <v>11</v>
      </c>
      <c r="C12" s="46">
        <v>1.4211648705001632</v>
      </c>
      <c r="E12" t="s">
        <v>11</v>
      </c>
      <c r="F12" s="46">
        <v>43.6</v>
      </c>
      <c r="H12" t="s">
        <v>11</v>
      </c>
      <c r="I12" s="46">
        <v>26.702823935435777</v>
      </c>
      <c r="K12" t="s">
        <v>11</v>
      </c>
      <c r="L12">
        <v>74.75</v>
      </c>
      <c r="M12">
        <f t="shared" si="23"/>
        <v>74.75</v>
      </c>
      <c r="N12" t="s">
        <v>11</v>
      </c>
      <c r="O12">
        <v>4</v>
      </c>
      <c r="P12">
        <f t="shared" si="24"/>
        <v>4</v>
      </c>
      <c r="Q12" t="s">
        <v>11</v>
      </c>
      <c r="R12" s="46">
        <v>3.9009753987913078</v>
      </c>
      <c r="T12" t="s">
        <v>11</v>
      </c>
      <c r="U12" s="5">
        <f t="shared" si="9"/>
        <v>57.391579788425631</v>
      </c>
      <c r="V12" s="5">
        <f t="shared" si="10"/>
        <v>38.030503228974517</v>
      </c>
      <c r="W12" s="5">
        <f t="shared" si="11"/>
        <v>109.98238018874295</v>
      </c>
      <c r="X12" s="5">
        <f t="shared" si="25"/>
        <v>129.31726907630519</v>
      </c>
      <c r="Y12" s="5">
        <f t="shared" si="13"/>
        <v>91.590106007067135</v>
      </c>
      <c r="Z12" s="5">
        <f t="shared" si="14"/>
        <v>127.5985975309658</v>
      </c>
      <c r="AA12" s="1"/>
      <c r="AB12" s="4"/>
      <c r="AC12" s="14" t="str">
        <f t="shared" si="26"/>
        <v>Estonia</v>
      </c>
      <c r="AD12" s="6">
        <f t="shared" si="27"/>
        <v>25.188476844008967</v>
      </c>
      <c r="AE12" s="6">
        <f t="shared" si="28"/>
        <v>60.412675542173744</v>
      </c>
      <c r="AF12" s="6">
        <f t="shared" si="29"/>
        <v>45.598994819232949</v>
      </c>
      <c r="AG12" s="6">
        <f t="shared" si="30"/>
        <v>43.682421995675007</v>
      </c>
      <c r="AH12" s="6">
        <f t="shared" si="31"/>
        <v>188.90459363957598</v>
      </c>
      <c r="AI12" s="6">
        <f t="shared" si="32"/>
        <v>44.188457107584782</v>
      </c>
      <c r="AJ12" s="29">
        <f t="shared" si="15"/>
        <v>67.995936658041913</v>
      </c>
      <c r="AK12" s="16">
        <f t="shared" si="16"/>
        <v>10</v>
      </c>
      <c r="AL12" s="3"/>
      <c r="AM12" s="3"/>
      <c r="AN12" t="str">
        <f t="shared" si="1"/>
        <v>Estonia</v>
      </c>
      <c r="AO12" s="5">
        <f t="shared" si="17"/>
        <v>57.533732131329387</v>
      </c>
      <c r="AP12" s="5">
        <f t="shared" si="18"/>
        <v>67.995936658041913</v>
      </c>
      <c r="AQ12" s="5">
        <f t="shared" si="19"/>
        <v>39.529054483444369</v>
      </c>
      <c r="AR12" s="5">
        <f t="shared" si="20"/>
        <v>54.465841392527651</v>
      </c>
      <c r="AS12" s="5">
        <f t="shared" si="21"/>
        <v>93.99489587597202</v>
      </c>
      <c r="AT12" s="3">
        <f t="shared" si="2"/>
        <v>18</v>
      </c>
      <c r="AU12" s="5">
        <f t="shared" si="3"/>
        <v>24</v>
      </c>
      <c r="AV12">
        <f t="shared" si="4"/>
        <v>10</v>
      </c>
      <c r="AW12" s="5">
        <f t="shared" si="22"/>
        <v>34</v>
      </c>
      <c r="AX12" s="3">
        <f t="shared" si="5"/>
        <v>20</v>
      </c>
      <c r="AY12" s="1" t="s">
        <v>18</v>
      </c>
      <c r="AZ12" s="5">
        <v>40.558454353717011</v>
      </c>
      <c r="BA12" s="5">
        <v>52.211953668018921</v>
      </c>
      <c r="BB12" s="5">
        <f t="shared" si="6"/>
        <v>92.770408021735932</v>
      </c>
      <c r="BC12">
        <v>19</v>
      </c>
      <c r="BD12">
        <v>21</v>
      </c>
      <c r="BN12" s="49" t="s">
        <v>18</v>
      </c>
      <c r="BO12" s="50">
        <v>5.1464449028565042E-2</v>
      </c>
      <c r="BP12" s="50">
        <v>7.9895541629001379E-2</v>
      </c>
      <c r="BR12" t="s">
        <v>18</v>
      </c>
      <c r="BS12">
        <v>22</v>
      </c>
      <c r="BT12">
        <v>14</v>
      </c>
      <c r="BU12">
        <v>36</v>
      </c>
      <c r="BV12" t="s">
        <v>18</v>
      </c>
      <c r="BW12" s="5">
        <v>92.770408021735932</v>
      </c>
    </row>
    <row r="13" spans="2:75" x14ac:dyDescent="0.25">
      <c r="B13" t="s">
        <v>3</v>
      </c>
      <c r="C13" s="46">
        <v>0.62373223675107248</v>
      </c>
      <c r="E13" t="s">
        <v>3</v>
      </c>
      <c r="F13" s="46">
        <v>69.260000000000005</v>
      </c>
      <c r="H13" t="s">
        <v>3</v>
      </c>
      <c r="I13" s="46">
        <v>11.07106363947789</v>
      </c>
      <c r="K13" t="s">
        <v>3</v>
      </c>
      <c r="L13">
        <v>25.25</v>
      </c>
      <c r="M13">
        <f t="shared" si="23"/>
        <v>25.25</v>
      </c>
      <c r="N13" t="s">
        <v>3</v>
      </c>
      <c r="O13">
        <v>-8.25</v>
      </c>
      <c r="P13">
        <f t="shared" si="24"/>
        <v>8.25</v>
      </c>
      <c r="Q13" t="s">
        <v>3</v>
      </c>
      <c r="R13" s="46">
        <v>1.350940272250251</v>
      </c>
      <c r="T13" t="s">
        <v>3</v>
      </c>
      <c r="U13" s="5">
        <f t="shared" si="9"/>
        <v>25.188476844008967</v>
      </c>
      <c r="V13" s="5">
        <f t="shared" si="10"/>
        <v>60.412675542173744</v>
      </c>
      <c r="W13" s="5">
        <f t="shared" si="11"/>
        <v>45.598994819232949</v>
      </c>
      <c r="X13" s="5">
        <f t="shared" si="25"/>
        <v>43.682421995675007</v>
      </c>
      <c r="Y13" s="5">
        <f t="shared" si="13"/>
        <v>188.90459363957598</v>
      </c>
      <c r="Z13" s="5">
        <f t="shared" si="14"/>
        <v>44.188457107584782</v>
      </c>
      <c r="AA13" s="1"/>
      <c r="AB13" s="4"/>
      <c r="AC13" s="14" t="str">
        <f t="shared" si="26"/>
        <v>Finland</v>
      </c>
      <c r="AD13" s="6">
        <f t="shared" si="27"/>
        <v>64.337415219342205</v>
      </c>
      <c r="AE13" s="6">
        <f t="shared" si="28"/>
        <v>18.980361244552419</v>
      </c>
      <c r="AF13" s="6">
        <f t="shared" si="29"/>
        <v>53.120344933407068</v>
      </c>
      <c r="AG13" s="6">
        <f t="shared" si="30"/>
        <v>80.012357120790853</v>
      </c>
      <c r="AH13" s="6">
        <f t="shared" si="31"/>
        <v>85.865724381625441</v>
      </c>
      <c r="AI13" s="6">
        <f t="shared" si="32"/>
        <v>92.764203501359333</v>
      </c>
      <c r="AJ13" s="29">
        <f t="shared" si="15"/>
        <v>65.846734400179557</v>
      </c>
      <c r="AK13" s="16">
        <f t="shared" si="16"/>
        <v>9</v>
      </c>
      <c r="AL13" s="3"/>
      <c r="AM13" s="3"/>
      <c r="AN13" t="str">
        <f t="shared" si="1"/>
        <v>Finland</v>
      </c>
      <c r="AO13" s="5">
        <f t="shared" si="17"/>
        <v>93.448465761656749</v>
      </c>
      <c r="AP13" s="5">
        <f t="shared" si="18"/>
        <v>65.846734400179557</v>
      </c>
      <c r="AQ13" s="5">
        <f t="shared" si="19"/>
        <v>48.598640313237482</v>
      </c>
      <c r="AR13" s="5">
        <f t="shared" si="20"/>
        <v>55.114881058889296</v>
      </c>
      <c r="AS13" s="5">
        <f t="shared" si="21"/>
        <v>103.71352137212678</v>
      </c>
      <c r="AT13" s="3">
        <f t="shared" si="2"/>
        <v>9</v>
      </c>
      <c r="AU13" s="5">
        <f t="shared" si="3"/>
        <v>11</v>
      </c>
      <c r="AV13">
        <f t="shared" si="4"/>
        <v>9</v>
      </c>
      <c r="AW13" s="5">
        <f t="shared" si="22"/>
        <v>20</v>
      </c>
      <c r="AX13" s="3">
        <f t="shared" si="5"/>
        <v>7</v>
      </c>
      <c r="AY13" s="1" t="s">
        <v>3</v>
      </c>
      <c r="AZ13" s="5">
        <v>39.529054483444369</v>
      </c>
      <c r="BA13" s="5">
        <v>54.465841392527651</v>
      </c>
      <c r="BB13" s="5">
        <f t="shared" si="6"/>
        <v>93.99489587597202</v>
      </c>
      <c r="BC13">
        <v>18</v>
      </c>
      <c r="BD13">
        <v>20</v>
      </c>
      <c r="BN13" s="49" t="s">
        <v>22</v>
      </c>
      <c r="BO13" s="50">
        <v>1.8098909612992226E-2</v>
      </c>
      <c r="BP13" s="50">
        <v>2.9534185328832851E-2</v>
      </c>
      <c r="BR13" t="s">
        <v>3</v>
      </c>
      <c r="BS13">
        <v>24</v>
      </c>
      <c r="BT13">
        <v>10</v>
      </c>
      <c r="BU13">
        <v>34</v>
      </c>
      <c r="BV13" t="s">
        <v>3</v>
      </c>
      <c r="BW13" s="5">
        <v>93.99489587597202</v>
      </c>
    </row>
    <row r="14" spans="2:75" x14ac:dyDescent="0.25">
      <c r="B14" t="s">
        <v>20</v>
      </c>
      <c r="C14" s="46">
        <v>1.5931618315018317</v>
      </c>
      <c r="E14" t="s">
        <v>20</v>
      </c>
      <c r="F14" s="46">
        <v>21.759999999999998</v>
      </c>
      <c r="H14" t="s">
        <v>20</v>
      </c>
      <c r="I14" s="46">
        <v>12.897186037546504</v>
      </c>
      <c r="K14" t="s">
        <v>20</v>
      </c>
      <c r="L14">
        <v>46.25</v>
      </c>
      <c r="M14">
        <f t="shared" si="23"/>
        <v>46.25</v>
      </c>
      <c r="N14" t="s">
        <v>20</v>
      </c>
      <c r="O14">
        <v>3.75</v>
      </c>
      <c r="P14">
        <f t="shared" si="24"/>
        <v>3.75</v>
      </c>
      <c r="Q14" t="s">
        <v>20</v>
      </c>
      <c r="R14" s="46">
        <v>2.8360098210284321</v>
      </c>
      <c r="T14" t="s">
        <v>20</v>
      </c>
      <c r="U14" s="5">
        <f t="shared" si="9"/>
        <v>64.337415219342205</v>
      </c>
      <c r="V14" s="5">
        <f t="shared" si="10"/>
        <v>18.980361244552419</v>
      </c>
      <c r="W14" s="5">
        <f t="shared" si="11"/>
        <v>53.120344933407068</v>
      </c>
      <c r="X14" s="5">
        <f t="shared" si="25"/>
        <v>80.012357120790853</v>
      </c>
      <c r="Y14" s="5">
        <f t="shared" si="13"/>
        <v>85.865724381625441</v>
      </c>
      <c r="Z14" s="5">
        <f t="shared" si="14"/>
        <v>92.764203501359333</v>
      </c>
      <c r="AA14" s="1"/>
      <c r="AB14" s="4"/>
      <c r="AC14" s="14" t="str">
        <f t="shared" si="26"/>
        <v>France</v>
      </c>
      <c r="AD14" s="6">
        <f t="shared" si="27"/>
        <v>95.427712404207639</v>
      </c>
      <c r="AE14" s="6">
        <f t="shared" si="28"/>
        <v>85.725638929899446</v>
      </c>
      <c r="AF14" s="6">
        <f t="shared" si="29"/>
        <v>84.158847744993821</v>
      </c>
      <c r="AG14" s="6">
        <f t="shared" si="30"/>
        <v>83.039851714550508</v>
      </c>
      <c r="AH14" s="6">
        <f t="shared" si="31"/>
        <v>11.448763250883392</v>
      </c>
      <c r="AI14" s="6">
        <f t="shared" si="32"/>
        <v>88.884731771639153</v>
      </c>
      <c r="AJ14" s="29">
        <f t="shared" si="15"/>
        <v>74.780924302695666</v>
      </c>
      <c r="AK14" s="16">
        <f t="shared" si="16"/>
        <v>13</v>
      </c>
      <c r="AL14" s="3"/>
      <c r="AM14" s="3"/>
      <c r="AN14" t="str">
        <f t="shared" si="1"/>
        <v>France</v>
      </c>
      <c r="AO14" s="5">
        <f t="shared" si="17"/>
        <v>139.06349040075355</v>
      </c>
      <c r="AP14" s="5">
        <f t="shared" si="18"/>
        <v>74.780924302695666</v>
      </c>
      <c r="AQ14" s="5">
        <f t="shared" si="19"/>
        <v>60.117850934448079</v>
      </c>
      <c r="AR14" s="5">
        <f t="shared" si="20"/>
        <v>52.416836418219631</v>
      </c>
      <c r="AS14" s="5">
        <f t="shared" si="21"/>
        <v>112.5346873526677</v>
      </c>
      <c r="AT14" s="3">
        <f t="shared" si="2"/>
        <v>4</v>
      </c>
      <c r="AU14" s="5">
        <f t="shared" si="3"/>
        <v>4</v>
      </c>
      <c r="AV14">
        <f t="shared" si="4"/>
        <v>13</v>
      </c>
      <c r="AW14" s="5">
        <f t="shared" si="22"/>
        <v>17</v>
      </c>
      <c r="AX14" s="3">
        <f t="shared" si="5"/>
        <v>5</v>
      </c>
      <c r="AY14" s="1" t="s">
        <v>5</v>
      </c>
      <c r="AZ14" s="5">
        <v>40.615637011340183</v>
      </c>
      <c r="BA14" s="5">
        <v>53.970681161344743</v>
      </c>
      <c r="BB14" s="5">
        <f t="shared" si="6"/>
        <v>94.586318172684926</v>
      </c>
      <c r="BC14">
        <v>17</v>
      </c>
      <c r="BD14">
        <v>18</v>
      </c>
      <c r="BN14" s="49" t="s">
        <v>3</v>
      </c>
      <c r="BO14" s="50">
        <v>1.7542380447113216E-3</v>
      </c>
      <c r="BP14" s="50">
        <v>5.3141445443630163E-3</v>
      </c>
      <c r="BR14" t="s">
        <v>5</v>
      </c>
      <c r="BS14">
        <v>21</v>
      </c>
      <c r="BT14">
        <v>11</v>
      </c>
      <c r="BU14">
        <v>32</v>
      </c>
      <c r="BV14" t="s">
        <v>5</v>
      </c>
      <c r="BW14" s="5">
        <v>94.586318172684926</v>
      </c>
    </row>
    <row r="15" spans="2:75" x14ac:dyDescent="0.25">
      <c r="B15" t="s">
        <v>23</v>
      </c>
      <c r="C15" s="46">
        <v>2.3630384986963411</v>
      </c>
      <c r="E15" t="s">
        <v>23</v>
      </c>
      <c r="F15" s="46">
        <v>98.28</v>
      </c>
      <c r="H15" t="s">
        <v>23</v>
      </c>
      <c r="I15" s="46">
        <v>20.433081099782672</v>
      </c>
      <c r="K15" t="s">
        <v>23</v>
      </c>
      <c r="L15">
        <v>48</v>
      </c>
      <c r="M15">
        <f t="shared" si="23"/>
        <v>48</v>
      </c>
      <c r="N15" t="s">
        <v>23</v>
      </c>
      <c r="O15">
        <v>0.5</v>
      </c>
      <c r="P15">
        <f t="shared" si="24"/>
        <v>0.5</v>
      </c>
      <c r="Q15" t="s">
        <v>23</v>
      </c>
      <c r="R15" s="46">
        <v>2.7174056665096322</v>
      </c>
      <c r="T15" t="s">
        <v>23</v>
      </c>
      <c r="U15" s="5">
        <f t="shared" si="9"/>
        <v>95.427712404207639</v>
      </c>
      <c r="V15" s="5">
        <f t="shared" si="10"/>
        <v>85.725638929899446</v>
      </c>
      <c r="W15" s="5">
        <f t="shared" si="11"/>
        <v>84.158847744993821</v>
      </c>
      <c r="X15" s="5">
        <f t="shared" si="25"/>
        <v>83.039851714550508</v>
      </c>
      <c r="Y15" s="5">
        <f t="shared" si="13"/>
        <v>11.448763250883392</v>
      </c>
      <c r="Z15" s="5">
        <f t="shared" si="14"/>
        <v>88.884731771639153</v>
      </c>
      <c r="AA15" s="1"/>
      <c r="AB15" s="4"/>
      <c r="AC15" s="14" t="str">
        <f t="shared" si="26"/>
        <v>Germany</v>
      </c>
      <c r="AD15" s="6">
        <f t="shared" si="27"/>
        <v>110.78625668886455</v>
      </c>
      <c r="AE15" s="6">
        <f t="shared" si="28"/>
        <v>147.09779964528124</v>
      </c>
      <c r="AF15" s="6">
        <f t="shared" si="29"/>
        <v>153.98854085692253</v>
      </c>
      <c r="AG15" s="6">
        <f t="shared" si="30"/>
        <v>143.15724436206364</v>
      </c>
      <c r="AH15" s="6">
        <f t="shared" si="31"/>
        <v>17.17314487632509</v>
      </c>
      <c r="AI15" s="6">
        <f t="shared" si="32"/>
        <v>128.3438009696562</v>
      </c>
      <c r="AJ15" s="29">
        <f t="shared" si="15"/>
        <v>116.75779789985221</v>
      </c>
      <c r="AK15" s="16">
        <f t="shared" si="16"/>
        <v>22</v>
      </c>
      <c r="AL15" s="3"/>
      <c r="AM15" s="3"/>
      <c r="AN15" t="str">
        <f t="shared" si="1"/>
        <v>Germany</v>
      </c>
      <c r="AO15" s="5">
        <f t="shared" si="17"/>
        <v>105.85010575458612</v>
      </c>
      <c r="AP15" s="5">
        <f t="shared" si="18"/>
        <v>116.75779789985221</v>
      </c>
      <c r="AQ15" s="5">
        <f t="shared" si="19"/>
        <v>51.730439632809464</v>
      </c>
      <c r="AR15" s="5">
        <f t="shared" si="20"/>
        <v>39.740199803524412</v>
      </c>
      <c r="AS15" s="5">
        <f t="shared" si="21"/>
        <v>91.470639436333869</v>
      </c>
      <c r="AT15" s="3">
        <f t="shared" si="2"/>
        <v>20</v>
      </c>
      <c r="AU15" s="5">
        <f t="shared" si="3"/>
        <v>8</v>
      </c>
      <c r="AV15">
        <f t="shared" si="4"/>
        <v>22</v>
      </c>
      <c r="AW15" s="5">
        <f t="shared" si="22"/>
        <v>30</v>
      </c>
      <c r="AX15" s="3">
        <f t="shared" si="5"/>
        <v>17</v>
      </c>
      <c r="AY15" s="1" t="s">
        <v>22</v>
      </c>
      <c r="AZ15" s="5">
        <v>42.917874407087666</v>
      </c>
      <c r="BA15" s="5">
        <v>51.928142768061676</v>
      </c>
      <c r="BB15" s="5">
        <f t="shared" si="6"/>
        <v>94.846017175149342</v>
      </c>
      <c r="BC15">
        <v>16</v>
      </c>
      <c r="BD15">
        <v>19</v>
      </c>
      <c r="BN15" s="49" t="s">
        <v>5</v>
      </c>
      <c r="BO15" s="50">
        <v>1.2373518221329226E-2</v>
      </c>
      <c r="BP15" s="50">
        <v>2.4909303853515009E-2</v>
      </c>
      <c r="BR15" t="s">
        <v>22</v>
      </c>
      <c r="BS15">
        <v>18</v>
      </c>
      <c r="BT15">
        <v>15</v>
      </c>
      <c r="BU15">
        <v>33</v>
      </c>
      <c r="BV15" t="s">
        <v>22</v>
      </c>
      <c r="BW15" s="5">
        <v>94.846017175149342</v>
      </c>
    </row>
    <row r="16" spans="2:75" x14ac:dyDescent="0.25">
      <c r="B16" t="s">
        <v>24</v>
      </c>
      <c r="C16" s="46">
        <v>2.7433560240169697</v>
      </c>
      <c r="E16" t="s">
        <v>24</v>
      </c>
      <c r="F16" s="46">
        <v>168.64</v>
      </c>
      <c r="H16" t="s">
        <v>24</v>
      </c>
      <c r="I16" s="46">
        <v>37.387160448069025</v>
      </c>
      <c r="K16" t="s">
        <v>24</v>
      </c>
      <c r="L16">
        <v>82.75</v>
      </c>
      <c r="M16">
        <f t="shared" si="23"/>
        <v>82.75</v>
      </c>
      <c r="N16" t="s">
        <v>24</v>
      </c>
      <c r="O16">
        <v>0.75</v>
      </c>
      <c r="P16">
        <f t="shared" si="24"/>
        <v>0.75</v>
      </c>
      <c r="Q16" t="s">
        <v>24</v>
      </c>
      <c r="R16" s="46">
        <v>3.9237579398041156</v>
      </c>
      <c r="T16" t="s">
        <v>24</v>
      </c>
      <c r="U16" s="5">
        <f t="shared" si="9"/>
        <v>110.78625668886455</v>
      </c>
      <c r="V16" s="5">
        <f t="shared" si="10"/>
        <v>147.09779964528124</v>
      </c>
      <c r="W16" s="5">
        <f t="shared" si="11"/>
        <v>153.98854085692253</v>
      </c>
      <c r="X16" s="5">
        <f t="shared" si="25"/>
        <v>143.15724436206364</v>
      </c>
      <c r="Y16" s="5">
        <f t="shared" si="13"/>
        <v>17.17314487632509</v>
      </c>
      <c r="Z16" s="5">
        <f t="shared" si="14"/>
        <v>128.3438009696562</v>
      </c>
      <c r="AA16" s="1"/>
      <c r="AB16" s="4"/>
      <c r="AC16" s="14" t="str">
        <f t="shared" si="26"/>
        <v>Greece</v>
      </c>
      <c r="AD16" s="6">
        <f t="shared" si="27"/>
        <v>42.703780523467536</v>
      </c>
      <c r="AE16" s="6">
        <f t="shared" si="28"/>
        <v>49.89322900681978</v>
      </c>
      <c r="AF16" s="6">
        <f t="shared" si="29"/>
        <v>42.49278763591586</v>
      </c>
      <c r="AG16" s="6">
        <f t="shared" si="30"/>
        <v>102.06981773246832</v>
      </c>
      <c r="AH16" s="6">
        <f t="shared" si="31"/>
        <v>5.7243816254416959</v>
      </c>
      <c r="AI16" s="6">
        <f t="shared" si="32"/>
        <v>51.244306525228744</v>
      </c>
      <c r="AJ16" s="29">
        <f t="shared" si="15"/>
        <v>49.021383841556997</v>
      </c>
      <c r="AK16" s="16">
        <f t="shared" si="16"/>
        <v>6</v>
      </c>
      <c r="AL16" s="3"/>
      <c r="AM16" s="3"/>
      <c r="AN16" t="str">
        <f t="shared" si="1"/>
        <v>Greece</v>
      </c>
      <c r="AO16" s="5">
        <f t="shared" si="17"/>
        <v>187.83677853897342</v>
      </c>
      <c r="AP16" s="5">
        <f t="shared" si="18"/>
        <v>49.021383841556997</v>
      </c>
      <c r="AQ16" s="5">
        <f t="shared" si="19"/>
        <v>72.434621191579566</v>
      </c>
      <c r="AR16" s="5">
        <f t="shared" si="20"/>
        <v>60.195984930354491</v>
      </c>
      <c r="AS16" s="5">
        <f t="shared" si="21"/>
        <v>132.63060612193405</v>
      </c>
      <c r="AT16" s="3">
        <f t="shared" si="2"/>
        <v>1</v>
      </c>
      <c r="AU16" s="5">
        <f t="shared" si="3"/>
        <v>2</v>
      </c>
      <c r="AV16">
        <f t="shared" si="4"/>
        <v>6</v>
      </c>
      <c r="AW16" s="5">
        <f t="shared" si="22"/>
        <v>8</v>
      </c>
      <c r="AX16" s="3">
        <f t="shared" si="5"/>
        <v>1</v>
      </c>
      <c r="AY16" s="1" t="s">
        <v>11</v>
      </c>
      <c r="AZ16" s="5">
        <v>48.868111917793215</v>
      </c>
      <c r="BA16" s="5">
        <v>47.120675385174707</v>
      </c>
      <c r="BB16" s="5">
        <f t="shared" si="6"/>
        <v>95.988787302967921</v>
      </c>
      <c r="BC16">
        <v>15</v>
      </c>
      <c r="BD16">
        <v>15</v>
      </c>
      <c r="BN16" s="49" t="s">
        <v>15</v>
      </c>
      <c r="BO16" s="50">
        <v>0.18351748393549555</v>
      </c>
      <c r="BP16" s="50">
        <v>7.0003510818573617E-2</v>
      </c>
      <c r="BR16" t="s">
        <v>11</v>
      </c>
      <c r="BS16">
        <v>9</v>
      </c>
      <c r="BT16">
        <v>20</v>
      </c>
      <c r="BU16">
        <v>29</v>
      </c>
      <c r="BV16" t="s">
        <v>11</v>
      </c>
      <c r="BW16" s="5">
        <v>95.988787302967921</v>
      </c>
    </row>
    <row r="17" spans="2:75" x14ac:dyDescent="0.25">
      <c r="B17" t="s">
        <v>4</v>
      </c>
      <c r="C17" s="46">
        <v>1.0574567374034984</v>
      </c>
      <c r="E17" t="s">
        <v>4</v>
      </c>
      <c r="F17" s="46">
        <v>57.2</v>
      </c>
      <c r="H17" t="s">
        <v>4</v>
      </c>
      <c r="I17" s="46">
        <v>10.316901896653636</v>
      </c>
      <c r="K17" t="s">
        <v>4</v>
      </c>
      <c r="L17">
        <v>59</v>
      </c>
      <c r="M17">
        <f t="shared" si="23"/>
        <v>59</v>
      </c>
      <c r="N17" t="s">
        <v>4</v>
      </c>
      <c r="O17">
        <v>0.25</v>
      </c>
      <c r="P17">
        <f t="shared" si="24"/>
        <v>0.25</v>
      </c>
      <c r="Q17" t="s">
        <v>4</v>
      </c>
      <c r="R17" s="46">
        <v>1.5666534190121135</v>
      </c>
      <c r="T17" t="s">
        <v>4</v>
      </c>
      <c r="U17" s="5">
        <f t="shared" si="9"/>
        <v>42.703780523467536</v>
      </c>
      <c r="V17" s="5">
        <f t="shared" si="10"/>
        <v>49.89322900681978</v>
      </c>
      <c r="W17" s="5">
        <f t="shared" si="11"/>
        <v>42.49278763591586</v>
      </c>
      <c r="X17" s="5">
        <f t="shared" si="25"/>
        <v>102.06981773246832</v>
      </c>
      <c r="Y17" s="5">
        <f t="shared" si="13"/>
        <v>5.7243816254416959</v>
      </c>
      <c r="Z17" s="5">
        <f t="shared" si="14"/>
        <v>51.244306525228744</v>
      </c>
      <c r="AA17" s="1"/>
      <c r="AB17" s="4"/>
      <c r="AC17" s="14" t="str">
        <f t="shared" si="26"/>
        <v>Hungary</v>
      </c>
      <c r="AD17" s="6">
        <f t="shared" si="27"/>
        <v>66.348289901308604</v>
      </c>
      <c r="AE17" s="6">
        <f t="shared" si="28"/>
        <v>187.27406062524835</v>
      </c>
      <c r="AF17" s="6">
        <f t="shared" si="29"/>
        <v>57.058057364511413</v>
      </c>
      <c r="AG17" s="6">
        <f t="shared" si="30"/>
        <v>63.577386468952731</v>
      </c>
      <c r="AH17" s="6">
        <f t="shared" si="31"/>
        <v>45.795053003533567</v>
      </c>
      <c r="AI17" s="6">
        <f t="shared" si="32"/>
        <v>38.342134261467699</v>
      </c>
      <c r="AJ17" s="29">
        <f t="shared" si="15"/>
        <v>76.399163604170397</v>
      </c>
      <c r="AK17" s="16">
        <f t="shared" si="16"/>
        <v>15</v>
      </c>
      <c r="AL17" s="3"/>
      <c r="AM17" s="3"/>
      <c r="AN17" t="str">
        <f t="shared" si="1"/>
        <v>Hungary</v>
      </c>
      <c r="AO17" s="5">
        <f t="shared" si="17"/>
        <v>70.953150301339875</v>
      </c>
      <c r="AP17" s="5">
        <f t="shared" si="18"/>
        <v>76.399163604170397</v>
      </c>
      <c r="AQ17" s="5">
        <f t="shared" si="19"/>
        <v>42.917874407087666</v>
      </c>
      <c r="AR17" s="5">
        <f t="shared" si="20"/>
        <v>51.928142768061676</v>
      </c>
      <c r="AS17" s="5">
        <f t="shared" si="21"/>
        <v>94.846017175149342</v>
      </c>
      <c r="AT17" s="3">
        <f t="shared" si="2"/>
        <v>16</v>
      </c>
      <c r="AU17" s="5">
        <f t="shared" si="3"/>
        <v>18</v>
      </c>
      <c r="AV17">
        <f t="shared" si="4"/>
        <v>15</v>
      </c>
      <c r="AW17" s="5">
        <f t="shared" si="22"/>
        <v>33</v>
      </c>
      <c r="AX17" s="3">
        <f t="shared" si="5"/>
        <v>19</v>
      </c>
      <c r="AY17" s="1" t="s">
        <v>21</v>
      </c>
      <c r="AZ17" s="5">
        <v>48.76353182684457</v>
      </c>
      <c r="BA17" s="5">
        <v>47.595658491199146</v>
      </c>
      <c r="BB17" s="5">
        <f t="shared" si="6"/>
        <v>96.359190318043716</v>
      </c>
      <c r="BC17">
        <v>14</v>
      </c>
      <c r="BD17">
        <v>15</v>
      </c>
      <c r="BN17" s="49" t="s">
        <v>11</v>
      </c>
      <c r="BO17" s="50">
        <v>1.6765937758414572E-2</v>
      </c>
      <c r="BP17" s="50">
        <v>1.4692913951771858E-2</v>
      </c>
      <c r="BR17" t="s">
        <v>21</v>
      </c>
      <c r="BS17">
        <v>10</v>
      </c>
      <c r="BT17">
        <v>19</v>
      </c>
      <c r="BU17">
        <v>29</v>
      </c>
      <c r="BV17" t="s">
        <v>21</v>
      </c>
      <c r="BW17" s="5">
        <v>96.359190318043716</v>
      </c>
    </row>
    <row r="18" spans="2:75" x14ac:dyDescent="0.25">
      <c r="B18" t="s">
        <v>22</v>
      </c>
      <c r="C18" s="46">
        <v>1.6429563216957606</v>
      </c>
      <c r="E18" t="s">
        <v>22</v>
      </c>
      <c r="F18" s="46">
        <v>214.7</v>
      </c>
      <c r="H18" t="s">
        <v>22</v>
      </c>
      <c r="I18" s="46">
        <v>13.853230465533144</v>
      </c>
      <c r="K18" t="s">
        <v>22</v>
      </c>
      <c r="L18">
        <v>36.75</v>
      </c>
      <c r="M18">
        <f t="shared" si="23"/>
        <v>36.75</v>
      </c>
      <c r="N18" t="s">
        <v>22</v>
      </c>
      <c r="O18">
        <v>-2</v>
      </c>
      <c r="P18">
        <f t="shared" si="24"/>
        <v>2</v>
      </c>
      <c r="Q18" t="s">
        <v>22</v>
      </c>
      <c r="R18" s="46">
        <v>1.1722050663984809</v>
      </c>
      <c r="T18" t="s">
        <v>22</v>
      </c>
      <c r="U18" s="5">
        <f t="shared" si="9"/>
        <v>66.348289901308604</v>
      </c>
      <c r="V18" s="5">
        <f t="shared" si="10"/>
        <v>187.27406062524835</v>
      </c>
      <c r="W18" s="5">
        <f t="shared" si="11"/>
        <v>57.058057364511413</v>
      </c>
      <c r="X18" s="5">
        <f t="shared" si="25"/>
        <v>63.577386468952731</v>
      </c>
      <c r="Y18" s="5">
        <f t="shared" si="13"/>
        <v>45.795053003533567</v>
      </c>
      <c r="Z18" s="5">
        <f t="shared" si="14"/>
        <v>38.342134261467699</v>
      </c>
      <c r="AA18" s="1"/>
      <c r="AB18" s="4"/>
      <c r="AC18" s="14" t="str">
        <f t="shared" si="26"/>
        <v>Ireland</v>
      </c>
      <c r="AD18" s="6">
        <f t="shared" si="27"/>
        <v>28.217443392181256</v>
      </c>
      <c r="AE18" s="6">
        <f t="shared" si="28"/>
        <v>44.659673516593926</v>
      </c>
      <c r="AF18" s="6">
        <f t="shared" si="29"/>
        <v>99.024604889610217</v>
      </c>
      <c r="AG18" s="6">
        <f t="shared" si="30"/>
        <v>64.874884151992589</v>
      </c>
      <c r="AH18" s="6">
        <f t="shared" si="31"/>
        <v>45.795053003533567</v>
      </c>
      <c r="AI18" s="6">
        <f t="shared" si="32"/>
        <v>135.24187576612184</v>
      </c>
      <c r="AJ18" s="29">
        <f t="shared" si="15"/>
        <v>69.635589120005562</v>
      </c>
      <c r="AK18" s="16">
        <f t="shared" si="16"/>
        <v>11</v>
      </c>
      <c r="AL18" s="3"/>
      <c r="AM18" s="3"/>
      <c r="AN18" t="str">
        <f t="shared" si="1"/>
        <v>Ireland</v>
      </c>
      <c r="AO18" s="5">
        <f t="shared" si="17"/>
        <v>61.836499952165603</v>
      </c>
      <c r="AP18" s="5">
        <f t="shared" si="18"/>
        <v>69.635589120005562</v>
      </c>
      <c r="AQ18" s="5">
        <f t="shared" si="19"/>
        <v>40.615637011340183</v>
      </c>
      <c r="AR18" s="5">
        <f t="shared" si="20"/>
        <v>53.970681161344743</v>
      </c>
      <c r="AS18" s="5">
        <f t="shared" si="21"/>
        <v>94.586318172684926</v>
      </c>
      <c r="AT18" s="3">
        <f t="shared" si="2"/>
        <v>17</v>
      </c>
      <c r="AU18" s="5">
        <f t="shared" si="3"/>
        <v>21</v>
      </c>
      <c r="AV18">
        <f t="shared" si="4"/>
        <v>11</v>
      </c>
      <c r="AW18" s="5">
        <f t="shared" si="22"/>
        <v>32</v>
      </c>
      <c r="AX18" s="3">
        <f t="shared" si="5"/>
        <v>18</v>
      </c>
      <c r="AY18" s="1" t="s">
        <v>15</v>
      </c>
      <c r="AZ18" s="5">
        <v>64.200366213955689</v>
      </c>
      <c r="BA18" s="5">
        <v>32.530707844192449</v>
      </c>
      <c r="BB18" s="5">
        <f t="shared" si="6"/>
        <v>96.731074058148138</v>
      </c>
      <c r="BC18">
        <v>13</v>
      </c>
      <c r="BD18">
        <v>12.5</v>
      </c>
      <c r="BN18" s="49" t="s">
        <v>21</v>
      </c>
      <c r="BO18" s="50">
        <v>2.7343658617992495E-3</v>
      </c>
      <c r="BP18" s="50">
        <v>2.6344961422462053E-3</v>
      </c>
      <c r="BR18" t="s">
        <v>15</v>
      </c>
      <c r="BS18">
        <v>3</v>
      </c>
      <c r="BT18">
        <v>23</v>
      </c>
      <c r="BU18">
        <v>26</v>
      </c>
      <c r="BV18" t="s">
        <v>15</v>
      </c>
      <c r="BW18" s="5">
        <v>96.731074058148138</v>
      </c>
    </row>
    <row r="19" spans="2:75" x14ac:dyDescent="0.25">
      <c r="B19" t="s">
        <v>5</v>
      </c>
      <c r="C19" s="46">
        <v>0.69873733101841551</v>
      </c>
      <c r="E19" t="s">
        <v>5</v>
      </c>
      <c r="F19" s="46">
        <v>51.2</v>
      </c>
      <c r="H19" t="s">
        <v>5</v>
      </c>
      <c r="I19" s="46">
        <v>24.04236555987902</v>
      </c>
      <c r="K19" t="s">
        <v>5</v>
      </c>
      <c r="L19">
        <v>37.5</v>
      </c>
      <c r="M19">
        <f t="shared" si="23"/>
        <v>37.5</v>
      </c>
      <c r="N19" t="s">
        <v>5</v>
      </c>
      <c r="O19">
        <v>2</v>
      </c>
      <c r="P19">
        <f t="shared" si="24"/>
        <v>2</v>
      </c>
      <c r="Q19" t="s">
        <v>5</v>
      </c>
      <c r="R19" s="46">
        <v>4.1346475624232388</v>
      </c>
      <c r="T19" t="s">
        <v>5</v>
      </c>
      <c r="U19" s="5">
        <f t="shared" si="9"/>
        <v>28.217443392181256</v>
      </c>
      <c r="V19" s="5">
        <f t="shared" si="10"/>
        <v>44.659673516593926</v>
      </c>
      <c r="W19" s="5">
        <f t="shared" si="11"/>
        <v>99.024604889610217</v>
      </c>
      <c r="X19" s="5">
        <f t="shared" si="25"/>
        <v>64.874884151992589</v>
      </c>
      <c r="Y19" s="5">
        <f t="shared" si="13"/>
        <v>45.795053003533567</v>
      </c>
      <c r="Z19" s="5">
        <f t="shared" si="14"/>
        <v>135.24187576612184</v>
      </c>
      <c r="AA19" s="1"/>
      <c r="AB19" s="4"/>
      <c r="AC19" s="14" t="str">
        <f t="shared" si="26"/>
        <v>Italy</v>
      </c>
      <c r="AD19" s="6">
        <f t="shared" si="27"/>
        <v>194.02315423872588</v>
      </c>
      <c r="AE19" s="6">
        <f t="shared" si="28"/>
        <v>290.9856852565573</v>
      </c>
      <c r="AF19" s="6">
        <f t="shared" si="29"/>
        <v>115.77250016623266</v>
      </c>
      <c r="AG19" s="6">
        <f t="shared" si="30"/>
        <v>83.904850169910404</v>
      </c>
      <c r="AH19" s="6">
        <f t="shared" si="31"/>
        <v>80.141342756183747</v>
      </c>
      <c r="AI19" s="6">
        <f t="shared" si="32"/>
        <v>78.958479161803908</v>
      </c>
      <c r="AJ19" s="29">
        <f t="shared" si="15"/>
        <v>140.63100195823566</v>
      </c>
      <c r="AK19" s="16">
        <f t="shared" si="16"/>
        <v>23</v>
      </c>
      <c r="AL19" s="3"/>
      <c r="AM19" s="3"/>
      <c r="AN19" t="str">
        <f t="shared" si="1"/>
        <v>Italy</v>
      </c>
      <c r="AO19" s="5">
        <f t="shared" si="17"/>
        <v>155.22987898308662</v>
      </c>
      <c r="AP19" s="5">
        <f t="shared" si="18"/>
        <v>140.63100195823566</v>
      </c>
      <c r="AQ19" s="5">
        <f t="shared" si="19"/>
        <v>64.200366213955689</v>
      </c>
      <c r="AR19" s="5">
        <f t="shared" si="20"/>
        <v>32.530707844192449</v>
      </c>
      <c r="AS19" s="5">
        <f t="shared" si="21"/>
        <v>96.731074058148138</v>
      </c>
      <c r="AT19" s="3">
        <f t="shared" si="2"/>
        <v>13</v>
      </c>
      <c r="AU19" s="5">
        <f t="shared" si="3"/>
        <v>3</v>
      </c>
      <c r="AV19">
        <f t="shared" si="4"/>
        <v>23</v>
      </c>
      <c r="AW19" s="5">
        <f t="shared" si="22"/>
        <v>26</v>
      </c>
      <c r="AX19" s="3">
        <f t="shared" si="5"/>
        <v>12.5</v>
      </c>
      <c r="AY19" s="1" t="s">
        <v>30</v>
      </c>
      <c r="AZ19" s="5">
        <v>47.684021819270583</v>
      </c>
      <c r="BA19" s="5">
        <v>51.775122605275492</v>
      </c>
      <c r="BB19" s="5">
        <f t="shared" si="6"/>
        <v>99.459144424546082</v>
      </c>
      <c r="BC19">
        <v>12</v>
      </c>
      <c r="BD19">
        <v>15</v>
      </c>
      <c r="BN19" s="49" t="s">
        <v>30</v>
      </c>
      <c r="BO19" s="50">
        <v>1.4438032888906924E-2</v>
      </c>
      <c r="BP19" s="50">
        <v>2.0363669201643543E-2</v>
      </c>
      <c r="BR19" t="s">
        <v>30</v>
      </c>
      <c r="BS19">
        <v>13</v>
      </c>
      <c r="BT19">
        <v>16</v>
      </c>
      <c r="BU19">
        <v>29</v>
      </c>
      <c r="BV19" t="s">
        <v>30</v>
      </c>
      <c r="BW19" s="5">
        <v>99.459144424546082</v>
      </c>
    </row>
    <row r="20" spans="2:75" x14ac:dyDescent="0.25">
      <c r="B20" t="s">
        <v>15</v>
      </c>
      <c r="C20" s="46">
        <v>4.8045182217360978</v>
      </c>
      <c r="E20" t="s">
        <v>15</v>
      </c>
      <c r="F20" s="46">
        <v>333.6</v>
      </c>
      <c r="H20" t="s">
        <v>15</v>
      </c>
      <c r="I20" s="46">
        <v>28.108617791311811</v>
      </c>
      <c r="K20" t="s">
        <v>15</v>
      </c>
      <c r="L20">
        <v>48.5</v>
      </c>
      <c r="M20">
        <f t="shared" si="23"/>
        <v>48.5</v>
      </c>
      <c r="N20" t="s">
        <v>15</v>
      </c>
      <c r="O20">
        <v>-3.5</v>
      </c>
      <c r="P20">
        <f t="shared" si="24"/>
        <v>3.5</v>
      </c>
      <c r="Q20" t="s">
        <v>15</v>
      </c>
      <c r="R20" s="46">
        <v>2.4139378543045793</v>
      </c>
      <c r="T20" t="s">
        <v>15</v>
      </c>
      <c r="U20" s="5">
        <f t="shared" si="9"/>
        <v>194.02315423872588</v>
      </c>
      <c r="V20" s="5">
        <f t="shared" si="10"/>
        <v>290.9856852565573</v>
      </c>
      <c r="W20" s="5">
        <f t="shared" si="11"/>
        <v>115.77250016623266</v>
      </c>
      <c r="X20" s="5">
        <f t="shared" si="25"/>
        <v>83.904850169910404</v>
      </c>
      <c r="Y20" s="5">
        <f t="shared" si="13"/>
        <v>80.141342756183747</v>
      </c>
      <c r="Z20" s="5">
        <f t="shared" si="14"/>
        <v>78.958479161803908</v>
      </c>
      <c r="AA20" s="1"/>
      <c r="AB20" s="4"/>
      <c r="AC20" s="14" t="str">
        <f t="shared" si="26"/>
        <v>Latvia</v>
      </c>
      <c r="AD20" s="6">
        <f t="shared" si="27"/>
        <v>29.946835026974444</v>
      </c>
      <c r="AE20" s="6">
        <f t="shared" si="28"/>
        <v>33.180741808031897</v>
      </c>
      <c r="AF20" s="6">
        <f t="shared" si="29"/>
        <v>30.012883505650269</v>
      </c>
      <c r="AG20" s="6">
        <f t="shared" si="30"/>
        <v>13.839975285758419</v>
      </c>
      <c r="AH20" s="6">
        <f t="shared" si="31"/>
        <v>11.448763250883392</v>
      </c>
      <c r="AI20" s="6">
        <f t="shared" si="32"/>
        <v>45.378186145804236</v>
      </c>
      <c r="AJ20" s="29">
        <f t="shared" si="15"/>
        <v>27.301230837183777</v>
      </c>
      <c r="AK20" s="16">
        <f t="shared" si="16"/>
        <v>1</v>
      </c>
      <c r="AL20" s="3"/>
      <c r="AM20" s="3"/>
      <c r="AN20" t="str">
        <f t="shared" si="1"/>
        <v>Latvia</v>
      </c>
      <c r="AO20" s="5">
        <f t="shared" si="17"/>
        <v>57.770353678126924</v>
      </c>
      <c r="AP20" s="5">
        <f t="shared" si="18"/>
        <v>27.301230837183777</v>
      </c>
      <c r="AQ20" s="5">
        <f t="shared" si="19"/>
        <v>39.588808773980062</v>
      </c>
      <c r="AR20" s="5">
        <f t="shared" si="20"/>
        <v>66.755274921657488</v>
      </c>
      <c r="AS20" s="5">
        <f t="shared" si="21"/>
        <v>106.34408369563755</v>
      </c>
      <c r="AT20" s="3">
        <f t="shared" si="2"/>
        <v>8</v>
      </c>
      <c r="AU20" s="5">
        <f t="shared" si="3"/>
        <v>23</v>
      </c>
      <c r="AV20">
        <f t="shared" si="4"/>
        <v>1</v>
      </c>
      <c r="AW20" s="5">
        <f t="shared" si="22"/>
        <v>24</v>
      </c>
      <c r="AX20" s="3">
        <f t="shared" si="5"/>
        <v>10.5</v>
      </c>
      <c r="AY20" s="1" t="s">
        <v>17</v>
      </c>
      <c r="AZ20" s="5">
        <v>48.064191918405882</v>
      </c>
      <c r="BA20" s="5">
        <v>53.182217575692157</v>
      </c>
      <c r="BB20" s="5">
        <f t="shared" si="6"/>
        <v>101.24640949409803</v>
      </c>
      <c r="BC20">
        <v>11</v>
      </c>
      <c r="BD20">
        <v>10.5</v>
      </c>
      <c r="BN20" s="49" t="s">
        <v>13</v>
      </c>
      <c r="BO20" s="50">
        <v>3.3717405005408104E-3</v>
      </c>
      <c r="BP20" s="50">
        <v>1.0647640057242008E-2</v>
      </c>
      <c r="BR20" t="s">
        <v>17</v>
      </c>
      <c r="BS20">
        <v>12</v>
      </c>
      <c r="BT20">
        <v>12</v>
      </c>
      <c r="BU20">
        <v>24</v>
      </c>
      <c r="BV20" t="s">
        <v>17</v>
      </c>
      <c r="BW20" s="5">
        <v>101.24640949409803</v>
      </c>
    </row>
    <row r="21" spans="2:75" x14ac:dyDescent="0.25">
      <c r="B21" t="s">
        <v>7</v>
      </c>
      <c r="C21" s="46">
        <v>0.74156156843730925</v>
      </c>
      <c r="E21" t="s">
        <v>7</v>
      </c>
      <c r="F21" s="46">
        <v>38.040000000000006</v>
      </c>
      <c r="H21" t="s">
        <v>7</v>
      </c>
      <c r="I21" s="46">
        <v>7.2868830686404102</v>
      </c>
      <c r="K21" t="s">
        <v>7</v>
      </c>
      <c r="L21">
        <v>8</v>
      </c>
      <c r="M21">
        <f t="shared" si="23"/>
        <v>8</v>
      </c>
      <c r="N21" t="s">
        <v>7</v>
      </c>
      <c r="O21">
        <v>-0.5</v>
      </c>
      <c r="P21">
        <f t="shared" si="24"/>
        <v>0.5</v>
      </c>
      <c r="Q21" t="s">
        <v>7</v>
      </c>
      <c r="R21" s="46">
        <v>1.3873129581506225</v>
      </c>
      <c r="T21" t="s">
        <v>7</v>
      </c>
      <c r="U21" s="5">
        <f t="shared" si="9"/>
        <v>29.946835026974444</v>
      </c>
      <c r="V21" s="5">
        <f t="shared" si="10"/>
        <v>33.180741808031897</v>
      </c>
      <c r="W21" s="5">
        <f t="shared" si="11"/>
        <v>30.012883505650269</v>
      </c>
      <c r="X21" s="5">
        <f t="shared" si="25"/>
        <v>13.839975285758419</v>
      </c>
      <c r="Y21" s="5">
        <f t="shared" si="13"/>
        <v>11.448763250883392</v>
      </c>
      <c r="Z21" s="5">
        <f t="shared" si="14"/>
        <v>45.378186145804236</v>
      </c>
      <c r="AA21" s="1"/>
      <c r="AB21" s="4"/>
      <c r="AC21" s="14" t="str">
        <f t="shared" si="26"/>
        <v>Lithuania</v>
      </c>
      <c r="AD21" s="6">
        <f t="shared" si="27"/>
        <v>36.745143383417897</v>
      </c>
      <c r="AE21" s="6">
        <f t="shared" si="28"/>
        <v>31.436223311289947</v>
      </c>
      <c r="AF21" s="6">
        <f t="shared" si="29"/>
        <v>44.580179142812568</v>
      </c>
      <c r="AG21" s="6">
        <f t="shared" si="30"/>
        <v>23.354958294717328</v>
      </c>
      <c r="AH21" s="6">
        <f t="shared" si="31"/>
        <v>40.070671378091873</v>
      </c>
      <c r="AI21" s="6">
        <f t="shared" si="32"/>
        <v>50.304690957269607</v>
      </c>
      <c r="AJ21" s="29">
        <f t="shared" si="15"/>
        <v>37.748644411266532</v>
      </c>
      <c r="AK21" s="16">
        <f t="shared" si="16"/>
        <v>2</v>
      </c>
      <c r="AL21" s="3"/>
      <c r="AM21" s="3"/>
      <c r="AN21" t="str">
        <f t="shared" si="1"/>
        <v>Lithuania</v>
      </c>
      <c r="AO21" s="5">
        <f t="shared" si="17"/>
        <v>86.83541370329344</v>
      </c>
      <c r="AP21" s="5">
        <f t="shared" si="18"/>
        <v>37.748644411266532</v>
      </c>
      <c r="AQ21" s="5">
        <f t="shared" si="19"/>
        <v>46.92863925301608</v>
      </c>
      <c r="AR21" s="5">
        <f t="shared" si="20"/>
        <v>63.600250402369511</v>
      </c>
      <c r="AS21" s="5">
        <f t="shared" si="21"/>
        <v>110.5288896553856</v>
      </c>
      <c r="AT21" s="3">
        <f t="shared" si="2"/>
        <v>6</v>
      </c>
      <c r="AU21" s="5">
        <f t="shared" si="3"/>
        <v>16</v>
      </c>
      <c r="AV21">
        <f t="shared" si="4"/>
        <v>2</v>
      </c>
      <c r="AW21" s="5">
        <f t="shared" si="22"/>
        <v>18</v>
      </c>
      <c r="AX21" s="3">
        <f t="shared" si="5"/>
        <v>6</v>
      </c>
      <c r="AY21" s="1" t="s">
        <v>13</v>
      </c>
      <c r="AZ21" s="5">
        <v>41.793259010046569</v>
      </c>
      <c r="BA21" s="5">
        <v>61.236980157407359</v>
      </c>
      <c r="BB21" s="5">
        <f t="shared" si="6"/>
        <v>103.03023916745393</v>
      </c>
      <c r="BC21">
        <v>10</v>
      </c>
      <c r="BD21">
        <v>9</v>
      </c>
      <c r="BN21" s="49" t="s">
        <v>17</v>
      </c>
      <c r="BO21" s="50">
        <v>6.0447013595411559E-3</v>
      </c>
      <c r="BP21" s="50">
        <v>7.4353792835902864E-3</v>
      </c>
      <c r="BR21" t="s">
        <v>13</v>
      </c>
      <c r="BS21">
        <v>20</v>
      </c>
      <c r="BT21">
        <v>3</v>
      </c>
      <c r="BU21">
        <v>23</v>
      </c>
      <c r="BV21" t="s">
        <v>13</v>
      </c>
      <c r="BW21" s="5">
        <v>103.03023916745393</v>
      </c>
    </row>
    <row r="22" spans="2:75" x14ac:dyDescent="0.25">
      <c r="B22" t="s">
        <v>12</v>
      </c>
      <c r="C22" s="46">
        <v>0.90990537515290004</v>
      </c>
      <c r="E22" t="s">
        <v>12</v>
      </c>
      <c r="F22" s="46">
        <v>36.04</v>
      </c>
      <c r="H22" t="s">
        <v>12</v>
      </c>
      <c r="I22" s="46">
        <v>10.823703511578968</v>
      </c>
      <c r="K22" t="s">
        <v>12</v>
      </c>
      <c r="L22">
        <v>13.5</v>
      </c>
      <c r="M22">
        <f t="shared" si="23"/>
        <v>13.5</v>
      </c>
      <c r="N22" t="s">
        <v>12</v>
      </c>
      <c r="O22">
        <v>-1.75</v>
      </c>
      <c r="P22">
        <f t="shared" si="24"/>
        <v>1.75</v>
      </c>
      <c r="Q22" t="s">
        <v>12</v>
      </c>
      <c r="R22" s="46">
        <v>1.5379272630366108</v>
      </c>
      <c r="T22" t="s">
        <v>12</v>
      </c>
      <c r="U22" s="5">
        <f t="shared" si="9"/>
        <v>36.745143383417897</v>
      </c>
      <c r="V22" s="5">
        <f t="shared" si="10"/>
        <v>31.436223311289947</v>
      </c>
      <c r="W22" s="5">
        <f t="shared" si="11"/>
        <v>44.580179142812568</v>
      </c>
      <c r="X22" s="5">
        <f t="shared" si="25"/>
        <v>23.354958294717328</v>
      </c>
      <c r="Y22" s="5">
        <f t="shared" si="13"/>
        <v>40.070671378091873</v>
      </c>
      <c r="Z22" s="5">
        <f t="shared" si="14"/>
        <v>50.304690957269607</v>
      </c>
      <c r="AA22" s="1"/>
      <c r="AB22" s="4"/>
      <c r="AC22" s="14" t="str">
        <f t="shared" ref="AC22:AC30" si="33">+T25</f>
        <v>Netherlands</v>
      </c>
      <c r="AD22" s="6">
        <f t="shared" ref="AD22:AD30" si="34">+U25</f>
        <v>235.89720268401697</v>
      </c>
      <c r="AE22" s="6">
        <f t="shared" ref="AE22:AE30" si="35">+V25</f>
        <v>68.280453962479939</v>
      </c>
      <c r="AF22" s="6">
        <f t="shared" ref="AF22:AF30" si="36">+W25</f>
        <v>242.16059305032792</v>
      </c>
      <c r="AG22" s="6">
        <f t="shared" ref="AG22:AG30" si="37">+X25</f>
        <v>286.31448872412727</v>
      </c>
      <c r="AH22" s="6">
        <f t="shared" ref="AH22:AH30" si="38">+Y25</f>
        <v>194.62897526501766</v>
      </c>
      <c r="AI22" s="6">
        <f t="shared" ref="AI22:AI30" si="39">+Z25</f>
        <v>328.9092531895331</v>
      </c>
      <c r="AJ22" s="29">
        <f t="shared" si="15"/>
        <v>226.03182781258383</v>
      </c>
      <c r="AK22" s="16">
        <f t="shared" si="16"/>
        <v>25</v>
      </c>
      <c r="AL22" s="3"/>
      <c r="AM22" s="3"/>
      <c r="AN22" t="str">
        <f t="shared" si="1"/>
        <v>Netherlands</v>
      </c>
      <c r="AO22" s="5">
        <f t="shared" si="17"/>
        <v>207.16604849234562</v>
      </c>
      <c r="AP22" s="5">
        <f t="shared" si="18"/>
        <v>226.03182781258383</v>
      </c>
      <c r="AQ22" s="5">
        <f t="shared" si="19"/>
        <v>77.315862263107789</v>
      </c>
      <c r="AR22" s="5">
        <f t="shared" si="20"/>
        <v>6.7404299321238881</v>
      </c>
      <c r="AS22" s="5">
        <f t="shared" si="21"/>
        <v>84.056292195231677</v>
      </c>
      <c r="AT22" s="3">
        <f t="shared" si="2"/>
        <v>24</v>
      </c>
      <c r="AU22" s="5">
        <f t="shared" si="3"/>
        <v>1</v>
      </c>
      <c r="AV22">
        <f t="shared" si="4"/>
        <v>25</v>
      </c>
      <c r="AW22" s="5">
        <f t="shared" si="22"/>
        <v>26</v>
      </c>
      <c r="AX22" s="3">
        <f t="shared" si="5"/>
        <v>12.5</v>
      </c>
      <c r="AY22" s="1" t="s">
        <v>20</v>
      </c>
      <c r="AZ22" s="5">
        <v>48.598640313237482</v>
      </c>
      <c r="BA22" s="5">
        <v>55.114881058889296</v>
      </c>
      <c r="BB22" s="5">
        <f t="shared" si="6"/>
        <v>103.71352137212678</v>
      </c>
      <c r="BC22">
        <v>9</v>
      </c>
      <c r="BD22">
        <v>7</v>
      </c>
      <c r="BN22" s="49" t="s">
        <v>20</v>
      </c>
      <c r="BO22" s="50">
        <v>7.3559299329088307E-3</v>
      </c>
      <c r="BP22" s="50">
        <v>1.259748050389922E-2</v>
      </c>
      <c r="BR22" t="s">
        <v>20</v>
      </c>
      <c r="BS22">
        <v>11</v>
      </c>
      <c r="BT22">
        <v>9</v>
      </c>
      <c r="BU22">
        <v>20</v>
      </c>
      <c r="BV22" t="s">
        <v>20</v>
      </c>
      <c r="BW22" s="5">
        <v>103.71352137212678</v>
      </c>
    </row>
    <row r="23" spans="2:75" x14ac:dyDescent="0.25">
      <c r="B23" t="s">
        <v>14</v>
      </c>
      <c r="C23" s="46">
        <v>1.5187183206106869</v>
      </c>
      <c r="E23" t="s">
        <v>14</v>
      </c>
      <c r="F23" s="46">
        <v>42.7</v>
      </c>
      <c r="H23" t="s">
        <v>14</v>
      </c>
      <c r="I23" s="46">
        <v>45.436386768447839</v>
      </c>
      <c r="K23" t="s">
        <v>14</v>
      </c>
      <c r="L23">
        <v>87.5</v>
      </c>
      <c r="M23">
        <f t="shared" si="23"/>
        <v>87.5</v>
      </c>
      <c r="N23" t="s">
        <v>14</v>
      </c>
      <c r="O23">
        <v>0.75</v>
      </c>
      <c r="P23">
        <f t="shared" si="24"/>
        <v>0.75</v>
      </c>
      <c r="Q23" t="s">
        <v>14</v>
      </c>
      <c r="R23" s="46">
        <v>5.0536103266701815</v>
      </c>
      <c r="T23" t="s">
        <v>14</v>
      </c>
      <c r="U23" s="5">
        <f t="shared" si="9"/>
        <v>61.331127360892644</v>
      </c>
      <c r="V23" s="5">
        <f t="shared" si="10"/>
        <v>37.245469905440643</v>
      </c>
      <c r="W23" s="5">
        <f t="shared" si="11"/>
        <v>187.1413291737546</v>
      </c>
      <c r="X23" s="5">
        <f t="shared" si="25"/>
        <v>151.37472968798269</v>
      </c>
      <c r="Y23" s="5">
        <f t="shared" si="13"/>
        <v>17.17314487632509</v>
      </c>
      <c r="Z23" s="5">
        <f t="shared" si="14"/>
        <v>165.30060413888245</v>
      </c>
      <c r="AA23" s="1"/>
      <c r="AB23" s="4"/>
      <c r="AC23" s="14" t="str">
        <f t="shared" si="33"/>
        <v>Poland</v>
      </c>
      <c r="AD23" s="6">
        <f t="shared" si="34"/>
        <v>64.311606625275829</v>
      </c>
      <c r="AE23" s="6">
        <f t="shared" si="35"/>
        <v>121.01724811898909</v>
      </c>
      <c r="AF23" s="6">
        <f t="shared" si="36"/>
        <v>75.473481248916812</v>
      </c>
      <c r="AG23" s="6">
        <f t="shared" si="37"/>
        <v>77.849860982391093</v>
      </c>
      <c r="AH23" s="6">
        <f t="shared" si="38"/>
        <v>45.795053003533567</v>
      </c>
      <c r="AI23" s="6">
        <f t="shared" si="39"/>
        <v>68.308935819337051</v>
      </c>
      <c r="AJ23" s="29">
        <f t="shared" si="15"/>
        <v>75.459364299740571</v>
      </c>
      <c r="AK23" s="16">
        <f t="shared" si="16"/>
        <v>14</v>
      </c>
      <c r="AL23" s="3"/>
      <c r="AM23" s="3"/>
      <c r="AN23" t="str">
        <f t="shared" si="1"/>
        <v>Poland</v>
      </c>
      <c r="AO23" s="5">
        <f t="shared" si="17"/>
        <v>61.610061837421256</v>
      </c>
      <c r="AP23" s="5">
        <f t="shared" si="18"/>
        <v>75.459364299740571</v>
      </c>
      <c r="AQ23" s="5">
        <f t="shared" si="19"/>
        <v>40.558454353717011</v>
      </c>
      <c r="AR23" s="5">
        <f t="shared" si="20"/>
        <v>52.211953668018921</v>
      </c>
      <c r="AS23" s="5">
        <f t="shared" si="21"/>
        <v>92.770408021735932</v>
      </c>
      <c r="AT23" s="3">
        <f t="shared" si="2"/>
        <v>19</v>
      </c>
      <c r="AU23" s="5">
        <f t="shared" si="3"/>
        <v>22</v>
      </c>
      <c r="AV23">
        <f t="shared" si="4"/>
        <v>14</v>
      </c>
      <c r="AW23" s="5">
        <f t="shared" si="22"/>
        <v>36</v>
      </c>
      <c r="AX23" s="3">
        <f t="shared" si="5"/>
        <v>21</v>
      </c>
      <c r="AY23" s="1" t="s">
        <v>7</v>
      </c>
      <c r="AZ23" s="5">
        <v>39.588808773980062</v>
      </c>
      <c r="BA23" s="5">
        <v>66.755274921657488</v>
      </c>
      <c r="BB23" s="5">
        <f t="shared" si="6"/>
        <v>106.34408369563755</v>
      </c>
      <c r="BC23">
        <v>8</v>
      </c>
      <c r="BD23">
        <v>10.5</v>
      </c>
      <c r="BN23" s="49" t="s">
        <v>7</v>
      </c>
      <c r="BO23" s="50">
        <v>1.8455301758643031E-3</v>
      </c>
      <c r="BP23" s="50">
        <v>1.0216389901743153E-2</v>
      </c>
      <c r="BR23" t="s">
        <v>7</v>
      </c>
      <c r="BS23">
        <v>23</v>
      </c>
      <c r="BT23">
        <v>1</v>
      </c>
      <c r="BU23">
        <v>24</v>
      </c>
      <c r="BV23" t="s">
        <v>7</v>
      </c>
      <c r="BW23" s="5">
        <v>106.34408369563755</v>
      </c>
    </row>
    <row r="24" spans="2:75" x14ac:dyDescent="0.25">
      <c r="B24" t="s">
        <v>26</v>
      </c>
      <c r="C24" s="46">
        <v>12.495738505747127</v>
      </c>
      <c r="F24" s="46"/>
      <c r="H24" t="s">
        <v>26</v>
      </c>
      <c r="I24" s="46">
        <v>66.738131313131319</v>
      </c>
      <c r="K24" t="s">
        <v>26</v>
      </c>
      <c r="L24">
        <v>114.25</v>
      </c>
      <c r="M24">
        <f t="shared" si="23"/>
        <v>114.25</v>
      </c>
      <c r="N24" t="s">
        <v>26</v>
      </c>
      <c r="O24">
        <v>14.5</v>
      </c>
      <c r="P24">
        <f t="shared" si="24"/>
        <v>14.5</v>
      </c>
      <c r="Q24" t="s">
        <v>26</v>
      </c>
      <c r="R24" s="46">
        <v>5.7403635329996661</v>
      </c>
      <c r="T24" t="s">
        <v>26</v>
      </c>
      <c r="U24" s="5">
        <f t="shared" si="9"/>
        <v>504.62137669888767</v>
      </c>
      <c r="V24" s="5"/>
      <c r="W24" s="5">
        <f t="shared" si="11"/>
        <v>274.87798851965408</v>
      </c>
      <c r="X24" s="5">
        <f t="shared" si="25"/>
        <v>197.65214704973741</v>
      </c>
      <c r="Y24" s="5">
        <f t="shared" si="13"/>
        <v>332.0141342756184</v>
      </c>
      <c r="Z24" s="5">
        <f t="shared" si="14"/>
        <v>187.76389524414998</v>
      </c>
      <c r="AA24" s="1"/>
      <c r="AB24" s="4"/>
      <c r="AC24" s="14" t="str">
        <f t="shared" si="33"/>
        <v>Portugal</v>
      </c>
      <c r="AD24" s="6">
        <f t="shared" si="34"/>
        <v>126.2411517304398</v>
      </c>
      <c r="AE24" s="6">
        <f t="shared" si="35"/>
        <v>146.8710122407048</v>
      </c>
      <c r="AF24" s="6">
        <f t="shared" si="36"/>
        <v>49.68016306065757</v>
      </c>
      <c r="AG24" s="6">
        <f t="shared" si="37"/>
        <v>29.409947482236635</v>
      </c>
      <c r="AH24" s="6">
        <f t="shared" si="38"/>
        <v>51.519434628975269</v>
      </c>
      <c r="AI24" s="6">
        <f t="shared" si="39"/>
        <v>57.713499109777779</v>
      </c>
      <c r="AJ24" s="29">
        <f t="shared" si="15"/>
        <v>76.905868042131971</v>
      </c>
      <c r="AK24" s="16">
        <f t="shared" si="16"/>
        <v>16</v>
      </c>
      <c r="AL24" s="3"/>
      <c r="AM24" s="3"/>
      <c r="AN24" t="str">
        <f t="shared" si="1"/>
        <v>Portugal</v>
      </c>
      <c r="AO24" s="5">
        <f t="shared" si="17"/>
        <v>89.8266598489449</v>
      </c>
      <c r="AP24" s="5">
        <f t="shared" si="18"/>
        <v>76.905868042131971</v>
      </c>
      <c r="AQ24" s="5">
        <f t="shared" si="19"/>
        <v>47.684021819270583</v>
      </c>
      <c r="AR24" s="5">
        <f t="shared" si="20"/>
        <v>51.775122605275492</v>
      </c>
      <c r="AS24" s="5">
        <f t="shared" si="21"/>
        <v>99.459144424546082</v>
      </c>
      <c r="AT24" s="3">
        <f t="shared" si="2"/>
        <v>12</v>
      </c>
      <c r="AU24" s="5">
        <f t="shared" si="3"/>
        <v>13</v>
      </c>
      <c r="AV24">
        <f t="shared" si="4"/>
        <v>16</v>
      </c>
      <c r="AW24" s="5">
        <f t="shared" si="22"/>
        <v>29</v>
      </c>
      <c r="AX24" s="3">
        <f t="shared" si="5"/>
        <v>15</v>
      </c>
      <c r="AY24" s="1" t="s">
        <v>2</v>
      </c>
      <c r="AZ24" s="5">
        <v>47.627470539521802</v>
      </c>
      <c r="BA24" s="5">
        <v>59.424052638234805</v>
      </c>
      <c r="BB24" s="5">
        <f t="shared" si="6"/>
        <v>107.05152317775661</v>
      </c>
      <c r="BC24">
        <v>7</v>
      </c>
      <c r="BD24">
        <v>8</v>
      </c>
      <c r="BN24" s="49" t="s">
        <v>2</v>
      </c>
      <c r="BO24" s="50">
        <v>9.977131899319789E-3</v>
      </c>
      <c r="BP24" s="50">
        <v>2.783959337164825E-2</v>
      </c>
      <c r="BR24" t="s">
        <v>2</v>
      </c>
      <c r="BS24">
        <v>14</v>
      </c>
      <c r="BT24">
        <v>7</v>
      </c>
      <c r="BU24">
        <v>21</v>
      </c>
      <c r="BV24" t="s">
        <v>2</v>
      </c>
      <c r="BW24" s="5">
        <v>107.05152317775661</v>
      </c>
    </row>
    <row r="25" spans="2:75" x14ac:dyDescent="0.25">
      <c r="B25" t="s">
        <v>6</v>
      </c>
      <c r="C25" s="46">
        <v>5.8414286336023213</v>
      </c>
      <c r="E25" t="s">
        <v>6</v>
      </c>
      <c r="F25" s="46">
        <v>78.28</v>
      </c>
      <c r="H25" t="s">
        <v>6</v>
      </c>
      <c r="I25" s="46">
        <v>58.794614821270009</v>
      </c>
      <c r="K25" t="s">
        <v>6</v>
      </c>
      <c r="L25">
        <v>165.5</v>
      </c>
      <c r="M25">
        <f t="shared" si="23"/>
        <v>165.5</v>
      </c>
      <c r="N25" t="s">
        <v>6</v>
      </c>
      <c r="O25">
        <v>8.5</v>
      </c>
      <c r="P25">
        <f t="shared" si="24"/>
        <v>8.5</v>
      </c>
      <c r="Q25" t="s">
        <v>6</v>
      </c>
      <c r="R25" s="46">
        <v>10.055493790328015</v>
      </c>
      <c r="T25" t="s">
        <v>6</v>
      </c>
      <c r="U25" s="5">
        <f t="shared" si="9"/>
        <v>235.89720268401697</v>
      </c>
      <c r="V25" s="5">
        <f t="shared" si="10"/>
        <v>68.280453962479939</v>
      </c>
      <c r="W25" s="5">
        <f t="shared" si="11"/>
        <v>242.16059305032792</v>
      </c>
      <c r="X25" s="5">
        <f t="shared" si="25"/>
        <v>286.31448872412727</v>
      </c>
      <c r="Y25" s="5">
        <f t="shared" si="13"/>
        <v>194.62897526501766</v>
      </c>
      <c r="Z25" s="5">
        <f t="shared" si="14"/>
        <v>328.9092531895331</v>
      </c>
      <c r="AA25" s="1"/>
      <c r="AB25" s="4"/>
      <c r="AC25" s="14" t="str">
        <f t="shared" si="33"/>
        <v>Romania</v>
      </c>
      <c r="AD25" s="6">
        <f t="shared" si="34"/>
        <v>32.046030192824979</v>
      </c>
      <c r="AE25" s="6">
        <f t="shared" si="35"/>
        <v>91.369156266859648</v>
      </c>
      <c r="AF25" s="6">
        <f t="shared" si="36"/>
        <v>44.38048066321678</v>
      </c>
      <c r="AG25" s="6">
        <f t="shared" si="37"/>
        <v>11.677479147358664</v>
      </c>
      <c r="AH25" s="6">
        <f t="shared" si="38"/>
        <v>57.243816254416956</v>
      </c>
      <c r="AI25" s="6">
        <f t="shared" si="39"/>
        <v>42.7554627730633</v>
      </c>
      <c r="AJ25" s="29">
        <f t="shared" si="15"/>
        <v>46.578737549623391</v>
      </c>
      <c r="AK25" s="16">
        <f t="shared" si="16"/>
        <v>5</v>
      </c>
      <c r="AL25" s="3"/>
      <c r="AM25" s="3"/>
      <c r="AN25" t="str">
        <f t="shared" si="1"/>
        <v>Romania</v>
      </c>
      <c r="AO25" s="5">
        <f t="shared" si="17"/>
        <v>116.84253858524444</v>
      </c>
      <c r="AP25" s="5">
        <f t="shared" si="18"/>
        <v>46.578737549623391</v>
      </c>
      <c r="AQ25" s="5">
        <f t="shared" si="19"/>
        <v>54.506370370931506</v>
      </c>
      <c r="AR25" s="5">
        <f t="shared" si="20"/>
        <v>60.933642044084195</v>
      </c>
      <c r="AS25" s="5">
        <f t="shared" si="21"/>
        <v>115.4400124150157</v>
      </c>
      <c r="AT25" s="3">
        <f t="shared" si="2"/>
        <v>3</v>
      </c>
      <c r="AU25" s="5">
        <f t="shared" si="3"/>
        <v>7</v>
      </c>
      <c r="AV25">
        <f t="shared" si="4"/>
        <v>5</v>
      </c>
      <c r="AW25" s="5">
        <f t="shared" si="22"/>
        <v>12</v>
      </c>
      <c r="AX25" s="3">
        <f t="shared" si="5"/>
        <v>3</v>
      </c>
      <c r="AY25" s="1" t="s">
        <v>12</v>
      </c>
      <c r="AZ25" s="5">
        <v>46.92863925301608</v>
      </c>
      <c r="BA25" s="5">
        <v>63.600250402369511</v>
      </c>
      <c r="BB25" s="5">
        <f t="shared" si="6"/>
        <v>110.5288896553856</v>
      </c>
      <c r="BC25">
        <v>6</v>
      </c>
      <c r="BD25">
        <v>6</v>
      </c>
      <c r="BN25" s="49" t="s">
        <v>12</v>
      </c>
      <c r="BO25" s="50">
        <v>6.1946015168646658E-3</v>
      </c>
      <c r="BP25" s="50">
        <v>1.5863186809642681E-2</v>
      </c>
      <c r="BR25" t="s">
        <v>12</v>
      </c>
      <c r="BS25">
        <v>16</v>
      </c>
      <c r="BT25">
        <v>2</v>
      </c>
      <c r="BU25">
        <v>18</v>
      </c>
      <c r="BV25" t="s">
        <v>12</v>
      </c>
      <c r="BW25" s="5">
        <v>110.5288896553856</v>
      </c>
    </row>
    <row r="26" spans="2:75" x14ac:dyDescent="0.25">
      <c r="B26" t="s">
        <v>18</v>
      </c>
      <c r="C26" s="46">
        <v>1.5925227435488718</v>
      </c>
      <c r="E26" t="s">
        <v>18</v>
      </c>
      <c r="F26" s="46">
        <v>138.73999999999998</v>
      </c>
      <c r="H26" t="s">
        <v>18</v>
      </c>
      <c r="I26" s="46">
        <v>18.32434502804584</v>
      </c>
      <c r="K26" t="s">
        <v>18</v>
      </c>
      <c r="L26">
        <v>45</v>
      </c>
      <c r="M26">
        <f t="shared" si="23"/>
        <v>45</v>
      </c>
      <c r="N26" t="s">
        <v>18</v>
      </c>
      <c r="O26">
        <v>2</v>
      </c>
      <c r="P26">
        <f t="shared" si="24"/>
        <v>2</v>
      </c>
      <c r="Q26" t="s">
        <v>18</v>
      </c>
      <c r="R26" s="46">
        <v>2.0883574216729186</v>
      </c>
      <c r="T26" t="s">
        <v>18</v>
      </c>
      <c r="U26" s="5">
        <f t="shared" si="9"/>
        <v>64.311606625275829</v>
      </c>
      <c r="V26" s="5">
        <f t="shared" si="10"/>
        <v>121.01724811898909</v>
      </c>
      <c r="W26" s="5">
        <f t="shared" si="11"/>
        <v>75.473481248916812</v>
      </c>
      <c r="X26" s="5">
        <f t="shared" si="25"/>
        <v>77.849860982391093</v>
      </c>
      <c r="Y26" s="5">
        <f t="shared" si="13"/>
        <v>45.795053003533567</v>
      </c>
      <c r="Z26" s="5">
        <f t="shared" si="14"/>
        <v>68.308935819337051</v>
      </c>
      <c r="AA26" s="1"/>
      <c r="AB26" s="4"/>
      <c r="AC26" s="14" t="str">
        <f t="shared" si="33"/>
        <v>Slovakia</v>
      </c>
      <c r="AD26" s="6">
        <f t="shared" si="34"/>
        <v>43.252809037270204</v>
      </c>
      <c r="AE26" s="6">
        <f t="shared" si="35"/>
        <v>47.067109042097819</v>
      </c>
      <c r="AF26" s="6">
        <f t="shared" si="36"/>
        <v>62.454193640841694</v>
      </c>
      <c r="AG26" s="6">
        <f t="shared" si="37"/>
        <v>55.359901143033674</v>
      </c>
      <c r="AH26" s="6">
        <f t="shared" si="38"/>
        <v>15.265017667844521</v>
      </c>
      <c r="AI26" s="6">
        <f t="shared" si="39"/>
        <v>50.046629453175463</v>
      </c>
      <c r="AJ26" s="29">
        <f t="shared" si="15"/>
        <v>45.5742766640439</v>
      </c>
      <c r="AK26" s="16">
        <f t="shared" si="16"/>
        <v>3</v>
      </c>
      <c r="AL26" s="3"/>
      <c r="AM26" s="3"/>
      <c r="AN26" t="str">
        <f t="shared" si="1"/>
        <v>Slovakia</v>
      </c>
      <c r="AO26" s="5">
        <f t="shared" si="17"/>
        <v>66.499775783551428</v>
      </c>
      <c r="AP26" s="5">
        <f t="shared" si="18"/>
        <v>45.5742766640439</v>
      </c>
      <c r="AQ26" s="5">
        <f t="shared" si="19"/>
        <v>41.793259010046569</v>
      </c>
      <c r="AR26" s="5">
        <f t="shared" si="20"/>
        <v>61.236980157407359</v>
      </c>
      <c r="AS26" s="5">
        <f t="shared" si="21"/>
        <v>103.03023916745393</v>
      </c>
      <c r="AT26" s="3">
        <f t="shared" si="2"/>
        <v>10</v>
      </c>
      <c r="AU26" s="5">
        <f t="shared" si="3"/>
        <v>20</v>
      </c>
      <c r="AV26">
        <f t="shared" si="4"/>
        <v>3</v>
      </c>
      <c r="AW26" s="5">
        <f t="shared" si="22"/>
        <v>23</v>
      </c>
      <c r="AX26" s="3">
        <f t="shared" si="5"/>
        <v>9</v>
      </c>
      <c r="AY26" s="1" t="s">
        <v>8</v>
      </c>
      <c r="AZ26" s="5">
        <v>55.759728472345628</v>
      </c>
      <c r="BA26" s="5">
        <v>56.10402698691599</v>
      </c>
      <c r="BB26" s="5">
        <f t="shared" si="6"/>
        <v>111.86375545926163</v>
      </c>
      <c r="BC26">
        <v>5</v>
      </c>
      <c r="BD26">
        <v>4</v>
      </c>
      <c r="BN26" s="49" t="s">
        <v>8</v>
      </c>
      <c r="BO26" s="50">
        <v>1.6585063308676481E-2</v>
      </c>
      <c r="BP26" s="50">
        <v>1.5690871042381385E-2</v>
      </c>
      <c r="BR26" t="s">
        <v>8</v>
      </c>
      <c r="BS26">
        <v>6</v>
      </c>
      <c r="BT26">
        <v>8</v>
      </c>
      <c r="BU26">
        <v>14</v>
      </c>
      <c r="BV26" t="s">
        <v>8</v>
      </c>
      <c r="BW26" s="5">
        <v>111.86375545926163</v>
      </c>
    </row>
    <row r="27" spans="2:75" x14ac:dyDescent="0.25">
      <c r="B27" t="s">
        <v>30</v>
      </c>
      <c r="C27" s="46">
        <v>3.1260594448205814</v>
      </c>
      <c r="E27" t="s">
        <v>30</v>
      </c>
      <c r="F27" s="46">
        <v>168.38</v>
      </c>
      <c r="H27" t="s">
        <v>30</v>
      </c>
      <c r="I27" s="46">
        <v>12.061937966935007</v>
      </c>
      <c r="K27" t="s">
        <v>30</v>
      </c>
      <c r="L27">
        <v>17</v>
      </c>
      <c r="M27">
        <f t="shared" si="23"/>
        <v>17</v>
      </c>
      <c r="N27" t="s">
        <v>30</v>
      </c>
      <c r="O27">
        <v>2.25</v>
      </c>
      <c r="P27">
        <f t="shared" si="24"/>
        <v>2.25</v>
      </c>
      <c r="Q27" t="s">
        <v>30</v>
      </c>
      <c r="R27" s="46">
        <v>1.7644311501995162</v>
      </c>
      <c r="T27" t="s">
        <v>30</v>
      </c>
      <c r="U27" s="5">
        <f t="shared" si="9"/>
        <v>126.2411517304398</v>
      </c>
      <c r="V27" s="5">
        <f t="shared" si="10"/>
        <v>146.8710122407048</v>
      </c>
      <c r="W27" s="5">
        <f t="shared" si="11"/>
        <v>49.68016306065757</v>
      </c>
      <c r="X27" s="5">
        <f t="shared" si="25"/>
        <v>29.409947482236635</v>
      </c>
      <c r="Y27" s="5">
        <f t="shared" si="13"/>
        <v>51.519434628975269</v>
      </c>
      <c r="Z27" s="5">
        <f t="shared" si="14"/>
        <v>57.713499109777779</v>
      </c>
      <c r="AA27" s="1"/>
      <c r="AB27" s="4"/>
      <c r="AC27" s="14" t="str">
        <f t="shared" si="33"/>
        <v>Slovenia</v>
      </c>
      <c r="AD27" s="6">
        <f t="shared" si="34"/>
        <v>88.67068390118294</v>
      </c>
      <c r="AE27" s="6">
        <f t="shared" si="35"/>
        <v>28.836890751144438</v>
      </c>
      <c r="AF27" s="6">
        <f t="shared" si="36"/>
        <v>138.81254124535235</v>
      </c>
      <c r="AG27" s="6">
        <f t="shared" si="37"/>
        <v>91.257337040469565</v>
      </c>
      <c r="AH27" s="6">
        <f t="shared" si="38"/>
        <v>80.141342756183747</v>
      </c>
      <c r="AI27" s="6">
        <f t="shared" si="39"/>
        <v>116.75460738233998</v>
      </c>
      <c r="AJ27" s="29">
        <f t="shared" si="15"/>
        <v>90.745567179445501</v>
      </c>
      <c r="AK27" s="16">
        <f t="shared" si="16"/>
        <v>19</v>
      </c>
      <c r="AL27" s="3"/>
      <c r="AM27" s="3"/>
      <c r="AN27" t="str">
        <f t="shared" si="1"/>
        <v>Slovenia</v>
      </c>
      <c r="AO27" s="5">
        <f t="shared" si="17"/>
        <v>94.101421133626019</v>
      </c>
      <c r="AP27" s="5">
        <f t="shared" si="18"/>
        <v>90.745567179445501</v>
      </c>
      <c r="AQ27" s="5">
        <f t="shared" si="19"/>
        <v>48.76353182684457</v>
      </c>
      <c r="AR27" s="5">
        <f t="shared" si="20"/>
        <v>47.595658491199146</v>
      </c>
      <c r="AS27" s="5">
        <f t="shared" si="21"/>
        <v>96.359190318043716</v>
      </c>
      <c r="AT27" s="3">
        <f t="shared" si="2"/>
        <v>14</v>
      </c>
      <c r="AU27" s="5">
        <f t="shared" si="3"/>
        <v>10</v>
      </c>
      <c r="AV27">
        <f t="shared" si="4"/>
        <v>19</v>
      </c>
      <c r="AW27" s="5">
        <f t="shared" si="22"/>
        <v>29</v>
      </c>
      <c r="AX27" s="3">
        <f t="shared" si="5"/>
        <v>15</v>
      </c>
      <c r="AY27" s="1" t="s">
        <v>23</v>
      </c>
      <c r="AZ27" s="5">
        <v>60.117850934448079</v>
      </c>
      <c r="BA27" s="5">
        <v>52.416836418219631</v>
      </c>
      <c r="BB27" s="5">
        <f t="shared" si="6"/>
        <v>112.5346873526677</v>
      </c>
      <c r="BC27">
        <v>4</v>
      </c>
      <c r="BD27">
        <v>5</v>
      </c>
      <c r="BN27" s="49" t="s">
        <v>23</v>
      </c>
      <c r="BO27" s="50">
        <v>0.16939079506689619</v>
      </c>
      <c r="BP27" s="50">
        <v>0.15851576228533096</v>
      </c>
      <c r="BR27" t="s">
        <v>23</v>
      </c>
      <c r="BS27">
        <v>4</v>
      </c>
      <c r="BT27">
        <v>13</v>
      </c>
      <c r="BU27">
        <v>17</v>
      </c>
      <c r="BV27" t="s">
        <v>23</v>
      </c>
      <c r="BW27" s="5">
        <v>112.5346873526677</v>
      </c>
    </row>
    <row r="28" spans="2:75" x14ac:dyDescent="0.25">
      <c r="B28" t="s">
        <v>10</v>
      </c>
      <c r="C28" s="46">
        <v>0.79354310365603831</v>
      </c>
      <c r="E28" t="s">
        <v>10</v>
      </c>
      <c r="F28" s="46">
        <v>104.75</v>
      </c>
      <c r="H28" t="s">
        <v>10</v>
      </c>
      <c r="I28" s="46">
        <v>10.775218351213558</v>
      </c>
      <c r="K28" t="s">
        <v>10</v>
      </c>
      <c r="L28">
        <v>-6.75</v>
      </c>
      <c r="M28">
        <f t="shared" si="23"/>
        <v>6.75</v>
      </c>
      <c r="N28" t="s">
        <v>10</v>
      </c>
      <c r="O28">
        <v>-2.5</v>
      </c>
      <c r="P28">
        <f t="shared" si="24"/>
        <v>2.5</v>
      </c>
      <c r="Q28" t="s">
        <v>10</v>
      </c>
      <c r="R28" s="46">
        <v>1.3071304204670524</v>
      </c>
      <c r="T28" t="s">
        <v>10</v>
      </c>
      <c r="U28" s="5">
        <f t="shared" si="9"/>
        <v>32.046030192824979</v>
      </c>
      <c r="V28" s="5">
        <f t="shared" si="10"/>
        <v>91.369156266859648</v>
      </c>
      <c r="W28" s="5">
        <f t="shared" si="11"/>
        <v>44.38048066321678</v>
      </c>
      <c r="X28" s="5">
        <f t="shared" si="25"/>
        <v>11.677479147358664</v>
      </c>
      <c r="Y28" s="5">
        <f t="shared" si="13"/>
        <v>57.243816254416956</v>
      </c>
      <c r="Z28" s="5">
        <f t="shared" si="14"/>
        <v>42.7554627730633</v>
      </c>
      <c r="AA28" s="1"/>
      <c r="AB28" s="4"/>
      <c r="AC28" s="14" t="str">
        <f t="shared" si="33"/>
        <v>Spain</v>
      </c>
      <c r="AD28" s="6">
        <f t="shared" si="34"/>
        <v>94.530390242168224</v>
      </c>
      <c r="AE28" s="6">
        <f t="shared" si="35"/>
        <v>309.8439302063378</v>
      </c>
      <c r="AF28" s="6">
        <f t="shared" si="36"/>
        <v>55.282407954048239</v>
      </c>
      <c r="AG28" s="6">
        <f t="shared" si="37"/>
        <v>65.30738337967253</v>
      </c>
      <c r="AH28" s="6">
        <f t="shared" si="38"/>
        <v>74.416961130742038</v>
      </c>
      <c r="AI28" s="6">
        <f t="shared" si="39"/>
        <v>35.74956481507364</v>
      </c>
      <c r="AJ28" s="29">
        <f t="shared" si="15"/>
        <v>105.85510628800706</v>
      </c>
      <c r="AK28" s="16">
        <f t="shared" si="16"/>
        <v>21</v>
      </c>
      <c r="AL28" s="3"/>
      <c r="AM28" s="3"/>
      <c r="AN28" t="str">
        <f t="shared" si="1"/>
        <v>Spain</v>
      </c>
      <c r="AO28" s="5">
        <f t="shared" si="17"/>
        <v>83.322238922890492</v>
      </c>
      <c r="AP28" s="5">
        <f t="shared" si="18"/>
        <v>105.85510628800706</v>
      </c>
      <c r="AQ28" s="5">
        <f t="shared" si="19"/>
        <v>46.041453494271565</v>
      </c>
      <c r="AR28" s="5">
        <f t="shared" si="20"/>
        <v>43.032714177315434</v>
      </c>
      <c r="AS28" s="5">
        <f t="shared" si="21"/>
        <v>89.074167671586991</v>
      </c>
      <c r="AT28" s="3">
        <f t="shared" si="2"/>
        <v>22</v>
      </c>
      <c r="AU28" s="5">
        <f t="shared" si="3"/>
        <v>17</v>
      </c>
      <c r="AV28">
        <f t="shared" si="4"/>
        <v>21</v>
      </c>
      <c r="AW28" s="5">
        <f t="shared" si="22"/>
        <v>38</v>
      </c>
      <c r="AX28" s="3">
        <f t="shared" si="5"/>
        <v>23</v>
      </c>
      <c r="AY28" s="1" t="s">
        <v>10</v>
      </c>
      <c r="AZ28" s="5">
        <v>54.506370370931506</v>
      </c>
      <c r="BA28" s="5">
        <v>60.933642044084195</v>
      </c>
      <c r="BB28" s="5">
        <f t="shared" si="6"/>
        <v>115.4400124150157</v>
      </c>
      <c r="BC28">
        <v>3</v>
      </c>
      <c r="BD28">
        <v>3</v>
      </c>
      <c r="BN28" s="49" t="s">
        <v>10</v>
      </c>
      <c r="BO28" s="50">
        <v>4.1600708340755292E-2</v>
      </c>
      <c r="BP28" s="50">
        <v>7.6888769711495497E-2</v>
      </c>
      <c r="BR28" t="s">
        <v>10</v>
      </c>
      <c r="BS28">
        <v>7</v>
      </c>
      <c r="BT28">
        <v>5</v>
      </c>
      <c r="BU28">
        <v>12</v>
      </c>
      <c r="BV28" t="s">
        <v>10</v>
      </c>
      <c r="BW28" s="5">
        <v>115.4400124150157</v>
      </c>
    </row>
    <row r="29" spans="2:75" x14ac:dyDescent="0.25">
      <c r="B29" t="s">
        <v>13</v>
      </c>
      <c r="C29" s="46">
        <v>1.0710521121883658</v>
      </c>
      <c r="E29" t="s">
        <v>13</v>
      </c>
      <c r="F29" s="46">
        <v>53.96</v>
      </c>
      <c r="H29" t="s">
        <v>13</v>
      </c>
      <c r="I29" s="46">
        <v>15.16336829553088</v>
      </c>
      <c r="K29" t="s">
        <v>13</v>
      </c>
      <c r="L29">
        <v>32</v>
      </c>
      <c r="M29">
        <f t="shared" si="23"/>
        <v>32</v>
      </c>
      <c r="N29" t="s">
        <v>13</v>
      </c>
      <c r="O29" s="46">
        <v>-0.66666666666666663</v>
      </c>
      <c r="P29" s="46">
        <f t="shared" si="24"/>
        <v>0.66666666666666663</v>
      </c>
      <c r="Q29" t="s">
        <v>13</v>
      </c>
      <c r="R29" s="46">
        <v>1.5300377438857282</v>
      </c>
      <c r="T29" t="s">
        <v>13</v>
      </c>
      <c r="U29" s="5">
        <f t="shared" si="9"/>
        <v>43.252809037270204</v>
      </c>
      <c r="V29" s="5">
        <f t="shared" si="10"/>
        <v>47.067109042097819</v>
      </c>
      <c r="W29" s="5">
        <f t="shared" si="11"/>
        <v>62.454193640841694</v>
      </c>
      <c r="X29" s="5">
        <f t="shared" si="25"/>
        <v>55.359901143033674</v>
      </c>
      <c r="Y29" s="5">
        <f t="shared" si="13"/>
        <v>15.265017667844521</v>
      </c>
      <c r="Z29" s="5">
        <f t="shared" si="14"/>
        <v>50.046629453175463</v>
      </c>
      <c r="AA29" s="1"/>
      <c r="AB29" s="4"/>
      <c r="AC29" s="14" t="str">
        <f t="shared" si="33"/>
        <v>Sweden</v>
      </c>
      <c r="AD29" s="6">
        <f t="shared" si="34"/>
        <v>30.470752719856421</v>
      </c>
      <c r="AE29" s="6">
        <f t="shared" si="35"/>
        <v>11.007911714441706</v>
      </c>
      <c r="AF29" s="6">
        <f t="shared" si="36"/>
        <v>63.996337584453279</v>
      </c>
      <c r="AG29" s="6">
        <f t="shared" si="37"/>
        <v>64.874884151992589</v>
      </c>
      <c r="AH29" s="6">
        <f t="shared" si="38"/>
        <v>28.621908127208478</v>
      </c>
      <c r="AI29" s="6">
        <f t="shared" si="39"/>
        <v>74.602325633033857</v>
      </c>
      <c r="AJ29" s="29">
        <f t="shared" si="15"/>
        <v>45.595686655164393</v>
      </c>
      <c r="AK29" s="16">
        <f t="shared" si="16"/>
        <v>4</v>
      </c>
      <c r="AL29" s="3"/>
      <c r="AM29" s="3"/>
      <c r="AN29" t="str">
        <f t="shared" si="1"/>
        <v>Sweden</v>
      </c>
      <c r="AO29" s="5">
        <f t="shared" si="17"/>
        <v>138.43215480704453</v>
      </c>
      <c r="AP29" s="5">
        <f t="shared" si="18"/>
        <v>45.595686655164393</v>
      </c>
      <c r="AQ29" s="5">
        <f t="shared" si="19"/>
        <v>59.958419086408085</v>
      </c>
      <c r="AR29" s="5">
        <f t="shared" si="20"/>
        <v>61.23051453350304</v>
      </c>
      <c r="AS29" s="5">
        <f t="shared" si="21"/>
        <v>121.18893361991113</v>
      </c>
      <c r="AT29" s="3">
        <f t="shared" si="2"/>
        <v>2</v>
      </c>
      <c r="AU29" s="5">
        <f t="shared" si="3"/>
        <v>5</v>
      </c>
      <c r="AV29">
        <f t="shared" si="4"/>
        <v>4</v>
      </c>
      <c r="AW29" s="5">
        <f t="shared" si="22"/>
        <v>9</v>
      </c>
      <c r="AX29" s="3">
        <f t="shared" si="5"/>
        <v>2</v>
      </c>
      <c r="AY29" s="1" t="s">
        <v>9</v>
      </c>
      <c r="AZ29" s="5">
        <v>59.958419086408085</v>
      </c>
      <c r="BA29" s="5">
        <v>61.23051453350304</v>
      </c>
      <c r="BB29" s="5">
        <f t="shared" si="6"/>
        <v>121.18893361991113</v>
      </c>
      <c r="BC29">
        <v>2</v>
      </c>
      <c r="BD29">
        <v>2</v>
      </c>
      <c r="BN29" s="49" t="s">
        <v>9</v>
      </c>
      <c r="BO29" s="50">
        <v>1.0186074948438031E-2</v>
      </c>
      <c r="BP29" s="50">
        <v>1.6834421134206339E-2</v>
      </c>
      <c r="BR29" t="s">
        <v>9</v>
      </c>
      <c r="BS29">
        <v>5</v>
      </c>
      <c r="BT29">
        <v>4</v>
      </c>
      <c r="BU29">
        <v>9</v>
      </c>
      <c r="BV29" t="s">
        <v>9</v>
      </c>
      <c r="BW29" s="5">
        <v>121.18893361991113</v>
      </c>
    </row>
    <row r="30" spans="2:75" x14ac:dyDescent="0.25">
      <c r="B30" t="s">
        <v>21</v>
      </c>
      <c r="C30" s="46">
        <v>2.1957168885774352</v>
      </c>
      <c r="E30" t="s">
        <v>21</v>
      </c>
      <c r="F30" s="46">
        <v>33.06</v>
      </c>
      <c r="H30" t="s">
        <v>21</v>
      </c>
      <c r="I30" s="46">
        <v>33.702551650036497</v>
      </c>
      <c r="K30" t="s">
        <v>21</v>
      </c>
      <c r="L30">
        <v>52.75</v>
      </c>
      <c r="M30">
        <f t="shared" si="23"/>
        <v>52.75</v>
      </c>
      <c r="N30" t="s">
        <v>21</v>
      </c>
      <c r="O30">
        <v>3.5</v>
      </c>
      <c r="P30">
        <f t="shared" si="24"/>
        <v>3.5</v>
      </c>
      <c r="Q30" t="s">
        <v>21</v>
      </c>
      <c r="R30" s="46">
        <v>3.569450291046619</v>
      </c>
      <c r="T30" t="s">
        <v>21</v>
      </c>
      <c r="U30" s="5">
        <f t="shared" si="9"/>
        <v>88.67068390118294</v>
      </c>
      <c r="V30" s="5">
        <f t="shared" si="10"/>
        <v>28.836890751144438</v>
      </c>
      <c r="W30" s="5">
        <f t="shared" si="11"/>
        <v>138.81254124535235</v>
      </c>
      <c r="X30" s="5">
        <f t="shared" si="25"/>
        <v>91.257337040469565</v>
      </c>
      <c r="Y30" s="5">
        <f t="shared" si="13"/>
        <v>80.141342756183747</v>
      </c>
      <c r="Z30" s="5">
        <f t="shared" si="14"/>
        <v>116.75460738233998</v>
      </c>
      <c r="AA30" s="1"/>
      <c r="AB30" s="4"/>
      <c r="AC30" s="14" t="str">
        <f t="shared" si="33"/>
        <v>United Kingdom</v>
      </c>
      <c r="AD30" s="6">
        <f t="shared" si="34"/>
        <v>70.369059110188644</v>
      </c>
      <c r="AE30" s="6">
        <f t="shared" si="35"/>
        <v>52.038986757812381</v>
      </c>
      <c r="AF30" s="6">
        <f t="shared" si="36"/>
        <v>80.450446889533282</v>
      </c>
      <c r="AG30" s="6">
        <f t="shared" si="37"/>
        <v>111.15230151374729</v>
      </c>
      <c r="AH30" s="6">
        <f t="shared" si="38"/>
        <v>97.314487632508829</v>
      </c>
      <c r="AI30" s="6">
        <f t="shared" si="39"/>
        <v>120.03586617861033</v>
      </c>
      <c r="AJ30" s="30">
        <f t="shared" si="15"/>
        <v>88.560191347066791</v>
      </c>
      <c r="AK30" s="17">
        <f t="shared" si="16"/>
        <v>18</v>
      </c>
      <c r="AL30" s="3"/>
      <c r="AM30" s="3"/>
      <c r="AN30" t="str">
        <f t="shared" si="1"/>
        <v>United Kingdom</v>
      </c>
      <c r="AO30" s="5">
        <f t="shared" si="17"/>
        <v>70.1402690424394</v>
      </c>
      <c r="AP30" s="5">
        <f t="shared" si="18"/>
        <v>88.560191347066791</v>
      </c>
      <c r="AQ30" s="5">
        <f t="shared" si="19"/>
        <v>42.71259663939172</v>
      </c>
      <c r="AR30" s="5">
        <f t="shared" si="20"/>
        <v>48.255622250279067</v>
      </c>
      <c r="AS30" s="5">
        <f t="shared" si="21"/>
        <v>90.968218889670794</v>
      </c>
      <c r="AT30" s="3">
        <f t="shared" si="2"/>
        <v>21</v>
      </c>
      <c r="AU30" s="5">
        <f t="shared" si="3"/>
        <v>19</v>
      </c>
      <c r="AV30">
        <f t="shared" si="4"/>
        <v>18</v>
      </c>
      <c r="AW30" s="5">
        <f t="shared" si="22"/>
        <v>37</v>
      </c>
      <c r="AX30" s="3">
        <f t="shared" si="5"/>
        <v>22</v>
      </c>
      <c r="AY30" s="1" t="s">
        <v>4</v>
      </c>
      <c r="AZ30" s="5">
        <v>72.434621191579566</v>
      </c>
      <c r="BA30" s="5">
        <v>60.195984930354491</v>
      </c>
      <c r="BB30" s="5">
        <f t="shared" si="6"/>
        <v>132.63060612193405</v>
      </c>
      <c r="BC30">
        <v>1</v>
      </c>
      <c r="BD30">
        <v>1</v>
      </c>
      <c r="BN30" s="49" t="s">
        <v>4</v>
      </c>
      <c r="BO30" s="50">
        <v>3.1142407511568337E-2</v>
      </c>
      <c r="BP30" s="50">
        <v>2.912873646468863E-2</v>
      </c>
      <c r="BR30" t="s">
        <v>4</v>
      </c>
      <c r="BS30">
        <v>2</v>
      </c>
      <c r="BT30">
        <v>6</v>
      </c>
      <c r="BU30">
        <v>8</v>
      </c>
      <c r="BV30" t="s">
        <v>4</v>
      </c>
      <c r="BW30" s="5">
        <v>132.63060612193405</v>
      </c>
    </row>
    <row r="31" spans="2:75" x14ac:dyDescent="0.25">
      <c r="B31" t="s">
        <v>27</v>
      </c>
      <c r="C31" s="46">
        <v>2.3408184667872551</v>
      </c>
      <c r="E31" t="s">
        <v>27</v>
      </c>
      <c r="F31" s="46">
        <v>355.22</v>
      </c>
      <c r="H31" t="s">
        <v>27</v>
      </c>
      <c r="I31" s="46">
        <v>13.422117286337633</v>
      </c>
      <c r="K31" t="s">
        <v>27</v>
      </c>
      <c r="L31">
        <v>37.75</v>
      </c>
      <c r="M31">
        <f t="shared" si="23"/>
        <v>37.75</v>
      </c>
      <c r="N31" t="s">
        <v>27</v>
      </c>
      <c r="O31">
        <v>3.25</v>
      </c>
      <c r="P31">
        <f t="shared" si="24"/>
        <v>3.25</v>
      </c>
      <c r="Q31" t="s">
        <v>27</v>
      </c>
      <c r="R31" s="46">
        <v>1.0929444018948067</v>
      </c>
      <c r="T31" t="s">
        <v>27</v>
      </c>
      <c r="U31" s="5">
        <f t="shared" si="9"/>
        <v>94.530390242168224</v>
      </c>
      <c r="V31" s="5">
        <f t="shared" si="10"/>
        <v>309.8439302063378</v>
      </c>
      <c r="W31" s="5">
        <f t="shared" si="11"/>
        <v>55.282407954048239</v>
      </c>
      <c r="X31" s="5">
        <f t="shared" si="25"/>
        <v>65.30738337967253</v>
      </c>
      <c r="Y31" s="5">
        <f t="shared" si="13"/>
        <v>74.416961130742038</v>
      </c>
      <c r="Z31" s="5">
        <f t="shared" si="14"/>
        <v>35.74956481507364</v>
      </c>
      <c r="AA31" s="1"/>
      <c r="AB31" s="4"/>
      <c r="AC31" s="25" t="s">
        <v>99</v>
      </c>
      <c r="AD31" s="8">
        <f>+C35</f>
        <v>2.4762602384170207</v>
      </c>
      <c r="AE31" s="9">
        <f>+F35</f>
        <v>114.64481481481481</v>
      </c>
      <c r="AF31" s="10">
        <f>+I35</f>
        <v>24.279183528862102</v>
      </c>
      <c r="AG31" s="10">
        <f>+M35</f>
        <v>57.851851851851855</v>
      </c>
      <c r="AH31" s="8">
        <f>+P35</f>
        <v>4.367283950617284</v>
      </c>
      <c r="AI31" s="8">
        <f>+R35</f>
        <v>3.0572243537744321</v>
      </c>
      <c r="AJ31" s="11"/>
      <c r="AK31" s="14"/>
      <c r="AN31" t="s">
        <v>70</v>
      </c>
      <c r="AO31" s="5">
        <f>AVERAGE(AO6:AO30)</f>
        <v>98.997722454837273</v>
      </c>
      <c r="AP31" s="5">
        <f>AVERAGE(AP6:AP30)</f>
        <v>82.783933296027868</v>
      </c>
      <c r="AQ31" s="5">
        <f t="shared" ref="AQ31:AS31" si="40">AVERAGE(AQ6:AQ30)</f>
        <v>50</v>
      </c>
      <c r="AR31" s="5">
        <f t="shared" si="40"/>
        <v>50</v>
      </c>
      <c r="AS31" s="5">
        <f t="shared" si="40"/>
        <v>100</v>
      </c>
      <c r="AZ31" s="5">
        <f t="shared" ref="AZ31:BB31" si="41">AVERAGE(AZ6:AZ30)</f>
        <v>50</v>
      </c>
      <c r="BA31" s="5">
        <f t="shared" si="41"/>
        <v>50.000000000000007</v>
      </c>
      <c r="BB31" s="5">
        <f t="shared" si="41"/>
        <v>100</v>
      </c>
    </row>
    <row r="32" spans="2:75" ht="18" x14ac:dyDescent="0.35">
      <c r="B32" t="s">
        <v>9</v>
      </c>
      <c r="C32" s="46">
        <v>0.75453513394817739</v>
      </c>
      <c r="E32" t="s">
        <v>9</v>
      </c>
      <c r="F32" s="46">
        <v>12.62</v>
      </c>
      <c r="H32" t="s">
        <v>9</v>
      </c>
      <c r="I32" s="46">
        <v>15.537788253879567</v>
      </c>
      <c r="K32" t="s">
        <v>9</v>
      </c>
      <c r="L32">
        <v>37.5</v>
      </c>
      <c r="M32">
        <f t="shared" si="23"/>
        <v>37.5</v>
      </c>
      <c r="N32" t="s">
        <v>9</v>
      </c>
      <c r="O32">
        <v>-1.25</v>
      </c>
      <c r="P32">
        <f t="shared" si="24"/>
        <v>1.25</v>
      </c>
      <c r="Q32" t="s">
        <v>9</v>
      </c>
      <c r="R32" s="46">
        <v>2.2807604677352167</v>
      </c>
      <c r="T32" t="s">
        <v>9</v>
      </c>
      <c r="U32" s="5">
        <f t="shared" si="9"/>
        <v>30.470752719856421</v>
      </c>
      <c r="V32" s="5">
        <f t="shared" si="10"/>
        <v>11.007911714441706</v>
      </c>
      <c r="W32" s="5">
        <f t="shared" si="11"/>
        <v>63.996337584453279</v>
      </c>
      <c r="X32" s="5">
        <f t="shared" si="25"/>
        <v>64.874884151992589</v>
      </c>
      <c r="Y32" s="5">
        <f t="shared" si="13"/>
        <v>28.621908127208478</v>
      </c>
      <c r="Z32" s="5">
        <f t="shared" si="14"/>
        <v>74.602325633033857</v>
      </c>
      <c r="AA32" s="1"/>
      <c r="AB32" s="4"/>
      <c r="AC32" s="26" t="s">
        <v>100</v>
      </c>
      <c r="AD32" s="18" t="s">
        <v>101</v>
      </c>
      <c r="AE32" s="18" t="s">
        <v>37</v>
      </c>
      <c r="AF32" s="18" t="s">
        <v>101</v>
      </c>
      <c r="AG32" s="18" t="s">
        <v>101</v>
      </c>
      <c r="AH32" s="18" t="s">
        <v>101</v>
      </c>
      <c r="AI32" s="27" t="s">
        <v>102</v>
      </c>
      <c r="AJ32" s="19"/>
      <c r="AK32" s="20"/>
    </row>
    <row r="33" spans="2:39" x14ac:dyDescent="0.25">
      <c r="B33" t="s">
        <v>16</v>
      </c>
      <c r="C33" s="46">
        <v>1.7425210308937717</v>
      </c>
      <c r="E33" t="s">
        <v>16</v>
      </c>
      <c r="F33" s="46">
        <v>59.660000000000004</v>
      </c>
      <c r="H33" t="s">
        <v>16</v>
      </c>
      <c r="I33" s="46">
        <v>19.532711650099518</v>
      </c>
      <c r="K33" t="s">
        <v>16</v>
      </c>
      <c r="L33">
        <v>64.25</v>
      </c>
      <c r="M33">
        <f t="shared" si="23"/>
        <v>64.25</v>
      </c>
      <c r="N33" t="s">
        <v>16</v>
      </c>
      <c r="O33">
        <v>4.25</v>
      </c>
      <c r="P33">
        <f t="shared" si="24"/>
        <v>4.25</v>
      </c>
      <c r="Q33" t="s">
        <v>16</v>
      </c>
      <c r="R33" s="46">
        <v>3.6697657340765617</v>
      </c>
      <c r="T33" t="s">
        <v>16</v>
      </c>
      <c r="U33" s="5">
        <f t="shared" si="9"/>
        <v>70.369059110188644</v>
      </c>
      <c r="V33" s="5">
        <f t="shared" si="10"/>
        <v>52.038986757812381</v>
      </c>
      <c r="W33" s="5">
        <f t="shared" si="11"/>
        <v>80.450446889533282</v>
      </c>
      <c r="X33" s="5">
        <f t="shared" si="25"/>
        <v>111.15230151374729</v>
      </c>
      <c r="Y33" s="5">
        <f t="shared" si="13"/>
        <v>97.314487632508829</v>
      </c>
      <c r="Z33" s="5">
        <f t="shared" si="14"/>
        <v>120.03586617861033</v>
      </c>
      <c r="AA33" s="1"/>
      <c r="AB33" s="4"/>
    </row>
    <row r="34" spans="2:39" x14ac:dyDescent="0.25">
      <c r="B34" t="s">
        <v>19</v>
      </c>
      <c r="C34" s="46">
        <v>2.1093873554075731</v>
      </c>
      <c r="E34" t="s">
        <v>32</v>
      </c>
      <c r="F34" s="46">
        <v>146.15695361211763</v>
      </c>
      <c r="H34" t="s">
        <v>19</v>
      </c>
      <c r="I34" s="46">
        <v>19.616565684806918</v>
      </c>
      <c r="K34" t="s">
        <v>32</v>
      </c>
      <c r="L34">
        <v>46.75</v>
      </c>
      <c r="M34">
        <f t="shared" si="23"/>
        <v>46.75</v>
      </c>
      <c r="N34" t="s">
        <v>32</v>
      </c>
      <c r="O34">
        <v>1</v>
      </c>
      <c r="P34">
        <f t="shared" si="24"/>
        <v>1</v>
      </c>
      <c r="Q34" t="s">
        <v>44</v>
      </c>
      <c r="R34" s="46">
        <v>2.3791363161675672</v>
      </c>
      <c r="T34" t="s">
        <v>49</v>
      </c>
      <c r="U34" s="5">
        <f t="shared" si="9"/>
        <v>85.184397127663146</v>
      </c>
      <c r="V34" s="5">
        <f t="shared" si="10"/>
        <v>127.48675450189721</v>
      </c>
      <c r="W34" s="5">
        <f t="shared" si="11"/>
        <v>80.795821084706347</v>
      </c>
      <c r="X34" s="5">
        <f t="shared" si="25"/>
        <v>80.877355576150762</v>
      </c>
      <c r="Y34" s="5">
        <f t="shared" si="13"/>
        <v>22.897526501766784</v>
      </c>
      <c r="Z34" s="5">
        <f t="shared" si="14"/>
        <v>77.820141437454495</v>
      </c>
      <c r="AA34" s="1"/>
      <c r="AB34" s="4"/>
    </row>
    <row r="35" spans="2:39" x14ac:dyDescent="0.25">
      <c r="B35" t="s">
        <v>62</v>
      </c>
      <c r="C35" s="46">
        <f>AVERAGE(C6:C33)</f>
        <v>2.4762602384170207</v>
      </c>
      <c r="F35" s="46">
        <f>AVERAGE(F6:F33)</f>
        <v>114.64481481481481</v>
      </c>
      <c r="I35" s="46">
        <f>AVERAGE(I6:I33)</f>
        <v>24.279183528862102</v>
      </c>
      <c r="L35" s="46">
        <f>AVERAGE(L6:L33)</f>
        <v>57.803571428571431</v>
      </c>
      <c r="M35" s="46">
        <f>AVERAGE(M6:M33)</f>
        <v>57.851851851851855</v>
      </c>
      <c r="N35" s="46"/>
      <c r="O35" s="46">
        <f>AVERAGE(O6:O33)</f>
        <v>2.2619047619047619</v>
      </c>
      <c r="P35" s="46">
        <f>AVERAGE(P6:P33)</f>
        <v>4.367283950617284</v>
      </c>
      <c r="R35" s="46">
        <f>AVERAGE(R6:R33)</f>
        <v>3.0572243537744321</v>
      </c>
    </row>
    <row r="37" spans="2:39" ht="15.75" x14ac:dyDescent="0.25">
      <c r="C37" s="48" t="s">
        <v>50</v>
      </c>
      <c r="U37" s="53" t="s">
        <v>50</v>
      </c>
      <c r="AD37" t="s">
        <v>60</v>
      </c>
    </row>
    <row r="38" spans="2:39" ht="26.25" x14ac:dyDescent="0.25">
      <c r="C38" t="s">
        <v>1</v>
      </c>
      <c r="F38" t="s">
        <v>38</v>
      </c>
      <c r="I38" t="s">
        <v>121</v>
      </c>
      <c r="L38" t="s">
        <v>42</v>
      </c>
      <c r="M38" s="54" t="s">
        <v>134</v>
      </c>
      <c r="O38" t="s">
        <v>42</v>
      </c>
      <c r="P38" s="54" t="s">
        <v>134</v>
      </c>
      <c r="R38" t="s">
        <v>45</v>
      </c>
      <c r="U38" t="str">
        <f>+U5</f>
        <v>Bestrijdingsmiddelen</v>
      </c>
      <c r="V38" t="str">
        <f t="shared" ref="V38:Z38" si="42">+V5</f>
        <v>Antibiotica</v>
      </c>
      <c r="W38" t="str">
        <f t="shared" si="42"/>
        <v>Ammoniak emissie</v>
      </c>
      <c r="X38" t="str">
        <f t="shared" si="42"/>
        <v>N overschot</v>
      </c>
      <c r="Y38" t="str">
        <f t="shared" si="42"/>
        <v>P overschot</v>
      </c>
      <c r="Z38" t="str">
        <f t="shared" si="42"/>
        <v>Broeikasgassen</v>
      </c>
      <c r="AD38" s="2" t="s">
        <v>52</v>
      </c>
      <c r="AE38" s="2" t="s">
        <v>53</v>
      </c>
      <c r="AF38" s="2" t="s">
        <v>54</v>
      </c>
      <c r="AG38" s="2" t="s">
        <v>55</v>
      </c>
      <c r="AH38" s="2" t="s">
        <v>56</v>
      </c>
      <c r="AI38" s="2" t="s">
        <v>57</v>
      </c>
      <c r="AJ38" s="2" t="s">
        <v>58</v>
      </c>
      <c r="AK38" s="3" t="s">
        <v>59</v>
      </c>
      <c r="AL38" s="2" t="s">
        <v>58</v>
      </c>
      <c r="AM38" s="2"/>
    </row>
    <row r="39" spans="2:39" x14ac:dyDescent="0.25">
      <c r="B39" t="s">
        <v>8</v>
      </c>
      <c r="C39" s="46">
        <v>1.2880755359671245</v>
      </c>
      <c r="E39" t="s">
        <v>8</v>
      </c>
      <c r="F39" s="46">
        <v>18.723823780397694</v>
      </c>
      <c r="H39" t="s">
        <v>8</v>
      </c>
      <c r="I39" s="46">
        <v>22.577524984480519</v>
      </c>
      <c r="K39" t="s">
        <v>8</v>
      </c>
      <c r="L39" s="46">
        <v>9.9488239760823767</v>
      </c>
      <c r="M39" s="46">
        <f>ABS(L39)</f>
        <v>9.9488239760823767</v>
      </c>
      <c r="N39" t="s">
        <v>8</v>
      </c>
      <c r="O39" s="46">
        <v>-1.3852792878089386</v>
      </c>
      <c r="P39" s="46">
        <f>ABS(O39)</f>
        <v>1.3852792878089386</v>
      </c>
      <c r="Q39" t="s">
        <v>8</v>
      </c>
      <c r="R39" s="46">
        <v>2.548194942954559</v>
      </c>
      <c r="T39" t="s">
        <v>8</v>
      </c>
      <c r="U39" s="5">
        <f>+C39/C$68*100</f>
        <v>54.290695285574046</v>
      </c>
      <c r="V39" s="5">
        <f>+F39/F$68*100</f>
        <v>43.362583020218445</v>
      </c>
      <c r="W39" s="5">
        <f>+I39/I$68*100</f>
        <v>78.218862513537928</v>
      </c>
      <c r="X39" s="5">
        <f>+M39/M$68*100</f>
        <v>37.600054026952257</v>
      </c>
      <c r="Y39" s="5">
        <f>+P39/P$68*100</f>
        <v>66.924951781337285</v>
      </c>
      <c r="Z39" s="5">
        <f>+R39/R$68*100</f>
        <v>69.89541524106869</v>
      </c>
      <c r="AA39" s="1"/>
      <c r="AB39" s="4" t="s">
        <v>75</v>
      </c>
      <c r="AC39" t="str">
        <f t="shared" ref="AC39:AI41" si="43">+T39</f>
        <v>Austria</v>
      </c>
      <c r="AD39" s="6">
        <f t="shared" si="43"/>
        <v>54.290695285574046</v>
      </c>
      <c r="AE39" s="6">
        <f t="shared" si="43"/>
        <v>43.362583020218445</v>
      </c>
      <c r="AF39" s="6">
        <f t="shared" si="43"/>
        <v>78.218862513537928</v>
      </c>
      <c r="AG39" s="6">
        <f t="shared" si="43"/>
        <v>37.600054026952257</v>
      </c>
      <c r="AH39" s="6">
        <f t="shared" si="43"/>
        <v>66.924951781337285</v>
      </c>
      <c r="AI39" s="6">
        <f t="shared" si="43"/>
        <v>69.89541524106869</v>
      </c>
      <c r="AJ39" s="6">
        <f>AVERAGE(AD39:AI39)</f>
        <v>58.382093644781435</v>
      </c>
      <c r="AK39" s="3">
        <f>_xlfn.RANK.AVG(AJ39,AJ$39:AJ$63,1)</f>
        <v>2</v>
      </c>
      <c r="AL39" s="3"/>
      <c r="AM39" s="3"/>
    </row>
    <row r="40" spans="2:39" x14ac:dyDescent="0.25">
      <c r="B40" t="s">
        <v>29</v>
      </c>
      <c r="C40" s="46">
        <v>2.848729643725759</v>
      </c>
      <c r="E40" t="s">
        <v>29</v>
      </c>
      <c r="F40" s="46">
        <v>120.21026106370893</v>
      </c>
      <c r="H40" t="s">
        <v>29</v>
      </c>
      <c r="I40" s="46">
        <v>27.808384777732915</v>
      </c>
      <c r="K40" t="s">
        <v>29</v>
      </c>
      <c r="L40" s="46">
        <v>19.200714176820334</v>
      </c>
      <c r="M40" s="46">
        <f t="shared" ref="M40:M41" si="44">ABS(L40)</f>
        <v>19.200714176820334</v>
      </c>
      <c r="N40" t="s">
        <v>29</v>
      </c>
      <c r="O40" s="46">
        <v>0.7648083215085667</v>
      </c>
      <c r="P40" s="46">
        <f t="shared" ref="P40:P41" si="45">ABS(O40)</f>
        <v>0.7648083215085667</v>
      </c>
      <c r="Q40" t="s">
        <v>29</v>
      </c>
      <c r="R40" s="46">
        <v>4.3578682236841919</v>
      </c>
      <c r="T40" t="s">
        <v>29</v>
      </c>
      <c r="U40" s="5">
        <f t="shared" ref="U40:U67" si="46">+C40/C$68*100</f>
        <v>120.0702200452664</v>
      </c>
      <c r="V40" s="5">
        <f t="shared" ref="V40:V67" si="47">+F40/F$68*100</f>
        <v>278.39545417610714</v>
      </c>
      <c r="W40" s="5">
        <f t="shared" ref="W40:W67" si="48">+I40/I$68*100</f>
        <v>96.34095088581293</v>
      </c>
      <c r="X40" s="5">
        <f t="shared" ref="X40:X41" si="49">+M40/M$68*100</f>
        <v>72.56615376250727</v>
      </c>
      <c r="Y40" s="5">
        <f t="shared" ref="Y40:Y41" si="50">+P40/P$68*100</f>
        <v>36.949054598140982</v>
      </c>
      <c r="Z40" s="5">
        <f t="shared" ref="Z40:Z67" si="51">+R40/R$68*100</f>
        <v>119.5336368994971</v>
      </c>
      <c r="AA40" s="1"/>
      <c r="AB40" s="4" t="s">
        <v>76</v>
      </c>
      <c r="AC40" t="str">
        <f t="shared" si="43"/>
        <v>Belgium</v>
      </c>
      <c r="AD40" s="6">
        <f t="shared" si="43"/>
        <v>120.0702200452664</v>
      </c>
      <c r="AE40" s="6">
        <f t="shared" si="43"/>
        <v>278.39545417610714</v>
      </c>
      <c r="AF40" s="6">
        <f t="shared" si="43"/>
        <v>96.34095088581293</v>
      </c>
      <c r="AG40" s="6">
        <f t="shared" si="43"/>
        <v>72.56615376250727</v>
      </c>
      <c r="AH40" s="6">
        <f t="shared" si="43"/>
        <v>36.949054598140982</v>
      </c>
      <c r="AI40" s="6">
        <f t="shared" si="43"/>
        <v>119.5336368994971</v>
      </c>
      <c r="AJ40" s="6">
        <f t="shared" ref="AJ40:AJ63" si="52">AVERAGE(AD40:AI40)</f>
        <v>120.6425783945553</v>
      </c>
      <c r="AK40" s="3">
        <f t="shared" ref="AK40:AK63" si="53">_xlfn.RANK.AVG(AJ40,AJ$39:AJ$63,1)</f>
        <v>20</v>
      </c>
      <c r="AL40" s="3"/>
      <c r="AM40" s="3"/>
    </row>
    <row r="41" spans="2:39" x14ac:dyDescent="0.25">
      <c r="B41" t="s">
        <v>2</v>
      </c>
      <c r="C41" s="46">
        <v>1.0499672211694386</v>
      </c>
      <c r="E41" t="s">
        <v>2</v>
      </c>
      <c r="F41" s="46">
        <v>23.145717701856277</v>
      </c>
      <c r="H41" t="s">
        <v>2</v>
      </c>
      <c r="I41" s="46">
        <v>24.186528033254675</v>
      </c>
      <c r="K41" t="s">
        <v>2</v>
      </c>
      <c r="L41" s="46">
        <v>19.019189458618641</v>
      </c>
      <c r="M41" s="46">
        <f t="shared" si="44"/>
        <v>19.019189458618641</v>
      </c>
      <c r="N41" t="s">
        <v>2</v>
      </c>
      <c r="O41" s="46">
        <v>-6.6733998100416283</v>
      </c>
      <c r="P41" s="46">
        <f t="shared" si="45"/>
        <v>6.6733998100416283</v>
      </c>
      <c r="Q41" t="s">
        <v>2</v>
      </c>
      <c r="R41" s="46">
        <v>3.142318176895853</v>
      </c>
      <c r="T41" t="s">
        <v>2</v>
      </c>
      <c r="U41" s="5">
        <f t="shared" si="46"/>
        <v>44.254741956224706</v>
      </c>
      <c r="V41" s="5">
        <f t="shared" si="47"/>
        <v>53.603265934388368</v>
      </c>
      <c r="W41" s="5">
        <f t="shared" si="48"/>
        <v>83.79318424908864</v>
      </c>
      <c r="X41" s="5">
        <f t="shared" si="49"/>
        <v>71.880108936704787</v>
      </c>
      <c r="Y41" s="5">
        <f t="shared" si="50"/>
        <v>322.40210651746924</v>
      </c>
      <c r="Z41" s="5">
        <f t="shared" si="51"/>
        <v>86.191849018833182</v>
      </c>
      <c r="AA41" s="1"/>
      <c r="AB41" s="4" t="s">
        <v>77</v>
      </c>
      <c r="AC41" t="str">
        <f t="shared" si="43"/>
        <v>Bulgaria</v>
      </c>
      <c r="AD41" s="6">
        <f t="shared" si="43"/>
        <v>44.254741956224706</v>
      </c>
      <c r="AE41" s="6">
        <f t="shared" si="43"/>
        <v>53.603265934388368</v>
      </c>
      <c r="AF41" s="6">
        <f t="shared" si="43"/>
        <v>83.79318424908864</v>
      </c>
      <c r="AG41" s="6">
        <f t="shared" si="43"/>
        <v>71.880108936704787</v>
      </c>
      <c r="AH41" s="6">
        <f t="shared" si="43"/>
        <v>322.40210651746924</v>
      </c>
      <c r="AI41" s="6">
        <f t="shared" si="43"/>
        <v>86.191849018833182</v>
      </c>
      <c r="AJ41" s="6">
        <f t="shared" si="52"/>
        <v>110.35420943545148</v>
      </c>
      <c r="AK41" s="3">
        <f t="shared" si="53"/>
        <v>18</v>
      </c>
      <c r="AL41" s="3"/>
      <c r="AM41" s="3"/>
    </row>
    <row r="42" spans="2:39" x14ac:dyDescent="0.25">
      <c r="B42" t="s">
        <v>17</v>
      </c>
      <c r="C42" s="46">
        <v>2.0350345074533154</v>
      </c>
      <c r="E42" t="s">
        <v>17</v>
      </c>
      <c r="F42" s="46">
        <v>29.084166793382018</v>
      </c>
      <c r="I42" s="46">
        <v>27.979021576057804</v>
      </c>
      <c r="L42" s="46"/>
      <c r="M42" s="46"/>
      <c r="O42" s="46"/>
      <c r="P42" s="46"/>
      <c r="Q42" t="s">
        <v>17</v>
      </c>
      <c r="R42" s="46">
        <v>2.5525318619889381</v>
      </c>
      <c r="T42" t="s">
        <v>17</v>
      </c>
      <c r="U42" s="5">
        <f t="shared" si="46"/>
        <v>85.774036735215248</v>
      </c>
      <c r="V42" s="5">
        <f t="shared" si="47"/>
        <v>67.356145408302964</v>
      </c>
      <c r="W42" s="5">
        <f t="shared" ref="W42:W64" si="54">+I43/I$68*100</f>
        <v>62.172589222168263</v>
      </c>
      <c r="X42" s="5"/>
      <c r="Y42" s="5"/>
      <c r="Z42" s="5">
        <f t="shared" si="51"/>
        <v>70.014374254629615</v>
      </c>
      <c r="AA42" s="1"/>
      <c r="AB42" s="4" t="s">
        <v>78</v>
      </c>
      <c r="AC42" t="str">
        <f>+T42</f>
        <v>Croatia</v>
      </c>
      <c r="AD42" s="6">
        <f>+U42</f>
        <v>85.774036735215248</v>
      </c>
      <c r="AE42" s="6">
        <f>+V42</f>
        <v>67.356145408302964</v>
      </c>
      <c r="AF42" s="6">
        <f>+W42</f>
        <v>62.172589222168263</v>
      </c>
      <c r="AG42" s="6"/>
      <c r="AH42" s="6"/>
      <c r="AI42" s="6">
        <f>+Z42</f>
        <v>70.014374254629615</v>
      </c>
      <c r="AJ42" s="6">
        <f t="shared" si="52"/>
        <v>71.329286405079017</v>
      </c>
      <c r="AK42" s="3">
        <f t="shared" si="53"/>
        <v>5</v>
      </c>
      <c r="AL42" s="3"/>
      <c r="AM42" s="3"/>
    </row>
    <row r="43" spans="2:39" x14ac:dyDescent="0.25">
      <c r="B43" t="s">
        <v>28</v>
      </c>
      <c r="C43" s="46">
        <v>2.6876995931580558</v>
      </c>
      <c r="E43" t="s">
        <v>28</v>
      </c>
      <c r="F43" s="46">
        <v>145.67881359639529</v>
      </c>
      <c r="H43" t="s">
        <v>28</v>
      </c>
      <c r="I43" s="46">
        <v>17.945839934330401</v>
      </c>
      <c r="K43" t="s">
        <v>28</v>
      </c>
      <c r="L43" s="46">
        <v>32.834203541113666</v>
      </c>
      <c r="M43" s="46">
        <f t="shared" ref="M43:M67" si="55">ABS(L43)</f>
        <v>32.834203541113666</v>
      </c>
      <c r="N43" t="s">
        <v>28</v>
      </c>
      <c r="O43" s="46">
        <v>5.3950937782574453</v>
      </c>
      <c r="P43" s="46">
        <f t="shared" ref="P43:P67" si="56">ABS(O43)</f>
        <v>5.3950937782574453</v>
      </c>
      <c r="Q43" t="s">
        <v>28</v>
      </c>
      <c r="R43" s="46">
        <v>1.8768863948554182</v>
      </c>
      <c r="T43" t="s">
        <v>28</v>
      </c>
      <c r="U43" s="5">
        <f t="shared" si="46"/>
        <v>113.28301451028379</v>
      </c>
      <c r="V43" s="5">
        <f t="shared" si="47"/>
        <v>337.37818316117716</v>
      </c>
      <c r="W43" s="5">
        <f t="shared" si="54"/>
        <v>169.56136209623028</v>
      </c>
      <c r="X43" s="5">
        <f t="shared" ref="X43:X67" si="57">+M43/M$68*100</f>
        <v>124.09183538132775</v>
      </c>
      <c r="Y43" s="5">
        <f t="shared" ref="Y43:Y67" si="58">+P43/P$68*100</f>
        <v>260.64519562460356</v>
      </c>
      <c r="Z43" s="5">
        <f t="shared" si="51"/>
        <v>51.481835913474391</v>
      </c>
      <c r="AA43" s="1"/>
      <c r="AB43" s="4" t="s">
        <v>79</v>
      </c>
      <c r="AC43" t="str">
        <f t="shared" ref="AC43:AC54" si="59">+T44</f>
        <v>Czech Republic</v>
      </c>
      <c r="AD43" s="6">
        <f t="shared" ref="AD43:AD54" si="60">+U44</f>
        <v>180.67952648626931</v>
      </c>
      <c r="AE43" s="6">
        <f t="shared" ref="AE43:AE54" si="61">+V44</f>
        <v>86.381885842871</v>
      </c>
      <c r="AF43" s="6">
        <f t="shared" ref="AF43:AF54" si="62">+W44</f>
        <v>86.431925350883262</v>
      </c>
      <c r="AG43" s="6">
        <f t="shared" ref="AG43:AG54" si="63">+X44</f>
        <v>290.50491261670402</v>
      </c>
      <c r="AH43" s="6">
        <f t="shared" ref="AH43:AH54" si="64">+Y44</f>
        <v>138.94177407362426</v>
      </c>
      <c r="AI43" s="6">
        <f t="shared" ref="AI43:AI54" si="65">+Z44</f>
        <v>151.92375288125589</v>
      </c>
      <c r="AJ43" s="6">
        <f t="shared" si="52"/>
        <v>155.81062954193462</v>
      </c>
      <c r="AK43" s="3">
        <f t="shared" si="53"/>
        <v>24</v>
      </c>
      <c r="AL43" s="3"/>
      <c r="AM43" s="3"/>
    </row>
    <row r="44" spans="2:39" x14ac:dyDescent="0.25">
      <c r="B44" t="s">
        <v>25</v>
      </c>
      <c r="C44" s="46">
        <v>4.2867175801104098</v>
      </c>
      <c r="E44" t="s">
        <v>25</v>
      </c>
      <c r="F44" s="46">
        <v>37.299420276375386</v>
      </c>
      <c r="H44" t="s">
        <v>34</v>
      </c>
      <c r="I44" s="46">
        <v>48.943129139312134</v>
      </c>
      <c r="K44" t="s">
        <v>25</v>
      </c>
      <c r="L44" s="46">
        <v>76.86643848274943</v>
      </c>
      <c r="M44" s="46">
        <f t="shared" si="55"/>
        <v>76.86643848274943</v>
      </c>
      <c r="N44" t="s">
        <v>25</v>
      </c>
      <c r="O44" s="46">
        <v>-2.8759551813273596</v>
      </c>
      <c r="P44" s="46">
        <f t="shared" si="56"/>
        <v>2.8759551813273596</v>
      </c>
      <c r="Q44" t="s">
        <v>25</v>
      </c>
      <c r="R44" s="46">
        <v>5.5387229258382931</v>
      </c>
      <c r="T44" t="s">
        <v>25</v>
      </c>
      <c r="U44" s="5">
        <f t="shared" si="46"/>
        <v>180.67952648626931</v>
      </c>
      <c r="V44" s="5">
        <f t="shared" si="47"/>
        <v>86.381885842871</v>
      </c>
      <c r="W44" s="5">
        <f t="shared" si="54"/>
        <v>86.431925350883262</v>
      </c>
      <c r="X44" s="5">
        <f t="shared" si="57"/>
        <v>290.50491261670402</v>
      </c>
      <c r="Y44" s="5">
        <f t="shared" si="58"/>
        <v>138.94177407362426</v>
      </c>
      <c r="Z44" s="5">
        <f t="shared" si="51"/>
        <v>151.92375288125589</v>
      </c>
      <c r="AA44" s="1"/>
      <c r="AB44" s="4" t="s">
        <v>82</v>
      </c>
      <c r="AC44" t="str">
        <f t="shared" si="59"/>
        <v>Denmark</v>
      </c>
      <c r="AD44" s="6">
        <f t="shared" si="60"/>
        <v>56.224102021470578</v>
      </c>
      <c r="AE44" s="6">
        <f t="shared" si="61"/>
        <v>86.248197255570773</v>
      </c>
      <c r="AF44" s="6">
        <f t="shared" si="62"/>
        <v>120.8899523221143</v>
      </c>
      <c r="AG44" s="6">
        <f t="shared" si="63"/>
        <v>77.382736940245124</v>
      </c>
      <c r="AH44" s="6">
        <f t="shared" si="64"/>
        <v>52.933045841566475</v>
      </c>
      <c r="AI44" s="6">
        <f t="shared" si="65"/>
        <v>100.43457445122303</v>
      </c>
      <c r="AJ44" s="6">
        <f t="shared" si="52"/>
        <v>82.35210147203172</v>
      </c>
      <c r="AK44" s="3">
        <f t="shared" si="53"/>
        <v>9</v>
      </c>
      <c r="AL44" s="3"/>
      <c r="AM44" s="3"/>
    </row>
    <row r="45" spans="2:39" x14ac:dyDescent="0.25">
      <c r="B45" t="s">
        <v>11</v>
      </c>
      <c r="C45" s="46">
        <v>1.333946636060479</v>
      </c>
      <c r="E45" t="s">
        <v>11</v>
      </c>
      <c r="F45" s="46">
        <v>37.241693974672081</v>
      </c>
      <c r="H45" t="s">
        <v>11</v>
      </c>
      <c r="I45" s="46">
        <v>24.948188855706963</v>
      </c>
      <c r="K45" t="s">
        <v>11</v>
      </c>
      <c r="L45" s="46">
        <v>20.475162829663336</v>
      </c>
      <c r="M45" s="46">
        <f t="shared" si="55"/>
        <v>20.475162829663336</v>
      </c>
      <c r="N45" t="s">
        <v>11</v>
      </c>
      <c r="O45" s="46">
        <v>1.0956608872060647</v>
      </c>
      <c r="P45" s="46">
        <f t="shared" si="56"/>
        <v>1.0956608872060647</v>
      </c>
      <c r="Q45" t="s">
        <v>11</v>
      </c>
      <c r="R45" s="46">
        <v>3.6615688429879136</v>
      </c>
      <c r="T45" t="s">
        <v>11</v>
      </c>
      <c r="U45" s="5">
        <f t="shared" si="46"/>
        <v>56.224102021470578</v>
      </c>
      <c r="V45" s="5">
        <f t="shared" si="47"/>
        <v>86.248197255570773</v>
      </c>
      <c r="W45" s="5">
        <f t="shared" si="54"/>
        <v>120.8899523221143</v>
      </c>
      <c r="X45" s="5">
        <f t="shared" si="57"/>
        <v>77.382736940245124</v>
      </c>
      <c r="Y45" s="5">
        <f t="shared" si="58"/>
        <v>52.933045841566475</v>
      </c>
      <c r="Z45" s="5">
        <f t="shared" si="51"/>
        <v>100.43457445122303</v>
      </c>
      <c r="AA45" s="1"/>
      <c r="AB45" s="4" t="s">
        <v>80</v>
      </c>
      <c r="AC45" t="str">
        <f t="shared" si="59"/>
        <v>Estonia</v>
      </c>
      <c r="AD45" s="6">
        <f t="shared" si="60"/>
        <v>85.633595745312945</v>
      </c>
      <c r="AE45" s="6">
        <f t="shared" si="61"/>
        <v>66.691935993731519</v>
      </c>
      <c r="AF45" s="6">
        <f t="shared" si="62"/>
        <v>81.197110631490006</v>
      </c>
      <c r="AG45" s="6">
        <f t="shared" si="63"/>
        <v>129.51704510391971</v>
      </c>
      <c r="AH45" s="6">
        <f t="shared" si="64"/>
        <v>540.94548184151461</v>
      </c>
      <c r="AI45" s="6">
        <f t="shared" si="65"/>
        <v>120.70189997330638</v>
      </c>
      <c r="AJ45" s="6">
        <f t="shared" si="52"/>
        <v>170.78117821487919</v>
      </c>
      <c r="AK45" s="3">
        <f t="shared" si="53"/>
        <v>25</v>
      </c>
      <c r="AL45" s="3"/>
      <c r="AM45" s="3"/>
    </row>
    <row r="46" spans="2:39" x14ac:dyDescent="0.25">
      <c r="B46" t="s">
        <v>3</v>
      </c>
      <c r="C46" s="46">
        <v>2.0317024704921267</v>
      </c>
      <c r="E46" t="s">
        <v>3</v>
      </c>
      <c r="F46" s="46">
        <v>28.797363306008624</v>
      </c>
      <c r="H46" t="s">
        <v>3</v>
      </c>
      <c r="I46" s="46">
        <v>34.894344295185796</v>
      </c>
      <c r="K46" t="s">
        <v>3</v>
      </c>
      <c r="L46" s="46">
        <v>34.269692344526248</v>
      </c>
      <c r="M46" s="46">
        <f t="shared" si="55"/>
        <v>34.269692344526248</v>
      </c>
      <c r="N46" t="s">
        <v>3</v>
      </c>
      <c r="O46" s="46">
        <v>-11.197028191775903</v>
      </c>
      <c r="P46" s="46">
        <f t="shared" si="56"/>
        <v>11.197028191775903</v>
      </c>
      <c r="Q46" t="s">
        <v>3</v>
      </c>
      <c r="R46" s="46">
        <v>4.400459887907858</v>
      </c>
      <c r="T46" t="s">
        <v>3</v>
      </c>
      <c r="U46" s="5">
        <f t="shared" si="46"/>
        <v>85.633595745312945</v>
      </c>
      <c r="V46" s="5">
        <f t="shared" si="47"/>
        <v>66.691935993731519</v>
      </c>
      <c r="W46" s="5">
        <f t="shared" si="54"/>
        <v>81.197110631490006</v>
      </c>
      <c r="X46" s="5">
        <f t="shared" si="57"/>
        <v>129.51704510391971</v>
      </c>
      <c r="Y46" s="5">
        <f t="shared" si="58"/>
        <v>540.94548184151461</v>
      </c>
      <c r="Z46" s="5">
        <f t="shared" si="51"/>
        <v>120.70189997330638</v>
      </c>
      <c r="AA46" s="1"/>
      <c r="AB46" s="4" t="s">
        <v>81</v>
      </c>
      <c r="AC46" t="str">
        <f t="shared" si="59"/>
        <v>Finland</v>
      </c>
      <c r="AD46" s="6">
        <f t="shared" si="60"/>
        <v>123.15199009832189</v>
      </c>
      <c r="AE46" s="6">
        <f t="shared" si="61"/>
        <v>21.084481065030797</v>
      </c>
      <c r="AF46" s="6">
        <f t="shared" si="62"/>
        <v>70.571932447951085</v>
      </c>
      <c r="AG46" s="6">
        <f t="shared" si="63"/>
        <v>95.542650675586358</v>
      </c>
      <c r="AH46" s="6">
        <f t="shared" si="64"/>
        <v>99.026361161700038</v>
      </c>
      <c r="AI46" s="6">
        <f t="shared" si="65"/>
        <v>142.66624797272684</v>
      </c>
      <c r="AJ46" s="6">
        <f t="shared" si="52"/>
        <v>92.007277236886168</v>
      </c>
      <c r="AK46" s="3">
        <f t="shared" si="53"/>
        <v>11</v>
      </c>
      <c r="AL46" s="3"/>
      <c r="AM46" s="3"/>
    </row>
    <row r="47" spans="2:39" x14ac:dyDescent="0.25">
      <c r="B47" t="s">
        <v>20</v>
      </c>
      <c r="C47" s="46">
        <v>2.9218462724949554</v>
      </c>
      <c r="E47" t="s">
        <v>20</v>
      </c>
      <c r="F47" s="46">
        <v>9.1042110609207842</v>
      </c>
      <c r="H47" t="s">
        <v>20</v>
      </c>
      <c r="I47" s="46">
        <v>23.437182989369138</v>
      </c>
      <c r="K47" t="s">
        <v>20</v>
      </c>
      <c r="L47" s="46">
        <v>25.28020340338815</v>
      </c>
      <c r="M47" s="46">
        <f t="shared" si="55"/>
        <v>25.28020340338815</v>
      </c>
      <c r="N47" t="s">
        <v>20</v>
      </c>
      <c r="O47" s="46">
        <v>2.0497462218963363</v>
      </c>
      <c r="P47" s="46">
        <f t="shared" si="56"/>
        <v>2.0497462218963363</v>
      </c>
      <c r="Q47" t="s">
        <v>20</v>
      </c>
      <c r="R47" s="46">
        <v>5.2012197132036828</v>
      </c>
      <c r="T47" t="s">
        <v>20</v>
      </c>
      <c r="U47" s="5">
        <f t="shared" si="46"/>
        <v>123.15199009832189</v>
      </c>
      <c r="V47" s="5">
        <f t="shared" si="47"/>
        <v>21.084481065030797</v>
      </c>
      <c r="W47" s="5">
        <f t="shared" si="54"/>
        <v>70.571932447951085</v>
      </c>
      <c r="X47" s="5">
        <f t="shared" si="57"/>
        <v>95.542650675586358</v>
      </c>
      <c r="Y47" s="5">
        <f t="shared" si="58"/>
        <v>99.026361161700038</v>
      </c>
      <c r="Z47" s="5">
        <f t="shared" si="51"/>
        <v>142.66624797272684</v>
      </c>
      <c r="AA47" s="1"/>
      <c r="AB47" s="4" t="s">
        <v>83</v>
      </c>
      <c r="AC47" t="str">
        <f t="shared" si="59"/>
        <v>France</v>
      </c>
      <c r="AD47" s="6">
        <f t="shared" si="60"/>
        <v>99.850740361880924</v>
      </c>
      <c r="AE47" s="6">
        <f t="shared" si="61"/>
        <v>56.947331066184162</v>
      </c>
      <c r="AF47" s="6">
        <f t="shared" si="62"/>
        <v>115.36863394747084</v>
      </c>
      <c r="AG47" s="6">
        <f t="shared" si="63"/>
        <v>78.53244549440133</v>
      </c>
      <c r="AH47" s="6">
        <f t="shared" si="64"/>
        <v>10.457115205575981</v>
      </c>
      <c r="AI47" s="6">
        <f t="shared" si="65"/>
        <v>74.725174342580516</v>
      </c>
      <c r="AJ47" s="6">
        <f t="shared" si="52"/>
        <v>72.646906736348953</v>
      </c>
      <c r="AK47" s="3">
        <f t="shared" si="53"/>
        <v>6</v>
      </c>
      <c r="AL47" s="3"/>
      <c r="AM47" s="3"/>
    </row>
    <row r="48" spans="2:39" x14ac:dyDescent="0.25">
      <c r="B48" t="s">
        <v>23</v>
      </c>
      <c r="C48" s="46">
        <v>2.3690117658618237</v>
      </c>
      <c r="E48" t="s">
        <v>23</v>
      </c>
      <c r="F48" s="46">
        <v>24.589674262486493</v>
      </c>
      <c r="H48" t="s">
        <v>23</v>
      </c>
      <c r="I48" s="46">
        <v>20.370272806906595</v>
      </c>
      <c r="K48" t="s">
        <v>23</v>
      </c>
      <c r="L48" s="46">
        <v>20.779371116728488</v>
      </c>
      <c r="M48" s="46">
        <f t="shared" si="55"/>
        <v>20.779371116728488</v>
      </c>
      <c r="N48" t="s">
        <v>23</v>
      </c>
      <c r="O48" s="46">
        <v>0.21645178246592173</v>
      </c>
      <c r="P48" s="46">
        <f t="shared" si="56"/>
        <v>0.21645178246592173</v>
      </c>
      <c r="Q48" t="s">
        <v>23</v>
      </c>
      <c r="R48" s="46">
        <v>2.7242746997699934</v>
      </c>
      <c r="T48" t="s">
        <v>23</v>
      </c>
      <c r="U48" s="5">
        <f t="shared" si="46"/>
        <v>99.850740361880924</v>
      </c>
      <c r="V48" s="5">
        <f t="shared" si="47"/>
        <v>56.947331066184162</v>
      </c>
      <c r="W48" s="5">
        <f t="shared" si="54"/>
        <v>115.36863394747084</v>
      </c>
      <c r="X48" s="5">
        <f t="shared" si="57"/>
        <v>78.53244549440133</v>
      </c>
      <c r="Y48" s="5">
        <f t="shared" si="58"/>
        <v>10.457115205575981</v>
      </c>
      <c r="Z48" s="5">
        <f t="shared" si="51"/>
        <v>74.725174342580516</v>
      </c>
      <c r="AA48" s="1"/>
      <c r="AB48" s="4" t="s">
        <v>84</v>
      </c>
      <c r="AC48" t="str">
        <f t="shared" si="59"/>
        <v>Germany</v>
      </c>
      <c r="AD48" s="6">
        <f t="shared" si="60"/>
        <v>102.93232883818347</v>
      </c>
      <c r="AE48" s="6">
        <f t="shared" si="61"/>
        <v>181.04103665198159</v>
      </c>
      <c r="AF48" s="6">
        <f t="shared" si="62"/>
        <v>36.738772325184769</v>
      </c>
      <c r="AG48" s="6">
        <f t="shared" si="63"/>
        <v>115.00037008935603</v>
      </c>
      <c r="AH48" s="6">
        <f t="shared" si="64"/>
        <v>13.323750854067534</v>
      </c>
      <c r="AI48" s="6">
        <f t="shared" si="65"/>
        <v>95.808447275920798</v>
      </c>
      <c r="AJ48" s="6">
        <f t="shared" si="52"/>
        <v>90.807451005782355</v>
      </c>
      <c r="AK48" s="3">
        <f t="shared" si="53"/>
        <v>10</v>
      </c>
      <c r="AL48" s="3"/>
      <c r="AM48" s="3"/>
    </row>
    <row r="49" spans="2:39" x14ac:dyDescent="0.25">
      <c r="B49" t="s">
        <v>24</v>
      </c>
      <c r="C49" s="46">
        <v>2.4421240866262668</v>
      </c>
      <c r="E49" t="s">
        <v>24</v>
      </c>
      <c r="F49" s="46">
        <v>78.172936923791838</v>
      </c>
      <c r="H49" t="s">
        <v>24</v>
      </c>
      <c r="I49" s="46">
        <v>33.300640429584213</v>
      </c>
      <c r="K49" t="s">
        <v>24</v>
      </c>
      <c r="L49" s="46">
        <v>30.428638171190162</v>
      </c>
      <c r="M49" s="46">
        <f t="shared" si="55"/>
        <v>30.428638171190162</v>
      </c>
      <c r="N49" t="s">
        <v>24</v>
      </c>
      <c r="O49" s="46">
        <v>0.2757882613703036</v>
      </c>
      <c r="P49" s="46">
        <f t="shared" si="56"/>
        <v>0.2757882613703036</v>
      </c>
      <c r="Q49" t="s">
        <v>24</v>
      </c>
      <c r="R49" s="46">
        <v>3.4929129471339135</v>
      </c>
      <c r="T49" t="s">
        <v>24</v>
      </c>
      <c r="U49" s="5">
        <f t="shared" si="46"/>
        <v>102.93232883818347</v>
      </c>
      <c r="V49" s="5">
        <f t="shared" si="47"/>
        <v>181.04103665198159</v>
      </c>
      <c r="W49" s="5">
        <f t="shared" si="54"/>
        <v>36.738772325184769</v>
      </c>
      <c r="X49" s="5">
        <f t="shared" si="57"/>
        <v>115.00037008935603</v>
      </c>
      <c r="Y49" s="5">
        <f t="shared" si="58"/>
        <v>13.323750854067534</v>
      </c>
      <c r="Z49" s="5">
        <f t="shared" si="51"/>
        <v>95.808447275920798</v>
      </c>
      <c r="AA49" s="1"/>
      <c r="AB49" s="4" t="s">
        <v>85</v>
      </c>
      <c r="AC49" t="str">
        <f t="shared" si="59"/>
        <v>Greece</v>
      </c>
      <c r="AD49" s="6">
        <f t="shared" si="60"/>
        <v>45.511751877452248</v>
      </c>
      <c r="AE49" s="6">
        <f t="shared" si="61"/>
        <v>31.98433683817737</v>
      </c>
      <c r="AF49" s="6">
        <f t="shared" si="62"/>
        <v>92.015966154322427</v>
      </c>
      <c r="AG49" s="6">
        <f t="shared" si="63"/>
        <v>174.7673554980363</v>
      </c>
      <c r="AH49" s="6">
        <f t="shared" si="64"/>
        <v>9.4663447308519171</v>
      </c>
      <c r="AI49" s="6">
        <f t="shared" si="65"/>
        <v>43.879921650022197</v>
      </c>
      <c r="AJ49" s="6">
        <f t="shared" si="52"/>
        <v>66.270946124810408</v>
      </c>
      <c r="AK49" s="3">
        <f t="shared" si="53"/>
        <v>4</v>
      </c>
      <c r="AL49" s="3"/>
      <c r="AM49" s="3"/>
    </row>
    <row r="50" spans="2:39" x14ac:dyDescent="0.25">
      <c r="B50" t="s">
        <v>4</v>
      </c>
      <c r="C50" s="46">
        <v>1.0797904481420244</v>
      </c>
      <c r="E50" t="s">
        <v>4</v>
      </c>
      <c r="F50" s="46">
        <v>13.810733701257693</v>
      </c>
      <c r="H50" t="s">
        <v>4</v>
      </c>
      <c r="I50" s="46">
        <v>10.604482389748863</v>
      </c>
      <c r="K50" t="s">
        <v>4</v>
      </c>
      <c r="L50" s="46">
        <v>46.242743570767992</v>
      </c>
      <c r="M50" s="46">
        <f t="shared" si="55"/>
        <v>46.242743570767992</v>
      </c>
      <c r="N50" t="s">
        <v>4</v>
      </c>
      <c r="O50" s="46">
        <v>0.19594382868969487</v>
      </c>
      <c r="P50" s="46">
        <f t="shared" si="56"/>
        <v>0.19594382868969487</v>
      </c>
      <c r="Q50" t="s">
        <v>4</v>
      </c>
      <c r="R50" s="46">
        <v>1.5997414717429068</v>
      </c>
      <c r="T50" t="s">
        <v>4</v>
      </c>
      <c r="U50" s="5">
        <f t="shared" si="46"/>
        <v>45.511751877452248</v>
      </c>
      <c r="V50" s="5">
        <f t="shared" si="47"/>
        <v>31.98433683817737</v>
      </c>
      <c r="W50" s="5">
        <f t="shared" si="54"/>
        <v>92.015966154322427</v>
      </c>
      <c r="X50" s="5">
        <f t="shared" si="57"/>
        <v>174.7673554980363</v>
      </c>
      <c r="Y50" s="5">
        <f t="shared" si="58"/>
        <v>9.4663447308519171</v>
      </c>
      <c r="Z50" s="5">
        <f t="shared" si="51"/>
        <v>43.879921650022197</v>
      </c>
      <c r="AA50" s="1"/>
      <c r="AB50" s="4" t="s">
        <v>86</v>
      </c>
      <c r="AC50" t="str">
        <f t="shared" si="59"/>
        <v>Hungary</v>
      </c>
      <c r="AD50" s="6">
        <f t="shared" si="60"/>
        <v>121.3093958459812</v>
      </c>
      <c r="AE50" s="6">
        <f t="shared" si="61"/>
        <v>135.70594892471027</v>
      </c>
      <c r="AF50" s="6">
        <f t="shared" si="62"/>
        <v>195.69800486536562</v>
      </c>
      <c r="AG50" s="6">
        <f t="shared" si="63"/>
        <v>131.36420419593534</v>
      </c>
      <c r="AH50" s="6">
        <f t="shared" si="64"/>
        <v>91.386847397266763</v>
      </c>
      <c r="AI50" s="6">
        <f t="shared" si="65"/>
        <v>56.325361054012113</v>
      </c>
      <c r="AJ50" s="6">
        <f t="shared" si="52"/>
        <v>121.96496038054522</v>
      </c>
      <c r="AK50" s="3">
        <f t="shared" si="53"/>
        <v>22</v>
      </c>
      <c r="AL50" s="3"/>
      <c r="AM50" s="3"/>
    </row>
    <row r="51" spans="2:39" x14ac:dyDescent="0.25">
      <c r="B51" t="s">
        <v>22</v>
      </c>
      <c r="C51" s="46">
        <v>2.8781297467317586</v>
      </c>
      <c r="E51" t="s">
        <v>22</v>
      </c>
      <c r="F51" s="46">
        <v>58.597391959634344</v>
      </c>
      <c r="H51" t="s">
        <v>22</v>
      </c>
      <c r="I51" s="46">
        <v>26.5599972699777</v>
      </c>
      <c r="K51" t="s">
        <v>22</v>
      </c>
      <c r="L51" s="46">
        <v>34.758443255605016</v>
      </c>
      <c r="M51" s="46">
        <f t="shared" si="55"/>
        <v>34.758443255605016</v>
      </c>
      <c r="N51" t="s">
        <v>22</v>
      </c>
      <c r="O51" s="46">
        <v>-1.8916159594887083</v>
      </c>
      <c r="P51" s="46">
        <f t="shared" si="56"/>
        <v>1.8916159594887083</v>
      </c>
      <c r="Q51" t="s">
        <v>22</v>
      </c>
      <c r="R51" s="46">
        <v>2.0534680236592986</v>
      </c>
      <c r="T51" t="s">
        <v>22</v>
      </c>
      <c r="U51" s="5">
        <f t="shared" si="46"/>
        <v>121.3093958459812</v>
      </c>
      <c r="V51" s="5">
        <f t="shared" si="47"/>
        <v>135.70594892471027</v>
      </c>
      <c r="W51" s="5">
        <f t="shared" si="54"/>
        <v>195.69800486536562</v>
      </c>
      <c r="X51" s="5">
        <f t="shared" si="57"/>
        <v>131.36420419593534</v>
      </c>
      <c r="Y51" s="5">
        <f t="shared" si="58"/>
        <v>91.386847397266763</v>
      </c>
      <c r="Z51" s="5">
        <f t="shared" si="51"/>
        <v>56.325361054012113</v>
      </c>
      <c r="AA51" s="1"/>
      <c r="AB51" s="4" t="s">
        <v>87</v>
      </c>
      <c r="AC51" t="str">
        <f t="shared" si="59"/>
        <v>Ireland</v>
      </c>
      <c r="AD51" s="6">
        <f t="shared" si="60"/>
        <v>63.409776318812071</v>
      </c>
      <c r="AE51" s="6">
        <f t="shared" si="61"/>
        <v>107.51576325719586</v>
      </c>
      <c r="AF51" s="6">
        <f t="shared" si="62"/>
        <v>40.95732311621726</v>
      </c>
      <c r="AG51" s="6">
        <f t="shared" si="63"/>
        <v>105.40578669916958</v>
      </c>
      <c r="AH51" s="6">
        <f t="shared" si="64"/>
        <v>71.861650217195432</v>
      </c>
      <c r="AI51" s="6">
        <f t="shared" si="65"/>
        <v>244.18148964652158</v>
      </c>
      <c r="AJ51" s="6">
        <f t="shared" si="52"/>
        <v>105.5552982091853</v>
      </c>
      <c r="AK51" s="3">
        <f t="shared" si="53"/>
        <v>16</v>
      </c>
      <c r="AL51" s="3"/>
      <c r="AM51" s="3"/>
    </row>
    <row r="52" spans="2:39" x14ac:dyDescent="0.25">
      <c r="B52" t="s">
        <v>5</v>
      </c>
      <c r="C52" s="46">
        <v>1.5044305693228466</v>
      </c>
      <c r="E52" t="s">
        <v>5</v>
      </c>
      <c r="F52" s="46">
        <v>46.424960521933201</v>
      </c>
      <c r="H52" t="s">
        <v>5</v>
      </c>
      <c r="I52" s="46">
        <v>56.487354229883628</v>
      </c>
      <c r="K52" t="s">
        <v>5</v>
      </c>
      <c r="L52" s="46">
        <v>27.889949763870714</v>
      </c>
      <c r="M52" s="46">
        <f t="shared" si="55"/>
        <v>27.889949763870714</v>
      </c>
      <c r="N52" t="s">
        <v>5</v>
      </c>
      <c r="O52" s="46">
        <v>1.4874639874064381</v>
      </c>
      <c r="P52" s="46">
        <f t="shared" si="56"/>
        <v>1.4874639874064381</v>
      </c>
      <c r="Q52" t="s">
        <v>5</v>
      </c>
      <c r="R52" s="46">
        <v>8.9021867161721389</v>
      </c>
      <c r="T52" t="s">
        <v>5</v>
      </c>
      <c r="U52" s="5">
        <f t="shared" si="46"/>
        <v>63.409776318812071</v>
      </c>
      <c r="V52" s="5">
        <f t="shared" si="47"/>
        <v>107.51576325719586</v>
      </c>
      <c r="W52" s="5">
        <f t="shared" si="54"/>
        <v>40.95732311621726</v>
      </c>
      <c r="X52" s="5">
        <f t="shared" si="57"/>
        <v>105.40578669916958</v>
      </c>
      <c r="Y52" s="5">
        <f t="shared" si="58"/>
        <v>71.861650217195432</v>
      </c>
      <c r="Z52" s="5">
        <f t="shared" si="51"/>
        <v>244.18148964652158</v>
      </c>
      <c r="AA52" s="1"/>
      <c r="AB52" s="4" t="s">
        <v>88</v>
      </c>
      <c r="AC52" t="str">
        <f t="shared" si="59"/>
        <v>Italy</v>
      </c>
      <c r="AD52" s="6">
        <f t="shared" si="60"/>
        <v>82.558033789290548</v>
      </c>
      <c r="AE52" s="6">
        <f t="shared" si="61"/>
        <v>100.80664517356284</v>
      </c>
      <c r="AF52" s="6">
        <f t="shared" si="62"/>
        <v>161.20723991883949</v>
      </c>
      <c r="AG52" s="6">
        <f t="shared" si="63"/>
        <v>59.871802896231507</v>
      </c>
      <c r="AH52" s="6">
        <f t="shared" si="64"/>
        <v>55.230966861754595</v>
      </c>
      <c r="AI52" s="6">
        <f t="shared" si="65"/>
        <v>26.994019029249223</v>
      </c>
      <c r="AJ52" s="6">
        <f t="shared" si="52"/>
        <v>81.111451278154703</v>
      </c>
      <c r="AK52" s="3">
        <f t="shared" si="53"/>
        <v>8</v>
      </c>
      <c r="AL52" s="3"/>
      <c r="AM52" s="3"/>
    </row>
    <row r="53" spans="2:39" x14ac:dyDescent="0.25">
      <c r="B53" t="s">
        <v>15</v>
      </c>
      <c r="C53" s="46">
        <v>1.9587331321171897</v>
      </c>
      <c r="E53" t="s">
        <v>15</v>
      </c>
      <c r="F53" s="46">
        <v>43.527984927530731</v>
      </c>
      <c r="H53" t="s">
        <v>15</v>
      </c>
      <c r="I53" s="46">
        <v>11.822148216407383</v>
      </c>
      <c r="K53" t="s">
        <v>15</v>
      </c>
      <c r="L53" s="46">
        <v>15.841839687739091</v>
      </c>
      <c r="M53" s="46">
        <f t="shared" si="55"/>
        <v>15.841839687739091</v>
      </c>
      <c r="N53" t="s">
        <v>15</v>
      </c>
      <c r="O53" s="46">
        <v>-1.1432255444760169</v>
      </c>
      <c r="P53" s="46">
        <f t="shared" si="56"/>
        <v>1.1432255444760169</v>
      </c>
      <c r="Q53" t="s">
        <v>15</v>
      </c>
      <c r="R53" s="46">
        <v>0.98412782216272132</v>
      </c>
      <c r="T53" t="s">
        <v>15</v>
      </c>
      <c r="U53" s="5">
        <f t="shared" si="46"/>
        <v>82.558033789290548</v>
      </c>
      <c r="V53" s="5">
        <f t="shared" si="47"/>
        <v>100.80664517356284</v>
      </c>
      <c r="W53" s="5">
        <f t="shared" si="54"/>
        <v>161.20723991883949</v>
      </c>
      <c r="X53" s="5">
        <f t="shared" si="57"/>
        <v>59.871802896231507</v>
      </c>
      <c r="Y53" s="5">
        <f t="shared" si="58"/>
        <v>55.230966861754595</v>
      </c>
      <c r="Z53" s="5">
        <f t="shared" si="51"/>
        <v>26.994019029249223</v>
      </c>
      <c r="AA53" s="1"/>
      <c r="AB53" s="4" t="s">
        <v>89</v>
      </c>
      <c r="AC53" t="str">
        <f t="shared" si="59"/>
        <v>Latvia</v>
      </c>
      <c r="AD53" s="6">
        <f t="shared" si="60"/>
        <v>186.41830548433842</v>
      </c>
      <c r="AE53" s="6">
        <f t="shared" si="61"/>
        <v>50.952572336805545</v>
      </c>
      <c r="AF53" s="6">
        <f t="shared" si="62"/>
        <v>117.05518266922836</v>
      </c>
      <c r="AG53" s="6">
        <f t="shared" si="63"/>
        <v>83.386417668733117</v>
      </c>
      <c r="AH53" s="6">
        <f t="shared" si="64"/>
        <v>66.620722478663936</v>
      </c>
      <c r="AI53" s="6">
        <f t="shared" si="65"/>
        <v>226.95917942968239</v>
      </c>
      <c r="AJ53" s="6">
        <f t="shared" si="52"/>
        <v>121.89873001124197</v>
      </c>
      <c r="AK53" s="3">
        <f t="shared" si="53"/>
        <v>21</v>
      </c>
      <c r="AL53" s="3"/>
      <c r="AM53" s="3"/>
    </row>
    <row r="54" spans="2:39" x14ac:dyDescent="0.25">
      <c r="B54" t="s">
        <v>7</v>
      </c>
      <c r="C54" s="46">
        <v>4.4228731551099978</v>
      </c>
      <c r="E54" t="s">
        <v>7</v>
      </c>
      <c r="F54" s="46">
        <v>22.001156737998848</v>
      </c>
      <c r="H54" t="s">
        <v>7</v>
      </c>
      <c r="I54" s="46">
        <v>46.531749120192082</v>
      </c>
      <c r="K54" t="s">
        <v>7</v>
      </c>
      <c r="L54" s="46">
        <v>22.063712748594572</v>
      </c>
      <c r="M54" s="46">
        <f t="shared" si="55"/>
        <v>22.063712748594572</v>
      </c>
      <c r="N54" t="s">
        <v>7</v>
      </c>
      <c r="O54" s="46">
        <v>-1.3789820467871607</v>
      </c>
      <c r="P54" s="46">
        <f t="shared" si="56"/>
        <v>1.3789820467871607</v>
      </c>
      <c r="Q54" t="s">
        <v>7</v>
      </c>
      <c r="R54" s="46">
        <v>8.2743085692410059</v>
      </c>
      <c r="T54" t="s">
        <v>7</v>
      </c>
      <c r="U54" s="5">
        <f t="shared" si="46"/>
        <v>186.41830548433842</v>
      </c>
      <c r="V54" s="5">
        <f t="shared" si="47"/>
        <v>50.952572336805545</v>
      </c>
      <c r="W54" s="5">
        <f t="shared" si="54"/>
        <v>117.05518266922836</v>
      </c>
      <c r="X54" s="5">
        <f t="shared" si="57"/>
        <v>83.386417668733117</v>
      </c>
      <c r="Y54" s="5">
        <f t="shared" si="58"/>
        <v>66.620722478663936</v>
      </c>
      <c r="Z54" s="5">
        <f t="shared" si="51"/>
        <v>226.95917942968239</v>
      </c>
      <c r="AA54" s="1"/>
      <c r="AB54" s="4" t="s">
        <v>90</v>
      </c>
      <c r="AC54" t="str">
        <f t="shared" si="59"/>
        <v>Lithuania</v>
      </c>
      <c r="AD54" s="6">
        <f t="shared" si="60"/>
        <v>106.04934412469353</v>
      </c>
      <c r="AE54" s="6">
        <f t="shared" si="61"/>
        <v>27.086030144792701</v>
      </c>
      <c r="AF54" s="6">
        <f t="shared" si="62"/>
        <v>196.6093543513945</v>
      </c>
      <c r="AG54" s="6">
        <f t="shared" si="63"/>
        <v>66.749749088969054</v>
      </c>
      <c r="AH54" s="6">
        <f t="shared" si="64"/>
        <v>110.60835205471716</v>
      </c>
      <c r="AI54" s="6">
        <f t="shared" si="65"/>
        <v>116.64859716666516</v>
      </c>
      <c r="AJ54" s="6">
        <f t="shared" si="52"/>
        <v>103.95857115520535</v>
      </c>
      <c r="AK54" s="3">
        <f t="shared" si="53"/>
        <v>14</v>
      </c>
      <c r="AL54" s="3"/>
      <c r="AM54" s="3"/>
    </row>
    <row r="55" spans="2:39" x14ac:dyDescent="0.25">
      <c r="B55" t="s">
        <v>12</v>
      </c>
      <c r="C55" s="46">
        <v>2.5160769272496952</v>
      </c>
      <c r="E55" t="s">
        <v>12</v>
      </c>
      <c r="F55" s="46">
        <v>11.69566063684837</v>
      </c>
      <c r="H55" t="s">
        <v>12</v>
      </c>
      <c r="I55" s="46">
        <v>33.787455178346811</v>
      </c>
      <c r="K55" t="s">
        <v>12</v>
      </c>
      <c r="L55" s="46">
        <v>17.661716753326871</v>
      </c>
      <c r="M55" s="46">
        <f t="shared" si="55"/>
        <v>17.661716753326871</v>
      </c>
      <c r="N55" t="s">
        <v>12</v>
      </c>
      <c r="O55" s="46">
        <v>-2.2894818013571867</v>
      </c>
      <c r="P55" s="46">
        <f t="shared" si="56"/>
        <v>2.2894818013571867</v>
      </c>
      <c r="Q55" t="s">
        <v>12</v>
      </c>
      <c r="R55" s="46">
        <v>4.2526875958551766</v>
      </c>
      <c r="T55" t="s">
        <v>12</v>
      </c>
      <c r="U55" s="5">
        <f t="shared" si="46"/>
        <v>106.04934412469353</v>
      </c>
      <c r="V55" s="5">
        <f t="shared" si="47"/>
        <v>27.086030144792701</v>
      </c>
      <c r="W55" s="5">
        <f t="shared" si="54"/>
        <v>196.6093543513945</v>
      </c>
      <c r="X55" s="5">
        <f t="shared" si="57"/>
        <v>66.749749088969054</v>
      </c>
      <c r="Y55" s="5">
        <f t="shared" si="58"/>
        <v>110.60835205471716</v>
      </c>
      <c r="Z55" s="5">
        <f t="shared" si="51"/>
        <v>116.64859716666516</v>
      </c>
      <c r="AA55" s="1"/>
      <c r="AB55" s="4" t="s">
        <v>91</v>
      </c>
      <c r="AC55" t="str">
        <f t="shared" ref="AC55:AC63" si="66">+T58</f>
        <v>Netherlands</v>
      </c>
      <c r="AD55" s="6">
        <f t="shared" ref="AD55:AD63" si="67">+U58</f>
        <v>46.625388770617583</v>
      </c>
      <c r="AE55" s="6">
        <f t="shared" ref="AE55:AE63" si="68">+V58</f>
        <v>61.970104822965709</v>
      </c>
      <c r="AF55" s="6">
        <f t="shared" ref="AF55:AF63" si="69">+W58</f>
        <v>107.58159222116603</v>
      </c>
      <c r="AG55" s="6">
        <f t="shared" ref="AG55:AG63" si="70">+X58</f>
        <v>48.581912459708988</v>
      </c>
      <c r="AH55" s="6">
        <f t="shared" ref="AH55:AH63" si="71">+Y58</f>
        <v>31.895509122024635</v>
      </c>
      <c r="AI55" s="6">
        <f t="shared" ref="AI55:AI63" si="72">+Z58</f>
        <v>52.232253236211989</v>
      </c>
      <c r="AJ55" s="6">
        <f t="shared" si="52"/>
        <v>58.147793438782486</v>
      </c>
      <c r="AK55" s="3">
        <f t="shared" si="53"/>
        <v>1</v>
      </c>
      <c r="AL55" s="3"/>
      <c r="AM55" s="3"/>
    </row>
    <row r="56" spans="2:39" x14ac:dyDescent="0.25">
      <c r="B56" t="s">
        <v>14</v>
      </c>
      <c r="C56" s="46">
        <v>1.867305833216012</v>
      </c>
      <c r="E56" t="s">
        <v>14</v>
      </c>
      <c r="F56" s="46">
        <v>21.240790276409033</v>
      </c>
      <c r="H56" t="s">
        <v>14</v>
      </c>
      <c r="I56" s="46">
        <v>56.750411184807376</v>
      </c>
      <c r="K56" t="s">
        <v>14</v>
      </c>
      <c r="L56" s="46">
        <v>35.149182791082765</v>
      </c>
      <c r="M56" s="46">
        <f t="shared" si="55"/>
        <v>35.149182791082765</v>
      </c>
      <c r="N56" t="s">
        <v>14</v>
      </c>
      <c r="O56" s="46">
        <v>0.30127870963785225</v>
      </c>
      <c r="P56" s="46">
        <f t="shared" si="56"/>
        <v>0.30127870963785225</v>
      </c>
      <c r="Q56" t="s">
        <v>14</v>
      </c>
      <c r="R56" s="46">
        <v>6.2135525157801288</v>
      </c>
      <c r="T56" t="s">
        <v>14</v>
      </c>
      <c r="U56" s="5">
        <f t="shared" si="46"/>
        <v>78.704492993874325</v>
      </c>
      <c r="V56" s="5">
        <f t="shared" si="47"/>
        <v>49.191636418844368</v>
      </c>
      <c r="W56" s="5">
        <f t="shared" si="54"/>
        <v>48.416686693721289</v>
      </c>
      <c r="X56" s="5">
        <f t="shared" si="57"/>
        <v>132.8409443292164</v>
      </c>
      <c r="Y56" s="5">
        <f t="shared" si="58"/>
        <v>14.555233224592701</v>
      </c>
      <c r="Z56" s="5">
        <f t="shared" si="51"/>
        <v>170.43391221437793</v>
      </c>
      <c r="AA56" s="1"/>
      <c r="AB56" s="4" t="s">
        <v>92</v>
      </c>
      <c r="AC56" t="str">
        <f t="shared" si="66"/>
        <v>Poland</v>
      </c>
      <c r="AD56" s="6">
        <f t="shared" si="67"/>
        <v>111.59693660362748</v>
      </c>
      <c r="AE56" s="6">
        <f t="shared" si="68"/>
        <v>155.23636915929134</v>
      </c>
      <c r="AF56" s="6">
        <f t="shared" si="69"/>
        <v>63.370471734445687</v>
      </c>
      <c r="AG56" s="6">
        <f t="shared" si="70"/>
        <v>138.97226245638953</v>
      </c>
      <c r="AH56" s="6">
        <f t="shared" si="71"/>
        <v>78.954995635390063</v>
      </c>
      <c r="AI56" s="6">
        <f t="shared" si="72"/>
        <v>95.236500325663258</v>
      </c>
      <c r="AJ56" s="6">
        <f t="shared" si="52"/>
        <v>107.2279226524679</v>
      </c>
      <c r="AK56" s="3">
        <f t="shared" si="53"/>
        <v>17</v>
      </c>
      <c r="AL56" s="3"/>
      <c r="AM56" s="3"/>
    </row>
    <row r="57" spans="2:39" x14ac:dyDescent="0.25">
      <c r="B57" t="s">
        <v>26</v>
      </c>
      <c r="C57" s="46">
        <v>2.4900604117158647</v>
      </c>
      <c r="F57" s="46"/>
      <c r="H57" t="s">
        <v>26</v>
      </c>
      <c r="I57" s="46">
        <v>13.97526016571849</v>
      </c>
      <c r="K57" t="s">
        <v>26</v>
      </c>
      <c r="L57" s="46">
        <v>8.4033929136349279</v>
      </c>
      <c r="M57" s="46">
        <f t="shared" si="55"/>
        <v>8.4033929136349279</v>
      </c>
      <c r="N57" t="s">
        <v>26</v>
      </c>
      <c r="O57" s="46">
        <v>1.0665137614678901</v>
      </c>
      <c r="P57" s="46">
        <f t="shared" si="56"/>
        <v>1.0665137614678901</v>
      </c>
      <c r="Q57" t="s">
        <v>26</v>
      </c>
      <c r="R57" s="46">
        <v>1.1438981358169231</v>
      </c>
      <c r="T57" t="s">
        <v>26</v>
      </c>
      <c r="U57" s="5">
        <f t="shared" si="46"/>
        <v>104.9527821003406</v>
      </c>
      <c r="V57" s="5"/>
      <c r="W57" s="5">
        <f t="shared" si="54"/>
        <v>39.531308221499962</v>
      </c>
      <c r="X57" s="5">
        <f t="shared" si="57"/>
        <v>31.759334401934218</v>
      </c>
      <c r="Y57" s="5">
        <f t="shared" si="58"/>
        <v>51.524903814353152</v>
      </c>
      <c r="Z57" s="5">
        <f t="shared" si="51"/>
        <v>31.376420166545323</v>
      </c>
      <c r="AA57" s="1"/>
      <c r="AB57" s="4" t="s">
        <v>93</v>
      </c>
      <c r="AC57" t="str">
        <f t="shared" si="66"/>
        <v>Portugal</v>
      </c>
      <c r="AD57" s="6">
        <f t="shared" si="67"/>
        <v>199.82390115429141</v>
      </c>
      <c r="AE57" s="6">
        <f t="shared" si="68"/>
        <v>159.68050161303208</v>
      </c>
      <c r="AF57" s="6">
        <f t="shared" si="69"/>
        <v>74.458023076427892</v>
      </c>
      <c r="AG57" s="6">
        <f t="shared" si="70"/>
        <v>37.81534073026333</v>
      </c>
      <c r="AH57" s="6">
        <f t="shared" si="71"/>
        <v>63.978730563891283</v>
      </c>
      <c r="AI57" s="6">
        <f t="shared" si="72"/>
        <v>73.398449492853814</v>
      </c>
      <c r="AJ57" s="6">
        <f t="shared" si="52"/>
        <v>101.52582443845996</v>
      </c>
      <c r="AK57" s="3">
        <f t="shared" si="53"/>
        <v>13</v>
      </c>
      <c r="AL57" s="3"/>
      <c r="AM57" s="3"/>
    </row>
    <row r="58" spans="2:39" x14ac:dyDescent="0.25">
      <c r="B58" t="s">
        <v>6</v>
      </c>
      <c r="C58" s="46">
        <v>1.10621207399322</v>
      </c>
      <c r="E58" t="s">
        <v>6</v>
      </c>
      <c r="F58" s="46">
        <v>26.758491804258252</v>
      </c>
      <c r="H58" t="s">
        <v>6</v>
      </c>
      <c r="I58" s="46">
        <v>11.410535392094721</v>
      </c>
      <c r="K58" t="s">
        <v>6</v>
      </c>
      <c r="L58" s="46">
        <v>12.854579813545694</v>
      </c>
      <c r="M58" s="46">
        <f t="shared" si="55"/>
        <v>12.854579813545694</v>
      </c>
      <c r="N58" t="s">
        <v>6</v>
      </c>
      <c r="O58" s="46">
        <v>0.6602050055295372</v>
      </c>
      <c r="P58" s="46">
        <f t="shared" si="56"/>
        <v>0.6602050055295372</v>
      </c>
      <c r="Q58" t="s">
        <v>6</v>
      </c>
      <c r="R58" s="46">
        <v>1.9042445501837788</v>
      </c>
      <c r="T58" t="s">
        <v>6</v>
      </c>
      <c r="U58" s="5">
        <f t="shared" si="46"/>
        <v>46.625388770617583</v>
      </c>
      <c r="V58" s="5">
        <f t="shared" si="47"/>
        <v>61.970104822965709</v>
      </c>
      <c r="W58" s="5">
        <f t="shared" si="54"/>
        <v>107.58159222116603</v>
      </c>
      <c r="X58" s="5">
        <f t="shared" si="57"/>
        <v>48.581912459708988</v>
      </c>
      <c r="Y58" s="5">
        <f t="shared" si="58"/>
        <v>31.895509122024635</v>
      </c>
      <c r="Z58" s="5">
        <f t="shared" si="51"/>
        <v>52.232253236211989</v>
      </c>
      <c r="AA58" s="1"/>
      <c r="AB58" s="4" t="s">
        <v>94</v>
      </c>
      <c r="AC58" t="str">
        <f t="shared" si="66"/>
        <v>Romania</v>
      </c>
      <c r="AD58" s="6">
        <f t="shared" si="67"/>
        <v>65.941846115304585</v>
      </c>
      <c r="AE58" s="6">
        <f t="shared" si="68"/>
        <v>88.490743393859162</v>
      </c>
      <c r="AF58" s="6">
        <f t="shared" si="69"/>
        <v>199.91628230588333</v>
      </c>
      <c r="AG58" s="6">
        <f t="shared" si="70"/>
        <v>22.583975692877612</v>
      </c>
      <c r="AH58" s="6">
        <f t="shared" si="71"/>
        <v>106.92287743513216</v>
      </c>
      <c r="AI58" s="6">
        <f t="shared" si="72"/>
        <v>70.687312440351121</v>
      </c>
      <c r="AJ58" s="6">
        <f t="shared" si="52"/>
        <v>92.423839563901325</v>
      </c>
      <c r="AK58" s="3">
        <f t="shared" si="53"/>
        <v>12</v>
      </c>
      <c r="AL58" s="3"/>
      <c r="AM58" s="3"/>
    </row>
    <row r="59" spans="2:39" x14ac:dyDescent="0.25">
      <c r="B59" t="s">
        <v>18</v>
      </c>
      <c r="C59" s="46">
        <v>2.647696500696727</v>
      </c>
      <c r="E59" t="s">
        <v>18</v>
      </c>
      <c r="F59" s="46">
        <v>67.030564555900199</v>
      </c>
      <c r="H59" t="s">
        <v>18</v>
      </c>
      <c r="I59" s="46">
        <v>31.052945647517934</v>
      </c>
      <c r="K59" t="s">
        <v>18</v>
      </c>
      <c r="L59" s="46">
        <v>36.771505055430666</v>
      </c>
      <c r="M59" s="46">
        <f t="shared" si="55"/>
        <v>36.771505055430666</v>
      </c>
      <c r="N59" t="s">
        <v>18</v>
      </c>
      <c r="O59" s="46">
        <v>1.6342891135746962</v>
      </c>
      <c r="P59" s="46">
        <f t="shared" si="56"/>
        <v>1.6342891135746962</v>
      </c>
      <c r="Q59" t="s">
        <v>18</v>
      </c>
      <c r="R59" s="46">
        <v>3.4720613315986468</v>
      </c>
      <c r="T59" t="s">
        <v>18</v>
      </c>
      <c r="U59" s="5">
        <f t="shared" si="46"/>
        <v>111.59693660362748</v>
      </c>
      <c r="V59" s="5">
        <f t="shared" si="47"/>
        <v>155.23636915929134</v>
      </c>
      <c r="W59" s="5">
        <f t="shared" si="54"/>
        <v>63.370471734445687</v>
      </c>
      <c r="X59" s="5">
        <f t="shared" si="57"/>
        <v>138.97226245638953</v>
      </c>
      <c r="Y59" s="5">
        <f t="shared" si="58"/>
        <v>78.954995635390063</v>
      </c>
      <c r="Z59" s="5">
        <f t="shared" si="51"/>
        <v>95.236500325663258</v>
      </c>
      <c r="AA59" s="1"/>
      <c r="AB59" s="4" t="s">
        <v>95</v>
      </c>
      <c r="AC59" t="str">
        <f t="shared" si="66"/>
        <v>Slovakia</v>
      </c>
      <c r="AD59" s="6">
        <f t="shared" si="67"/>
        <v>152.86220264657842</v>
      </c>
      <c r="AE59" s="6">
        <f t="shared" si="68"/>
        <v>54.066363133008011</v>
      </c>
      <c r="AF59" s="6">
        <f t="shared" si="69"/>
        <v>125.49009574935806</v>
      </c>
      <c r="AG59" s="6">
        <f t="shared" si="70"/>
        <v>124.16797114358786</v>
      </c>
      <c r="AH59" s="6">
        <f t="shared" si="71"/>
        <v>33.067575342059087</v>
      </c>
      <c r="AI59" s="6">
        <f t="shared" si="72"/>
        <v>142.10966763387708</v>
      </c>
      <c r="AJ59" s="6">
        <f t="shared" si="52"/>
        <v>105.29397927474476</v>
      </c>
      <c r="AK59" s="3">
        <f t="shared" si="53"/>
        <v>15</v>
      </c>
      <c r="AL59" s="3"/>
      <c r="AM59" s="3"/>
    </row>
    <row r="60" spans="2:39" x14ac:dyDescent="0.25">
      <c r="B60" t="s">
        <v>30</v>
      </c>
      <c r="C60" s="46">
        <v>4.7409280213574281</v>
      </c>
      <c r="E60" t="s">
        <v>30</v>
      </c>
      <c r="F60" s="46">
        <v>68.949526645446142</v>
      </c>
      <c r="H60" t="s">
        <v>30</v>
      </c>
      <c r="I60" s="46">
        <v>18.291603366325273</v>
      </c>
      <c r="K60" t="s">
        <v>30</v>
      </c>
      <c r="L60" s="46">
        <v>10.005787977094121</v>
      </c>
      <c r="M60" s="46">
        <f t="shared" si="55"/>
        <v>10.005787977094121</v>
      </c>
      <c r="N60" t="s">
        <v>30</v>
      </c>
      <c r="O60" s="46">
        <v>1.324295467556575</v>
      </c>
      <c r="P60" s="46">
        <f t="shared" si="56"/>
        <v>1.324295467556575</v>
      </c>
      <c r="Q60" t="s">
        <v>30</v>
      </c>
      <c r="R60" s="46">
        <v>2.6759059542506267</v>
      </c>
      <c r="T60" t="s">
        <v>30</v>
      </c>
      <c r="U60" s="5">
        <f t="shared" si="46"/>
        <v>199.82390115429141</v>
      </c>
      <c r="V60" s="5">
        <f t="shared" si="47"/>
        <v>159.68050161303208</v>
      </c>
      <c r="W60" s="5">
        <f t="shared" si="54"/>
        <v>74.458023076427892</v>
      </c>
      <c r="X60" s="5">
        <f t="shared" si="57"/>
        <v>37.81534073026333</v>
      </c>
      <c r="Y60" s="5">
        <f t="shared" si="58"/>
        <v>63.978730563891283</v>
      </c>
      <c r="Z60" s="5">
        <f t="shared" si="51"/>
        <v>73.398449492853814</v>
      </c>
      <c r="AA60" s="1"/>
      <c r="AB60" s="4" t="s">
        <v>96</v>
      </c>
      <c r="AC60" t="str">
        <f t="shared" si="66"/>
        <v>Slovenia</v>
      </c>
      <c r="AD60" s="6">
        <f t="shared" si="67"/>
        <v>95.468513712158881</v>
      </c>
      <c r="AE60" s="6">
        <f t="shared" si="68"/>
        <v>28.725432781986438</v>
      </c>
      <c r="AF60" s="6">
        <f t="shared" si="69"/>
        <v>64.096899732024355</v>
      </c>
      <c r="AG60" s="6">
        <f t="shared" si="70"/>
        <v>88.428941762267115</v>
      </c>
      <c r="AH60" s="6">
        <f t="shared" si="71"/>
        <v>75.002201692561172</v>
      </c>
      <c r="AI60" s="6">
        <f t="shared" si="72"/>
        <v>100.99901200816184</v>
      </c>
      <c r="AJ60" s="6">
        <f t="shared" si="52"/>
        <v>75.453500281526644</v>
      </c>
      <c r="AK60" s="3">
        <f t="shared" si="53"/>
        <v>7</v>
      </c>
      <c r="AL60" s="3"/>
      <c r="AM60" s="3"/>
    </row>
    <row r="61" spans="2:39" x14ac:dyDescent="0.25">
      <c r="B61" t="s">
        <v>10</v>
      </c>
      <c r="C61" s="46">
        <v>1.5645052679994333</v>
      </c>
      <c r="E61" t="s">
        <v>10</v>
      </c>
      <c r="F61" s="46">
        <v>38.210018179278279</v>
      </c>
      <c r="H61" t="s">
        <v>10</v>
      </c>
      <c r="I61" s="46">
        <v>21.491975493917735</v>
      </c>
      <c r="K61" t="s">
        <v>10</v>
      </c>
      <c r="L61" s="46">
        <v>-5.9756296809442269</v>
      </c>
      <c r="M61" s="46">
        <f t="shared" si="55"/>
        <v>5.9756296809442269</v>
      </c>
      <c r="N61" t="s">
        <v>10</v>
      </c>
      <c r="O61" s="46">
        <v>-2.2131961781274914</v>
      </c>
      <c r="P61" s="46">
        <f t="shared" si="56"/>
        <v>2.2131961781274914</v>
      </c>
      <c r="Q61" t="s">
        <v>10</v>
      </c>
      <c r="R61" s="46">
        <v>2.5770653406994128</v>
      </c>
      <c r="T61" t="s">
        <v>10</v>
      </c>
      <c r="U61" s="5">
        <f t="shared" si="46"/>
        <v>65.941846115304585</v>
      </c>
      <c r="V61" s="5">
        <f t="shared" si="47"/>
        <v>88.490743393859162</v>
      </c>
      <c r="W61" s="5">
        <f t="shared" si="54"/>
        <v>199.91628230588333</v>
      </c>
      <c r="X61" s="5">
        <f t="shared" si="57"/>
        <v>22.583975692877612</v>
      </c>
      <c r="Y61" s="5">
        <f t="shared" si="58"/>
        <v>106.92287743513216</v>
      </c>
      <c r="Z61" s="5">
        <f t="shared" si="51"/>
        <v>70.687312440351121</v>
      </c>
      <c r="AA61" s="1"/>
      <c r="AB61" s="4" t="s">
        <v>80</v>
      </c>
      <c r="AC61" t="str">
        <f t="shared" si="66"/>
        <v>Spain</v>
      </c>
      <c r="AD61" s="6">
        <f t="shared" si="67"/>
        <v>133.13477959988742</v>
      </c>
      <c r="AE61" s="6">
        <f t="shared" si="68"/>
        <v>266.2663349012617</v>
      </c>
      <c r="AF61" s="6">
        <f t="shared" si="69"/>
        <v>96.379186332766693</v>
      </c>
      <c r="AG61" s="6">
        <f t="shared" si="70"/>
        <v>99.4528654796366</v>
      </c>
      <c r="AH61" s="6">
        <f t="shared" si="71"/>
        <v>109.45048991427886</v>
      </c>
      <c r="AI61" s="6">
        <f t="shared" si="72"/>
        <v>40.453288038027694</v>
      </c>
      <c r="AJ61" s="6">
        <f t="shared" si="52"/>
        <v>124.18949071097649</v>
      </c>
      <c r="AK61" s="3">
        <f t="shared" si="53"/>
        <v>23</v>
      </c>
      <c r="AL61" s="3"/>
      <c r="AM61" s="3"/>
    </row>
    <row r="62" spans="2:39" x14ac:dyDescent="0.25">
      <c r="B62" t="s">
        <v>13</v>
      </c>
      <c r="C62" s="46">
        <v>3.6267368205068071</v>
      </c>
      <c r="E62" t="s">
        <v>13</v>
      </c>
      <c r="F62" s="46">
        <v>23.345681581685739</v>
      </c>
      <c r="H62" t="s">
        <v>13</v>
      </c>
      <c r="I62" s="46">
        <v>57.704941155138073</v>
      </c>
      <c r="K62" t="s">
        <v>13</v>
      </c>
      <c r="L62" s="46">
        <v>32.854348759428184</v>
      </c>
      <c r="M62" s="46">
        <f t="shared" si="55"/>
        <v>32.854348759428184</v>
      </c>
      <c r="N62" t="s">
        <v>13</v>
      </c>
      <c r="O62" s="46">
        <v>-0.6844655991547538</v>
      </c>
      <c r="P62" s="46">
        <f t="shared" si="56"/>
        <v>0.6844655991547538</v>
      </c>
      <c r="Q62" t="s">
        <v>13</v>
      </c>
      <c r="R62" s="46">
        <v>5.1809283221315612</v>
      </c>
      <c r="T62" t="s">
        <v>13</v>
      </c>
      <c r="U62" s="5">
        <f t="shared" si="46"/>
        <v>152.86220264657842</v>
      </c>
      <c r="V62" s="5">
        <f t="shared" si="47"/>
        <v>54.066363133008011</v>
      </c>
      <c r="W62" s="5">
        <f t="shared" si="54"/>
        <v>125.49009574935806</v>
      </c>
      <c r="X62" s="5">
        <f t="shared" si="57"/>
        <v>124.16797114358786</v>
      </c>
      <c r="Y62" s="5">
        <f t="shared" si="58"/>
        <v>33.067575342059087</v>
      </c>
      <c r="Z62" s="5">
        <f t="shared" si="51"/>
        <v>142.10966763387708</v>
      </c>
      <c r="AA62" s="1"/>
      <c r="AB62" s="4" t="s">
        <v>97</v>
      </c>
      <c r="AC62" t="str">
        <f t="shared" si="66"/>
        <v>Sweden</v>
      </c>
      <c r="AD62" s="6">
        <f t="shared" si="67"/>
        <v>56.209806566092212</v>
      </c>
      <c r="AE62" s="6">
        <f t="shared" si="68"/>
        <v>13.747954933195134</v>
      </c>
      <c r="AF62" s="6">
        <f t="shared" si="69"/>
        <v>73.578022074245908</v>
      </c>
      <c r="AG62" s="6">
        <f t="shared" si="70"/>
        <v>80.976124714160818</v>
      </c>
      <c r="AH62" s="6">
        <f t="shared" si="71"/>
        <v>34.504023286932984</v>
      </c>
      <c r="AI62" s="6">
        <f t="shared" si="72"/>
        <v>110.57177178945372</v>
      </c>
      <c r="AJ62" s="6">
        <f t="shared" si="52"/>
        <v>61.597950560680125</v>
      </c>
      <c r="AK62" s="3">
        <f t="shared" si="53"/>
        <v>3</v>
      </c>
      <c r="AL62" s="3"/>
      <c r="AM62" s="3"/>
    </row>
    <row r="63" spans="2:39" x14ac:dyDescent="0.25">
      <c r="B63" t="s">
        <v>21</v>
      </c>
      <c r="C63" s="46">
        <v>2.2650411147055105</v>
      </c>
      <c r="E63" t="s">
        <v>21</v>
      </c>
      <c r="F63" s="46">
        <v>12.403549418972405</v>
      </c>
      <c r="H63" t="s">
        <v>21</v>
      </c>
      <c r="I63" s="46">
        <v>36.222155130364001</v>
      </c>
      <c r="K63" t="s">
        <v>21</v>
      </c>
      <c r="L63" s="46">
        <v>23.397944464478904</v>
      </c>
      <c r="M63" s="46">
        <f t="shared" si="55"/>
        <v>23.397944464478904</v>
      </c>
      <c r="N63" t="s">
        <v>21</v>
      </c>
      <c r="O63" s="46">
        <v>1.552470248827984</v>
      </c>
      <c r="P63" s="46">
        <f t="shared" si="56"/>
        <v>1.552470248827984</v>
      </c>
      <c r="Q63" t="s">
        <v>21</v>
      </c>
      <c r="R63" s="46">
        <v>3.6821466866596975</v>
      </c>
      <c r="T63" t="s">
        <v>21</v>
      </c>
      <c r="U63" s="5">
        <f t="shared" si="46"/>
        <v>95.468513712158881</v>
      </c>
      <c r="V63" s="5">
        <f t="shared" si="47"/>
        <v>28.725432781986438</v>
      </c>
      <c r="W63" s="5">
        <f t="shared" si="54"/>
        <v>64.096899732024355</v>
      </c>
      <c r="X63" s="5">
        <f t="shared" si="57"/>
        <v>88.428941762267115</v>
      </c>
      <c r="Y63" s="5">
        <f t="shared" si="58"/>
        <v>75.002201692561172</v>
      </c>
      <c r="Z63" s="5">
        <f t="shared" si="51"/>
        <v>100.99901200816184</v>
      </c>
      <c r="AA63" s="1"/>
      <c r="AB63" s="4" t="s">
        <v>98</v>
      </c>
      <c r="AC63" t="str">
        <f t="shared" si="66"/>
        <v>United Kingdom</v>
      </c>
      <c r="AD63" s="6">
        <f t="shared" si="67"/>
        <v>83.27775021265569</v>
      </c>
      <c r="AE63" s="6">
        <f t="shared" si="68"/>
        <v>90.082762591747553</v>
      </c>
      <c r="AF63" s="6">
        <f t="shared" si="69"/>
        <v>78.998992144004916</v>
      </c>
      <c r="AG63" s="6">
        <f t="shared" si="70"/>
        <v>180.25669775517795</v>
      </c>
      <c r="AH63" s="6">
        <f t="shared" si="71"/>
        <v>152.41973872873521</v>
      </c>
      <c r="AI63" s="6">
        <f t="shared" si="72"/>
        <v>114.13563645380682</v>
      </c>
      <c r="AJ63" s="6">
        <f t="shared" si="52"/>
        <v>116.52859631435469</v>
      </c>
      <c r="AK63" s="3">
        <f t="shared" si="53"/>
        <v>19</v>
      </c>
      <c r="AL63" s="3"/>
      <c r="AM63" s="3"/>
    </row>
    <row r="64" spans="2:39" x14ac:dyDescent="0.25">
      <c r="B64" t="s">
        <v>27</v>
      </c>
      <c r="C64" s="46">
        <v>3.1586932472857305</v>
      </c>
      <c r="E64" t="s">
        <v>27</v>
      </c>
      <c r="F64" s="46">
        <v>114.97294639987213</v>
      </c>
      <c r="H64" t="s">
        <v>27</v>
      </c>
      <c r="I64" s="46">
        <v>18.501283560305591</v>
      </c>
      <c r="K64" t="s">
        <v>27</v>
      </c>
      <c r="L64" s="46">
        <v>26.314830608079976</v>
      </c>
      <c r="M64" s="46">
        <f t="shared" si="55"/>
        <v>26.314830608079976</v>
      </c>
      <c r="N64" t="s">
        <v>27</v>
      </c>
      <c r="O64" s="46">
        <v>2.26551521791417</v>
      </c>
      <c r="P64" s="46">
        <f t="shared" si="56"/>
        <v>2.26551521791417</v>
      </c>
      <c r="Q64" t="s">
        <v>27</v>
      </c>
      <c r="R64" s="46">
        <v>1.4748158180168813</v>
      </c>
      <c r="T64" t="s">
        <v>27</v>
      </c>
      <c r="U64" s="5">
        <f t="shared" si="46"/>
        <v>133.13477959988742</v>
      </c>
      <c r="V64" s="5">
        <f t="shared" si="47"/>
        <v>266.2663349012617</v>
      </c>
      <c r="W64" s="5">
        <f t="shared" si="54"/>
        <v>96.379186332766693</v>
      </c>
      <c r="X64" s="5">
        <f t="shared" si="57"/>
        <v>99.4528654796366</v>
      </c>
      <c r="Y64" s="5">
        <f t="shared" si="58"/>
        <v>109.45048991427886</v>
      </c>
      <c r="Z64" s="5">
        <f t="shared" si="51"/>
        <v>40.453288038027694</v>
      </c>
      <c r="AA64" s="1"/>
      <c r="AB64" s="4"/>
    </row>
    <row r="65" spans="2:58" x14ac:dyDescent="0.25">
      <c r="B65" t="s">
        <v>9</v>
      </c>
      <c r="C65" s="46">
        <v>1.3336074688007575</v>
      </c>
      <c r="E65" t="s">
        <v>9</v>
      </c>
      <c r="F65" s="46">
        <v>5.9363226906933013</v>
      </c>
      <c r="H65" t="s">
        <v>9</v>
      </c>
      <c r="I65" s="46">
        <v>27.819421268563271</v>
      </c>
      <c r="K65" t="s">
        <v>9</v>
      </c>
      <c r="L65" s="46">
        <v>21.425958868809122</v>
      </c>
      <c r="M65" s="46">
        <f t="shared" si="55"/>
        <v>21.425958868809122</v>
      </c>
      <c r="N65" t="s">
        <v>9</v>
      </c>
      <c r="O65" s="46">
        <v>-0.71419862896030417</v>
      </c>
      <c r="P65" s="46">
        <f t="shared" si="56"/>
        <v>0.71419862896030417</v>
      </c>
      <c r="Q65" t="s">
        <v>9</v>
      </c>
      <c r="R65" s="46">
        <v>4.0311432264280729</v>
      </c>
      <c r="T65" t="s">
        <v>9</v>
      </c>
      <c r="U65" s="5">
        <f t="shared" si="46"/>
        <v>56.209806566092212</v>
      </c>
      <c r="V65" s="5">
        <f t="shared" si="47"/>
        <v>13.747954933195134</v>
      </c>
      <c r="W65" s="5">
        <f>+I67/I$68*100</f>
        <v>73.578022074245908</v>
      </c>
      <c r="X65" s="5">
        <f t="shared" si="57"/>
        <v>80.976124714160818</v>
      </c>
      <c r="Y65" s="5">
        <f t="shared" si="58"/>
        <v>34.504023286932984</v>
      </c>
      <c r="Z65" s="5">
        <f t="shared" si="51"/>
        <v>110.57177178945372</v>
      </c>
      <c r="AA65" s="1"/>
      <c r="AB65" s="4"/>
    </row>
    <row r="66" spans="2:58" x14ac:dyDescent="0.25">
      <c r="B66" t="s">
        <v>16</v>
      </c>
      <c r="C66" s="46">
        <v>1.9758087859266322</v>
      </c>
      <c r="E66" t="s">
        <v>16</v>
      </c>
      <c r="F66" s="46">
        <v>38.897446944819613</v>
      </c>
      <c r="H66" t="s">
        <v>36</v>
      </c>
      <c r="I66" s="46">
        <v>22.802705914719098</v>
      </c>
      <c r="K66" t="s">
        <v>16</v>
      </c>
      <c r="L66" s="46">
        <v>47.695201586430052</v>
      </c>
      <c r="M66" s="46">
        <f t="shared" si="55"/>
        <v>47.695201586430052</v>
      </c>
      <c r="N66" t="s">
        <v>16</v>
      </c>
      <c r="O66" s="46">
        <v>3.154935513499264</v>
      </c>
      <c r="P66" s="46">
        <f t="shared" si="56"/>
        <v>3.154935513499264</v>
      </c>
      <c r="Q66" t="s">
        <v>16</v>
      </c>
      <c r="R66" s="46">
        <v>4.1610719475574527</v>
      </c>
      <c r="T66" t="s">
        <v>16</v>
      </c>
      <c r="U66" s="5">
        <f t="shared" si="46"/>
        <v>83.27775021265569</v>
      </c>
      <c r="V66" s="5">
        <f t="shared" si="47"/>
        <v>90.082762591747553</v>
      </c>
      <c r="W66" s="5">
        <f t="shared" si="48"/>
        <v>78.998992144004916</v>
      </c>
      <c r="X66" s="5">
        <f t="shared" si="57"/>
        <v>180.25669775517795</v>
      </c>
      <c r="Y66" s="5">
        <f t="shared" si="58"/>
        <v>152.41973872873521</v>
      </c>
      <c r="Z66" s="5">
        <f t="shared" si="51"/>
        <v>114.13563645380682</v>
      </c>
      <c r="AA66" s="1"/>
      <c r="AB66" s="4"/>
    </row>
    <row r="67" spans="2:58" x14ac:dyDescent="0.25">
      <c r="B67" t="s">
        <v>19</v>
      </c>
      <c r="C67" s="46">
        <v>2.2613977121778812</v>
      </c>
      <c r="E67" t="s">
        <v>19</v>
      </c>
      <c r="F67" s="46">
        <v>53.099772593940131</v>
      </c>
      <c r="H67" t="s">
        <v>35</v>
      </c>
      <c r="I67" s="46">
        <v>21.237967138711944</v>
      </c>
      <c r="K67" t="s">
        <v>32</v>
      </c>
      <c r="L67" s="46">
        <v>24.673299372280219</v>
      </c>
      <c r="M67" s="46">
        <f t="shared" si="55"/>
        <v>24.673299372280219</v>
      </c>
      <c r="N67" t="s">
        <v>32</v>
      </c>
      <c r="O67" s="46">
        <v>0.5277711095674914</v>
      </c>
      <c r="P67" s="46">
        <f t="shared" si="56"/>
        <v>0.5277711095674914</v>
      </c>
      <c r="Q67" t="s">
        <v>32</v>
      </c>
      <c r="R67" s="46">
        <v>2.5505857938079366</v>
      </c>
      <c r="T67" t="s">
        <v>49</v>
      </c>
      <c r="U67" s="5">
        <f t="shared" si="46"/>
        <v>95.314949071804406</v>
      </c>
      <c r="V67" s="5">
        <f t="shared" si="47"/>
        <v>122.97398888522027</v>
      </c>
      <c r="W67" s="5">
        <f t="shared" si="48"/>
        <v>73.578022074245908</v>
      </c>
      <c r="X67" s="5">
        <f t="shared" si="57"/>
        <v>93.24894999159666</v>
      </c>
      <c r="Y67" s="5">
        <f t="shared" si="58"/>
        <v>25.497425948852282</v>
      </c>
      <c r="Z67" s="5">
        <f t="shared" si="51"/>
        <v>69.960994805002102</v>
      </c>
      <c r="AA67" s="1"/>
      <c r="AB67" s="4"/>
    </row>
    <row r="68" spans="2:58" x14ac:dyDescent="0.25">
      <c r="B68" t="s">
        <v>62</v>
      </c>
      <c r="C68" s="46">
        <f>AVERAGE(C39:C66)</f>
        <v>2.3725530299284783</v>
      </c>
      <c r="F68" s="46">
        <f>AVERAGE(F39:F66)</f>
        <v>43.179678137871619</v>
      </c>
      <c r="I68" s="46">
        <f>AVERAGE(I39:I66)</f>
        <v>28.864552946641044</v>
      </c>
      <c r="L68" s="46">
        <f>AVERAGE(L39:L66)</f>
        <v>26.016960979179821</v>
      </c>
      <c r="M68" s="46">
        <f>AVERAGE(M39:M66)</f>
        <v>26.459600214805324</v>
      </c>
      <c r="O68" s="46">
        <f>-AVERAGE(O39:O66)</f>
        <v>0.33356918972210048</v>
      </c>
      <c r="P68" s="46">
        <f>AVERAGE(P39:P66)</f>
        <v>2.0698995680042285</v>
      </c>
      <c r="R68" s="46">
        <f>AVERAGE(R39:R66)</f>
        <v>3.6457254516134663</v>
      </c>
    </row>
    <row r="70" spans="2:58" ht="15.75" x14ac:dyDescent="0.25">
      <c r="B70" s="53" t="s">
        <v>68</v>
      </c>
      <c r="U70" s="53" t="s">
        <v>68</v>
      </c>
      <c r="AB70" s="41"/>
      <c r="AC70" s="11"/>
      <c r="AD70" s="42" t="s">
        <v>109</v>
      </c>
      <c r="AE70" s="36"/>
      <c r="AF70" s="36"/>
      <c r="AG70" s="36"/>
      <c r="AH70" s="36"/>
      <c r="AI70" s="36"/>
      <c r="AJ70" s="36"/>
      <c r="AK70" s="36"/>
      <c r="AL70" s="39"/>
      <c r="BF70" t="s">
        <v>73</v>
      </c>
    </row>
    <row r="71" spans="2:58" ht="34.5" customHeight="1" x14ac:dyDescent="0.25">
      <c r="C71" t="s">
        <v>65</v>
      </c>
      <c r="F71" s="7" t="s">
        <v>66</v>
      </c>
      <c r="I71" t="s">
        <v>123</v>
      </c>
      <c r="L71" t="s">
        <v>67</v>
      </c>
      <c r="M71" s="54" t="s">
        <v>134</v>
      </c>
      <c r="O71" t="s">
        <v>63</v>
      </c>
      <c r="P71" s="54" t="s">
        <v>134</v>
      </c>
      <c r="R71" s="7" t="s">
        <v>64</v>
      </c>
      <c r="U71" t="str">
        <f>+U38</f>
        <v>Bestrijdingsmiddelen</v>
      </c>
      <c r="V71" t="str">
        <f t="shared" ref="V71:Z71" si="73">+V38</f>
        <v>Antibiotica</v>
      </c>
      <c r="W71" t="str">
        <f t="shared" si="73"/>
        <v>Ammoniak emissie</v>
      </c>
      <c r="X71" t="str">
        <f t="shared" si="73"/>
        <v>N overschot</v>
      </c>
      <c r="Y71" t="str">
        <f t="shared" si="73"/>
        <v>P overschot</v>
      </c>
      <c r="Z71" t="str">
        <f t="shared" si="73"/>
        <v>Broeikasgassen</v>
      </c>
      <c r="AB71" s="40"/>
      <c r="AC71" s="19"/>
      <c r="AD71" s="43" t="s">
        <v>52</v>
      </c>
      <c r="AE71" s="37" t="s">
        <v>53</v>
      </c>
      <c r="AF71" s="37" t="s">
        <v>54</v>
      </c>
      <c r="AG71" s="37" t="s">
        <v>55</v>
      </c>
      <c r="AH71" s="37" t="s">
        <v>56</v>
      </c>
      <c r="AI71" s="37" t="s">
        <v>57</v>
      </c>
      <c r="AJ71" s="37" t="s">
        <v>110</v>
      </c>
      <c r="AK71" s="38" t="s">
        <v>58</v>
      </c>
      <c r="AL71" s="32" t="s">
        <v>59</v>
      </c>
      <c r="AM71" s="3"/>
      <c r="BE71" t="s">
        <v>74</v>
      </c>
    </row>
    <row r="72" spans="2:58" x14ac:dyDescent="0.25">
      <c r="B72" t="s">
        <v>8</v>
      </c>
      <c r="C72" s="46">
        <f>1/C39*1000</f>
        <v>776.3519856381489</v>
      </c>
      <c r="E72" t="str">
        <f>+E39</f>
        <v>Austria</v>
      </c>
      <c r="F72" s="46">
        <f>1000/F39</f>
        <v>53.407894227615934</v>
      </c>
      <c r="H72" t="s">
        <v>8</v>
      </c>
      <c r="I72" s="46">
        <v>44.698835684308726</v>
      </c>
      <c r="K72" t="str">
        <f>+K39</f>
        <v>Austria</v>
      </c>
      <c r="L72" s="46">
        <f>1000/L39</f>
        <v>100.51439269647</v>
      </c>
      <c r="M72" s="46">
        <f>ABS(L72)</f>
        <v>100.51439269647</v>
      </c>
      <c r="N72" t="str">
        <f>+N39</f>
        <v>Austria</v>
      </c>
      <c r="O72" s="46">
        <f>1000/O39</f>
        <v>-721.87609300192082</v>
      </c>
      <c r="P72" s="46">
        <f>ABS(O72)</f>
        <v>721.87609300192082</v>
      </c>
      <c r="Q72" t="str">
        <f>+Q39</f>
        <v>Austria</v>
      </c>
      <c r="R72" s="46">
        <f>1/R39</f>
        <v>0.39243465370060293</v>
      </c>
      <c r="T72" t="s">
        <v>8</v>
      </c>
      <c r="U72" s="5">
        <f>+C72/C$101*100</f>
        <v>155.01295948218433</v>
      </c>
      <c r="V72" s="5">
        <f>+F72/F$101*100</f>
        <v>127.70599076521756</v>
      </c>
      <c r="W72" s="5">
        <f>+I72/I$101*100</f>
        <v>101.89885422803968</v>
      </c>
      <c r="X72" s="5">
        <f>+M72/M$101*100</f>
        <v>194.25644009666405</v>
      </c>
      <c r="Y72" s="5">
        <f>+P72/P$101*100</f>
        <v>59.708121383144253</v>
      </c>
      <c r="Z72" s="5">
        <f>+R72/R$101*100</f>
        <v>107.42321904949638</v>
      </c>
      <c r="AB72" s="31" t="s">
        <v>75</v>
      </c>
      <c r="AC72" s="14" t="str">
        <f>+AC39</f>
        <v>Austria</v>
      </c>
      <c r="AD72" s="6">
        <f>+U72</f>
        <v>155.01295948218433</v>
      </c>
      <c r="AE72" s="6">
        <f t="shared" ref="AD72:AI74" si="74">+V72</f>
        <v>127.70599076521756</v>
      </c>
      <c r="AF72" s="6">
        <f t="shared" si="74"/>
        <v>101.89885422803968</v>
      </c>
      <c r="AG72" s="6">
        <f t="shared" si="74"/>
        <v>194.25644009666405</v>
      </c>
      <c r="AH72" s="6">
        <f t="shared" si="74"/>
        <v>59.708121383144253</v>
      </c>
      <c r="AI72" s="6">
        <f t="shared" si="74"/>
        <v>107.42321904949638</v>
      </c>
      <c r="AJ72" s="6">
        <f>+D105</f>
        <v>106.63447238085372</v>
      </c>
      <c r="AK72" s="29">
        <f>AVERAGE(AD72:AJ72)</f>
        <v>121.80572248365715</v>
      </c>
      <c r="AL72" s="29">
        <f t="shared" ref="AL72:AL96" si="75">26-_xlfn.RANK.AVG(AK72,AK$72:AK$96,1)</f>
        <v>6</v>
      </c>
      <c r="AM72" s="6"/>
      <c r="BA72">
        <v>0</v>
      </c>
      <c r="BB72">
        <v>300</v>
      </c>
      <c r="BD72" t="s">
        <v>8</v>
      </c>
      <c r="BE72" s="5">
        <f>+(AD6+AF6+AG6+AH6)/4</f>
        <v>60.819246307439066</v>
      </c>
      <c r="BF72" s="5">
        <f t="shared" ref="BF72:BF96" si="76">+(AE72+AI72+D105)/3</f>
        <v>113.92122739852255</v>
      </c>
    </row>
    <row r="73" spans="2:58" x14ac:dyDescent="0.25">
      <c r="B73" t="s">
        <v>29</v>
      </c>
      <c r="C73" s="46">
        <f t="shared" ref="C73:C100" si="77">1/C40*1000</f>
        <v>351.03366239139956</v>
      </c>
      <c r="E73" t="str">
        <f t="shared" ref="E73:E100" si="78">+E40</f>
        <v>Belgium</v>
      </c>
      <c r="F73" s="46">
        <f t="shared" ref="F73:F99" si="79">1000/F40</f>
        <v>8.3187574101517079</v>
      </c>
      <c r="H73" t="s">
        <v>29</v>
      </c>
      <c r="I73" s="46">
        <v>35.556078089957822</v>
      </c>
      <c r="K73" t="str">
        <f t="shared" ref="K73:K100" si="80">+K40</f>
        <v>Belgium</v>
      </c>
      <c r="L73" s="46">
        <f t="shared" ref="L73:L100" si="81">1000/L40</f>
        <v>52.081396076778717</v>
      </c>
      <c r="M73" s="46">
        <f t="shared" ref="M73:M100" si="82">ABS(L73)</f>
        <v>52.081396076778717</v>
      </c>
      <c r="N73" t="str">
        <f t="shared" ref="N73:N100" si="83">+N40</f>
        <v>Belgium</v>
      </c>
      <c r="O73" s="46">
        <f t="shared" ref="O73:O100" si="84">1000/O40</f>
        <v>1307.5171541380762</v>
      </c>
      <c r="P73" s="46">
        <f t="shared" ref="P73:P100" si="85">ABS(O73)</f>
        <v>1307.5171541380762</v>
      </c>
      <c r="Q73" t="str">
        <f t="shared" ref="Q73:Q100" si="86">+Q40</f>
        <v>Belgium</v>
      </c>
      <c r="R73" s="46">
        <f t="shared" ref="R73:R100" si="87">1/R40</f>
        <v>0.22946999511485652</v>
      </c>
      <c r="T73" t="s">
        <v>29</v>
      </c>
      <c r="U73" s="5">
        <f t="shared" ref="U73:U100" si="88">+C73/C$101*100</f>
        <v>70.090330020129628</v>
      </c>
      <c r="V73" s="5">
        <f t="shared" ref="V73:V100" si="89">+F73/F$101*100</f>
        <v>19.891350751844488</v>
      </c>
      <c r="W73" s="5">
        <f t="shared" ref="W73:W100" si="90">+I73/I$101*100</f>
        <v>81.056330947816718</v>
      </c>
      <c r="X73" s="5">
        <f t="shared" ref="X73:X100" si="91">+M73/M$101*100</f>
        <v>100.65371063516066</v>
      </c>
      <c r="Y73" s="5">
        <f t="shared" ref="Y73:Y100" si="92">+P73/P$101*100</f>
        <v>108.14791306520223</v>
      </c>
      <c r="Z73" s="5">
        <f t="shared" ref="Z73:Z100" si="93">+R73/R$101*100</f>
        <v>62.814038765588819</v>
      </c>
      <c r="AB73" s="31" t="s">
        <v>76</v>
      </c>
      <c r="AC73" s="14" t="str">
        <f t="shared" ref="AC73" si="94">+AC40</f>
        <v>Belgium</v>
      </c>
      <c r="AD73" s="6">
        <f t="shared" si="74"/>
        <v>70.090330020129628</v>
      </c>
      <c r="AE73" s="6">
        <f t="shared" si="74"/>
        <v>19.891350751844488</v>
      </c>
      <c r="AF73" s="6">
        <f t="shared" si="74"/>
        <v>81.056330947816718</v>
      </c>
      <c r="AG73" s="6">
        <f t="shared" si="74"/>
        <v>100.65371063516066</v>
      </c>
      <c r="AH73" s="6">
        <f t="shared" si="74"/>
        <v>108.14791306520223</v>
      </c>
      <c r="AI73" s="6">
        <f t="shared" si="74"/>
        <v>62.814038765588819</v>
      </c>
      <c r="AJ73" s="6">
        <f t="shared" ref="AJ73:AJ96" si="95">+D106</f>
        <v>181.17689576533692</v>
      </c>
      <c r="AK73" s="29">
        <f t="shared" ref="AK73:AK96" si="96">AVERAGE(AD73:AJ73)</f>
        <v>89.11865285015422</v>
      </c>
      <c r="AL73" s="29">
        <f t="shared" si="75"/>
        <v>15</v>
      </c>
      <c r="AM73" s="6"/>
      <c r="BA73">
        <v>300</v>
      </c>
      <c r="BB73">
        <v>0</v>
      </c>
      <c r="BD73" t="s">
        <v>29</v>
      </c>
      <c r="BE73" s="5">
        <f t="shared" ref="BE73:BE96" si="97">+(AD7+AF7+AG7+AH7)/4</f>
        <v>178.0962912692363</v>
      </c>
      <c r="BF73" s="5">
        <f t="shared" si="76"/>
        <v>87.960761760923404</v>
      </c>
    </row>
    <row r="74" spans="2:58" x14ac:dyDescent="0.25">
      <c r="B74" t="s">
        <v>2</v>
      </c>
      <c r="C74" s="46">
        <f t="shared" si="77"/>
        <v>952.41068467472167</v>
      </c>
      <c r="E74" t="str">
        <f t="shared" si="78"/>
        <v>Bulgaria</v>
      </c>
      <c r="F74" s="46">
        <f t="shared" si="79"/>
        <v>43.204536272374931</v>
      </c>
      <c r="H74" t="s">
        <v>2</v>
      </c>
      <c r="I74" s="46">
        <v>42.73477151200143</v>
      </c>
      <c r="K74" t="str">
        <f t="shared" si="80"/>
        <v>Bulgaria</v>
      </c>
      <c r="L74" s="46">
        <f t="shared" si="81"/>
        <v>52.578476184580254</v>
      </c>
      <c r="M74" s="46">
        <f t="shared" si="82"/>
        <v>52.578476184580254</v>
      </c>
      <c r="N74" t="str">
        <f t="shared" si="83"/>
        <v>Bulgaria</v>
      </c>
      <c r="O74" s="46">
        <f t="shared" si="84"/>
        <v>-149.84865712605372</v>
      </c>
      <c r="P74" s="46">
        <f t="shared" si="85"/>
        <v>149.84865712605372</v>
      </c>
      <c r="Q74" t="str">
        <f t="shared" si="86"/>
        <v>Bulgaria</v>
      </c>
      <c r="R74" s="46">
        <f t="shared" si="87"/>
        <v>0.31823639227643474</v>
      </c>
      <c r="T74" t="s">
        <v>2</v>
      </c>
      <c r="U74" s="5">
        <f t="shared" si="88"/>
        <v>190.16631837751746</v>
      </c>
      <c r="V74" s="5">
        <f t="shared" si="89"/>
        <v>103.30828784787522</v>
      </c>
      <c r="W74" s="5">
        <f t="shared" si="90"/>
        <v>97.421424654662374</v>
      </c>
      <c r="X74" s="5">
        <f t="shared" si="91"/>
        <v>101.61437914833553</v>
      </c>
      <c r="Y74" s="5">
        <f t="shared" si="92"/>
        <v>12.394345643968807</v>
      </c>
      <c r="Z74" s="5">
        <f t="shared" si="93"/>
        <v>87.112535436572699</v>
      </c>
      <c r="AB74" s="31" t="s">
        <v>77</v>
      </c>
      <c r="AC74" s="14" t="str">
        <f t="shared" ref="AC74" si="98">+AC41</f>
        <v>Bulgaria</v>
      </c>
      <c r="AD74" s="6">
        <f t="shared" si="74"/>
        <v>190.16631837751746</v>
      </c>
      <c r="AE74" s="6">
        <f t="shared" si="74"/>
        <v>103.30828784787522</v>
      </c>
      <c r="AF74" s="6">
        <f t="shared" si="74"/>
        <v>97.421424654662374</v>
      </c>
      <c r="AG74" s="6">
        <f t="shared" si="74"/>
        <v>101.61437914833553</v>
      </c>
      <c r="AH74" s="6">
        <f t="shared" si="74"/>
        <v>12.394345643968807</v>
      </c>
      <c r="AI74" s="6">
        <f t="shared" si="74"/>
        <v>87.112535436572699</v>
      </c>
      <c r="AJ74" s="6">
        <f t="shared" si="95"/>
        <v>35.201762422512203</v>
      </c>
      <c r="AK74" s="29">
        <f t="shared" si="96"/>
        <v>89.602721933063449</v>
      </c>
      <c r="AL74" s="29">
        <f t="shared" si="75"/>
        <v>14</v>
      </c>
      <c r="AM74" s="6"/>
      <c r="BD74" t="s">
        <v>2</v>
      </c>
      <c r="BE74" s="5">
        <f t="shared" si="97"/>
        <v>46.427404643989988</v>
      </c>
      <c r="BF74" s="5">
        <f t="shared" si="76"/>
        <v>75.207528568986717</v>
      </c>
    </row>
    <row r="75" spans="2:58" x14ac:dyDescent="0.25">
      <c r="B75" t="s">
        <v>17</v>
      </c>
      <c r="C75" s="46">
        <f t="shared" si="77"/>
        <v>491.39215887371893</v>
      </c>
      <c r="E75" t="str">
        <f t="shared" si="78"/>
        <v>Croatia</v>
      </c>
      <c r="F75" s="46">
        <f t="shared" si="79"/>
        <v>34.382968819569065</v>
      </c>
      <c r="H75" t="s">
        <v>17</v>
      </c>
      <c r="I75" s="46">
        <v>34.580429567615838</v>
      </c>
      <c r="L75" s="46"/>
      <c r="M75" s="46"/>
      <c r="O75" s="46"/>
      <c r="P75" s="46"/>
      <c r="Q75" t="str">
        <f t="shared" si="86"/>
        <v>Croatia</v>
      </c>
      <c r="R75" s="46">
        <f t="shared" si="87"/>
        <v>0.39176788148720615</v>
      </c>
      <c r="T75" t="s">
        <v>17</v>
      </c>
      <c r="U75" s="5">
        <f t="shared" si="88"/>
        <v>98.115486560831798</v>
      </c>
      <c r="V75" s="5">
        <f t="shared" si="89"/>
        <v>82.214645644692283</v>
      </c>
      <c r="W75" s="5">
        <f t="shared" si="90"/>
        <v>78.832168617100166</v>
      </c>
      <c r="X75" s="5">
        <f t="shared" si="91"/>
        <v>0</v>
      </c>
      <c r="Y75" s="5">
        <f t="shared" si="92"/>
        <v>0</v>
      </c>
      <c r="Z75" s="5">
        <f t="shared" si="93"/>
        <v>107.24069995527164</v>
      </c>
      <c r="AB75" s="31" t="s">
        <v>78</v>
      </c>
      <c r="AC75" s="14" t="str">
        <f t="shared" ref="AC75" si="99">+AC42</f>
        <v>Croatia</v>
      </c>
      <c r="AD75" s="6">
        <f>+U75</f>
        <v>98.115486560831798</v>
      </c>
      <c r="AE75" s="6">
        <f>+V75</f>
        <v>82.214645644692283</v>
      </c>
      <c r="AF75" s="6"/>
      <c r="AG75" s="6"/>
      <c r="AH75" s="6"/>
      <c r="AI75" s="6">
        <f>+Z75</f>
        <v>107.24069995527164</v>
      </c>
      <c r="AJ75" s="6">
        <f t="shared" si="95"/>
        <v>77.757563068555612</v>
      </c>
      <c r="AK75" s="29">
        <f t="shared" si="96"/>
        <v>91.332098807337829</v>
      </c>
      <c r="AL75" s="29">
        <f t="shared" si="75"/>
        <v>12</v>
      </c>
      <c r="AM75" s="6"/>
      <c r="BD75" t="s">
        <v>17</v>
      </c>
      <c r="BE75" s="5">
        <f t="shared" si="97"/>
        <v>15.174177678770285</v>
      </c>
      <c r="BF75" s="5">
        <f t="shared" si="76"/>
        <v>89.070969556173168</v>
      </c>
    </row>
    <row r="76" spans="2:58" x14ac:dyDescent="0.25">
      <c r="B76" t="s">
        <v>28</v>
      </c>
      <c r="C76" s="46">
        <f t="shared" si="77"/>
        <v>372.06539099297061</v>
      </c>
      <c r="E76" t="str">
        <f t="shared" si="78"/>
        <v>Cyprus</v>
      </c>
      <c r="F76" s="46">
        <f t="shared" si="79"/>
        <v>6.8644161447560297</v>
      </c>
      <c r="H76" t="s">
        <v>28</v>
      </c>
      <c r="I76" s="46">
        <v>56.916796545266742</v>
      </c>
      <c r="K76" t="str">
        <f t="shared" si="80"/>
        <v>Cyprus</v>
      </c>
      <c r="L76" s="46">
        <f t="shared" si="81"/>
        <v>30.456045591233554</v>
      </c>
      <c r="M76" s="46">
        <f t="shared" si="82"/>
        <v>30.456045591233554</v>
      </c>
      <c r="N76" t="str">
        <f t="shared" si="83"/>
        <v>Cyprus</v>
      </c>
      <c r="O76" s="46">
        <f t="shared" si="84"/>
        <v>185.35358996539793</v>
      </c>
      <c r="P76" s="46">
        <f t="shared" si="85"/>
        <v>185.35358996539793</v>
      </c>
      <c r="Q76" t="str">
        <f t="shared" si="86"/>
        <v>Cyprus</v>
      </c>
      <c r="R76" s="46">
        <f t="shared" si="87"/>
        <v>0.53279729808954834</v>
      </c>
      <c r="T76" t="s">
        <v>28</v>
      </c>
      <c r="U76" s="5">
        <f t="shared" si="88"/>
        <v>74.289701637471211</v>
      </c>
      <c r="V76" s="5">
        <f t="shared" si="89"/>
        <v>16.413810682270658</v>
      </c>
      <c r="W76" s="5">
        <f t="shared" si="90"/>
        <v>129.75184399107513</v>
      </c>
      <c r="X76" s="5">
        <f t="shared" si="91"/>
        <v>58.86005811964187</v>
      </c>
      <c r="Y76" s="5">
        <f t="shared" si="92"/>
        <v>15.331044698312347</v>
      </c>
      <c r="Z76" s="5">
        <f t="shared" si="93"/>
        <v>145.84543011667637</v>
      </c>
      <c r="AB76" s="31" t="s">
        <v>79</v>
      </c>
      <c r="AC76" s="14" t="str">
        <f t="shared" ref="AC76" si="100">+AC43</f>
        <v>Czech Republic</v>
      </c>
      <c r="AD76" s="6">
        <f t="shared" ref="AD76:AD87" si="101">+U77</f>
        <v>46.578389440277057</v>
      </c>
      <c r="AE76" s="6">
        <f t="shared" ref="AE76:AE87" si="102">+V77</f>
        <v>64.106746138988285</v>
      </c>
      <c r="AF76" s="6">
        <f t="shared" ref="AF76:AF87" si="103">+W77</f>
        <v>51.780486554848551</v>
      </c>
      <c r="AG76" s="6">
        <f t="shared" ref="AG76:AG87" si="104">+X77</f>
        <v>25.142613172793553</v>
      </c>
      <c r="AH76" s="6">
        <f t="shared" ref="AH76:AH87" si="105">+Y77</f>
        <v>28.759983605821311</v>
      </c>
      <c r="AI76" s="6">
        <f t="shared" ref="AI76:AI87" si="106">+Z77</f>
        <v>49.422097332373113</v>
      </c>
      <c r="AJ76" s="6">
        <f t="shared" si="95"/>
        <v>44.094635855760714</v>
      </c>
      <c r="AK76" s="29">
        <f t="shared" si="96"/>
        <v>44.269278871551798</v>
      </c>
      <c r="AL76" s="29">
        <f t="shared" si="75"/>
        <v>25</v>
      </c>
      <c r="AM76" s="6"/>
      <c r="BD76" t="s">
        <v>25</v>
      </c>
      <c r="BE76" s="5">
        <f t="shared" si="97"/>
        <v>84.637630496985494</v>
      </c>
      <c r="BF76" s="5">
        <f t="shared" si="76"/>
        <v>52.541159775707371</v>
      </c>
    </row>
    <row r="77" spans="2:58" x14ac:dyDescent="0.25">
      <c r="B77" t="s">
        <v>25</v>
      </c>
      <c r="C77" s="46">
        <f t="shared" si="77"/>
        <v>233.27872231187288</v>
      </c>
      <c r="E77" t="str">
        <f t="shared" si="78"/>
        <v>Czech Republic</v>
      </c>
      <c r="F77" s="46">
        <f t="shared" si="79"/>
        <v>26.81006816165927</v>
      </c>
      <c r="H77" t="s">
        <v>25</v>
      </c>
      <c r="I77" s="46">
        <v>22.713969432757764</v>
      </c>
      <c r="K77" t="str">
        <f t="shared" si="80"/>
        <v>Czech Republic</v>
      </c>
      <c r="L77" s="46">
        <f t="shared" si="81"/>
        <v>13.009578949393143</v>
      </c>
      <c r="M77" s="46">
        <f t="shared" si="82"/>
        <v>13.009578949393143</v>
      </c>
      <c r="N77" t="str">
        <f t="shared" si="83"/>
        <v>Czech Republic</v>
      </c>
      <c r="O77" s="46">
        <f t="shared" si="84"/>
        <v>-347.71056464741673</v>
      </c>
      <c r="P77" s="46">
        <f t="shared" si="85"/>
        <v>347.71056464741673</v>
      </c>
      <c r="Q77" t="str">
        <f t="shared" si="86"/>
        <v>Czech Republic</v>
      </c>
      <c r="R77" s="46">
        <f t="shared" si="87"/>
        <v>0.18054703464854197</v>
      </c>
      <c r="T77" t="s">
        <v>25</v>
      </c>
      <c r="U77" s="5">
        <f t="shared" si="88"/>
        <v>46.578389440277057</v>
      </c>
      <c r="V77" s="5">
        <f t="shared" si="89"/>
        <v>64.106746138988285</v>
      </c>
      <c r="W77" s="5">
        <f t="shared" si="90"/>
        <v>51.780486554848551</v>
      </c>
      <c r="X77" s="5">
        <f t="shared" si="91"/>
        <v>25.142613172793553</v>
      </c>
      <c r="Y77" s="5">
        <f t="shared" si="92"/>
        <v>28.759983605821311</v>
      </c>
      <c r="Z77" s="5">
        <f t="shared" si="93"/>
        <v>49.422097332373113</v>
      </c>
      <c r="AB77" s="31" t="s">
        <v>82</v>
      </c>
      <c r="AC77" s="14" t="str">
        <f t="shared" ref="AC77" si="107">+AC44</f>
        <v>Denmark</v>
      </c>
      <c r="AD77" s="6">
        <f t="shared" si="101"/>
        <v>149.68245015898231</v>
      </c>
      <c r="AE77" s="6">
        <f t="shared" si="102"/>
        <v>64.206114480593612</v>
      </c>
      <c r="AF77" s="6">
        <f t="shared" si="103"/>
        <v>90.916280533256156</v>
      </c>
      <c r="AG77" s="6">
        <f t="shared" si="104"/>
        <v>94.388657361113559</v>
      </c>
      <c r="AH77" s="6">
        <f t="shared" si="105"/>
        <v>75.490897623413758</v>
      </c>
      <c r="AI77" s="6">
        <f t="shared" si="106"/>
        <v>74.759021412923389</v>
      </c>
      <c r="AJ77" s="6">
        <f t="shared" si="95"/>
        <v>112.16541979414939</v>
      </c>
      <c r="AK77" s="29">
        <f t="shared" si="96"/>
        <v>94.515548766347464</v>
      </c>
      <c r="AL77" s="29">
        <f t="shared" si="75"/>
        <v>9</v>
      </c>
      <c r="AM77" s="6"/>
      <c r="BD77" t="s">
        <v>11</v>
      </c>
      <c r="BE77" s="5">
        <f t="shared" si="97"/>
        <v>97.070333765135217</v>
      </c>
      <c r="BF77" s="5">
        <f t="shared" si="76"/>
        <v>83.710185229222134</v>
      </c>
    </row>
    <row r="78" spans="2:58" x14ac:dyDescent="0.25">
      <c r="B78" t="s">
        <v>11</v>
      </c>
      <c r="C78" s="46">
        <f t="shared" si="77"/>
        <v>749.65517582718473</v>
      </c>
      <c r="E78" t="str">
        <f t="shared" si="78"/>
        <v>Denmark</v>
      </c>
      <c r="F78" s="46">
        <f t="shared" si="79"/>
        <v>26.851624973882654</v>
      </c>
      <c r="H78" t="s">
        <v>11</v>
      </c>
      <c r="I78" s="46">
        <v>39.881232378629399</v>
      </c>
      <c r="K78" t="str">
        <f t="shared" si="80"/>
        <v>Denmark</v>
      </c>
      <c r="L78" s="46">
        <f t="shared" si="81"/>
        <v>48.839660437339852</v>
      </c>
      <c r="M78" s="46">
        <f t="shared" si="82"/>
        <v>48.839660437339852</v>
      </c>
      <c r="N78" t="str">
        <f t="shared" si="83"/>
        <v>Denmark</v>
      </c>
      <c r="O78" s="46">
        <f t="shared" si="84"/>
        <v>912.6911544227886</v>
      </c>
      <c r="P78" s="46">
        <f t="shared" si="85"/>
        <v>912.6911544227886</v>
      </c>
      <c r="Q78" t="str">
        <f t="shared" si="86"/>
        <v>Denmark</v>
      </c>
      <c r="R78" s="46">
        <f t="shared" si="87"/>
        <v>0.27310697760470892</v>
      </c>
      <c r="T78" t="s">
        <v>11</v>
      </c>
      <c r="U78" s="5">
        <f t="shared" si="88"/>
        <v>149.68245015898231</v>
      </c>
      <c r="V78" s="5">
        <f t="shared" si="89"/>
        <v>64.206114480593612</v>
      </c>
      <c r="W78" s="5">
        <f t="shared" si="90"/>
        <v>90.916280533256156</v>
      </c>
      <c r="X78" s="5">
        <f t="shared" si="91"/>
        <v>94.388657361113559</v>
      </c>
      <c r="Y78" s="5">
        <f t="shared" si="92"/>
        <v>75.490897623413758</v>
      </c>
      <c r="Z78" s="5">
        <f t="shared" si="93"/>
        <v>74.759021412923389</v>
      </c>
      <c r="AB78" s="31" t="s">
        <v>80</v>
      </c>
      <c r="AC78" s="14" t="str">
        <f t="shared" ref="AC78" si="108">+AC45</f>
        <v>Estonia</v>
      </c>
      <c r="AD78" s="6">
        <f t="shared" si="101"/>
        <v>98.276398127576385</v>
      </c>
      <c r="AE78" s="6">
        <f t="shared" si="102"/>
        <v>83.033451409425112</v>
      </c>
      <c r="AF78" s="6">
        <f t="shared" si="103"/>
        <v>63.117215420570226</v>
      </c>
      <c r="AG78" s="6">
        <f t="shared" si="104"/>
        <v>56.394528124521983</v>
      </c>
      <c r="AH78" s="6">
        <f t="shared" si="105"/>
        <v>7.3869979113567936</v>
      </c>
      <c r="AI78" s="6">
        <f t="shared" si="106"/>
        <v>62.206067209027658</v>
      </c>
      <c r="AJ78" s="6">
        <f t="shared" si="95"/>
        <v>32.321466716827551</v>
      </c>
      <c r="AK78" s="29">
        <f t="shared" si="96"/>
        <v>57.533732131329387</v>
      </c>
      <c r="AL78" s="29">
        <f t="shared" si="75"/>
        <v>24</v>
      </c>
      <c r="AM78" s="6"/>
      <c r="BD78" t="s">
        <v>3</v>
      </c>
      <c r="BE78" s="5">
        <f t="shared" si="97"/>
        <v>75.843621824623227</v>
      </c>
      <c r="BF78" s="5">
        <f t="shared" si="76"/>
        <v>59.186995111760105</v>
      </c>
    </row>
    <row r="79" spans="2:58" x14ac:dyDescent="0.25">
      <c r="B79" t="s">
        <v>3</v>
      </c>
      <c r="C79" s="46">
        <f t="shared" si="77"/>
        <v>492.19805287620494</v>
      </c>
      <c r="E79" t="str">
        <f t="shared" si="78"/>
        <v>Estonia</v>
      </c>
      <c r="F79" s="46">
        <f t="shared" si="79"/>
        <v>34.725401397819923</v>
      </c>
      <c r="H79" t="s">
        <v>3</v>
      </c>
      <c r="I79" s="46">
        <v>27.686926043559506</v>
      </c>
      <c r="K79" t="str">
        <f t="shared" si="80"/>
        <v>Estonia</v>
      </c>
      <c r="L79" s="46">
        <f t="shared" si="81"/>
        <v>29.180302815287039</v>
      </c>
      <c r="M79" s="46">
        <f t="shared" si="82"/>
        <v>29.180302815287039</v>
      </c>
      <c r="N79" t="str">
        <f t="shared" si="83"/>
        <v>Estonia</v>
      </c>
      <c r="O79" s="46">
        <f t="shared" si="84"/>
        <v>-89.309411646787609</v>
      </c>
      <c r="P79" s="46">
        <f t="shared" si="85"/>
        <v>89.309411646787609</v>
      </c>
      <c r="Q79" t="str">
        <f t="shared" si="86"/>
        <v>Estonia</v>
      </c>
      <c r="R79" s="46">
        <f t="shared" si="87"/>
        <v>0.22724897521459675</v>
      </c>
      <c r="T79" t="s">
        <v>3</v>
      </c>
      <c r="U79" s="5">
        <f t="shared" si="88"/>
        <v>98.276398127576385</v>
      </c>
      <c r="V79" s="5">
        <f t="shared" si="89"/>
        <v>83.033451409425112</v>
      </c>
      <c r="W79" s="5">
        <f t="shared" si="90"/>
        <v>63.117215420570226</v>
      </c>
      <c r="X79" s="5">
        <f t="shared" si="91"/>
        <v>56.394528124521983</v>
      </c>
      <c r="Y79" s="5">
        <f t="shared" si="92"/>
        <v>7.3869979113567936</v>
      </c>
      <c r="Z79" s="5">
        <f t="shared" si="93"/>
        <v>62.206067209027658</v>
      </c>
      <c r="AB79" s="31" t="s">
        <v>81</v>
      </c>
      <c r="AC79" s="14" t="str">
        <f t="shared" ref="AC79" si="109">+AC46</f>
        <v>Finland</v>
      </c>
      <c r="AD79" s="6">
        <f t="shared" si="101"/>
        <v>68.336381262238177</v>
      </c>
      <c r="AE79" s="6">
        <f t="shared" si="102"/>
        <v>262.6415897861657</v>
      </c>
      <c r="AF79" s="6">
        <f t="shared" si="103"/>
        <v>96.32586054624953</v>
      </c>
      <c r="AG79" s="6">
        <f t="shared" si="104"/>
        <v>76.448084610074119</v>
      </c>
      <c r="AH79" s="6">
        <f t="shared" si="105"/>
        <v>40.352519244811575</v>
      </c>
      <c r="AI79" s="6">
        <f t="shared" si="106"/>
        <v>52.629059842046111</v>
      </c>
      <c r="AJ79" s="6">
        <f t="shared" si="95"/>
        <v>57.405765040012049</v>
      </c>
      <c r="AK79" s="29">
        <f t="shared" si="96"/>
        <v>93.448465761656749</v>
      </c>
      <c r="AL79" s="29">
        <f t="shared" si="75"/>
        <v>11</v>
      </c>
      <c r="AM79" s="6"/>
      <c r="BD79" t="s">
        <v>20</v>
      </c>
      <c r="BE79" s="5">
        <f t="shared" si="97"/>
        <v>70.833960413791388</v>
      </c>
      <c r="BF79" s="5">
        <f t="shared" si="76"/>
        <v>124.22547155607462</v>
      </c>
    </row>
    <row r="80" spans="2:58" x14ac:dyDescent="0.25">
      <c r="B80" t="s">
        <v>20</v>
      </c>
      <c r="C80" s="46">
        <f t="shared" si="77"/>
        <v>342.24935425712971</v>
      </c>
      <c r="E80" t="str">
        <f t="shared" si="78"/>
        <v>Finland</v>
      </c>
      <c r="F80" s="46">
        <f t="shared" si="79"/>
        <v>109.83928132910198</v>
      </c>
      <c r="H80" t="s">
        <v>20</v>
      </c>
      <c r="I80" s="46">
        <v>42.254192604274159</v>
      </c>
      <c r="K80" t="str">
        <f t="shared" si="80"/>
        <v>Finland</v>
      </c>
      <c r="L80" s="46">
        <f t="shared" si="81"/>
        <v>39.556643751765705</v>
      </c>
      <c r="M80" s="46">
        <f t="shared" si="82"/>
        <v>39.556643751765705</v>
      </c>
      <c r="N80" t="str">
        <f t="shared" si="83"/>
        <v>Finland</v>
      </c>
      <c r="O80" s="46">
        <f t="shared" si="84"/>
        <v>487.86527293844375</v>
      </c>
      <c r="P80" s="46">
        <f t="shared" si="85"/>
        <v>487.86527293844375</v>
      </c>
      <c r="Q80" t="str">
        <f t="shared" si="86"/>
        <v>Finland</v>
      </c>
      <c r="R80" s="46">
        <f t="shared" si="87"/>
        <v>0.19226259514886973</v>
      </c>
      <c r="T80" t="s">
        <v>20</v>
      </c>
      <c r="U80" s="5">
        <f t="shared" si="88"/>
        <v>68.336381262238177</v>
      </c>
      <c r="V80" s="5">
        <f t="shared" si="89"/>
        <v>262.6415897861657</v>
      </c>
      <c r="W80" s="5">
        <f t="shared" si="90"/>
        <v>96.32586054624953</v>
      </c>
      <c r="X80" s="5">
        <f t="shared" si="91"/>
        <v>76.448084610074119</v>
      </c>
      <c r="Y80" s="5">
        <f t="shared" si="92"/>
        <v>40.352519244811575</v>
      </c>
      <c r="Z80" s="5">
        <f t="shared" si="93"/>
        <v>52.629059842046111</v>
      </c>
      <c r="AB80" s="31" t="s">
        <v>83</v>
      </c>
      <c r="AC80" s="14" t="str">
        <f t="shared" ref="AC80" si="110">+AC47</f>
        <v>France</v>
      </c>
      <c r="AD80" s="6">
        <f t="shared" si="101"/>
        <v>84.283414605257263</v>
      </c>
      <c r="AE80" s="6">
        <f t="shared" si="102"/>
        <v>97.241811390601057</v>
      </c>
      <c r="AF80" s="6">
        <f t="shared" si="103"/>
        <v>111.28742880952309</v>
      </c>
      <c r="AG80" s="6">
        <f t="shared" si="104"/>
        <v>93.006815167097997</v>
      </c>
      <c r="AH80" s="6">
        <f t="shared" si="105"/>
        <v>382.12863356333878</v>
      </c>
      <c r="AI80" s="6">
        <f t="shared" si="106"/>
        <v>100.48006669846386</v>
      </c>
      <c r="AJ80" s="6">
        <f t="shared" si="95"/>
        <v>105.01626257099286</v>
      </c>
      <c r="AK80" s="29">
        <f t="shared" si="96"/>
        <v>139.06349040075355</v>
      </c>
      <c r="AL80" s="29">
        <f t="shared" si="75"/>
        <v>4</v>
      </c>
      <c r="AM80" s="6"/>
      <c r="BD80" t="s">
        <v>23</v>
      </c>
      <c r="BE80" s="5">
        <f t="shared" si="97"/>
        <v>68.518793778658846</v>
      </c>
      <c r="BF80" s="5">
        <f t="shared" si="76"/>
        <v>100.91271355335259</v>
      </c>
    </row>
    <row r="81" spans="2:58" x14ac:dyDescent="0.25">
      <c r="B81" t="s">
        <v>23</v>
      </c>
      <c r="C81" s="46">
        <f t="shared" si="77"/>
        <v>422.11694108501382</v>
      </c>
      <c r="E81" t="str">
        <f t="shared" si="78"/>
        <v>France</v>
      </c>
      <c r="F81" s="46">
        <f t="shared" si="79"/>
        <v>40.667476491365306</v>
      </c>
      <c r="H81" t="s">
        <v>23</v>
      </c>
      <c r="I81" s="46">
        <v>48.817217149015391</v>
      </c>
      <c r="K81" t="str">
        <f t="shared" si="80"/>
        <v>France</v>
      </c>
      <c r="L81" s="46">
        <f t="shared" si="81"/>
        <v>48.124651818502215</v>
      </c>
      <c r="M81" s="46">
        <f t="shared" si="82"/>
        <v>48.124651818502215</v>
      </c>
      <c r="N81" t="str">
        <f t="shared" si="83"/>
        <v>France</v>
      </c>
      <c r="O81" s="46">
        <f t="shared" si="84"/>
        <v>4619.9665745762131</v>
      </c>
      <c r="P81" s="46">
        <f t="shared" si="85"/>
        <v>4619.9665745762131</v>
      </c>
      <c r="Q81" t="str">
        <f t="shared" si="86"/>
        <v>France</v>
      </c>
      <c r="R81" s="46">
        <f t="shared" si="87"/>
        <v>0.36707017837974582</v>
      </c>
      <c r="T81" t="s">
        <v>23</v>
      </c>
      <c r="U81" s="5">
        <f t="shared" si="88"/>
        <v>84.283414605257263</v>
      </c>
      <c r="V81" s="5">
        <f t="shared" si="89"/>
        <v>97.241811390601057</v>
      </c>
      <c r="W81" s="5">
        <f t="shared" si="90"/>
        <v>111.28742880952309</v>
      </c>
      <c r="X81" s="5">
        <f t="shared" si="91"/>
        <v>93.006815167097997</v>
      </c>
      <c r="Y81" s="5">
        <f t="shared" si="92"/>
        <v>382.12863356333878</v>
      </c>
      <c r="Z81" s="5">
        <f t="shared" si="93"/>
        <v>100.48006669846386</v>
      </c>
      <c r="AB81" s="31" t="s">
        <v>84</v>
      </c>
      <c r="AC81" s="14" t="str">
        <f t="shared" ref="AC81" si="111">+AC48</f>
        <v>Germany</v>
      </c>
      <c r="AD81" s="6">
        <f t="shared" si="101"/>
        <v>81.76013739854703</v>
      </c>
      <c r="AE81" s="6">
        <f t="shared" si="102"/>
        <v>30.58788067691604</v>
      </c>
      <c r="AF81" s="6">
        <f t="shared" si="103"/>
        <v>68.539826252722051</v>
      </c>
      <c r="AG81" s="6">
        <f t="shared" si="104"/>
        <v>63.513296844546552</v>
      </c>
      <c r="AH81" s="6">
        <f t="shared" si="105"/>
        <v>299.91277893801629</v>
      </c>
      <c r="AI81" s="6">
        <f t="shared" si="106"/>
        <v>78.368773479579033</v>
      </c>
      <c r="AJ81" s="6">
        <f t="shared" si="95"/>
        <v>118.26804669177579</v>
      </c>
      <c r="AK81" s="29">
        <f t="shared" si="96"/>
        <v>105.85010575458612</v>
      </c>
      <c r="AL81" s="29">
        <f t="shared" si="75"/>
        <v>8</v>
      </c>
      <c r="AM81" s="6"/>
      <c r="BD81" t="s">
        <v>24</v>
      </c>
      <c r="BE81" s="5">
        <f t="shared" si="97"/>
        <v>106.27629669604394</v>
      </c>
      <c r="BF81" s="5">
        <f t="shared" si="76"/>
        <v>75.741566949423614</v>
      </c>
    </row>
    <row r="82" spans="2:58" x14ac:dyDescent="0.25">
      <c r="B82" t="s">
        <v>24</v>
      </c>
      <c r="C82" s="46">
        <f t="shared" si="77"/>
        <v>409.47960239869502</v>
      </c>
      <c r="E82" t="str">
        <f t="shared" si="78"/>
        <v>Germany</v>
      </c>
      <c r="F82" s="46">
        <f t="shared" si="79"/>
        <v>12.792150830598398</v>
      </c>
      <c r="H82" t="s">
        <v>24</v>
      </c>
      <c r="I82" s="46">
        <v>30.065602353539148</v>
      </c>
      <c r="K82" t="str">
        <f t="shared" si="80"/>
        <v>Germany</v>
      </c>
      <c r="L82" s="46">
        <f t="shared" si="81"/>
        <v>32.863777681210856</v>
      </c>
      <c r="M82" s="46">
        <f t="shared" si="82"/>
        <v>32.863777681210856</v>
      </c>
      <c r="N82" t="str">
        <f t="shared" si="83"/>
        <v>Germany</v>
      </c>
      <c r="O82" s="46">
        <f t="shared" si="84"/>
        <v>3625.9701374935976</v>
      </c>
      <c r="P82" s="46">
        <f t="shared" si="85"/>
        <v>3625.9701374935976</v>
      </c>
      <c r="Q82" t="str">
        <f t="shared" si="86"/>
        <v>Germany</v>
      </c>
      <c r="R82" s="46">
        <f t="shared" si="87"/>
        <v>0.28629399447831738</v>
      </c>
      <c r="T82" t="s">
        <v>24</v>
      </c>
      <c r="U82" s="5">
        <f t="shared" si="88"/>
        <v>81.76013739854703</v>
      </c>
      <c r="V82" s="5">
        <f t="shared" si="89"/>
        <v>30.58788067691604</v>
      </c>
      <c r="W82" s="5">
        <f t="shared" si="90"/>
        <v>68.539826252722051</v>
      </c>
      <c r="X82" s="5">
        <f t="shared" si="91"/>
        <v>63.513296844546552</v>
      </c>
      <c r="Y82" s="5">
        <f t="shared" si="92"/>
        <v>299.91277893801629</v>
      </c>
      <c r="Z82" s="5">
        <f t="shared" si="93"/>
        <v>78.368773479579033</v>
      </c>
      <c r="AB82" s="31" t="s">
        <v>85</v>
      </c>
      <c r="AC82" s="14" t="str">
        <f t="shared" ref="AC82" si="112">+AC49</f>
        <v>Greece</v>
      </c>
      <c r="AD82" s="6">
        <f t="shared" si="101"/>
        <v>184.91402772679689</v>
      </c>
      <c r="AE82" s="6">
        <f t="shared" si="102"/>
        <v>173.13667170132143</v>
      </c>
      <c r="AF82" s="6">
        <f t="shared" si="103"/>
        <v>218.67425558767178</v>
      </c>
      <c r="AG82" s="6">
        <f t="shared" si="104"/>
        <v>41.793003172151636</v>
      </c>
      <c r="AH82" s="6">
        <f t="shared" si="105"/>
        <v>422.12313814199626</v>
      </c>
      <c r="AI82" s="6">
        <f t="shared" si="106"/>
        <v>171.11221305002104</v>
      </c>
      <c r="AJ82" s="6">
        <f t="shared" si="95"/>
        <v>103.10414039285473</v>
      </c>
      <c r="AK82" s="29">
        <f t="shared" si="96"/>
        <v>187.83677853897342</v>
      </c>
      <c r="AL82" s="29">
        <f t="shared" si="75"/>
        <v>2</v>
      </c>
      <c r="AM82" s="6"/>
      <c r="BD82" t="s">
        <v>4</v>
      </c>
      <c r="BE82" s="5">
        <f t="shared" si="97"/>
        <v>48.247691879323355</v>
      </c>
      <c r="BF82" s="5">
        <f t="shared" si="76"/>
        <v>149.11767504806573</v>
      </c>
    </row>
    <row r="83" spans="2:58" x14ac:dyDescent="0.25">
      <c r="B83" t="s">
        <v>4</v>
      </c>
      <c r="C83" s="46">
        <f t="shared" si="77"/>
        <v>926.10561773414611</v>
      </c>
      <c r="E83" t="str">
        <f t="shared" si="78"/>
        <v>Greece</v>
      </c>
      <c r="F83" s="46">
        <f t="shared" si="79"/>
        <v>72.407449280477664</v>
      </c>
      <c r="H83" t="s">
        <v>4</v>
      </c>
      <c r="I83" s="46">
        <v>95.923400640281272</v>
      </c>
      <c r="K83" t="str">
        <f t="shared" si="80"/>
        <v>Greece</v>
      </c>
      <c r="L83" s="46">
        <f t="shared" si="81"/>
        <v>21.625014494861041</v>
      </c>
      <c r="M83" s="46">
        <f t="shared" si="82"/>
        <v>21.625014494861041</v>
      </c>
      <c r="N83" t="str">
        <f t="shared" si="83"/>
        <v>Greece</v>
      </c>
      <c r="O83" s="46">
        <f t="shared" si="84"/>
        <v>5103.5034207872059</v>
      </c>
      <c r="P83" s="46">
        <f t="shared" si="85"/>
        <v>5103.5034207872059</v>
      </c>
      <c r="Q83" t="str">
        <f t="shared" si="86"/>
        <v>Greece</v>
      </c>
      <c r="R83" s="46">
        <f t="shared" si="87"/>
        <v>0.62510100392065671</v>
      </c>
      <c r="T83" t="s">
        <v>4</v>
      </c>
      <c r="U83" s="5">
        <f t="shared" si="88"/>
        <v>184.91402772679689</v>
      </c>
      <c r="V83" s="5">
        <f t="shared" si="89"/>
        <v>173.13667170132143</v>
      </c>
      <c r="W83" s="5">
        <f t="shared" si="90"/>
        <v>218.67425558767178</v>
      </c>
      <c r="X83" s="5">
        <f t="shared" si="91"/>
        <v>41.793003172151636</v>
      </c>
      <c r="Y83" s="5">
        <f t="shared" si="92"/>
        <v>422.12313814199626</v>
      </c>
      <c r="Z83" s="5">
        <f t="shared" si="93"/>
        <v>171.11221305002104</v>
      </c>
      <c r="AB83" s="31" t="s">
        <v>86</v>
      </c>
      <c r="AC83" s="14" t="str">
        <f t="shared" ref="AC83" si="113">+AC50</f>
        <v>Hungary</v>
      </c>
      <c r="AD83" s="6">
        <f t="shared" si="101"/>
        <v>69.374357112842773</v>
      </c>
      <c r="AE83" s="6">
        <f t="shared" si="102"/>
        <v>40.806329203801482</v>
      </c>
      <c r="AF83" s="6">
        <f t="shared" si="103"/>
        <v>93.760924919949431</v>
      </c>
      <c r="AG83" s="6">
        <f t="shared" si="104"/>
        <v>55.601544480288354</v>
      </c>
      <c r="AH83" s="6">
        <f t="shared" si="105"/>
        <v>43.725801450950094</v>
      </c>
      <c r="AI83" s="6">
        <f t="shared" si="106"/>
        <v>133.30390363226974</v>
      </c>
      <c r="AJ83" s="6">
        <f t="shared" si="95"/>
        <v>60.099191309277288</v>
      </c>
      <c r="AK83" s="29">
        <f t="shared" si="96"/>
        <v>70.953150301339875</v>
      </c>
      <c r="AL83" s="29">
        <f t="shared" si="75"/>
        <v>18</v>
      </c>
      <c r="AM83" s="6"/>
      <c r="BD83" t="s">
        <v>22</v>
      </c>
      <c r="BE83" s="5">
        <f t="shared" si="97"/>
        <v>58.194696684576584</v>
      </c>
      <c r="BF83" s="5">
        <f t="shared" si="76"/>
        <v>78.069808048449502</v>
      </c>
    </row>
    <row r="84" spans="2:58" x14ac:dyDescent="0.25">
      <c r="B84" t="s">
        <v>22</v>
      </c>
      <c r="C84" s="46">
        <f t="shared" si="77"/>
        <v>347.44785259786966</v>
      </c>
      <c r="E84" t="str">
        <f t="shared" si="78"/>
        <v>Hungary</v>
      </c>
      <c r="F84" s="46">
        <f t="shared" si="79"/>
        <v>17.065605934968307</v>
      </c>
      <c r="H84" t="s">
        <v>22</v>
      </c>
      <c r="I84" s="46">
        <v>41.129060855057006</v>
      </c>
      <c r="K84" t="str">
        <f t="shared" si="80"/>
        <v>Hungary</v>
      </c>
      <c r="L84" s="46">
        <f t="shared" si="81"/>
        <v>28.769988133422626</v>
      </c>
      <c r="M84" s="46">
        <f t="shared" si="82"/>
        <v>28.769988133422626</v>
      </c>
      <c r="N84" t="str">
        <f t="shared" si="83"/>
        <v>Hungary</v>
      </c>
      <c r="O84" s="46">
        <f t="shared" si="84"/>
        <v>-528.64853195164073</v>
      </c>
      <c r="P84" s="46">
        <f t="shared" si="85"/>
        <v>528.64853195164073</v>
      </c>
      <c r="Q84" t="str">
        <f t="shared" si="86"/>
        <v>Hungary</v>
      </c>
      <c r="R84" s="46">
        <f t="shared" si="87"/>
        <v>0.48698104303469547</v>
      </c>
      <c r="T84" t="s">
        <v>22</v>
      </c>
      <c r="U84" s="5">
        <f t="shared" si="88"/>
        <v>69.374357112842773</v>
      </c>
      <c r="V84" s="5">
        <f t="shared" si="89"/>
        <v>40.806329203801482</v>
      </c>
      <c r="W84" s="5">
        <f t="shared" si="90"/>
        <v>93.760924919949431</v>
      </c>
      <c r="X84" s="5">
        <f t="shared" si="91"/>
        <v>55.601544480288354</v>
      </c>
      <c r="Y84" s="5">
        <f t="shared" si="92"/>
        <v>43.725801450950094</v>
      </c>
      <c r="Z84" s="5">
        <f t="shared" si="93"/>
        <v>133.30390363226974</v>
      </c>
      <c r="AB84" s="31" t="s">
        <v>87</v>
      </c>
      <c r="AC84" s="14" t="str">
        <f t="shared" ref="AC84" si="114">+AC51</f>
        <v>Ireland</v>
      </c>
      <c r="AD84" s="6">
        <f t="shared" si="101"/>
        <v>132.72024973325071</v>
      </c>
      <c r="AE84" s="6">
        <f t="shared" si="102"/>
        <v>51.505578893477932</v>
      </c>
      <c r="AF84" s="6">
        <f t="shared" si="103"/>
        <v>44.081091300647238</v>
      </c>
      <c r="AG84" s="6">
        <f t="shared" si="104"/>
        <v>69.29460773879434</v>
      </c>
      <c r="AH84" s="6">
        <f t="shared" si="105"/>
        <v>55.606337071911362</v>
      </c>
      <c r="AI84" s="6">
        <f t="shared" si="106"/>
        <v>30.749220642670398</v>
      </c>
      <c r="AJ84" s="6">
        <f t="shared" si="95"/>
        <v>48.898414284407224</v>
      </c>
      <c r="AK84" s="29">
        <f t="shared" si="96"/>
        <v>61.836499952165603</v>
      </c>
      <c r="AL84" s="29">
        <f t="shared" si="75"/>
        <v>21</v>
      </c>
      <c r="AM84" s="6"/>
      <c r="BD84" t="s">
        <v>5</v>
      </c>
      <c r="BE84" s="5">
        <f t="shared" si="97"/>
        <v>59.47799635932941</v>
      </c>
      <c r="BF84" s="5">
        <f t="shared" si="76"/>
        <v>43.717737940185181</v>
      </c>
    </row>
    <row r="85" spans="2:58" x14ac:dyDescent="0.25">
      <c r="B85" t="s">
        <v>5</v>
      </c>
      <c r="C85" s="46">
        <f t="shared" si="77"/>
        <v>664.70332389623411</v>
      </c>
      <c r="E85" t="str">
        <f t="shared" si="78"/>
        <v>Ireland</v>
      </c>
      <c r="F85" s="46">
        <f t="shared" si="79"/>
        <v>21.540136787570468</v>
      </c>
      <c r="H85" t="s">
        <v>5</v>
      </c>
      <c r="I85" s="46">
        <v>19.336561453607107</v>
      </c>
      <c r="K85" t="str">
        <f t="shared" si="80"/>
        <v>Ireland</v>
      </c>
      <c r="L85" s="46">
        <f t="shared" si="81"/>
        <v>35.855209796592142</v>
      </c>
      <c r="M85" s="46">
        <f t="shared" si="82"/>
        <v>35.855209796592142</v>
      </c>
      <c r="N85" t="str">
        <f t="shared" si="83"/>
        <v>Ireland</v>
      </c>
      <c r="O85" s="46">
        <f t="shared" si="84"/>
        <v>672.28518368610264</v>
      </c>
      <c r="P85" s="46">
        <f t="shared" si="85"/>
        <v>672.28518368610264</v>
      </c>
      <c r="Q85" t="str">
        <f t="shared" si="86"/>
        <v>Ireland</v>
      </c>
      <c r="R85" s="46">
        <f t="shared" si="87"/>
        <v>0.11233195077602137</v>
      </c>
      <c r="T85" t="s">
        <v>5</v>
      </c>
      <c r="U85" s="5">
        <f t="shared" si="88"/>
        <v>132.72024973325071</v>
      </c>
      <c r="V85" s="5">
        <f t="shared" si="89"/>
        <v>51.505578893477932</v>
      </c>
      <c r="W85" s="5">
        <f t="shared" si="90"/>
        <v>44.081091300647238</v>
      </c>
      <c r="X85" s="5">
        <f t="shared" si="91"/>
        <v>69.29460773879434</v>
      </c>
      <c r="Y85" s="5">
        <f t="shared" si="92"/>
        <v>55.606337071911362</v>
      </c>
      <c r="Z85" s="5">
        <f t="shared" si="93"/>
        <v>30.749220642670398</v>
      </c>
      <c r="AB85" s="31" t="s">
        <v>88</v>
      </c>
      <c r="AC85" s="14" t="str">
        <f t="shared" ref="AC85" si="115">+AC52</f>
        <v>Italy</v>
      </c>
      <c r="AD85" s="6">
        <f t="shared" si="101"/>
        <v>101.93752155049509</v>
      </c>
      <c r="AE85" s="6">
        <f t="shared" si="102"/>
        <v>54.933497858217407</v>
      </c>
      <c r="AF85" s="6">
        <f t="shared" si="103"/>
        <v>199.00066254963062</v>
      </c>
      <c r="AG85" s="6">
        <f t="shared" si="104"/>
        <v>121.99486718943817</v>
      </c>
      <c r="AH85" s="6">
        <f t="shared" si="105"/>
        <v>72.350048742098323</v>
      </c>
      <c r="AI85" s="6">
        <f t="shared" si="106"/>
        <v>278.1501522193177</v>
      </c>
      <c r="AJ85" s="6">
        <f t="shared" si="95"/>
        <v>258.24240277240921</v>
      </c>
      <c r="AK85" s="29">
        <f t="shared" si="96"/>
        <v>155.22987898308662</v>
      </c>
      <c r="AL85" s="29">
        <f t="shared" si="75"/>
        <v>3</v>
      </c>
      <c r="AM85" s="6"/>
      <c r="BD85" t="s">
        <v>15</v>
      </c>
      <c r="BE85" s="5">
        <f t="shared" si="97"/>
        <v>118.46046183276317</v>
      </c>
      <c r="BF85" s="5">
        <f t="shared" si="76"/>
        <v>197.10868428331477</v>
      </c>
    </row>
    <row r="86" spans="2:58" x14ac:dyDescent="0.25">
      <c r="B86" t="s">
        <v>15</v>
      </c>
      <c r="C86" s="46">
        <f t="shared" si="77"/>
        <v>510.53407102942225</v>
      </c>
      <c r="E86" t="str">
        <f t="shared" si="78"/>
        <v>Italy</v>
      </c>
      <c r="F86" s="46">
        <f t="shared" si="79"/>
        <v>22.97372602165915</v>
      </c>
      <c r="H86" t="s">
        <v>15</v>
      </c>
      <c r="I86" s="46">
        <v>87.293404658585743</v>
      </c>
      <c r="K86" t="str">
        <f t="shared" si="80"/>
        <v>Italy</v>
      </c>
      <c r="L86" s="46">
        <f t="shared" si="81"/>
        <v>63.123981791960524</v>
      </c>
      <c r="M86" s="46">
        <f t="shared" si="82"/>
        <v>63.123981791960524</v>
      </c>
      <c r="N86" t="str">
        <f t="shared" si="83"/>
        <v>Italy</v>
      </c>
      <c r="O86" s="46">
        <f t="shared" si="84"/>
        <v>-874.71803340288159</v>
      </c>
      <c r="P86" s="46">
        <f t="shared" si="85"/>
        <v>874.71803340288159</v>
      </c>
      <c r="Q86" t="str">
        <f t="shared" si="86"/>
        <v>Italy</v>
      </c>
      <c r="R86" s="46">
        <f t="shared" si="87"/>
        <v>1.016128166971642</v>
      </c>
      <c r="T86" t="s">
        <v>15</v>
      </c>
      <c r="U86" s="5">
        <f t="shared" si="88"/>
        <v>101.93752155049509</v>
      </c>
      <c r="V86" s="5">
        <f t="shared" si="89"/>
        <v>54.933497858217407</v>
      </c>
      <c r="W86" s="5">
        <f t="shared" si="90"/>
        <v>199.00066254963062</v>
      </c>
      <c r="X86" s="5">
        <f t="shared" si="91"/>
        <v>121.99486718943817</v>
      </c>
      <c r="Y86" s="5">
        <f t="shared" si="92"/>
        <v>72.350048742098323</v>
      </c>
      <c r="Z86" s="5">
        <f t="shared" si="93"/>
        <v>278.1501522193177</v>
      </c>
      <c r="AB86" s="31" t="s">
        <v>89</v>
      </c>
      <c r="AC86" s="14" t="str">
        <f t="shared" ref="AC86" si="116">+AC53</f>
        <v>Latvia</v>
      </c>
      <c r="AD86" s="6">
        <f t="shared" si="101"/>
        <v>45.144500840178161</v>
      </c>
      <c r="AE86" s="6">
        <f t="shared" si="102"/>
        <v>108.68267042792404</v>
      </c>
      <c r="AF86" s="6">
        <f t="shared" si="103"/>
        <v>52.257054757982694</v>
      </c>
      <c r="AG86" s="6">
        <f t="shared" si="104"/>
        <v>87.592834024056373</v>
      </c>
      <c r="AH86" s="6">
        <f t="shared" si="105"/>
        <v>59.980783693856154</v>
      </c>
      <c r="AI86" s="6">
        <f t="shared" si="106"/>
        <v>33.08255925521231</v>
      </c>
      <c r="AJ86" s="6">
        <f t="shared" si="95"/>
        <v>17.652072747678737</v>
      </c>
      <c r="AK86" s="29">
        <f t="shared" si="96"/>
        <v>57.770353678126924</v>
      </c>
      <c r="AL86" s="29">
        <f t="shared" si="75"/>
        <v>23</v>
      </c>
      <c r="AM86" s="6"/>
      <c r="BD86" t="s">
        <v>7</v>
      </c>
      <c r="BE86" s="5">
        <f t="shared" si="97"/>
        <v>21.31211426731663</v>
      </c>
      <c r="BF86" s="5">
        <f t="shared" si="76"/>
        <v>53.139100810271692</v>
      </c>
    </row>
    <row r="87" spans="2:58" x14ac:dyDescent="0.25">
      <c r="B87" t="s">
        <v>7</v>
      </c>
      <c r="C87" s="46">
        <f t="shared" si="77"/>
        <v>226.09737266478982</v>
      </c>
      <c r="E87" t="str">
        <f t="shared" si="78"/>
        <v>Latvia</v>
      </c>
      <c r="F87" s="46">
        <f t="shared" si="79"/>
        <v>45.452155625657191</v>
      </c>
      <c r="H87" t="s">
        <v>7</v>
      </c>
      <c r="I87" s="46">
        <v>22.923020299577008</v>
      </c>
      <c r="K87" t="str">
        <f t="shared" si="80"/>
        <v>Latvia</v>
      </c>
      <c r="L87" s="46">
        <f t="shared" si="81"/>
        <v>45.323287671232876</v>
      </c>
      <c r="M87" s="46">
        <f t="shared" si="82"/>
        <v>45.323287671232876</v>
      </c>
      <c r="N87" t="str">
        <f t="shared" si="83"/>
        <v>Latvia</v>
      </c>
      <c r="O87" s="46">
        <f t="shared" si="84"/>
        <v>-725.17260273972602</v>
      </c>
      <c r="P87" s="46">
        <f t="shared" si="85"/>
        <v>725.17260273972602</v>
      </c>
      <c r="Q87" t="str">
        <f t="shared" si="86"/>
        <v>Latvia</v>
      </c>
      <c r="R87" s="46">
        <f t="shared" si="87"/>
        <v>0.12085601976670408</v>
      </c>
      <c r="T87" t="s">
        <v>7</v>
      </c>
      <c r="U87" s="5">
        <f t="shared" si="88"/>
        <v>45.144500840178161</v>
      </c>
      <c r="V87" s="5">
        <f t="shared" si="89"/>
        <v>108.68267042792404</v>
      </c>
      <c r="W87" s="5">
        <f t="shared" si="90"/>
        <v>52.257054757982694</v>
      </c>
      <c r="X87" s="5">
        <f t="shared" si="91"/>
        <v>87.592834024056373</v>
      </c>
      <c r="Y87" s="5">
        <f t="shared" si="92"/>
        <v>59.980783693856154</v>
      </c>
      <c r="Z87" s="5">
        <f t="shared" si="93"/>
        <v>33.08255925521231</v>
      </c>
      <c r="AB87" s="31" t="s">
        <v>90</v>
      </c>
      <c r="AC87" s="14" t="str">
        <f t="shared" ref="AC87" si="117">+AC54</f>
        <v>Lithuania</v>
      </c>
      <c r="AD87" s="6">
        <f t="shared" si="101"/>
        <v>79.357033445364792</v>
      </c>
      <c r="AE87" s="6">
        <f t="shared" si="102"/>
        <v>204.44714847962371</v>
      </c>
      <c r="AF87" s="6">
        <f t="shared" si="103"/>
        <v>76.050834875953058</v>
      </c>
      <c r="AG87" s="6">
        <f t="shared" si="104"/>
        <v>109.42442095149443</v>
      </c>
      <c r="AH87" s="6">
        <f t="shared" si="105"/>
        <v>36.127137510776649</v>
      </c>
      <c r="AI87" s="6">
        <f t="shared" si="106"/>
        <v>64.367602220444979</v>
      </c>
      <c r="AJ87" s="6">
        <f t="shared" si="95"/>
        <v>38.073718439396579</v>
      </c>
      <c r="AK87" s="29">
        <f t="shared" si="96"/>
        <v>86.83541370329344</v>
      </c>
      <c r="AL87" s="29">
        <f t="shared" si="75"/>
        <v>16</v>
      </c>
      <c r="AM87" s="6"/>
      <c r="BD87" t="s">
        <v>12</v>
      </c>
      <c r="BE87" s="5">
        <f t="shared" si="97"/>
        <v>36.187738049759915</v>
      </c>
      <c r="BF87" s="5">
        <f t="shared" si="76"/>
        <v>102.29615637982175</v>
      </c>
    </row>
    <row r="88" spans="2:58" x14ac:dyDescent="0.25">
      <c r="B88" t="s">
        <v>12</v>
      </c>
      <c r="C88" s="46">
        <f t="shared" si="77"/>
        <v>397.44412786817787</v>
      </c>
      <c r="E88" t="str">
        <f t="shared" si="78"/>
        <v>Lithuania</v>
      </c>
      <c r="F88" s="46">
        <f t="shared" si="79"/>
        <v>85.501796867241353</v>
      </c>
      <c r="H88" t="s">
        <v>12</v>
      </c>
      <c r="I88" s="46">
        <v>33.360372867071028</v>
      </c>
      <c r="K88" t="str">
        <f t="shared" si="80"/>
        <v>Lithuania</v>
      </c>
      <c r="L88" s="46">
        <f t="shared" si="81"/>
        <v>56.619637488616938</v>
      </c>
      <c r="M88" s="46">
        <f t="shared" si="82"/>
        <v>56.619637488616938</v>
      </c>
      <c r="N88" t="str">
        <f t="shared" si="83"/>
        <v>Lithuania</v>
      </c>
      <c r="O88" s="46">
        <f t="shared" si="84"/>
        <v>-436.78006062647358</v>
      </c>
      <c r="P88" s="46">
        <f t="shared" si="85"/>
        <v>436.78006062647358</v>
      </c>
      <c r="Q88" t="str">
        <f t="shared" si="86"/>
        <v>Lithuania</v>
      </c>
      <c r="R88" s="46">
        <f t="shared" si="87"/>
        <v>0.23514541744722472</v>
      </c>
      <c r="T88" t="s">
        <v>12</v>
      </c>
      <c r="U88" s="5">
        <f t="shared" si="88"/>
        <v>79.357033445364792</v>
      </c>
      <c r="V88" s="5">
        <f t="shared" si="89"/>
        <v>204.44714847962371</v>
      </c>
      <c r="W88" s="5">
        <f t="shared" si="90"/>
        <v>76.050834875953058</v>
      </c>
      <c r="X88" s="5">
        <f t="shared" si="91"/>
        <v>109.42442095149443</v>
      </c>
      <c r="Y88" s="5">
        <f t="shared" si="92"/>
        <v>36.127137510776649</v>
      </c>
      <c r="Z88" s="5">
        <f t="shared" si="93"/>
        <v>64.367602220444979</v>
      </c>
      <c r="AB88" s="31" t="s">
        <v>91</v>
      </c>
      <c r="AC88" s="14" t="str">
        <f t="shared" ref="AC88" si="118">+AC55</f>
        <v>Netherlands</v>
      </c>
      <c r="AD88" s="6">
        <f t="shared" ref="AD88:AD96" si="119">+U91</f>
        <v>180.49739788691596</v>
      </c>
      <c r="AE88" s="6">
        <f t="shared" ref="AE88:AE96" si="120">+V91</f>
        <v>89.360210742838291</v>
      </c>
      <c r="AF88" s="6">
        <f t="shared" ref="AF88:AF96" si="121">+W91</f>
        <v>204.97926599729422</v>
      </c>
      <c r="AG88" s="6">
        <f t="shared" ref="AG88:AG96" si="122">+X91</f>
        <v>150.34510320637412</v>
      </c>
      <c r="AH88" s="6">
        <f t="shared" ref="AH88:AH96" si="123">+Y91</f>
        <v>125.28293965252466</v>
      </c>
      <c r="AI88" s="6">
        <f t="shared" ref="AI88:AI96" si="124">+Z91</f>
        <v>143.75007848199346</v>
      </c>
      <c r="AJ88" s="6">
        <f t="shared" si="95"/>
        <v>555.94734347847861</v>
      </c>
      <c r="AK88" s="29">
        <f t="shared" si="96"/>
        <v>207.16604849234562</v>
      </c>
      <c r="AL88" s="29">
        <f t="shared" si="75"/>
        <v>1</v>
      </c>
      <c r="AM88" s="6"/>
      <c r="BD88" t="s">
        <v>6</v>
      </c>
      <c r="BE88" s="5">
        <f t="shared" si="97"/>
        <v>239.75031493087246</v>
      </c>
      <c r="BF88" s="5">
        <f t="shared" si="76"/>
        <v>263.01921090110346</v>
      </c>
    </row>
    <row r="89" spans="2:58" x14ac:dyDescent="0.25">
      <c r="B89" t="s">
        <v>14</v>
      </c>
      <c r="C89" s="46">
        <f t="shared" si="77"/>
        <v>535.53091422508237</v>
      </c>
      <c r="E89" t="str">
        <f t="shared" si="78"/>
        <v>Luxembourg</v>
      </c>
      <c r="F89" s="46">
        <f t="shared" si="79"/>
        <v>47.079227608148109</v>
      </c>
      <c r="H89" t="s">
        <v>14</v>
      </c>
      <c r="I89" s="46">
        <v>17.91550692438388</v>
      </c>
      <c r="K89" t="str">
        <f t="shared" si="80"/>
        <v>Luxembourg</v>
      </c>
      <c r="L89" s="46">
        <f t="shared" si="81"/>
        <v>28.450163576881131</v>
      </c>
      <c r="M89" s="46">
        <f t="shared" si="82"/>
        <v>28.450163576881131</v>
      </c>
      <c r="N89" t="str">
        <f t="shared" si="83"/>
        <v>Luxembourg</v>
      </c>
      <c r="O89" s="46">
        <f t="shared" si="84"/>
        <v>3319.1857506361325</v>
      </c>
      <c r="P89" s="46">
        <f t="shared" si="85"/>
        <v>3319.1857506361325</v>
      </c>
      <c r="Q89" t="str">
        <f t="shared" si="86"/>
        <v>Luxembourg</v>
      </c>
      <c r="R89" s="46">
        <f t="shared" si="87"/>
        <v>0.1609385287177294</v>
      </c>
      <c r="T89" t="s">
        <v>14</v>
      </c>
      <c r="U89" s="5">
        <f t="shared" si="88"/>
        <v>106.92860125809231</v>
      </c>
      <c r="V89" s="5">
        <f t="shared" si="89"/>
        <v>112.57323459592466</v>
      </c>
      <c r="W89" s="5">
        <f t="shared" si="90"/>
        <v>40.84154767257359</v>
      </c>
      <c r="X89" s="5">
        <f t="shared" si="91"/>
        <v>54.983444145176577</v>
      </c>
      <c r="Y89" s="5">
        <f t="shared" si="92"/>
        <v>274.53789869677485</v>
      </c>
      <c r="Z89" s="5">
        <f t="shared" si="93"/>
        <v>44.05455700947887</v>
      </c>
      <c r="AB89" s="31" t="s">
        <v>92</v>
      </c>
      <c r="AC89" s="14" t="str">
        <f t="shared" ref="AC89" si="125">+AC56</f>
        <v>Poland</v>
      </c>
      <c r="AD89" s="6">
        <f t="shared" si="119"/>
        <v>75.412117972857956</v>
      </c>
      <c r="AE89" s="6">
        <f t="shared" si="120"/>
        <v>35.672450062611844</v>
      </c>
      <c r="AF89" s="6">
        <f t="shared" si="121"/>
        <v>74.853868115550881</v>
      </c>
      <c r="AG89" s="6">
        <f t="shared" si="122"/>
        <v>52.557629224824943</v>
      </c>
      <c r="AH89" s="6">
        <f t="shared" si="123"/>
        <v>50.610643599732519</v>
      </c>
      <c r="AI89" s="6">
        <f t="shared" si="124"/>
        <v>78.83942056167254</v>
      </c>
      <c r="AJ89" s="6">
        <f t="shared" si="95"/>
        <v>63.324303324698064</v>
      </c>
      <c r="AK89" s="29">
        <f t="shared" si="96"/>
        <v>61.610061837421256</v>
      </c>
      <c r="AL89" s="29">
        <f t="shared" si="75"/>
        <v>22</v>
      </c>
      <c r="AM89" s="6"/>
      <c r="BD89" t="s">
        <v>18</v>
      </c>
      <c r="BE89" s="5">
        <f t="shared" si="97"/>
        <v>65.857500465029318</v>
      </c>
      <c r="BF89" s="5">
        <f t="shared" si="76"/>
        <v>59.278724649660809</v>
      </c>
    </row>
    <row r="90" spans="2:58" x14ac:dyDescent="0.25">
      <c r="B90" t="s">
        <v>26</v>
      </c>
      <c r="C90" s="46">
        <f t="shared" si="77"/>
        <v>401.59668227122023</v>
      </c>
      <c r="F90" s="46"/>
      <c r="H90" t="s">
        <v>26</v>
      </c>
      <c r="I90" s="46">
        <v>74.977728878041759</v>
      </c>
      <c r="K90" t="str">
        <f t="shared" si="80"/>
        <v>Malta</v>
      </c>
      <c r="L90" s="46">
        <f t="shared" si="81"/>
        <v>118.99955295169522</v>
      </c>
      <c r="M90" s="46">
        <f t="shared" si="82"/>
        <v>118.99955295169522</v>
      </c>
      <c r="N90" t="str">
        <f t="shared" si="83"/>
        <v>Malta</v>
      </c>
      <c r="O90" s="46">
        <f t="shared" si="84"/>
        <v>937.6344086021503</v>
      </c>
      <c r="P90" s="46">
        <f t="shared" si="85"/>
        <v>937.6344086021503</v>
      </c>
      <c r="Q90" t="str">
        <f t="shared" si="86"/>
        <v>Malta</v>
      </c>
      <c r="R90" s="46">
        <f t="shared" si="87"/>
        <v>0.8742037150762928</v>
      </c>
      <c r="T90" t="s">
        <v>26</v>
      </c>
      <c r="U90" s="5">
        <f t="shared" si="88"/>
        <v>80.186167342532912</v>
      </c>
      <c r="V90" s="5">
        <f t="shared" si="89"/>
        <v>0</v>
      </c>
      <c r="W90" s="5">
        <f t="shared" si="90"/>
        <v>170.92491444861253</v>
      </c>
      <c r="X90" s="5">
        <f t="shared" si="91"/>
        <v>229.98128834441655</v>
      </c>
      <c r="Y90" s="5">
        <f t="shared" si="92"/>
        <v>77.554014635695793</v>
      </c>
      <c r="Z90" s="5">
        <f t="shared" si="93"/>
        <v>239.30041930030464</v>
      </c>
      <c r="AB90" s="31" t="s">
        <v>93</v>
      </c>
      <c r="AC90" s="14" t="str">
        <f t="shared" ref="AC90" si="126">+AC57</f>
        <v>Portugal</v>
      </c>
      <c r="AD90" s="6">
        <f t="shared" si="119"/>
        <v>42.115889540481874</v>
      </c>
      <c r="AE90" s="6">
        <f t="shared" si="120"/>
        <v>34.679635715047432</v>
      </c>
      <c r="AF90" s="6">
        <f t="shared" si="121"/>
        <v>124.66622743111515</v>
      </c>
      <c r="AG90" s="6">
        <f t="shared" si="122"/>
        <v>193.15051779693749</v>
      </c>
      <c r="AH90" s="6">
        <f t="shared" si="123"/>
        <v>62.457681002761703</v>
      </c>
      <c r="AI90" s="6">
        <f t="shared" si="124"/>
        <v>102.29630944353747</v>
      </c>
      <c r="AJ90" s="6">
        <f t="shared" si="95"/>
        <v>69.420358012733118</v>
      </c>
      <c r="AK90" s="29">
        <f t="shared" si="96"/>
        <v>89.8266598489449</v>
      </c>
      <c r="AL90" s="29">
        <f t="shared" si="75"/>
        <v>13</v>
      </c>
      <c r="AM90" s="6"/>
      <c r="BD90" t="s">
        <v>30</v>
      </c>
      <c r="BE90" s="5">
        <f t="shared" si="97"/>
        <v>64.212674225577317</v>
      </c>
      <c r="BF90" s="5">
        <f t="shared" si="76"/>
        <v>68.79876772377267</v>
      </c>
    </row>
    <row r="91" spans="2:58" x14ac:dyDescent="0.25">
      <c r="B91" t="s">
        <v>6</v>
      </c>
      <c r="C91" s="46">
        <f t="shared" si="77"/>
        <v>903.98579396280309</v>
      </c>
      <c r="E91" t="str">
        <f t="shared" si="78"/>
        <v>Netherlands</v>
      </c>
      <c r="F91" s="46">
        <f t="shared" si="79"/>
        <v>37.371314023044583</v>
      </c>
      <c r="H91" t="s">
        <v>6</v>
      </c>
      <c r="I91" s="46">
        <v>89.915972057927704</v>
      </c>
      <c r="K91" t="str">
        <f t="shared" si="80"/>
        <v>Netherlands</v>
      </c>
      <c r="L91" s="46">
        <f t="shared" si="81"/>
        <v>77.793285700885832</v>
      </c>
      <c r="M91" s="46">
        <f t="shared" si="82"/>
        <v>77.793285700885832</v>
      </c>
      <c r="N91" t="str">
        <f t="shared" si="83"/>
        <v>Netherlands</v>
      </c>
      <c r="O91" s="46">
        <f t="shared" si="84"/>
        <v>1514.6810333525418</v>
      </c>
      <c r="P91" s="46">
        <f t="shared" si="85"/>
        <v>1514.6810333525418</v>
      </c>
      <c r="Q91" t="str">
        <f t="shared" si="86"/>
        <v>Netherlands</v>
      </c>
      <c r="R91" s="46">
        <f t="shared" si="87"/>
        <v>0.52514263459674337</v>
      </c>
      <c r="T91" t="s">
        <v>6</v>
      </c>
      <c r="U91" s="5">
        <f t="shared" si="88"/>
        <v>180.49739788691596</v>
      </c>
      <c r="V91" s="5">
        <f t="shared" si="89"/>
        <v>89.360210742838291</v>
      </c>
      <c r="W91" s="5">
        <f t="shared" si="90"/>
        <v>204.97926599729422</v>
      </c>
      <c r="X91" s="5">
        <f t="shared" si="91"/>
        <v>150.34510320637412</v>
      </c>
      <c r="Y91" s="5">
        <f t="shared" si="92"/>
        <v>125.28293965252466</v>
      </c>
      <c r="Z91" s="5">
        <f t="shared" si="93"/>
        <v>143.75007848199346</v>
      </c>
      <c r="AB91" s="31" t="s">
        <v>94</v>
      </c>
      <c r="AC91" s="14" t="str">
        <f t="shared" ref="AC91" si="127">+AC58</f>
        <v>Romania</v>
      </c>
      <c r="AD91" s="6">
        <f t="shared" si="119"/>
        <v>127.62398756393134</v>
      </c>
      <c r="AE91" s="6">
        <f t="shared" si="120"/>
        <v>62.578993173203287</v>
      </c>
      <c r="AF91" s="6">
        <f t="shared" si="121"/>
        <v>107.28449928814341</v>
      </c>
      <c r="AG91" s="6">
        <f t="shared" si="122"/>
        <v>323.41748601073317</v>
      </c>
      <c r="AH91" s="6">
        <f t="shared" si="123"/>
        <v>37.372386905182459</v>
      </c>
      <c r="AI91" s="6">
        <f t="shared" si="124"/>
        <v>106.21977612082397</v>
      </c>
      <c r="AJ91" s="6">
        <f t="shared" si="95"/>
        <v>53.400641034693287</v>
      </c>
      <c r="AK91" s="29">
        <f t="shared" si="96"/>
        <v>116.84253858524444</v>
      </c>
      <c r="AL91" s="29">
        <f t="shared" si="75"/>
        <v>7</v>
      </c>
      <c r="AM91" s="6"/>
      <c r="BD91" t="s">
        <v>10</v>
      </c>
      <c r="BE91" s="5">
        <f t="shared" si="97"/>
        <v>36.336951564454345</v>
      </c>
      <c r="BF91" s="5">
        <f t="shared" si="76"/>
        <v>74.066470109573501</v>
      </c>
    </row>
    <row r="92" spans="2:58" x14ac:dyDescent="0.25">
      <c r="B92" t="s">
        <v>18</v>
      </c>
      <c r="C92" s="46">
        <f t="shared" si="77"/>
        <v>377.6867929299508</v>
      </c>
      <c r="E92" t="str">
        <f t="shared" si="78"/>
        <v>Poland</v>
      </c>
      <c r="F92" s="46">
        <f t="shared" si="79"/>
        <v>14.918567471799363</v>
      </c>
      <c r="H92" t="s">
        <v>18</v>
      </c>
      <c r="I92" s="46">
        <v>32.835312787170018</v>
      </c>
      <c r="K92" t="str">
        <f t="shared" si="80"/>
        <v>Poland</v>
      </c>
      <c r="L92" s="46">
        <f t="shared" si="81"/>
        <v>27.194970629909346</v>
      </c>
      <c r="M92" s="46">
        <f t="shared" si="82"/>
        <v>27.194970629909346</v>
      </c>
      <c r="N92" t="str">
        <f t="shared" si="83"/>
        <v>Poland</v>
      </c>
      <c r="O92" s="46">
        <f t="shared" si="84"/>
        <v>611.88683917296032</v>
      </c>
      <c r="P92" s="46">
        <f t="shared" si="85"/>
        <v>611.88683917296032</v>
      </c>
      <c r="Q92" t="str">
        <f t="shared" si="86"/>
        <v>Poland</v>
      </c>
      <c r="R92" s="46">
        <f t="shared" si="87"/>
        <v>0.28801334553026697</v>
      </c>
      <c r="T92" t="s">
        <v>18</v>
      </c>
      <c r="U92" s="5">
        <f t="shared" si="88"/>
        <v>75.412117972857956</v>
      </c>
      <c r="V92" s="5">
        <f t="shared" si="89"/>
        <v>35.672450062611844</v>
      </c>
      <c r="W92" s="5">
        <f t="shared" si="90"/>
        <v>74.853868115550881</v>
      </c>
      <c r="X92" s="5">
        <f t="shared" si="91"/>
        <v>52.557629224824943</v>
      </c>
      <c r="Y92" s="5">
        <f t="shared" si="92"/>
        <v>50.610643599732519</v>
      </c>
      <c r="Z92" s="5">
        <f t="shared" si="93"/>
        <v>78.83942056167254</v>
      </c>
      <c r="AB92" s="31" t="s">
        <v>95</v>
      </c>
      <c r="AC92" s="14" t="str">
        <f t="shared" ref="AC92" si="128">+AC59</f>
        <v>Slovakia</v>
      </c>
      <c r="AD92" s="6">
        <f t="shared" si="119"/>
        <v>55.05456026968141</v>
      </c>
      <c r="AE92" s="6">
        <f t="shared" si="120"/>
        <v>102.4234164431009</v>
      </c>
      <c r="AF92" s="6">
        <f t="shared" si="121"/>
        <v>44.427043602178259</v>
      </c>
      <c r="AG92" s="6">
        <f t="shared" si="122"/>
        <v>58.823967045991076</v>
      </c>
      <c r="AH92" s="6">
        <f t="shared" si="123"/>
        <v>120.84233885266586</v>
      </c>
      <c r="AI92" s="6">
        <f t="shared" si="124"/>
        <v>52.835184453045102</v>
      </c>
      <c r="AJ92" s="6">
        <f t="shared" si="95"/>
        <v>31.091919818197454</v>
      </c>
      <c r="AK92" s="29">
        <f t="shared" si="96"/>
        <v>66.499775783551428</v>
      </c>
      <c r="AL92" s="29">
        <f t="shared" si="75"/>
        <v>20</v>
      </c>
      <c r="AM92" s="6"/>
      <c r="BD92" t="s">
        <v>13</v>
      </c>
      <c r="BE92" s="5">
        <f t="shared" si="97"/>
        <v>44.082980372247526</v>
      </c>
      <c r="BF92" s="5">
        <f t="shared" si="76"/>
        <v>62.116840238114484</v>
      </c>
    </row>
    <row r="93" spans="2:58" x14ac:dyDescent="0.25">
      <c r="B93" t="s">
        <v>30</v>
      </c>
      <c r="C93" s="46">
        <f t="shared" si="77"/>
        <v>210.92916734763648</v>
      </c>
      <c r="E93" t="str">
        <f t="shared" si="78"/>
        <v>Portugal</v>
      </c>
      <c r="F93" s="46">
        <f t="shared" si="79"/>
        <v>14.503362802506581</v>
      </c>
      <c r="H93" t="s">
        <v>30</v>
      </c>
      <c r="I93" s="46">
        <v>54.685945760052533</v>
      </c>
      <c r="K93" t="str">
        <f t="shared" si="80"/>
        <v>Portugal</v>
      </c>
      <c r="L93" s="46">
        <f t="shared" si="81"/>
        <v>99.942153710358738</v>
      </c>
      <c r="M93" s="46">
        <f t="shared" si="82"/>
        <v>99.942153710358738</v>
      </c>
      <c r="N93" t="str">
        <f t="shared" si="83"/>
        <v>Portugal</v>
      </c>
      <c r="O93" s="46">
        <f t="shared" si="84"/>
        <v>755.1184947004881</v>
      </c>
      <c r="P93" s="46">
        <f t="shared" si="85"/>
        <v>755.1184947004881</v>
      </c>
      <c r="Q93" t="str">
        <f t="shared" si="86"/>
        <v>Portugal</v>
      </c>
      <c r="R93" s="46">
        <f t="shared" si="87"/>
        <v>0.37370521128050804</v>
      </c>
      <c r="T93" t="s">
        <v>30</v>
      </c>
      <c r="U93" s="5">
        <f t="shared" si="88"/>
        <v>42.115889540481874</v>
      </c>
      <c r="V93" s="5">
        <f t="shared" si="89"/>
        <v>34.679635715047432</v>
      </c>
      <c r="W93" s="5">
        <f t="shared" si="90"/>
        <v>124.66622743111515</v>
      </c>
      <c r="X93" s="5">
        <f t="shared" si="91"/>
        <v>193.15051779693749</v>
      </c>
      <c r="Y93" s="5">
        <f t="shared" si="92"/>
        <v>62.457681002761703</v>
      </c>
      <c r="Z93" s="5">
        <f t="shared" si="93"/>
        <v>102.29630944353747</v>
      </c>
      <c r="AB93" s="31" t="s">
        <v>96</v>
      </c>
      <c r="AC93" s="14" t="str">
        <f t="shared" ref="AC93" si="129">+AC60</f>
        <v>Slovenia</v>
      </c>
      <c r="AD93" s="6">
        <f t="shared" si="119"/>
        <v>88.152219211625507</v>
      </c>
      <c r="AE93" s="6">
        <f t="shared" si="120"/>
        <v>192.77904944947022</v>
      </c>
      <c r="AF93" s="6">
        <f t="shared" si="121"/>
        <v>65.502067996892137</v>
      </c>
      <c r="AG93" s="6">
        <f t="shared" si="122"/>
        <v>82.597987685459813</v>
      </c>
      <c r="AH93" s="6">
        <f t="shared" si="123"/>
        <v>53.27794457155899</v>
      </c>
      <c r="AI93" s="6">
        <f t="shared" si="124"/>
        <v>74.341227232896784</v>
      </c>
      <c r="AJ93" s="6">
        <f t="shared" si="95"/>
        <v>102.05945178747862</v>
      </c>
      <c r="AK93" s="29">
        <f t="shared" si="96"/>
        <v>94.101421133626019</v>
      </c>
      <c r="AL93" s="29">
        <f t="shared" si="75"/>
        <v>10</v>
      </c>
      <c r="AM93" s="6"/>
      <c r="BD93" t="s">
        <v>21</v>
      </c>
      <c r="BE93" s="5">
        <f t="shared" si="97"/>
        <v>99.72047623579715</v>
      </c>
      <c r="BF93" s="5">
        <f t="shared" si="76"/>
        <v>123.05990948994855</v>
      </c>
    </row>
    <row r="94" spans="2:58" x14ac:dyDescent="0.25">
      <c r="B94" t="s">
        <v>10</v>
      </c>
      <c r="C94" s="46">
        <f t="shared" si="77"/>
        <v>639.17969498352772</v>
      </c>
      <c r="E94" t="str">
        <f t="shared" si="78"/>
        <v>Romania</v>
      </c>
      <c r="F94" s="46">
        <f t="shared" si="79"/>
        <v>26.171146930841065</v>
      </c>
      <c r="H94" t="s">
        <v>10</v>
      </c>
      <c r="I94" s="46">
        <v>47.06129663069828</v>
      </c>
      <c r="K94" t="str">
        <f t="shared" si="80"/>
        <v>Romania</v>
      </c>
      <c r="L94" s="46">
        <f t="shared" si="81"/>
        <v>-167.34638078208138</v>
      </c>
      <c r="M94" s="46">
        <f t="shared" si="82"/>
        <v>167.34638078208138</v>
      </c>
      <c r="N94" t="str">
        <f t="shared" si="83"/>
        <v>Romania</v>
      </c>
      <c r="O94" s="46">
        <f t="shared" si="84"/>
        <v>-451.8352281116197</v>
      </c>
      <c r="P94" s="46">
        <f t="shared" si="85"/>
        <v>451.8352281116197</v>
      </c>
      <c r="Q94" t="str">
        <f t="shared" si="86"/>
        <v>Romania</v>
      </c>
      <c r="R94" s="46">
        <f t="shared" si="87"/>
        <v>0.3880382791258995</v>
      </c>
      <c r="T94" t="s">
        <v>10</v>
      </c>
      <c r="U94" s="5">
        <f t="shared" si="88"/>
        <v>127.62398756393134</v>
      </c>
      <c r="V94" s="5">
        <f t="shared" si="89"/>
        <v>62.578993173203287</v>
      </c>
      <c r="W94" s="5">
        <f t="shared" si="90"/>
        <v>107.28449928814341</v>
      </c>
      <c r="X94" s="5">
        <f t="shared" si="91"/>
        <v>323.41748601073317</v>
      </c>
      <c r="Y94" s="5">
        <f t="shared" si="92"/>
        <v>37.372386905182459</v>
      </c>
      <c r="Z94" s="5">
        <f t="shared" si="93"/>
        <v>106.21977612082397</v>
      </c>
      <c r="AB94" s="31" t="s">
        <v>80</v>
      </c>
      <c r="AC94" s="14" t="str">
        <f t="shared" ref="AC94" si="130">+AC61</f>
        <v>Spain</v>
      </c>
      <c r="AD94" s="6">
        <f t="shared" si="119"/>
        <v>63.212342964433176</v>
      </c>
      <c r="AE94" s="6">
        <f t="shared" si="120"/>
        <v>20.797453154524778</v>
      </c>
      <c r="AF94" s="6">
        <f t="shared" si="121"/>
        <v>125.66645236831586</v>
      </c>
      <c r="AG94" s="6">
        <f t="shared" si="122"/>
        <v>73.442354903424246</v>
      </c>
      <c r="AH94" s="6">
        <f t="shared" si="123"/>
        <v>36.509321681892729</v>
      </c>
      <c r="AI94" s="6">
        <f t="shared" si="124"/>
        <v>185.60643315170441</v>
      </c>
      <c r="AJ94" s="6">
        <f t="shared" si="95"/>
        <v>78.021314235938206</v>
      </c>
      <c r="AK94" s="29">
        <f t="shared" si="96"/>
        <v>83.322238922890492</v>
      </c>
      <c r="AL94" s="29">
        <f t="shared" si="75"/>
        <v>17</v>
      </c>
      <c r="AM94" s="6"/>
      <c r="BD94" t="s">
        <v>27</v>
      </c>
      <c r="BE94" s="5">
        <f t="shared" si="97"/>
        <v>72.384285676657754</v>
      </c>
      <c r="BF94" s="5">
        <f t="shared" si="76"/>
        <v>94.808400180722472</v>
      </c>
    </row>
    <row r="95" spans="2:58" x14ac:dyDescent="0.25">
      <c r="B95" t="s">
        <v>13</v>
      </c>
      <c r="C95" s="46">
        <f t="shared" si="77"/>
        <v>275.72996042769324</v>
      </c>
      <c r="E95" t="str">
        <f t="shared" si="78"/>
        <v>Slovakia</v>
      </c>
      <c r="F95" s="46">
        <f t="shared" si="79"/>
        <v>42.834474397375566</v>
      </c>
      <c r="H95" t="s">
        <v>13</v>
      </c>
      <c r="I95" s="46">
        <v>19.488316497350166</v>
      </c>
      <c r="K95" t="str">
        <f t="shared" si="80"/>
        <v>Slovakia</v>
      </c>
      <c r="L95" s="46">
        <f t="shared" si="81"/>
        <v>30.437370934434696</v>
      </c>
      <c r="M95" s="46">
        <f t="shared" si="82"/>
        <v>30.437370934434696</v>
      </c>
      <c r="N95" t="str">
        <f t="shared" si="83"/>
        <v>Slovakia</v>
      </c>
      <c r="O95" s="46">
        <f t="shared" si="84"/>
        <v>-1460.9938048528654</v>
      </c>
      <c r="P95" s="46">
        <f t="shared" si="85"/>
        <v>1460.9938048528654</v>
      </c>
      <c r="Q95" t="str">
        <f t="shared" si="86"/>
        <v>Slovakia</v>
      </c>
      <c r="R95" s="46">
        <f t="shared" si="87"/>
        <v>0.19301560219010624</v>
      </c>
      <c r="T95" t="s">
        <v>13</v>
      </c>
      <c r="U95" s="5">
        <f t="shared" si="88"/>
        <v>55.05456026968141</v>
      </c>
      <c r="V95" s="5">
        <f t="shared" si="89"/>
        <v>102.4234164431009</v>
      </c>
      <c r="W95" s="5">
        <f t="shared" si="90"/>
        <v>44.427043602178259</v>
      </c>
      <c r="X95" s="5">
        <f t="shared" si="91"/>
        <v>58.823967045991076</v>
      </c>
      <c r="Y95" s="5">
        <f t="shared" si="92"/>
        <v>120.84233885266586</v>
      </c>
      <c r="Z95" s="5">
        <f t="shared" si="93"/>
        <v>52.835184453045102</v>
      </c>
      <c r="AB95" s="31" t="s">
        <v>97</v>
      </c>
      <c r="AC95" s="14" t="str">
        <f t="shared" ref="AC95" si="131">+AC62</f>
        <v>Sweden</v>
      </c>
      <c r="AD95" s="6">
        <f t="shared" si="119"/>
        <v>149.72051787203617</v>
      </c>
      <c r="AE95" s="6">
        <f t="shared" si="120"/>
        <v>402.79893654328419</v>
      </c>
      <c r="AF95" s="6">
        <f t="shared" si="121"/>
        <v>83.02208851483833</v>
      </c>
      <c r="AG95" s="6">
        <f t="shared" si="122"/>
        <v>90.200076485515936</v>
      </c>
      <c r="AH95" s="6">
        <f t="shared" si="123"/>
        <v>115.81151308909745</v>
      </c>
      <c r="AI95" s="6">
        <f t="shared" si="124"/>
        <v>67.905129677165732</v>
      </c>
      <c r="AJ95" s="6">
        <f t="shared" si="95"/>
        <v>59.566821467373885</v>
      </c>
      <c r="AK95" s="29">
        <f t="shared" si="96"/>
        <v>138.43215480704453</v>
      </c>
      <c r="AL95" s="29">
        <f t="shared" si="75"/>
        <v>5</v>
      </c>
      <c r="AM95" s="6"/>
      <c r="BD95" t="s">
        <v>9</v>
      </c>
      <c r="BE95" s="5">
        <f t="shared" si="97"/>
        <v>46.990970645877695</v>
      </c>
      <c r="BF95" s="5">
        <f t="shared" si="76"/>
        <v>176.75696256260792</v>
      </c>
    </row>
    <row r="96" spans="2:58" x14ac:dyDescent="0.25">
      <c r="B96" t="s">
        <v>21</v>
      </c>
      <c r="C96" s="46">
        <f t="shared" si="77"/>
        <v>441.49308968725501</v>
      </c>
      <c r="E96" t="str">
        <f t="shared" si="78"/>
        <v>Slovenia</v>
      </c>
      <c r="F96" s="46">
        <f t="shared" si="79"/>
        <v>80.622083745674047</v>
      </c>
      <c r="H96" t="s">
        <v>21</v>
      </c>
      <c r="I96" s="46">
        <v>28.733062766566746</v>
      </c>
      <c r="K96" t="str">
        <f t="shared" si="80"/>
        <v>Slovenia</v>
      </c>
      <c r="L96" s="46">
        <f t="shared" si="81"/>
        <v>42.73879705621701</v>
      </c>
      <c r="M96" s="46">
        <f t="shared" si="82"/>
        <v>42.73879705621701</v>
      </c>
      <c r="N96" t="str">
        <f t="shared" si="83"/>
        <v>Slovenia</v>
      </c>
      <c r="O96" s="46">
        <f t="shared" si="84"/>
        <v>644.13472706155642</v>
      </c>
      <c r="P96" s="46">
        <f t="shared" si="85"/>
        <v>644.13472706155642</v>
      </c>
      <c r="Q96" t="str">
        <f t="shared" si="86"/>
        <v>Slovenia</v>
      </c>
      <c r="R96" s="46">
        <f t="shared" si="87"/>
        <v>0.27158070688030134</v>
      </c>
      <c r="T96" t="s">
        <v>21</v>
      </c>
      <c r="U96" s="5">
        <f t="shared" si="88"/>
        <v>88.152219211625507</v>
      </c>
      <c r="V96" s="5">
        <f t="shared" si="89"/>
        <v>192.77904944947022</v>
      </c>
      <c r="W96" s="5">
        <f t="shared" si="90"/>
        <v>65.502067996892137</v>
      </c>
      <c r="X96" s="5">
        <f t="shared" si="91"/>
        <v>82.597987685459813</v>
      </c>
      <c r="Y96" s="5">
        <f t="shared" si="92"/>
        <v>53.27794457155899</v>
      </c>
      <c r="Z96" s="5">
        <f t="shared" si="93"/>
        <v>74.341227232896784</v>
      </c>
      <c r="AB96" s="31" t="s">
        <v>98</v>
      </c>
      <c r="AC96" s="14" t="str">
        <f t="shared" ref="AC96" si="132">+AC63</f>
        <v>United Kingdom</v>
      </c>
      <c r="AD96" s="6">
        <f t="shared" si="119"/>
        <v>101.05654063746989</v>
      </c>
      <c r="AE96" s="6">
        <f t="shared" si="120"/>
        <v>61.473043981039055</v>
      </c>
      <c r="AF96" s="6">
        <f t="shared" si="121"/>
        <v>103.07948001678837</v>
      </c>
      <c r="AG96" s="6">
        <f t="shared" si="122"/>
        <v>40.52028431497309</v>
      </c>
      <c r="AH96" s="6">
        <f t="shared" si="123"/>
        <v>26.216835023138746</v>
      </c>
      <c r="AI96" s="6">
        <f t="shared" si="124"/>
        <v>65.784804249421597</v>
      </c>
      <c r="AJ96" s="6">
        <f t="shared" si="95"/>
        <v>92.850895074245017</v>
      </c>
      <c r="AK96" s="30">
        <f t="shared" si="96"/>
        <v>70.1402690424394</v>
      </c>
      <c r="AL96" s="30">
        <f t="shared" si="75"/>
        <v>19</v>
      </c>
      <c r="AM96" s="6"/>
      <c r="BD96" t="s">
        <v>16</v>
      </c>
      <c r="BE96" s="5">
        <f t="shared" si="97"/>
        <v>89.821573786494511</v>
      </c>
      <c r="BF96" s="5">
        <f t="shared" si="76"/>
        <v>73.369581101568556</v>
      </c>
    </row>
    <row r="97" spans="1:39" x14ac:dyDescent="0.25">
      <c r="B97" t="s">
        <v>27</v>
      </c>
      <c r="C97" s="46">
        <f t="shared" si="77"/>
        <v>316.586614056082</v>
      </c>
      <c r="E97" t="str">
        <f t="shared" si="78"/>
        <v>Spain</v>
      </c>
      <c r="F97" s="46">
        <f t="shared" si="79"/>
        <v>8.6976982961020486</v>
      </c>
      <c r="H97" t="s">
        <v>27</v>
      </c>
      <c r="I97" s="46">
        <v>55.124703295198394</v>
      </c>
      <c r="K97" t="str">
        <f t="shared" si="80"/>
        <v>Spain</v>
      </c>
      <c r="L97" s="46">
        <f t="shared" si="81"/>
        <v>38.001384652384942</v>
      </c>
      <c r="M97" s="46">
        <f t="shared" si="82"/>
        <v>38.001384652384942</v>
      </c>
      <c r="N97" t="str">
        <f t="shared" si="83"/>
        <v>Spain</v>
      </c>
      <c r="O97" s="46">
        <f t="shared" si="84"/>
        <v>441.40069865462516</v>
      </c>
      <c r="P97" s="46">
        <f t="shared" si="85"/>
        <v>441.40069865462516</v>
      </c>
      <c r="Q97" t="str">
        <f t="shared" si="86"/>
        <v>Spain</v>
      </c>
      <c r="R97" s="46">
        <f t="shared" si="87"/>
        <v>0.67805076931209973</v>
      </c>
      <c r="T97" t="s">
        <v>27</v>
      </c>
      <c r="U97" s="5">
        <f t="shared" si="88"/>
        <v>63.212342964433176</v>
      </c>
      <c r="V97" s="5">
        <f t="shared" si="89"/>
        <v>20.797453154524778</v>
      </c>
      <c r="W97" s="5">
        <f t="shared" si="90"/>
        <v>125.66645236831586</v>
      </c>
      <c r="X97" s="5">
        <f t="shared" si="91"/>
        <v>73.442354903424246</v>
      </c>
      <c r="Y97" s="5">
        <f t="shared" si="92"/>
        <v>36.509321681892729</v>
      </c>
      <c r="Z97" s="5">
        <f t="shared" si="93"/>
        <v>185.60643315170441</v>
      </c>
      <c r="AB97" s="32"/>
      <c r="AC97" s="32" t="s">
        <v>99</v>
      </c>
      <c r="AD97" s="33">
        <f>+C101</f>
        <v>500.83037459030976</v>
      </c>
      <c r="AE97" s="33">
        <f>+F101</f>
        <v>41.820977941280958</v>
      </c>
      <c r="AF97" s="33">
        <f>+I101</f>
        <v>43.865886444882982</v>
      </c>
      <c r="AG97" s="33">
        <f>+M101</f>
        <v>51.743145630823349</v>
      </c>
      <c r="AH97" s="33">
        <f>+P101</f>
        <v>1209.0082157662864</v>
      </c>
      <c r="AI97" s="33">
        <f>+R101*1000</f>
        <v>365.31641592287838</v>
      </c>
      <c r="AJ97" s="33">
        <f>+C131</f>
        <v>949.83249100253374</v>
      </c>
      <c r="AK97" s="34"/>
      <c r="AL97" s="23"/>
    </row>
    <row r="98" spans="1:39" x14ac:dyDescent="0.25">
      <c r="B98" t="s">
        <v>9</v>
      </c>
      <c r="C98" s="46">
        <f t="shared" si="77"/>
        <v>749.84583049707044</v>
      </c>
      <c r="E98" t="str">
        <f t="shared" si="78"/>
        <v>Sweden</v>
      </c>
      <c r="F98" s="46">
        <f t="shared" si="79"/>
        <v>168.45445439948116</v>
      </c>
      <c r="H98" t="s">
        <v>9</v>
      </c>
      <c r="I98" s="46">
        <v>36.418375072089219</v>
      </c>
      <c r="K98" t="str">
        <f t="shared" si="80"/>
        <v>Sweden</v>
      </c>
      <c r="L98" s="46">
        <f t="shared" si="81"/>
        <v>46.672356935014555</v>
      </c>
      <c r="M98" s="46">
        <f t="shared" si="82"/>
        <v>46.672356935014555</v>
      </c>
      <c r="N98" t="str">
        <f t="shared" si="83"/>
        <v>Sweden</v>
      </c>
      <c r="O98" s="46">
        <f t="shared" si="84"/>
        <v>-1400.1707080504364</v>
      </c>
      <c r="P98" s="46">
        <f t="shared" si="85"/>
        <v>1400.1707080504364</v>
      </c>
      <c r="Q98" t="str">
        <f t="shared" si="86"/>
        <v>Sweden</v>
      </c>
      <c r="R98" s="46">
        <f t="shared" si="87"/>
        <v>0.24806858596440468</v>
      </c>
      <c r="T98" t="s">
        <v>9</v>
      </c>
      <c r="U98" s="5">
        <f t="shared" si="88"/>
        <v>149.72051787203617</v>
      </c>
      <c r="V98" s="5">
        <f t="shared" si="89"/>
        <v>402.79893654328419</v>
      </c>
      <c r="W98" s="5">
        <f t="shared" si="90"/>
        <v>83.02208851483833</v>
      </c>
      <c r="X98" s="5">
        <f t="shared" si="91"/>
        <v>90.200076485515936</v>
      </c>
      <c r="Y98" s="5">
        <f t="shared" si="92"/>
        <v>115.81151308909745</v>
      </c>
      <c r="Z98" s="5">
        <f t="shared" si="93"/>
        <v>67.905129677165732</v>
      </c>
      <c r="AB98" s="32"/>
      <c r="AC98" s="32" t="s">
        <v>103</v>
      </c>
      <c r="AD98" s="33" t="s">
        <v>104</v>
      </c>
      <c r="AE98" s="33" t="s">
        <v>105</v>
      </c>
      <c r="AF98" s="33" t="s">
        <v>69</v>
      </c>
      <c r="AG98" s="33" t="s">
        <v>69</v>
      </c>
      <c r="AH98" s="33" t="s">
        <v>69</v>
      </c>
      <c r="AI98" s="33" t="s">
        <v>106</v>
      </c>
      <c r="AJ98" s="33" t="s">
        <v>107</v>
      </c>
      <c r="AK98" s="22"/>
      <c r="AL98" s="35"/>
      <c r="AM98" s="5"/>
    </row>
    <row r="99" spans="1:39" x14ac:dyDescent="0.25">
      <c r="B99" t="s">
        <v>16</v>
      </c>
      <c r="C99" s="46">
        <f t="shared" si="77"/>
        <v>506.12185102264908</v>
      </c>
      <c r="E99" t="str">
        <f t="shared" si="78"/>
        <v>United Kingdom</v>
      </c>
      <c r="F99" s="46">
        <f t="shared" si="79"/>
        <v>25.708628163144283</v>
      </c>
      <c r="H99" t="s">
        <v>16</v>
      </c>
      <c r="I99" s="46">
        <v>45.216727652140229</v>
      </c>
      <c r="K99" t="str">
        <f t="shared" si="80"/>
        <v>United Kingdom</v>
      </c>
      <c r="L99" s="46">
        <f t="shared" si="81"/>
        <v>20.966469723120195</v>
      </c>
      <c r="M99" s="46">
        <f t="shared" si="82"/>
        <v>20.966469723120195</v>
      </c>
      <c r="N99" t="str">
        <f t="shared" si="83"/>
        <v>United Kingdom</v>
      </c>
      <c r="O99" s="46">
        <f t="shared" si="84"/>
        <v>316.96368934364062</v>
      </c>
      <c r="P99" s="46">
        <f t="shared" si="85"/>
        <v>316.96368934364062</v>
      </c>
      <c r="Q99" t="str">
        <f t="shared" si="86"/>
        <v>United Kingdom</v>
      </c>
      <c r="R99" s="46">
        <f t="shared" si="87"/>
        <v>0.2403226891058684</v>
      </c>
      <c r="T99" t="s">
        <v>16</v>
      </c>
      <c r="U99" s="5">
        <f t="shared" si="88"/>
        <v>101.05654063746989</v>
      </c>
      <c r="V99" s="5">
        <f t="shared" si="89"/>
        <v>61.473043981039055</v>
      </c>
      <c r="W99" s="5">
        <f t="shared" si="90"/>
        <v>103.07948001678837</v>
      </c>
      <c r="X99" s="5">
        <f t="shared" si="91"/>
        <v>40.52028431497309</v>
      </c>
      <c r="Y99" s="5">
        <f t="shared" si="92"/>
        <v>26.216835023138746</v>
      </c>
      <c r="Z99" s="5">
        <f t="shared" si="93"/>
        <v>65.784804249421597</v>
      </c>
    </row>
    <row r="100" spans="1:39" x14ac:dyDescent="0.25">
      <c r="A100" t="s">
        <v>120</v>
      </c>
      <c r="B100" t="s">
        <v>19</v>
      </c>
      <c r="C100" s="46">
        <f t="shared" si="77"/>
        <v>442.20439183027707</v>
      </c>
      <c r="E100" t="str">
        <f t="shared" si="78"/>
        <v>EU28</v>
      </c>
      <c r="F100" s="46">
        <f>1000/F67</f>
        <v>18.832472365693754</v>
      </c>
      <c r="H100" t="s">
        <v>19</v>
      </c>
      <c r="I100" s="46">
        <v>47.566682519546383</v>
      </c>
      <c r="K100" t="str">
        <f t="shared" si="80"/>
        <v>European Union</v>
      </c>
      <c r="L100" s="46">
        <f t="shared" si="81"/>
        <v>40.529642384328739</v>
      </c>
      <c r="M100" s="46">
        <f t="shared" si="82"/>
        <v>40.529642384328739</v>
      </c>
      <c r="N100" t="str">
        <f t="shared" si="83"/>
        <v>European Union</v>
      </c>
      <c r="O100" s="46">
        <f t="shared" si="84"/>
        <v>1894.7607814673681</v>
      </c>
      <c r="P100" s="46">
        <f t="shared" si="85"/>
        <v>1894.7607814673681</v>
      </c>
      <c r="Q100" t="str">
        <f t="shared" si="86"/>
        <v>European Union</v>
      </c>
      <c r="R100" s="46">
        <f t="shared" si="87"/>
        <v>0.39206679596024663</v>
      </c>
      <c r="T100" t="s">
        <v>49</v>
      </c>
      <c r="U100" s="5">
        <f t="shared" si="88"/>
        <v>88.294243773055896</v>
      </c>
      <c r="V100" s="5">
        <f t="shared" si="89"/>
        <v>45.031162093185912</v>
      </c>
      <c r="W100" s="5">
        <f t="shared" si="90"/>
        <v>108.43661527121631</v>
      </c>
      <c r="X100" s="5">
        <f t="shared" si="91"/>
        <v>78.328524271599875</v>
      </c>
      <c r="Y100" s="5">
        <f t="shared" si="92"/>
        <v>156.72025688150035</v>
      </c>
      <c r="Z100" s="5">
        <f t="shared" si="93"/>
        <v>107.32252339928121</v>
      </c>
      <c r="AC100" t="s">
        <v>108</v>
      </c>
      <c r="AD100" s="4">
        <f t="shared" ref="AD100:AK100" si="133">MAX(AD72:AD96)/MIN(AD72:AD96)</f>
        <v>4.5153105028146019</v>
      </c>
      <c r="AE100" s="4">
        <f t="shared" si="133"/>
        <v>20.249953940706284</v>
      </c>
      <c r="AF100" s="4">
        <f t="shared" si="133"/>
        <v>4.9607269043373483</v>
      </c>
      <c r="AG100" s="4">
        <f t="shared" si="133"/>
        <v>12.863320283696622</v>
      </c>
      <c r="AH100" s="4">
        <f t="shared" si="133"/>
        <v>57.144071679379095</v>
      </c>
      <c r="AI100" s="4">
        <f t="shared" si="133"/>
        <v>9.0457626699432971</v>
      </c>
      <c r="AJ100" s="4">
        <f t="shared" si="133"/>
        <v>31.494734438571026</v>
      </c>
      <c r="AK100" s="4">
        <f t="shared" si="133"/>
        <v>4.6796797637802525</v>
      </c>
      <c r="AL100" s="5">
        <f>MAX(AK72:AK96)</f>
        <v>207.16604849234562</v>
      </c>
    </row>
    <row r="101" spans="1:39" x14ac:dyDescent="0.25">
      <c r="B101" t="s">
        <v>62</v>
      </c>
      <c r="C101" s="46">
        <f>AVERAGE(C72:C99)</f>
        <v>500.83037459030976</v>
      </c>
      <c r="F101" s="46">
        <f>AVERAGE(F72:F99)</f>
        <v>41.820977941280958</v>
      </c>
      <c r="I101" s="46">
        <f>AVERAGE(I72:I99)</f>
        <v>43.865886444882982</v>
      </c>
      <c r="L101" s="46">
        <f t="shared" ref="L101:M101" si="134">AVERAGE(L72:L99)</f>
        <v>39.347117424743239</v>
      </c>
      <c r="M101" s="46">
        <f t="shared" si="134"/>
        <v>51.743145630823349</v>
      </c>
      <c r="O101" s="46">
        <f t="shared" ref="O101:R101" si="135">AVERAGE(O72:O99)</f>
        <v>676.63312716200369</v>
      </c>
      <c r="P101" s="46">
        <f t="shared" si="135"/>
        <v>1209.0082157662864</v>
      </c>
      <c r="R101" s="46">
        <f t="shared" si="135"/>
        <v>0.36531641592287839</v>
      </c>
    </row>
    <row r="102" spans="1:39" x14ac:dyDescent="0.25">
      <c r="L102" s="45" t="s">
        <v>136</v>
      </c>
      <c r="M102" s="45"/>
      <c r="N102" s="45"/>
      <c r="O102" s="45"/>
      <c r="P102" s="45"/>
      <c r="Q102" s="45"/>
      <c r="R102" s="45"/>
      <c r="S102" s="45"/>
    </row>
    <row r="103" spans="1:39" x14ac:dyDescent="0.25">
      <c r="L103" s="45" t="s">
        <v>128</v>
      </c>
      <c r="M103" s="45"/>
      <c r="N103" s="45"/>
      <c r="O103" s="45"/>
      <c r="P103" s="45"/>
      <c r="Q103" s="45"/>
      <c r="R103" s="45"/>
      <c r="S103" s="45"/>
    </row>
    <row r="104" spans="1:39" x14ac:dyDescent="0.25">
      <c r="C104" t="s">
        <v>61</v>
      </c>
      <c r="D104" t="s">
        <v>72</v>
      </c>
    </row>
    <row r="105" spans="1:39" x14ac:dyDescent="0.25">
      <c r="B105" t="s">
        <v>8</v>
      </c>
      <c r="C105" s="5">
        <f>+C6/C39*1000</f>
        <v>1012.8488652824718</v>
      </c>
      <c r="D105" s="5">
        <f>+C105/C$131*100</f>
        <v>106.63447238085372</v>
      </c>
    </row>
    <row r="106" spans="1:39" x14ac:dyDescent="0.25">
      <c r="B106" t="s">
        <v>29</v>
      </c>
      <c r="C106" s="5">
        <f t="shared" ref="C106:C108" si="136">+C7/C40*1000</f>
        <v>1720.8770221689635</v>
      </c>
      <c r="D106" s="5">
        <f t="shared" ref="D106:D129" si="137">+C106/C$131*100</f>
        <v>181.17689576533692</v>
      </c>
    </row>
    <row r="107" spans="1:39" x14ac:dyDescent="0.25">
      <c r="B107" t="s">
        <v>2</v>
      </c>
      <c r="C107" s="5">
        <f t="shared" si="136"/>
        <v>334.35777689454153</v>
      </c>
      <c r="D107" s="5">
        <f t="shared" si="137"/>
        <v>35.201762422512203</v>
      </c>
    </row>
    <row r="108" spans="1:39" x14ac:dyDescent="0.25">
      <c r="B108" t="s">
        <v>17</v>
      </c>
      <c r="C108" s="5">
        <f t="shared" si="136"/>
        <v>738.56659823692803</v>
      </c>
      <c r="D108" s="5">
        <f t="shared" si="137"/>
        <v>77.757563068555612</v>
      </c>
    </row>
    <row r="109" spans="1:39" x14ac:dyDescent="0.25">
      <c r="B109" t="s">
        <v>25</v>
      </c>
      <c r="C109" s="5">
        <f t="shared" ref="C109:C120" si="138">+C11/C44*1000</f>
        <v>418.82517814726839</v>
      </c>
      <c r="D109" s="5">
        <f t="shared" si="137"/>
        <v>44.094635855760714</v>
      </c>
    </row>
    <row r="110" spans="1:39" x14ac:dyDescent="0.25">
      <c r="B110" t="s">
        <v>11</v>
      </c>
      <c r="C110" s="5">
        <f t="shared" si="138"/>
        <v>1065.383600874218</v>
      </c>
      <c r="D110" s="5">
        <f t="shared" si="137"/>
        <v>112.16541979414939</v>
      </c>
    </row>
    <row r="111" spans="1:39" x14ac:dyDescent="0.25">
      <c r="B111" t="s">
        <v>3</v>
      </c>
      <c r="C111" s="5">
        <f t="shared" si="138"/>
        <v>306.99979244499798</v>
      </c>
      <c r="D111" s="5">
        <f t="shared" si="137"/>
        <v>32.321466716827551</v>
      </c>
    </row>
    <row r="112" spans="1:39" x14ac:dyDescent="0.25">
      <c r="B112" t="s">
        <v>20</v>
      </c>
      <c r="C112" s="5">
        <f t="shared" si="138"/>
        <v>545.25860805860805</v>
      </c>
      <c r="D112" s="5">
        <f t="shared" si="137"/>
        <v>57.405765040012049</v>
      </c>
    </row>
    <row r="113" spans="2:4" x14ac:dyDescent="0.25">
      <c r="B113" t="s">
        <v>23</v>
      </c>
      <c r="C113" s="5">
        <f t="shared" si="138"/>
        <v>997.4785827358229</v>
      </c>
      <c r="D113" s="5">
        <f t="shared" si="137"/>
        <v>105.01626257099286</v>
      </c>
    </row>
    <row r="114" spans="2:4" x14ac:dyDescent="0.25">
      <c r="B114" t="s">
        <v>24</v>
      </c>
      <c r="C114" s="5">
        <f t="shared" si="138"/>
        <v>1123.3483339525337</v>
      </c>
      <c r="D114" s="5">
        <f t="shared" si="137"/>
        <v>118.26804669177579</v>
      </c>
    </row>
    <row r="115" spans="2:4" x14ac:dyDescent="0.25">
      <c r="B115" t="s">
        <v>4</v>
      </c>
      <c r="C115" s="5">
        <f t="shared" si="138"/>
        <v>979.31662502020163</v>
      </c>
      <c r="D115" s="5">
        <f t="shared" si="137"/>
        <v>103.10414039285473</v>
      </c>
    </row>
    <row r="116" spans="2:4" x14ac:dyDescent="0.25">
      <c r="B116" t="s">
        <v>22</v>
      </c>
      <c r="C116" s="5">
        <f t="shared" si="138"/>
        <v>570.84164588528677</v>
      </c>
      <c r="D116" s="5">
        <f t="shared" si="137"/>
        <v>60.099191309277288</v>
      </c>
    </row>
    <row r="117" spans="2:4" x14ac:dyDescent="0.25">
      <c r="B117" t="s">
        <v>5</v>
      </c>
      <c r="C117" s="5">
        <f t="shared" si="138"/>
        <v>464.45302645832396</v>
      </c>
      <c r="D117" s="5">
        <f t="shared" si="137"/>
        <v>48.898414284407224</v>
      </c>
    </row>
    <row r="118" spans="2:4" x14ac:dyDescent="0.25">
      <c r="B118" t="s">
        <v>15</v>
      </c>
      <c r="C118" s="5">
        <f t="shared" si="138"/>
        <v>2452.8702470779704</v>
      </c>
      <c r="D118" s="5">
        <f t="shared" si="137"/>
        <v>258.24240277240921</v>
      </c>
    </row>
    <row r="119" spans="2:4" x14ac:dyDescent="0.25">
      <c r="B119" t="s">
        <v>7</v>
      </c>
      <c r="C119" s="5">
        <f t="shared" si="138"/>
        <v>167.66512229285635</v>
      </c>
      <c r="D119" s="5">
        <f t="shared" si="137"/>
        <v>17.652072747678737</v>
      </c>
    </row>
    <row r="120" spans="2:4" x14ac:dyDescent="0.25">
      <c r="B120" t="s">
        <v>12</v>
      </c>
      <c r="C120" s="5">
        <f t="shared" si="138"/>
        <v>361.63654827021156</v>
      </c>
      <c r="D120" s="5">
        <f t="shared" si="137"/>
        <v>38.073718439396579</v>
      </c>
    </row>
    <row r="121" spans="2:4" x14ac:dyDescent="0.25">
      <c r="B121" t="s">
        <v>6</v>
      </c>
      <c r="C121" s="5">
        <f t="shared" ref="C121:C130" si="139">+C25/C58*1000</f>
        <v>5280.5685012240456</v>
      </c>
      <c r="D121" s="5">
        <f t="shared" si="137"/>
        <v>555.94734347847861</v>
      </c>
    </row>
    <row r="122" spans="2:4" x14ac:dyDescent="0.25">
      <c r="B122" t="s">
        <v>18</v>
      </c>
      <c r="C122" s="5">
        <f t="shared" si="139"/>
        <v>601.47480767897991</v>
      </c>
      <c r="D122" s="5">
        <f t="shared" si="137"/>
        <v>63.324303324698064</v>
      </c>
    </row>
    <row r="123" spans="2:4" x14ac:dyDescent="0.25">
      <c r="B123" t="s">
        <v>30</v>
      </c>
      <c r="C123" s="5">
        <f t="shared" si="139"/>
        <v>659.37711577521998</v>
      </c>
      <c r="D123" s="5">
        <f t="shared" si="137"/>
        <v>69.420358012733118</v>
      </c>
    </row>
    <row r="124" spans="2:4" x14ac:dyDescent="0.25">
      <c r="B124" t="s">
        <v>10</v>
      </c>
      <c r="C124" s="5">
        <f t="shared" si="139"/>
        <v>507.21663895114841</v>
      </c>
      <c r="D124" s="5">
        <f t="shared" si="137"/>
        <v>53.400641034693287</v>
      </c>
    </row>
    <row r="125" spans="2:4" x14ac:dyDescent="0.25">
      <c r="B125" t="s">
        <v>13</v>
      </c>
      <c r="C125" s="5">
        <f t="shared" si="139"/>
        <v>295.32115650969536</v>
      </c>
      <c r="D125" s="5">
        <f t="shared" si="137"/>
        <v>31.091919818197454</v>
      </c>
    </row>
    <row r="126" spans="2:4" x14ac:dyDescent="0.25">
      <c r="B126" t="s">
        <v>21</v>
      </c>
      <c r="C126" s="5">
        <f t="shared" si="139"/>
        <v>969.39383321653804</v>
      </c>
      <c r="D126" s="5">
        <f t="shared" si="137"/>
        <v>102.05945178747862</v>
      </c>
    </row>
    <row r="127" spans="2:4" x14ac:dyDescent="0.25">
      <c r="B127" t="s">
        <v>27</v>
      </c>
      <c r="C127" s="5">
        <f t="shared" si="139"/>
        <v>741.07179252012634</v>
      </c>
      <c r="D127" s="5">
        <f t="shared" si="137"/>
        <v>78.021314235938206</v>
      </c>
    </row>
    <row r="128" spans="2:4" x14ac:dyDescent="0.25">
      <c r="B128" t="s">
        <v>9</v>
      </c>
      <c r="C128" s="5">
        <f t="shared" si="139"/>
        <v>565.78502415458945</v>
      </c>
      <c r="D128" s="5">
        <f t="shared" si="137"/>
        <v>59.566821467373885</v>
      </c>
    </row>
    <row r="129" spans="2:4" x14ac:dyDescent="0.25">
      <c r="B129" t="s">
        <v>16</v>
      </c>
      <c r="C129" s="5">
        <f t="shared" si="139"/>
        <v>881.92796960185035</v>
      </c>
      <c r="D129" s="5">
        <f t="shared" si="137"/>
        <v>92.850895074245017</v>
      </c>
    </row>
    <row r="130" spans="2:4" x14ac:dyDescent="0.25">
      <c r="B130" t="s">
        <v>19</v>
      </c>
      <c r="C130" s="5">
        <f t="shared" si="139"/>
        <v>932.78035263248239</v>
      </c>
    </row>
    <row r="131" spans="2:4" x14ac:dyDescent="0.25">
      <c r="B131" t="s">
        <v>62</v>
      </c>
      <c r="C131" s="5">
        <f>AVERAGE(C105:C130)</f>
        <v>949.83249100253374</v>
      </c>
    </row>
    <row r="133" spans="2:4" x14ac:dyDescent="0.25">
      <c r="B133" t="s">
        <v>28</v>
      </c>
      <c r="C133" s="5">
        <f>+C10/C43*1000</f>
        <v>2755.756479807113</v>
      </c>
    </row>
    <row r="134" spans="2:4" x14ac:dyDescent="0.25">
      <c r="B134" t="s">
        <v>14</v>
      </c>
      <c r="C134" s="5">
        <f>+C23/C56*1000</f>
        <v>813.32061068702285</v>
      </c>
    </row>
    <row r="135" spans="2:4" x14ac:dyDescent="0.25">
      <c r="B135" t="s">
        <v>26</v>
      </c>
      <c r="C135" s="5">
        <f>+C24/C57*1000</f>
        <v>5018.2471264367814</v>
      </c>
    </row>
  </sheetData>
  <sortState ref="BR6:BW30">
    <sortCondition ref="BW6:BW30"/>
  </sortState>
  <conditionalFormatting sqref="U6:U34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6:V23 V25:V34">
    <cfRule type="colorScale" priority="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6:W8 W10:W34">
    <cfRule type="colorScale" priority="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6:X8 X10:X34"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6:Y8 Y10:Y34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9:U67">
    <cfRule type="colorScale" priority="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39:V56 V58:V67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39:W67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39:X41 X43:X67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39:Y41 Y43:Y67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39:Y41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C32:AI32 AC31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6:AD30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6:AE30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F6:AF8 AF10:AF30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6:AG8 AG10:AG30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H6:AH8 AH10:AH30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6:AI29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6:AI30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J6:AJ30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39:AD63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39:AE63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F39:AF63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39:AG41 AG43:AG63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H39:AH41 AH43:AH63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39:AI63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J39:AJ63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6:AB34"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39:AB67"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2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72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72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2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72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72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72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3:U100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73:V100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73:W100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73:X100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73:Y100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73:Y100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73:Z100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2:U100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72:V100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72:W100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2:X100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72:Y100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72:Z100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72:AD96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72:AE96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72:AF74 AF76:AF96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72:AG74 AG76:AG96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H72:AH74 AH76:AH96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72:AI96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72:AK96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72:AG95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72:AH96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75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72:AG9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72:AJ9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72:AB9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9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9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9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9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9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9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9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Company>PBL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Grinsven, van Hans</dc:creator>
  <cp:lastModifiedBy>Grinsven, van Hans</cp:lastModifiedBy>
  <dcterms:created xsi:type="dcterms:W3CDTF">2018-04-09T13:21:57Z</dcterms:created>
  <dcterms:modified xsi:type="dcterms:W3CDTF">2019-02-19T03:30:28Z</dcterms:modified>
</cp:coreProperties>
</file>