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cles\Frontiers\Heat and lane draw\"/>
    </mc:Choice>
  </mc:AlternateContent>
  <xr:revisionPtr revIDLastSave="0" documentId="13_ncr:1_{13CD3D0B-4622-48AD-A525-F0584383E708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able 2 Wome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T153" i="3" l="1"/>
  <c r="ET152" i="3"/>
  <c r="ET149" i="3"/>
  <c r="ET150" i="3"/>
  <c r="EO144" i="3"/>
  <c r="EO143" i="3"/>
  <c r="EO140" i="3"/>
  <c r="S223" i="3" l="1"/>
  <c r="K223" i="3"/>
  <c r="EC22" i="3" l="1"/>
  <c r="EH114" i="3"/>
  <c r="EG114" i="3"/>
  <c r="EH104" i="3"/>
  <c r="EG104" i="3"/>
  <c r="EH94" i="3"/>
  <c r="EG94" i="3"/>
  <c r="EH72" i="3"/>
  <c r="EG72" i="3"/>
  <c r="EH62" i="3"/>
  <c r="EG62" i="3"/>
  <c r="EH52" i="3"/>
  <c r="EG52" i="3"/>
  <c r="EH42" i="3"/>
  <c r="EG42" i="3"/>
  <c r="EH32" i="3"/>
  <c r="EG32" i="3"/>
  <c r="EH22" i="3"/>
  <c r="EG22" i="3"/>
  <c r="EH12" i="3"/>
  <c r="EG12" i="3"/>
  <c r="EH2" i="3"/>
  <c r="EG2" i="3"/>
  <c r="DV173" i="3" l="1"/>
  <c r="DV172" i="3"/>
  <c r="DV171" i="3"/>
  <c r="DV170" i="3"/>
  <c r="DV169" i="3"/>
  <c r="DV168" i="3"/>
  <c r="DJ175" i="3"/>
  <c r="DJ174" i="3"/>
  <c r="DJ173" i="3"/>
  <c r="DJ172" i="3"/>
  <c r="DJ171" i="3"/>
  <c r="DJ170" i="3"/>
  <c r="DJ169" i="3"/>
  <c r="DJ168" i="3"/>
  <c r="CX173" i="3"/>
  <c r="CX172" i="3"/>
  <c r="CX171" i="3"/>
  <c r="CX170" i="3"/>
  <c r="CX169" i="3"/>
  <c r="CX168" i="3"/>
  <c r="CL173" i="3"/>
  <c r="CL172" i="3"/>
  <c r="CL171" i="3"/>
  <c r="CL170" i="3"/>
  <c r="CL169" i="3"/>
  <c r="CL168" i="3"/>
  <c r="BZ172" i="3"/>
  <c r="BZ171" i="3"/>
  <c r="BZ170" i="3"/>
  <c r="BZ169" i="3"/>
  <c r="BZ168" i="3"/>
  <c r="BN173" i="3"/>
  <c r="BN172" i="3"/>
  <c r="BN171" i="3"/>
  <c r="BN170" i="3"/>
  <c r="BN169" i="3"/>
  <c r="BN168" i="3"/>
  <c r="BB173" i="3"/>
  <c r="BB172" i="3"/>
  <c r="BB171" i="3"/>
  <c r="BB170" i="3"/>
  <c r="BB169" i="3"/>
  <c r="BB168" i="3"/>
  <c r="AP173" i="3"/>
  <c r="AP172" i="3"/>
  <c r="AP171" i="3"/>
  <c r="AP170" i="3"/>
  <c r="AP169" i="3"/>
  <c r="AP168" i="3"/>
  <c r="AD172" i="3"/>
  <c r="AD171" i="3"/>
  <c r="AD170" i="3"/>
  <c r="AD169" i="3"/>
  <c r="AD168" i="3"/>
  <c r="R173" i="3"/>
  <c r="R172" i="3"/>
  <c r="R171" i="3"/>
  <c r="R170" i="3"/>
  <c r="R169" i="3"/>
  <c r="R168" i="3"/>
  <c r="F172" i="3"/>
  <c r="F171" i="3"/>
  <c r="F170" i="3"/>
  <c r="F169" i="3"/>
  <c r="F168" i="3"/>
  <c r="EC169" i="3" l="1"/>
  <c r="CP194" i="3"/>
  <c r="EC142" i="3"/>
  <c r="EO141" i="3"/>
  <c r="EC168" i="3" l="1"/>
  <c r="ED94" i="3"/>
  <c r="EC94" i="3"/>
  <c r="ED52" i="3"/>
  <c r="EC52" i="3"/>
  <c r="ED32" i="3"/>
  <c r="ED114" i="3"/>
  <c r="EC114" i="3"/>
  <c r="ED104" i="3"/>
  <c r="EC104" i="3"/>
  <c r="ED42" i="3"/>
  <c r="EC42" i="3"/>
  <c r="EC32" i="3"/>
  <c r="ED22" i="3"/>
  <c r="ED12" i="3"/>
  <c r="EC12" i="3"/>
  <c r="ED2" i="3"/>
  <c r="EC2" i="3"/>
  <c r="ED72" i="3" l="1"/>
  <c r="EC72" i="3"/>
  <c r="ED62" i="3"/>
  <c r="EC62" i="3"/>
  <c r="F242" i="3"/>
  <c r="F243" i="3"/>
  <c r="F244" i="3"/>
  <c r="F253" i="3"/>
  <c r="F252" i="3"/>
  <c r="F261" i="3" s="1"/>
  <c r="F251" i="3"/>
  <c r="F250" i="3"/>
  <c r="F249" i="3"/>
  <c r="F248" i="3"/>
  <c r="F247" i="3"/>
  <c r="F246" i="3"/>
  <c r="F245" i="3"/>
  <c r="T225" i="3"/>
  <c r="S225" i="3"/>
  <c r="T224" i="3"/>
  <c r="S224" i="3"/>
  <c r="T223" i="3"/>
  <c r="L228" i="3"/>
  <c r="K228" i="3"/>
  <c r="L227" i="3"/>
  <c r="K227" i="3"/>
  <c r="L226" i="3"/>
  <c r="K226" i="3"/>
  <c r="L225" i="3"/>
  <c r="K225" i="3"/>
  <c r="L224" i="3"/>
  <c r="K224" i="3"/>
  <c r="L223" i="3"/>
  <c r="P225" i="3"/>
  <c r="P224" i="3"/>
  <c r="P223" i="3"/>
  <c r="O225" i="3"/>
  <c r="O224" i="3"/>
  <c r="O223" i="3"/>
  <c r="H228" i="3"/>
  <c r="H227" i="3"/>
  <c r="H226" i="3"/>
  <c r="H225" i="3"/>
  <c r="H224" i="3"/>
  <c r="H223" i="3"/>
  <c r="G228" i="3"/>
  <c r="G227" i="3"/>
  <c r="G226" i="3"/>
  <c r="G225" i="3"/>
  <c r="G224" i="3"/>
  <c r="G223" i="3"/>
  <c r="F260" i="3" l="1"/>
  <c r="F255" i="3"/>
  <c r="F262" i="3"/>
  <c r="F259" i="3"/>
  <c r="F256" i="3"/>
  <c r="F257" i="3"/>
  <c r="F258" i="3"/>
  <c r="EE161" i="3"/>
  <c r="ED160" i="3"/>
  <c r="EE160" i="3"/>
  <c r="ED161" i="3"/>
  <c r="ED162" i="3"/>
  <c r="EE162" i="3"/>
  <c r="ED163" i="3"/>
  <c r="EE163" i="3"/>
  <c r="ED164" i="3"/>
  <c r="EE164" i="3"/>
  <c r="ED165" i="3"/>
  <c r="EE165" i="3"/>
  <c r="ED166" i="3"/>
  <c r="EE166" i="3"/>
  <c r="ED159" i="3"/>
  <c r="EE159" i="3"/>
  <c r="EC159" i="3"/>
  <c r="EC160" i="3"/>
  <c r="EC161" i="3"/>
  <c r="EC162" i="3"/>
  <c r="EC163" i="3"/>
  <c r="EC164" i="3"/>
  <c r="EG164" i="3" s="1"/>
  <c r="EH164" i="3" s="1"/>
  <c r="EC165" i="3"/>
  <c r="EC166" i="3"/>
  <c r="EG162" i="3" l="1"/>
  <c r="EH162" i="3" s="1"/>
  <c r="EG166" i="3"/>
  <c r="EH166" i="3" s="1"/>
  <c r="EG163" i="3"/>
  <c r="EH163" i="3" s="1"/>
  <c r="EG160" i="3"/>
  <c r="EH160" i="3" s="1"/>
  <c r="EG165" i="3"/>
  <c r="EG161" i="3"/>
  <c r="EH161" i="3" s="1"/>
  <c r="EG159" i="3"/>
  <c r="EG183" i="3"/>
  <c r="EG182" i="3"/>
  <c r="ED179" i="3"/>
  <c r="ED180" i="3"/>
  <c r="ED178" i="3"/>
  <c r="ED169" i="3"/>
  <c r="ED170" i="3"/>
  <c r="ED171" i="3"/>
  <c r="ED172" i="3"/>
  <c r="ED173" i="3"/>
  <c r="ED174" i="3"/>
  <c r="ED175" i="3"/>
  <c r="ED168" i="3"/>
  <c r="EC150" i="3"/>
  <c r="ED150" i="3"/>
  <c r="EF150" i="3"/>
  <c r="EG150" i="3"/>
  <c r="EC151" i="3"/>
  <c r="ED151" i="3"/>
  <c r="EF151" i="3"/>
  <c r="EG151" i="3"/>
  <c r="EC152" i="3"/>
  <c r="ED152" i="3"/>
  <c r="EF152" i="3"/>
  <c r="EG152" i="3"/>
  <c r="EC153" i="3"/>
  <c r="ED153" i="3"/>
  <c r="EF153" i="3"/>
  <c r="EG153" i="3"/>
  <c r="EC154" i="3"/>
  <c r="ED154" i="3"/>
  <c r="EF154" i="3"/>
  <c r="EG154" i="3"/>
  <c r="EC155" i="3"/>
  <c r="ED155" i="3"/>
  <c r="EF155" i="3"/>
  <c r="EG155" i="3"/>
  <c r="EC156" i="3"/>
  <c r="ED156" i="3"/>
  <c r="EF156" i="3"/>
  <c r="EG156" i="3"/>
  <c r="EG149" i="3"/>
  <c r="EF149" i="3"/>
  <c r="ED149" i="3"/>
  <c r="EC149" i="3"/>
  <c r="EC141" i="3"/>
  <c r="ED141" i="3"/>
  <c r="ED142" i="3"/>
  <c r="EC143" i="3"/>
  <c r="ED143" i="3"/>
  <c r="EC144" i="3"/>
  <c r="ED144" i="3"/>
  <c r="EC145" i="3"/>
  <c r="ED145" i="3"/>
  <c r="EC146" i="3"/>
  <c r="ED146" i="3"/>
  <c r="EC147" i="3"/>
  <c r="ED147" i="3"/>
  <c r="ED140" i="3"/>
  <c r="EC140" i="3"/>
  <c r="EH165" i="3" l="1"/>
  <c r="EL163" i="3"/>
  <c r="EL162" i="3"/>
  <c r="EL159" i="3"/>
  <c r="EL160" i="3"/>
  <c r="EH159" i="3"/>
  <c r="EH156" i="3"/>
  <c r="EH153" i="3"/>
  <c r="EH151" i="3"/>
  <c r="EE155" i="3"/>
  <c r="EE152" i="3"/>
  <c r="EO152" i="3" s="1"/>
  <c r="EI153" i="3"/>
  <c r="EI151" i="3"/>
  <c r="EH155" i="3"/>
  <c r="EH152" i="3"/>
  <c r="EE156" i="3"/>
  <c r="EO156" i="3" s="1"/>
  <c r="EI152" i="3"/>
  <c r="EI155" i="3"/>
  <c r="EI154" i="3"/>
  <c r="EH150" i="3"/>
  <c r="EH154" i="3"/>
  <c r="EE153" i="3"/>
  <c r="EO153" i="3" s="1"/>
  <c r="EI150" i="3"/>
  <c r="EI156" i="3"/>
  <c r="EE150" i="3"/>
  <c r="EO150" i="3" s="1"/>
  <c r="EE154" i="3"/>
  <c r="EO154" i="3" s="1"/>
  <c r="EE151" i="3"/>
  <c r="CM235" i="3"/>
  <c r="CA235" i="3"/>
  <c r="CA234" i="3"/>
  <c r="AQ234" i="3"/>
  <c r="S235" i="3"/>
  <c r="DW239" i="3"/>
  <c r="DW238" i="3"/>
  <c r="DW237" i="3"/>
  <c r="DW235" i="3"/>
  <c r="DW234" i="3"/>
  <c r="DW233" i="3"/>
  <c r="DK239" i="3"/>
  <c r="DK238" i="3"/>
  <c r="DK237" i="3"/>
  <c r="DK235" i="3"/>
  <c r="DK234" i="3"/>
  <c r="DK233" i="3"/>
  <c r="CY239" i="3"/>
  <c r="CY238" i="3"/>
  <c r="CY237" i="3"/>
  <c r="CY235" i="3"/>
  <c r="CY234" i="3"/>
  <c r="CY233" i="3"/>
  <c r="CM239" i="3"/>
  <c r="CM238" i="3"/>
  <c r="CM237" i="3"/>
  <c r="CM234" i="3"/>
  <c r="CM233" i="3"/>
  <c r="CA239" i="3"/>
  <c r="CA238" i="3"/>
  <c r="CA237" i="3"/>
  <c r="CA233" i="3"/>
  <c r="BO239" i="3"/>
  <c r="BO238" i="3"/>
  <c r="BO237" i="3"/>
  <c r="BO235" i="3"/>
  <c r="BO234" i="3"/>
  <c r="BO233" i="3"/>
  <c r="BC239" i="3"/>
  <c r="BC238" i="3"/>
  <c r="BC237" i="3"/>
  <c r="BC235" i="3"/>
  <c r="BC234" i="3"/>
  <c r="BC233" i="3"/>
  <c r="AQ239" i="3"/>
  <c r="AQ238" i="3"/>
  <c r="AQ237" i="3"/>
  <c r="AQ235" i="3"/>
  <c r="AQ233" i="3"/>
  <c r="AE239" i="3"/>
  <c r="AE238" i="3"/>
  <c r="AE237" i="3"/>
  <c r="AE235" i="3"/>
  <c r="AE234" i="3"/>
  <c r="AE233" i="3"/>
  <c r="S239" i="3"/>
  <c r="S238" i="3"/>
  <c r="S237" i="3"/>
  <c r="S234" i="3"/>
  <c r="S233" i="3"/>
  <c r="G233" i="3"/>
  <c r="G239" i="3"/>
  <c r="G235" i="3"/>
  <c r="G234" i="3"/>
  <c r="G237" i="3"/>
  <c r="G238" i="3"/>
  <c r="EO155" i="3" l="1"/>
  <c r="ES153" i="3"/>
  <c r="EP163" i="3"/>
  <c r="EN163" i="3"/>
  <c r="EN162" i="3"/>
  <c r="EP162" i="3"/>
  <c r="EO151" i="3"/>
  <c r="ES150" i="3"/>
  <c r="EP159" i="3"/>
  <c r="EN159" i="3"/>
  <c r="EP160" i="3"/>
  <c r="EN160" i="3"/>
  <c r="DZ233" i="3"/>
  <c r="EA233" i="3"/>
  <c r="DZ234" i="3"/>
  <c r="EA234" i="3"/>
  <c r="EA235" i="3"/>
  <c r="DZ235" i="3"/>
  <c r="DZ239" i="3"/>
  <c r="DZ237" i="3"/>
  <c r="DZ238" i="3"/>
  <c r="DW209" i="3"/>
  <c r="DK211" i="3"/>
  <c r="DZ211" i="3" s="1"/>
  <c r="DK209" i="3"/>
  <c r="DK208" i="3"/>
  <c r="DK207" i="3"/>
  <c r="DK206" i="3"/>
  <c r="DK205" i="3"/>
  <c r="CY208" i="3"/>
  <c r="CY206" i="3"/>
  <c r="CY204" i="3"/>
  <c r="CM209" i="3"/>
  <c r="CM208" i="3"/>
  <c r="CM207" i="3"/>
  <c r="CM206" i="3"/>
  <c r="CM205" i="3"/>
  <c r="CA205" i="3"/>
  <c r="BO209" i="3"/>
  <c r="BO207" i="3"/>
  <c r="BO206" i="3"/>
  <c r="BO204" i="3"/>
  <c r="BC208" i="3"/>
  <c r="BC207" i="3"/>
  <c r="BC205" i="3"/>
  <c r="BC204" i="3"/>
  <c r="AQ209" i="3"/>
  <c r="AQ208" i="3"/>
  <c r="AQ206" i="3"/>
  <c r="AQ204" i="3"/>
  <c r="AE207" i="3"/>
  <c r="AE206" i="3"/>
  <c r="AE205" i="3"/>
  <c r="AE204" i="3"/>
  <c r="S209" i="3"/>
  <c r="S208" i="3"/>
  <c r="S207" i="3"/>
  <c r="S206" i="3"/>
  <c r="S205" i="3"/>
  <c r="S204" i="3"/>
  <c r="G208" i="3"/>
  <c r="G205" i="3"/>
  <c r="G206" i="3"/>
  <c r="G204" i="3"/>
  <c r="CY209" i="3"/>
  <c r="CA208" i="3"/>
  <c r="BC209" i="3"/>
  <c r="AE208" i="3"/>
  <c r="DK210" i="3"/>
  <c r="DZ210" i="3" s="1"/>
  <c r="DW208" i="3"/>
  <c r="BO208" i="3"/>
  <c r="DW207" i="3"/>
  <c r="CY207" i="3"/>
  <c r="CA207" i="3"/>
  <c r="AQ207" i="3"/>
  <c r="G207" i="3"/>
  <c r="DW206" i="3"/>
  <c r="CA206" i="3"/>
  <c r="BC206" i="3"/>
  <c r="DW205" i="3"/>
  <c r="CY205" i="3"/>
  <c r="BO205" i="3"/>
  <c r="AQ205" i="3"/>
  <c r="DW204" i="3"/>
  <c r="DK204" i="3"/>
  <c r="CM204" i="3"/>
  <c r="CA204" i="3"/>
  <c r="DK214" i="3"/>
  <c r="DK213" i="3"/>
  <c r="CY213" i="3"/>
  <c r="AQ213" i="3"/>
  <c r="AE217" i="3"/>
  <c r="AE213" i="3"/>
  <c r="G214" i="3"/>
  <c r="G213" i="3"/>
  <c r="DK220" i="3"/>
  <c r="DZ220" i="3" s="1"/>
  <c r="DK219" i="3"/>
  <c r="DZ219" i="3" s="1"/>
  <c r="DW218" i="3"/>
  <c r="DK218" i="3"/>
  <c r="CY218" i="3"/>
  <c r="CM218" i="3"/>
  <c r="BO218" i="3"/>
  <c r="BC218" i="3"/>
  <c r="AQ218" i="3"/>
  <c r="S218" i="3"/>
  <c r="DW217" i="3"/>
  <c r="DK217" i="3"/>
  <c r="CY217" i="3"/>
  <c r="CM217" i="3"/>
  <c r="CA217" i="3"/>
  <c r="BO217" i="3"/>
  <c r="BC217" i="3"/>
  <c r="AQ217" i="3"/>
  <c r="S217" i="3"/>
  <c r="G217" i="3"/>
  <c r="DW216" i="3"/>
  <c r="DK216" i="3"/>
  <c r="CY216" i="3"/>
  <c r="CM216" i="3"/>
  <c r="CA216" i="3"/>
  <c r="BO216" i="3"/>
  <c r="BC216" i="3"/>
  <c r="AQ216" i="3"/>
  <c r="AE216" i="3"/>
  <c r="S216" i="3"/>
  <c r="G216" i="3"/>
  <c r="DW215" i="3"/>
  <c r="DK215" i="3"/>
  <c r="CY215" i="3"/>
  <c r="CM215" i="3"/>
  <c r="CA215" i="3"/>
  <c r="BO215" i="3"/>
  <c r="BC215" i="3"/>
  <c r="AQ215" i="3"/>
  <c r="AE215" i="3"/>
  <c r="S215" i="3"/>
  <c r="G215" i="3"/>
  <c r="DW214" i="3"/>
  <c r="CY214" i="3"/>
  <c r="CM214" i="3"/>
  <c r="CA214" i="3"/>
  <c r="BO214" i="3"/>
  <c r="BC214" i="3"/>
  <c r="AQ214" i="3"/>
  <c r="AE214" i="3"/>
  <c r="S214" i="3"/>
  <c r="DW213" i="3"/>
  <c r="CM213" i="3"/>
  <c r="CA213" i="3"/>
  <c r="BO213" i="3"/>
  <c r="BC213" i="3"/>
  <c r="S213" i="3"/>
  <c r="EU153" i="3" l="1"/>
  <c r="EW153" i="3"/>
  <c r="EU150" i="3"/>
  <c r="EW150" i="3"/>
  <c r="EA208" i="3"/>
  <c r="DZ208" i="3"/>
  <c r="EA207" i="3"/>
  <c r="DZ207" i="3"/>
  <c r="EA206" i="3"/>
  <c r="DZ206" i="3"/>
  <c r="EA209" i="3"/>
  <c r="DZ209" i="3"/>
  <c r="EA204" i="3"/>
  <c r="DZ204" i="3"/>
  <c r="DZ216" i="3"/>
  <c r="EA205" i="3"/>
  <c r="DZ205" i="3"/>
  <c r="DZ215" i="3"/>
  <c r="DZ214" i="3"/>
  <c r="DZ218" i="3"/>
  <c r="DZ217" i="3"/>
  <c r="DZ213" i="3"/>
  <c r="EE149" i="3" l="1"/>
  <c r="ES149" i="3" l="1"/>
  <c r="ES152" i="3"/>
  <c r="EO149" i="3"/>
  <c r="EK149" i="3"/>
  <c r="EK150" i="3"/>
  <c r="EK152" i="3"/>
  <c r="EK155" i="3"/>
  <c r="EI149" i="3"/>
  <c r="EK151" i="3"/>
  <c r="EK156" i="3"/>
  <c r="EK153" i="3"/>
  <c r="EK154" i="3"/>
  <c r="EH149" i="3"/>
  <c r="EL153" i="3"/>
  <c r="DZ201" i="3"/>
  <c r="DN201" i="3"/>
  <c r="DB201" i="3"/>
  <c r="CP201" i="3"/>
  <c r="CD201" i="3"/>
  <c r="BR201" i="3"/>
  <c r="BF201" i="3"/>
  <c r="AT201" i="3"/>
  <c r="AH201" i="3"/>
  <c r="V201" i="3"/>
  <c r="J201" i="3"/>
  <c r="DZ200" i="3"/>
  <c r="DN200" i="3"/>
  <c r="DB200" i="3"/>
  <c r="CP200" i="3"/>
  <c r="CD200" i="3"/>
  <c r="BR200" i="3"/>
  <c r="BF200" i="3"/>
  <c r="AT200" i="3"/>
  <c r="AH200" i="3"/>
  <c r="V200" i="3"/>
  <c r="J200" i="3"/>
  <c r="DZ199" i="3"/>
  <c r="DN199" i="3"/>
  <c r="DB199" i="3"/>
  <c r="CP199" i="3"/>
  <c r="CD199" i="3"/>
  <c r="BR199" i="3"/>
  <c r="BF199" i="3"/>
  <c r="AT199" i="3"/>
  <c r="AH199" i="3"/>
  <c r="V199" i="3"/>
  <c r="J199" i="3"/>
  <c r="DZ198" i="3"/>
  <c r="DN198" i="3"/>
  <c r="DB198" i="3"/>
  <c r="CP198" i="3"/>
  <c r="CD198" i="3"/>
  <c r="BR198" i="3"/>
  <c r="BF198" i="3"/>
  <c r="AT198" i="3"/>
  <c r="AH198" i="3"/>
  <c r="V198" i="3"/>
  <c r="J198" i="3"/>
  <c r="DZ197" i="3"/>
  <c r="DN197" i="3"/>
  <c r="DB197" i="3"/>
  <c r="CP197" i="3"/>
  <c r="CD197" i="3"/>
  <c r="BR197" i="3"/>
  <c r="BF197" i="3"/>
  <c r="AT197" i="3"/>
  <c r="AH197" i="3"/>
  <c r="V197" i="3"/>
  <c r="J197" i="3"/>
  <c r="DZ196" i="3"/>
  <c r="DN196" i="3"/>
  <c r="DB196" i="3"/>
  <c r="CP196" i="3"/>
  <c r="CD196" i="3"/>
  <c r="BR196" i="3"/>
  <c r="BF196" i="3"/>
  <c r="AT196" i="3"/>
  <c r="AH196" i="3"/>
  <c r="V196" i="3"/>
  <c r="J196" i="3"/>
  <c r="DZ195" i="3"/>
  <c r="DN195" i="3"/>
  <c r="DB195" i="3"/>
  <c r="CP195" i="3"/>
  <c r="CD195" i="3"/>
  <c r="BR195" i="3"/>
  <c r="BF195" i="3"/>
  <c r="AT195" i="3"/>
  <c r="AH195" i="3"/>
  <c r="V195" i="3"/>
  <c r="J195" i="3"/>
  <c r="DZ194" i="3"/>
  <c r="DN194" i="3"/>
  <c r="DB194" i="3"/>
  <c r="CD194" i="3"/>
  <c r="BR194" i="3"/>
  <c r="BF194" i="3"/>
  <c r="AT194" i="3"/>
  <c r="AH194" i="3"/>
  <c r="V194" i="3"/>
  <c r="J194" i="3"/>
  <c r="DZ192" i="3"/>
  <c r="DN192" i="3"/>
  <c r="DB192" i="3"/>
  <c r="CP192" i="3"/>
  <c r="CD192" i="3"/>
  <c r="BR192" i="3"/>
  <c r="BF192" i="3"/>
  <c r="AT192" i="3"/>
  <c r="AH192" i="3"/>
  <c r="V192" i="3"/>
  <c r="J192" i="3"/>
  <c r="DZ191" i="3"/>
  <c r="DN191" i="3"/>
  <c r="DB191" i="3"/>
  <c r="CP191" i="3"/>
  <c r="CD191" i="3"/>
  <c r="BR191" i="3"/>
  <c r="BF191" i="3"/>
  <c r="AT191" i="3"/>
  <c r="AH191" i="3"/>
  <c r="V191" i="3"/>
  <c r="J191" i="3"/>
  <c r="DZ190" i="3"/>
  <c r="DN190" i="3"/>
  <c r="DB190" i="3"/>
  <c r="CP190" i="3"/>
  <c r="CD190" i="3"/>
  <c r="BR190" i="3"/>
  <c r="BF190" i="3"/>
  <c r="AT190" i="3"/>
  <c r="AH190" i="3"/>
  <c r="V190" i="3"/>
  <c r="J190" i="3"/>
  <c r="DZ189" i="3"/>
  <c r="DN189" i="3"/>
  <c r="DB189" i="3"/>
  <c r="CP189" i="3"/>
  <c r="CD189" i="3"/>
  <c r="BR189" i="3"/>
  <c r="BF189" i="3"/>
  <c r="AT189" i="3"/>
  <c r="AH189" i="3"/>
  <c r="V189" i="3"/>
  <c r="J189" i="3"/>
  <c r="DZ188" i="3"/>
  <c r="DN188" i="3"/>
  <c r="DB188" i="3"/>
  <c r="CP188" i="3"/>
  <c r="CD188" i="3"/>
  <c r="BR188" i="3"/>
  <c r="BF188" i="3"/>
  <c r="AT188" i="3"/>
  <c r="AH188" i="3"/>
  <c r="V188" i="3"/>
  <c r="J188" i="3"/>
  <c r="DZ187" i="3"/>
  <c r="DN187" i="3"/>
  <c r="DB187" i="3"/>
  <c r="CP187" i="3"/>
  <c r="CD187" i="3"/>
  <c r="BR187" i="3"/>
  <c r="BF187" i="3"/>
  <c r="AT187" i="3"/>
  <c r="AH187" i="3"/>
  <c r="V187" i="3"/>
  <c r="J187" i="3"/>
  <c r="DZ186" i="3"/>
  <c r="DN186" i="3"/>
  <c r="DB186" i="3"/>
  <c r="CP186" i="3"/>
  <c r="CD186" i="3"/>
  <c r="BR186" i="3"/>
  <c r="BF186" i="3"/>
  <c r="AT186" i="3"/>
  <c r="AH186" i="3"/>
  <c r="V186" i="3"/>
  <c r="J186" i="3"/>
  <c r="DZ185" i="3"/>
  <c r="DN185" i="3"/>
  <c r="DB185" i="3"/>
  <c r="CP185" i="3"/>
  <c r="CD185" i="3"/>
  <c r="BR185" i="3"/>
  <c r="BF185" i="3"/>
  <c r="AT185" i="3"/>
  <c r="AH185" i="3"/>
  <c r="V185" i="3"/>
  <c r="J185" i="3"/>
  <c r="DL183" i="3"/>
  <c r="DL182" i="3"/>
  <c r="CN183" i="3"/>
  <c r="CN182" i="3"/>
  <c r="CB183" i="3"/>
  <c r="CB182" i="3"/>
  <c r="BP183" i="3"/>
  <c r="BP182" i="3"/>
  <c r="BD183" i="3"/>
  <c r="BD182" i="3"/>
  <c r="AR183" i="3"/>
  <c r="AR182" i="3"/>
  <c r="AF183" i="3"/>
  <c r="AF182" i="3"/>
  <c r="T183" i="3"/>
  <c r="T182" i="3"/>
  <c r="H183" i="3"/>
  <c r="H182" i="3"/>
  <c r="EU152" i="3" l="1"/>
  <c r="EW152" i="3"/>
  <c r="ED185" i="3"/>
  <c r="EU149" i="3"/>
  <c r="EW149" i="3"/>
  <c r="ED194" i="3"/>
  <c r="ED186" i="3"/>
  <c r="EL150" i="3"/>
  <c r="EL152" i="3"/>
  <c r="EL151" i="3"/>
  <c r="EL156" i="3"/>
  <c r="EE145" i="3"/>
  <c r="EJ145" i="3" s="1"/>
  <c r="EL154" i="3"/>
  <c r="EL149" i="3"/>
  <c r="ED198" i="3"/>
  <c r="ED190" i="3"/>
  <c r="ED189" i="3"/>
  <c r="ED192" i="3"/>
  <c r="ED197" i="3"/>
  <c r="ED201" i="3"/>
  <c r="EL155" i="3"/>
  <c r="ED188" i="3"/>
  <c r="ED196" i="3"/>
  <c r="ED200" i="3"/>
  <c r="ED187" i="3"/>
  <c r="ED195" i="3"/>
  <c r="ED199" i="3"/>
  <c r="EE141" i="3"/>
  <c r="EJ141" i="3" s="1"/>
  <c r="EE143" i="3"/>
  <c r="EJ143" i="3" s="1"/>
  <c r="EE147" i="3"/>
  <c r="EJ147" i="3" s="1"/>
  <c r="EE142" i="3"/>
  <c r="EE144" i="3"/>
  <c r="EJ144" i="3" s="1"/>
  <c r="EE146" i="3"/>
  <c r="EE140" i="3"/>
  <c r="ED191" i="3"/>
  <c r="EN143" i="3" l="1"/>
  <c r="EN140" i="3"/>
  <c r="EJ146" i="3"/>
  <c r="EN144" i="3"/>
  <c r="EJ140" i="3"/>
  <c r="EJ142" i="3"/>
  <c r="EN141" i="3"/>
  <c r="ER144" i="3" l="1"/>
  <c r="EP144" i="3"/>
  <c r="EP143" i="3"/>
  <c r="ER143" i="3"/>
  <c r="EP140" i="3"/>
  <c r="ER140" i="3"/>
  <c r="EP141" i="3"/>
  <c r="ER141" i="3"/>
  <c r="DX183" i="3" l="1"/>
  <c r="CZ183" i="3"/>
  <c r="DX182" i="3"/>
  <c r="CZ182" i="3"/>
  <c r="ED183" i="3" l="1"/>
  <c r="EE183" i="3" s="1"/>
  <c r="ED182" i="3"/>
  <c r="EE182" i="3" s="1"/>
</calcChain>
</file>

<file path=xl/sharedStrings.xml><?xml version="1.0" encoding="utf-8"?>
<sst xmlns="http://schemas.openxmlformats.org/spreadsheetml/2006/main" count="3693" uniqueCount="616">
  <si>
    <t>Wilson</t>
  </si>
  <si>
    <t>DEN</t>
  </si>
  <si>
    <t>Q</t>
  </si>
  <si>
    <t>SB</t>
  </si>
  <si>
    <t>USA</t>
  </si>
  <si>
    <t>ESP</t>
  </si>
  <si>
    <t>DQ</t>
  </si>
  <si>
    <t>SUI</t>
  </si>
  <si>
    <t>POL</t>
  </si>
  <si>
    <t>BDI</t>
  </si>
  <si>
    <t>GBR</t>
  </si>
  <si>
    <t>MAR</t>
  </si>
  <si>
    <t>KEN</t>
  </si>
  <si>
    <t>MDV</t>
  </si>
  <si>
    <t>Andrea</t>
  </si>
  <si>
    <t>ITA</t>
  </si>
  <si>
    <t>AUS</t>
  </si>
  <si>
    <t>PB</t>
  </si>
  <si>
    <t>ALG</t>
  </si>
  <si>
    <t>q</t>
  </si>
  <si>
    <t>IRL</t>
  </si>
  <si>
    <t>KOR</t>
  </si>
  <si>
    <t>FRA</t>
  </si>
  <si>
    <t>SUD</t>
  </si>
  <si>
    <t>BLR</t>
  </si>
  <si>
    <t>MGL</t>
  </si>
  <si>
    <t>RSA</t>
  </si>
  <si>
    <t>GER</t>
  </si>
  <si>
    <t>GUY</t>
  </si>
  <si>
    <t>PLE</t>
  </si>
  <si>
    <t>POR</t>
  </si>
  <si>
    <t>HUN</t>
  </si>
  <si>
    <t>LUX</t>
  </si>
  <si>
    <t>NR</t>
  </si>
  <si>
    <t>CZE</t>
  </si>
  <si>
    <t>CAN</t>
  </si>
  <si>
    <t>Martínez</t>
  </si>
  <si>
    <t>AND</t>
  </si>
  <si>
    <t>CUB</t>
  </si>
  <si>
    <t>GRE</t>
  </si>
  <si>
    <t>DNS</t>
  </si>
  <si>
    <t>Posn</t>
  </si>
  <si>
    <t>No.</t>
  </si>
  <si>
    <t>Name</t>
  </si>
  <si>
    <t>Nation</t>
  </si>
  <si>
    <t>Time</t>
  </si>
  <si>
    <t>Result</t>
  </si>
  <si>
    <t>Notes</t>
  </si>
  <si>
    <t>Lane</t>
  </si>
  <si>
    <t>Semi-finals</t>
  </si>
  <si>
    <t>Final</t>
  </si>
  <si>
    <t>Koech</t>
  </si>
  <si>
    <t>Heat 1</t>
  </si>
  <si>
    <t>Heat 2</t>
  </si>
  <si>
    <t>Heat 3</t>
  </si>
  <si>
    <t>Heat 4</t>
  </si>
  <si>
    <t>Reina</t>
  </si>
  <si>
    <t>Heat 5</t>
  </si>
  <si>
    <t>Heat 6</t>
  </si>
  <si>
    <t>Smith</t>
  </si>
  <si>
    <t>Heat 7</t>
  </si>
  <si>
    <t>Heat 8</t>
  </si>
  <si>
    <t>Ali</t>
  </si>
  <si>
    <t>Semi 1</t>
  </si>
  <si>
    <t>Semi 2</t>
  </si>
  <si>
    <t>Semi 3</t>
  </si>
  <si>
    <t>Semi-final 1</t>
  </si>
  <si>
    <t>Semi-final 2</t>
  </si>
  <si>
    <t>Semi-final 3</t>
  </si>
  <si>
    <t>Rodriguez</t>
  </si>
  <si>
    <t>DNF</t>
  </si>
  <si>
    <t>Joseph</t>
  </si>
  <si>
    <t>RUS</t>
  </si>
  <si>
    <t>LBR</t>
  </si>
  <si>
    <t>TUN</t>
  </si>
  <si>
    <t>MOZ</t>
  </si>
  <si>
    <t>JAM</t>
  </si>
  <si>
    <t>BRN</t>
  </si>
  <si>
    <t>BRA</t>
  </si>
  <si>
    <t>BEL</t>
  </si>
  <si>
    <t>NED</t>
  </si>
  <si>
    <t>UGA</t>
  </si>
  <si>
    <t>MDA</t>
  </si>
  <si>
    <t>qJ</t>
  </si>
  <si>
    <t>ZAM</t>
  </si>
  <si>
    <t>LTU</t>
  </si>
  <si>
    <t>Alemu</t>
  </si>
  <si>
    <t>ETH</t>
  </si>
  <si>
    <t>UKR</t>
  </si>
  <si>
    <t>KSA</t>
  </si>
  <si>
    <t>VIE</t>
  </si>
  <si>
    <t>NZL</t>
  </si>
  <si>
    <t>KAZ</t>
  </si>
  <si>
    <t>TUR</t>
  </si>
  <si>
    <t>SUR</t>
  </si>
  <si>
    <t>Heat 9</t>
  </si>
  <si>
    <t>Silva</t>
  </si>
  <si>
    <t>GBS</t>
  </si>
  <si>
    <t>Campbell</t>
  </si>
  <si>
    <t>JPN</t>
  </si>
  <si>
    <t>DJI</t>
  </si>
  <si>
    <t>SVK</t>
  </si>
  <si>
    <t>MTN</t>
  </si>
  <si>
    <t>Jackson</t>
  </si>
  <si>
    <t>MYA</t>
  </si>
  <si>
    <t>PAK</t>
  </si>
  <si>
    <t>Rodríguez</t>
  </si>
  <si>
    <t>COL</t>
  </si>
  <si>
    <t>NAM</t>
  </si>
  <si>
    <t>GUM</t>
  </si>
  <si>
    <t>ANG</t>
  </si>
  <si>
    <t>EGY</t>
  </si>
  <si>
    <t>KGZ</t>
  </si>
  <si>
    <t>GEQ</t>
  </si>
  <si>
    <t>SLO</t>
  </si>
  <si>
    <t>GHA</t>
  </si>
  <si>
    <t>Heats</t>
  </si>
  <si>
    <t>Total</t>
  </si>
  <si>
    <t>Klyuka</t>
  </si>
  <si>
    <t>García</t>
  </si>
  <si>
    <t>Rostkowska</t>
  </si>
  <si>
    <t>Simpson</t>
  </si>
  <si>
    <t>Samaria</t>
  </si>
  <si>
    <t>Pape</t>
  </si>
  <si>
    <t>Awadallah</t>
  </si>
  <si>
    <t>Krevsun</t>
  </si>
  <si>
    <t>Andrianova</t>
  </si>
  <si>
    <t>Meadows</t>
  </si>
  <si>
    <t>Usovich</t>
  </si>
  <si>
    <t>Burnett</t>
  </si>
  <si>
    <t>Schmidt</t>
  </si>
  <si>
    <t>Nemra</t>
  </si>
  <si>
    <t>Jelimo</t>
  </si>
  <si>
    <t>Sinclair</t>
  </si>
  <si>
    <t>Guégan</t>
  </si>
  <si>
    <t>Aydin</t>
  </si>
  <si>
    <t>Lascar</t>
  </si>
  <si>
    <t>Perisic</t>
  </si>
  <si>
    <t>Britos</t>
  </si>
  <si>
    <t>Mutola</t>
  </si>
  <si>
    <t>Okoro</t>
  </si>
  <si>
    <t>Klocová</t>
  </si>
  <si>
    <t>Lewis</t>
  </si>
  <si>
    <t>Bernard-Thomas</t>
  </si>
  <si>
    <t>Mikue Ondo</t>
  </si>
  <si>
    <t>Teter</t>
  </si>
  <si>
    <t>Calatayúd</t>
  </si>
  <si>
    <t>Benhassi</t>
  </si>
  <si>
    <t>Kostetskaya</t>
  </si>
  <si>
    <t>Cristea</t>
  </si>
  <si>
    <t>Clark-Riley</t>
  </si>
  <si>
    <t>Neacsu</t>
  </si>
  <si>
    <t>Reesha</t>
  </si>
  <si>
    <t>Busienei</t>
  </si>
  <si>
    <t>Petlyuk</t>
  </si>
  <si>
    <t>Langerholc</t>
  </si>
  <si>
    <t>Balciünaité</t>
  </si>
  <si>
    <t>Cusma Piccione</t>
  </si>
  <si>
    <t>Tavares</t>
  </si>
  <si>
    <t>Derebona-Ngaisset</t>
  </si>
  <si>
    <t>Martinez</t>
  </si>
  <si>
    <t>Savinova</t>
  </si>
  <si>
    <t>Chebet</t>
  </si>
  <si>
    <t>Arzamasova</t>
  </si>
  <si>
    <t>Balciunaite</t>
  </si>
  <si>
    <t>Lupu</t>
  </si>
  <si>
    <t>Hachlaf</t>
  </si>
  <si>
    <t>Wang</t>
  </si>
  <si>
    <t>Akkaoui</t>
  </si>
  <si>
    <t>Poistogova</t>
  </si>
  <si>
    <t>Almanza</t>
  </si>
  <si>
    <t>Lyakhova</t>
  </si>
  <si>
    <t>Goule</t>
  </si>
  <si>
    <t>Mandaba</t>
  </si>
  <si>
    <t>Sum</t>
  </si>
  <si>
    <t>Kotulskaya</t>
  </si>
  <si>
    <t>Magiso</t>
  </si>
  <si>
    <t>Bishop</t>
  </si>
  <si>
    <t>Mukasheva</t>
  </si>
  <si>
    <t>Lavric</t>
  </si>
  <si>
    <t>Sharp</t>
  </si>
  <si>
    <t>Terzic</t>
  </si>
  <si>
    <t>Diago</t>
  </si>
  <si>
    <t>Petty</t>
  </si>
  <si>
    <t>Fedronic</t>
  </si>
  <si>
    <t>Pierdevara</t>
  </si>
  <si>
    <t>Everard</t>
  </si>
  <si>
    <t>Semenya</t>
  </si>
  <si>
    <t>Oskan-Clarke</t>
  </si>
  <si>
    <t>Bobocea</t>
  </si>
  <si>
    <t>Lokonyen</t>
  </si>
  <si>
    <t>Ba</t>
  </si>
  <si>
    <t>Arafi</t>
  </si>
  <si>
    <t>Buchel</t>
  </si>
  <si>
    <t>Wambui</t>
  </si>
  <si>
    <t>Pryshchepa</t>
  </si>
  <si>
    <t>Tsegay</t>
  </si>
  <si>
    <t>Hassan</t>
  </si>
  <si>
    <t>Lukka</t>
  </si>
  <si>
    <t>Kajan</t>
  </si>
  <si>
    <t>Sello</t>
  </si>
  <si>
    <t>Yarigo</t>
  </si>
  <si>
    <t>Nakaayi</t>
  </si>
  <si>
    <t>Hinriksdottir</t>
  </si>
  <si>
    <t>Hering</t>
  </si>
  <si>
    <t>El Sharnouby</t>
  </si>
  <si>
    <t>Grace</t>
  </si>
  <si>
    <t>Eykens</t>
  </si>
  <si>
    <t>Assefa</t>
  </si>
  <si>
    <t>Nanyondo</t>
  </si>
  <si>
    <t>Bakhit</t>
  </si>
  <si>
    <t>Myint</t>
  </si>
  <si>
    <t>Cichocka</t>
  </si>
  <si>
    <t>Santiusti</t>
  </si>
  <si>
    <t>Hynne</t>
  </si>
  <si>
    <t>Mathias</t>
  </si>
  <si>
    <t>Jozwik</t>
  </si>
  <si>
    <t>Guerrero</t>
  </si>
  <si>
    <t>Veitia</t>
  </si>
  <si>
    <t>Lamote</t>
  </si>
  <si>
    <t>de Lima</t>
  </si>
  <si>
    <t>Niyonsaba</t>
  </si>
  <si>
    <t>Lindh</t>
  </si>
  <si>
    <t>Hrivnak Klocova</t>
  </si>
  <si>
    <t>Karol</t>
  </si>
  <si>
    <t>Williams</t>
  </si>
  <si>
    <t>Kohlmann</t>
  </si>
  <si>
    <t>Wilson, Ajee</t>
  </si>
  <si>
    <t>Yarigo, Noélie</t>
  </si>
  <si>
    <t>Balciünaité, Egle</t>
  </si>
  <si>
    <t>Verstegen, Sanne</t>
  </si>
  <si>
    <t>Nanyondo, Winnie</t>
  </si>
  <si>
    <t>Tola, Kore</t>
  </si>
  <si>
    <t>Cichocka, Angelika</t>
  </si>
  <si>
    <t>Bishop, Melissa</t>
  </si>
  <si>
    <t>Oskan-Clarke, Shelayna</t>
  </si>
  <si>
    <t>Martinez, Brenda</t>
  </si>
  <si>
    <t>Guerrero, Esther</t>
  </si>
  <si>
    <t>Tuei, Emily Cherotich</t>
  </si>
  <si>
    <t>Semenya, Caster</t>
  </si>
  <si>
    <t>Almanza, Rose Mary</t>
  </si>
  <si>
    <t>Józwik, Joanna</t>
  </si>
  <si>
    <t>Petty, Angela</t>
  </si>
  <si>
    <t>Goule, Natoya</t>
  </si>
  <si>
    <t>McGowan, Brittany</t>
  </si>
  <si>
    <t>Leblanc, Annie</t>
  </si>
  <si>
    <t>Wambui, Margaret Nyairera</t>
  </si>
  <si>
    <t>Sharp, Lynsey</t>
  </si>
  <si>
    <t>Nakaayi, Halima</t>
  </si>
  <si>
    <t>Arzamasova, Marina</t>
  </si>
  <si>
    <t>Mulugeta, Mahlet</t>
  </si>
  <si>
    <t>Lyakhova, Olha</t>
  </si>
  <si>
    <t>Santiusti, Yusneysi</t>
  </si>
  <si>
    <t>Butterworth, Lindsey</t>
  </si>
  <si>
    <t>Lipsey, Charlene</t>
  </si>
  <si>
    <t>Hynne, Hedda</t>
  </si>
  <si>
    <t>Ajok, Dorcus</t>
  </si>
  <si>
    <t>Hinriksdóttir, Aníta</t>
  </si>
  <si>
    <t>Griffith, Georgia</t>
  </si>
  <si>
    <t>Niyonsaba, Francine</t>
  </si>
  <si>
    <t>Alemu, Habitam</t>
  </si>
  <si>
    <t>Büchel, Selina</t>
  </si>
  <si>
    <t>Tracey, Adelle</t>
  </si>
  <si>
    <t>Hering, Christina</t>
  </si>
  <si>
    <t>Hermansson, Hanna</t>
  </si>
  <si>
    <t>Löfstrand, Gena</t>
  </si>
  <si>
    <t>Arrieta, Johana</t>
  </si>
  <si>
    <t>Lindh, Lovisa</t>
  </si>
  <si>
    <t>Storey, Lora</t>
  </si>
  <si>
    <t>Arachchige, Nimali</t>
  </si>
  <si>
    <t>McDonald, Kimarra</t>
  </si>
  <si>
    <t>Cleirigh-Buttner, Siofra</t>
  </si>
  <si>
    <t>Sum, Eunice</t>
  </si>
  <si>
    <t>Lokonyen, Rose</t>
  </si>
  <si>
    <t>Last heat:</t>
  </si>
  <si>
    <t>1st heat:</t>
  </si>
  <si>
    <t>Not always used</t>
  </si>
  <si>
    <t>Jearl</t>
  </si>
  <si>
    <t>Clark</t>
  </si>
  <si>
    <t>Claudia</t>
  </si>
  <si>
    <t>Gesell</t>
  </si>
  <si>
    <t>Letitia</t>
  </si>
  <si>
    <t>Vriesde</t>
  </si>
  <si>
    <t>Diane</t>
  </si>
  <si>
    <t>Judit</t>
  </si>
  <si>
    <t>Varga</t>
  </si>
  <si>
    <t>Stephanie</t>
  </si>
  <si>
    <t>Graf</t>
  </si>
  <si>
    <t>AUT</t>
  </si>
  <si>
    <t>Natalya</t>
  </si>
  <si>
    <t>Tamsyn</t>
  </si>
  <si>
    <t>Manou</t>
  </si>
  <si>
    <t>Cape</t>
  </si>
  <si>
    <t>Sandra</t>
  </si>
  <si>
    <t>Stals</t>
  </si>
  <si>
    <t>Maria</t>
  </si>
  <si>
    <t>Kelly</t>
  </si>
  <si>
    <t>Holmes</t>
  </si>
  <si>
    <t>Brigita</t>
  </si>
  <si>
    <t>Zulia</t>
  </si>
  <si>
    <t>Calatayud</t>
  </si>
  <si>
    <t>Heidi</t>
  </si>
  <si>
    <t>Jensen</t>
  </si>
  <si>
    <t>Svetlana</t>
  </si>
  <si>
    <t>Anita</t>
  </si>
  <si>
    <t>Brägger</t>
  </si>
  <si>
    <t>BUL</t>
  </si>
  <si>
    <t>Miles Clark</t>
  </si>
  <si>
    <t>Macharia</t>
  </si>
  <si>
    <t>Cummins</t>
  </si>
  <si>
    <t>Khrushcheleva</t>
  </si>
  <si>
    <t>Ait Hammou</t>
  </si>
  <si>
    <t>Serwaa</t>
  </si>
  <si>
    <t>Batageli</t>
  </si>
  <si>
    <t>Cioncan</t>
  </si>
  <si>
    <t>Chzhao</t>
  </si>
  <si>
    <t>Cherkasova</t>
  </si>
  <si>
    <t>Kotylarova</t>
  </si>
  <si>
    <t>Piccione</t>
  </si>
  <si>
    <t>Johnson Montano</t>
  </si>
  <si>
    <t>Vessey</t>
  </si>
  <si>
    <t>Arzhakova</t>
  </si>
  <si>
    <t>Hasna</t>
  </si>
  <si>
    <t>Olga</t>
  </si>
  <si>
    <t>Mina</t>
  </si>
  <si>
    <t>Hammou</t>
  </si>
  <si>
    <t>Elena</t>
  </si>
  <si>
    <t>ROU</t>
  </si>
  <si>
    <t>Mayte</t>
  </si>
  <si>
    <t>Irina</t>
  </si>
  <si>
    <t>Hazel</t>
  </si>
  <si>
    <t>Susan</t>
  </si>
  <si>
    <t>Adama</t>
  </si>
  <si>
    <t>Njie</t>
  </si>
  <si>
    <t>GAM</t>
  </si>
  <si>
    <t>Anna</t>
  </si>
  <si>
    <t>Tina</t>
  </si>
  <si>
    <t>Paulino</t>
  </si>
  <si>
    <t>%</t>
  </si>
  <si>
    <t>Sometimes outer lane</t>
  </si>
  <si>
    <t>Jolanda</t>
  </si>
  <si>
    <t>COD</t>
  </si>
  <si>
    <t>Faith</t>
  </si>
  <si>
    <t>Luciana</t>
  </si>
  <si>
    <t>Mendes</t>
  </si>
  <si>
    <t>Tatiana</t>
  </si>
  <si>
    <t>Borisova</t>
  </si>
  <si>
    <t>Agnes</t>
  </si>
  <si>
    <t>Evdokimova</t>
  </si>
  <si>
    <t>Jennifer</t>
  </si>
  <si>
    <t>Toomey</t>
  </si>
  <si>
    <t>Esther</t>
  </si>
  <si>
    <t>Desviat</t>
  </si>
  <si>
    <t>Charlotte</t>
  </si>
  <si>
    <t>Moore</t>
  </si>
  <si>
    <t>Marie-Lyne</t>
  </si>
  <si>
    <t>DMA</t>
  </si>
  <si>
    <t>Lucia</t>
  </si>
  <si>
    <t>Joanne</t>
  </si>
  <si>
    <t>Fenn</t>
  </si>
  <si>
    <t>Noelly</t>
  </si>
  <si>
    <t>Mankatu</t>
  </si>
  <si>
    <t>Uyanga</t>
  </si>
  <si>
    <t>Khaynkhirvaa</t>
  </si>
  <si>
    <t>Abir</t>
  </si>
  <si>
    <t>Nakhli</t>
  </si>
  <si>
    <t>Adriana</t>
  </si>
  <si>
    <t>Muñoz</t>
  </si>
  <si>
    <t>Seltana</t>
  </si>
  <si>
    <t>Tanya</t>
  </si>
  <si>
    <t>Blake</t>
  </si>
  <si>
    <t>MLT</t>
  </si>
  <si>
    <t>Yuliya</t>
  </si>
  <si>
    <t>Aye</t>
  </si>
  <si>
    <t>Tatyana</t>
  </si>
  <si>
    <t>Roslanova</t>
  </si>
  <si>
    <t>Akosua</t>
  </si>
  <si>
    <t>Wesam</t>
  </si>
  <si>
    <t>Abubkheet</t>
  </si>
  <si>
    <t>Tetiana</t>
  </si>
  <si>
    <t>Marian</t>
  </si>
  <si>
    <t>Nédia</t>
  </si>
  <si>
    <t>Semedo</t>
  </si>
  <si>
    <t>Marlyse</t>
  </si>
  <si>
    <t>Nsourou</t>
  </si>
  <si>
    <t>GAB</t>
  </si>
  <si>
    <t>Élisabeth</t>
  </si>
  <si>
    <t>Grousselle</t>
  </si>
  <si>
    <t>Miho</t>
  </si>
  <si>
    <t>Sato</t>
  </si>
  <si>
    <t>Michelle</t>
  </si>
  <si>
    <t>Ballentine</t>
  </si>
  <si>
    <t>Sanaa</t>
  </si>
  <si>
    <t>Anhel</t>
  </si>
  <si>
    <t>Emilia</t>
  </si>
  <si>
    <t>Ondo</t>
  </si>
  <si>
    <t>Nicole</t>
  </si>
  <si>
    <t>Binnaz</t>
  </si>
  <si>
    <t>Uslu</t>
  </si>
  <si>
    <t>Kenia</t>
  </si>
  <si>
    <t>Neisha</t>
  </si>
  <si>
    <t>GRN</t>
  </si>
  <si>
    <t>Kameisha</t>
  </si>
  <si>
    <t>Bennett</t>
  </si>
  <si>
    <t>Scott</t>
  </si>
  <si>
    <t>Teodora</t>
  </si>
  <si>
    <t>Kolarova</t>
  </si>
  <si>
    <t>Marcela</t>
  </si>
  <si>
    <t>URU</t>
  </si>
  <si>
    <t>Markabo</t>
  </si>
  <si>
    <t>Liban</t>
  </si>
  <si>
    <t>Alice</t>
  </si>
  <si>
    <t>Ewelina</t>
  </si>
  <si>
    <t>Setowska-Dryk</t>
  </si>
  <si>
    <t>Nahida</t>
  </si>
  <si>
    <t>Touhami</t>
  </si>
  <si>
    <t>Laetitia</t>
  </si>
  <si>
    <t>Valdonado</t>
  </si>
  <si>
    <t>Sviatlana</t>
  </si>
  <si>
    <t>Elisa</t>
  </si>
  <si>
    <t>Gulnaz</t>
  </si>
  <si>
    <t>Ara</t>
  </si>
  <si>
    <t>Larisa</t>
  </si>
  <si>
    <t>Mihaela</t>
  </si>
  <si>
    <t>Monika</t>
  </si>
  <si>
    <t>Merl</t>
  </si>
  <si>
    <t>Josiane</t>
  </si>
  <si>
    <t>Tito</t>
  </si>
  <si>
    <t>Natalia</t>
  </si>
  <si>
    <t>Gallego</t>
  </si>
  <si>
    <t>Kotlyarova</t>
  </si>
  <si>
    <t>Marilyn</t>
  </si>
  <si>
    <t>Alysia</t>
  </si>
  <si>
    <t>Montano</t>
  </si>
  <si>
    <t>Rosibel</t>
  </si>
  <si>
    <t>Qing</t>
  </si>
  <si>
    <t>Liu</t>
  </si>
  <si>
    <t>CHN</t>
  </si>
  <si>
    <t>Lillian</t>
  </si>
  <si>
    <t>Eliane</t>
  </si>
  <si>
    <t>Saholinirina</t>
  </si>
  <si>
    <t>MAD</t>
  </si>
  <si>
    <t>Fatimoh</t>
  </si>
  <si>
    <t>Muhammed</t>
  </si>
  <si>
    <t>Gharid</t>
  </si>
  <si>
    <t>Ghrouf</t>
  </si>
  <si>
    <t>Jemma</t>
  </si>
  <si>
    <t>Liliana</t>
  </si>
  <si>
    <t>Barbulescu</t>
  </si>
  <si>
    <t>Rikke</t>
  </si>
  <si>
    <t>Rønholt-Albertsen</t>
  </si>
  <si>
    <t>Ayako</t>
  </si>
  <si>
    <t>Jinnouchi</t>
  </si>
  <si>
    <t>Layson</t>
  </si>
  <si>
    <t>Janeth</t>
  </si>
  <si>
    <t>Élodie</t>
  </si>
  <si>
    <t>Elizet</t>
  </si>
  <si>
    <t>Banda</t>
  </si>
  <si>
    <t>Mireille</t>
  </si>
  <si>
    <t>Derebona</t>
  </si>
  <si>
    <t>CAF</t>
  </si>
  <si>
    <t>Caster</t>
  </si>
  <si>
    <t>Geena</t>
  </si>
  <si>
    <t>Lara</t>
  </si>
  <si>
    <t>Madeleine</t>
  </si>
  <si>
    <t>Mariya</t>
  </si>
  <si>
    <t>Krakoviak</t>
  </si>
  <si>
    <t>Leonor</t>
  </si>
  <si>
    <t>Piuza</t>
  </si>
  <si>
    <t>Yeliz</t>
  </si>
  <si>
    <t>Kurt</t>
  </si>
  <si>
    <t>Aishath</t>
  </si>
  <si>
    <t>Halima</t>
  </si>
  <si>
    <t>Lenka</t>
  </si>
  <si>
    <t>Masná</t>
  </si>
  <si>
    <t>Eléni</t>
  </si>
  <si>
    <t>Filándra</t>
  </si>
  <si>
    <t>Pamela</t>
  </si>
  <si>
    <t>Maggie</t>
  </si>
  <si>
    <t>Jana</t>
  </si>
  <si>
    <t>Hartmann</t>
  </si>
  <si>
    <t>Nataliia</t>
  </si>
  <si>
    <t>Salome</t>
  </si>
  <si>
    <t>Dell</t>
  </si>
  <si>
    <t>PNG</t>
  </si>
  <si>
    <t>Daniela</t>
  </si>
  <si>
    <t>Annabelle</t>
  </si>
  <si>
    <t>MRI</t>
  </si>
  <si>
    <t>Nikki</t>
  </si>
  <si>
    <t>Hamblin</t>
  </si>
  <si>
    <t>Eunice</t>
  </si>
  <si>
    <t>Egle</t>
  </si>
  <si>
    <t>Yvonne</t>
  </si>
  <si>
    <t>Hak</t>
  </si>
  <si>
    <t>Iuliia</t>
  </si>
  <si>
    <t>Stepanova</t>
  </si>
  <si>
    <t>Marina</t>
  </si>
  <si>
    <t>Fantu</t>
  </si>
  <si>
    <t>Merve</t>
  </si>
  <si>
    <t>Yeon-jung</t>
  </si>
  <si>
    <t>Huh</t>
  </si>
  <si>
    <t>Zourah</t>
  </si>
  <si>
    <t>Montaño</t>
  </si>
  <si>
    <t>Luiza</t>
  </si>
  <si>
    <t>Gega</t>
  </si>
  <si>
    <t>ALB</t>
  </si>
  <si>
    <t>Margarita</t>
  </si>
  <si>
    <t>Ekaterina</t>
  </si>
  <si>
    <t>Cherono</t>
  </si>
  <si>
    <t>Emma</t>
  </si>
  <si>
    <t>Tintu</t>
  </si>
  <si>
    <t>IND</t>
  </si>
  <si>
    <t>Truong</t>
  </si>
  <si>
    <t>Hang</t>
  </si>
  <si>
    <t>Annet</t>
  </si>
  <si>
    <t>Negesa</t>
  </si>
  <si>
    <t>Zahra</t>
  </si>
  <si>
    <t>Bouras</t>
  </si>
  <si>
    <t>Liliya</t>
  </si>
  <si>
    <t>Lobanova</t>
  </si>
  <si>
    <t>Lemlem</t>
  </si>
  <si>
    <t>Bereket</t>
  </si>
  <si>
    <t>Rose</t>
  </si>
  <si>
    <t>Popescu</t>
  </si>
  <si>
    <t>Noura</t>
  </si>
  <si>
    <t>Elsayed</t>
  </si>
  <si>
    <t>Malika</t>
  </si>
  <si>
    <t>Ferris</t>
  </si>
  <si>
    <t>PAN</t>
  </si>
  <si>
    <t>Haley</t>
  </si>
  <si>
    <t>MHL</t>
  </si>
  <si>
    <t>Francine</t>
  </si>
  <si>
    <t>Jessica</t>
  </si>
  <si>
    <t>Genzeb</t>
  </si>
  <si>
    <t>Shumi</t>
  </si>
  <si>
    <t>Amna</t>
  </si>
  <si>
    <t>Amy</t>
  </si>
  <si>
    <t>Atkinson</t>
  </si>
  <si>
    <t>Lynsey</t>
  </si>
  <si>
    <t>Felismina</t>
  </si>
  <si>
    <t>Cavela</t>
  </si>
  <si>
    <t>Rabia</t>
  </si>
  <si>
    <t>Ashiq</t>
  </si>
  <si>
    <t>Melissa</t>
  </si>
  <si>
    <t>Aicha</t>
  </si>
  <si>
    <t>Fall</t>
  </si>
  <si>
    <t>Woroud</t>
  </si>
  <si>
    <t>Sawalha</t>
  </si>
  <si>
    <t>Elisabeth</t>
  </si>
  <si>
    <t>Sarah</t>
  </si>
  <si>
    <t>Attar</t>
  </si>
  <si>
    <t>Christina</t>
  </si>
  <si>
    <t>Molly</t>
  </si>
  <si>
    <t>Beckwith-Ludlow</t>
  </si>
  <si>
    <t>Aung</t>
  </si>
  <si>
    <t>Olha</t>
  </si>
  <si>
    <t>Sifan</t>
  </si>
  <si>
    <t>Renelle</t>
  </si>
  <si>
    <t>Charline</t>
  </si>
  <si>
    <t>Flavia</t>
  </si>
  <si>
    <t>Lima</t>
  </si>
  <si>
    <t>Habitam</t>
  </si>
  <si>
    <t>Rababe</t>
  </si>
  <si>
    <t>Fiona</t>
  </si>
  <si>
    <t>Benson</t>
  </si>
  <si>
    <t>Brenda</t>
  </si>
  <si>
    <t>Angela</t>
  </si>
  <si>
    <t>Yevgeniya</t>
  </si>
  <si>
    <t>Subbotina</t>
  </si>
  <si>
    <t>Jing</t>
  </si>
  <si>
    <t>Zhao</t>
  </si>
  <si>
    <t>Donna</t>
  </si>
  <si>
    <t>Koniel</t>
  </si>
  <si>
    <t>Amela</t>
  </si>
  <si>
    <t>SRB</t>
  </si>
  <si>
    <t>Sofia</t>
  </si>
  <si>
    <t>Ennaoui</t>
  </si>
  <si>
    <t>Simoya</t>
  </si>
  <si>
    <t>Ciara</t>
  </si>
  <si>
    <t>Fabienne</t>
  </si>
  <si>
    <t>Joanna</t>
  </si>
  <si>
    <t>Józwik</t>
  </si>
  <si>
    <t>Shelayna</t>
  </si>
  <si>
    <t>Natoya</t>
  </si>
  <si>
    <t>Déborah</t>
  </si>
  <si>
    <t>Noélie</t>
  </si>
  <si>
    <t>BEN</t>
  </si>
  <si>
    <t>Foster</t>
  </si>
  <si>
    <t>Selina</t>
  </si>
  <si>
    <t>Büchel</t>
  </si>
  <si>
    <t>Aníta</t>
  </si>
  <si>
    <t>Hinriksdóttir</t>
  </si>
  <si>
    <t>ISL</t>
  </si>
  <si>
    <t>Anastasiia</t>
  </si>
  <si>
    <t>Tkachuk</t>
  </si>
  <si>
    <t>Margaret</t>
  </si>
  <si>
    <t>Pre 2008</t>
  </si>
  <si>
    <t>Post 2008</t>
  </si>
  <si>
    <t>Pre</t>
  </si>
  <si>
    <t>Post</t>
  </si>
  <si>
    <t>Outliers included</t>
  </si>
  <si>
    <t>Outliers excluded</t>
  </si>
  <si>
    <t>Average</t>
  </si>
  <si>
    <t>SF</t>
  </si>
  <si>
    <t>Gold</t>
  </si>
  <si>
    <t>Silver</t>
  </si>
  <si>
    <t>Bronze</t>
  </si>
  <si>
    <t>Fastest losers</t>
  </si>
  <si>
    <t>Expected</t>
  </si>
  <si>
    <t>Mean</t>
  </si>
  <si>
    <t>SD</t>
  </si>
  <si>
    <t>Lanes</t>
  </si>
  <si>
    <t>1,2,7,8</t>
  </si>
  <si>
    <t>3,4,5,6</t>
  </si>
  <si>
    <t>1,2</t>
  </si>
  <si>
    <t>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</si>
</sst>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/>
    <xf numFmtId="47" fontId="0" fillId="0" borderId="0" xfId="0" applyNumberFormat="1" applyAlignment="1">
      <alignment horizontal="center"/>
    </xf>
    <xf numFmtId="47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2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6.85546875" style="1" bestFit="1" customWidth="1"/>
    <col min="2" max="6" width="9.140625" style="1"/>
    <col min="7" max="7" width="9.140625" style="2"/>
    <col min="8" max="18" width="9.140625" style="1"/>
    <col min="19" max="19" width="9.140625" style="2"/>
    <col min="20" max="30" width="9.140625" style="1"/>
    <col min="31" max="31" width="9.140625" style="2"/>
    <col min="32" max="42" width="9.140625" style="1"/>
    <col min="43" max="43" width="9.140625" style="2"/>
    <col min="44" max="48" width="9.140625" style="1"/>
    <col min="49" max="49" width="11.5703125" style="1" bestFit="1" customWidth="1"/>
    <col min="50" max="52" width="9.140625" style="1"/>
    <col min="53" max="53" width="15" style="4" bestFit="1" customWidth="1"/>
    <col min="54" max="66" width="9.140625" style="1"/>
    <col min="67" max="67" width="9.140625" style="2"/>
    <col min="68" max="78" width="9.140625" style="1"/>
    <col min="79" max="79" width="9.140625" style="2"/>
    <col min="80" max="90" width="9.140625" style="1"/>
    <col min="91" max="91" width="9.140625" style="2"/>
    <col min="92" max="102" width="9.140625" style="1"/>
    <col min="103" max="103" width="9.140625" style="18"/>
    <col min="104" max="108" width="9.140625" style="1"/>
    <col min="109" max="109" width="11.5703125" style="1" bestFit="1" customWidth="1"/>
    <col min="110" max="112" width="9.140625" style="1"/>
    <col min="113" max="113" width="13.140625" style="1" bestFit="1" customWidth="1"/>
    <col min="114" max="120" width="9.140625" style="1"/>
    <col min="121" max="121" width="11.5703125" style="1" bestFit="1" customWidth="1"/>
    <col min="122" max="16384" width="9.140625" style="1"/>
  </cols>
  <sheetData>
    <row r="1" spans="1:138" x14ac:dyDescent="0.25">
      <c r="A1" s="1">
        <v>2003</v>
      </c>
      <c r="B1" s="1" t="s">
        <v>41</v>
      </c>
      <c r="C1" s="1" t="s">
        <v>42</v>
      </c>
      <c r="D1" s="1" t="s">
        <v>43</v>
      </c>
      <c r="F1" s="1" t="s">
        <v>44</v>
      </c>
      <c r="G1" s="2" t="s">
        <v>45</v>
      </c>
      <c r="H1" s="1" t="s">
        <v>46</v>
      </c>
      <c r="I1" s="1" t="s">
        <v>47</v>
      </c>
      <c r="J1" s="1" t="s">
        <v>48</v>
      </c>
      <c r="K1" s="1" t="s">
        <v>3</v>
      </c>
      <c r="M1" s="1">
        <v>2004</v>
      </c>
      <c r="N1" s="1" t="s">
        <v>41</v>
      </c>
      <c r="O1" s="1" t="s">
        <v>42</v>
      </c>
      <c r="P1" s="1" t="s">
        <v>43</v>
      </c>
      <c r="R1" s="1" t="s">
        <v>44</v>
      </c>
      <c r="S1" s="2" t="s">
        <v>45</v>
      </c>
      <c r="T1" s="1" t="s">
        <v>46</v>
      </c>
      <c r="U1" s="1" t="s">
        <v>47</v>
      </c>
      <c r="V1" s="1" t="s">
        <v>48</v>
      </c>
      <c r="W1" s="1" t="s">
        <v>3</v>
      </c>
      <c r="Y1" s="1">
        <v>2005</v>
      </c>
      <c r="Z1" s="1" t="s">
        <v>41</v>
      </c>
      <c r="AA1" s="1" t="s">
        <v>42</v>
      </c>
      <c r="AB1" s="1" t="s">
        <v>43</v>
      </c>
      <c r="AD1" s="1" t="s">
        <v>44</v>
      </c>
      <c r="AE1" s="2" t="s">
        <v>45</v>
      </c>
      <c r="AF1" s="1" t="s">
        <v>46</v>
      </c>
      <c r="AG1" s="1" t="s">
        <v>47</v>
      </c>
      <c r="AH1" s="1" t="s">
        <v>48</v>
      </c>
      <c r="AI1" s="1" t="s">
        <v>3</v>
      </c>
      <c r="AK1" s="1">
        <v>2007</v>
      </c>
      <c r="AL1" s="1" t="s">
        <v>41</v>
      </c>
      <c r="AM1" s="1" t="s">
        <v>42</v>
      </c>
      <c r="AN1" s="1" t="s">
        <v>43</v>
      </c>
      <c r="AP1" s="1" t="s">
        <v>44</v>
      </c>
      <c r="AQ1" s="2" t="s">
        <v>45</v>
      </c>
      <c r="AR1" s="1" t="s">
        <v>46</v>
      </c>
      <c r="AS1" s="1" t="s">
        <v>47</v>
      </c>
      <c r="AT1" s="1" t="s">
        <v>48</v>
      </c>
      <c r="AU1" s="1" t="s">
        <v>3</v>
      </c>
      <c r="AW1" s="1">
        <v>2008</v>
      </c>
      <c r="AX1" s="1" t="s">
        <v>41</v>
      </c>
      <c r="AY1" s="1" t="s">
        <v>42</v>
      </c>
      <c r="AZ1" s="1" t="s">
        <v>43</v>
      </c>
      <c r="BB1" s="1" t="s">
        <v>44</v>
      </c>
      <c r="BC1" s="1" t="s">
        <v>45</v>
      </c>
      <c r="BD1" s="1" t="s">
        <v>46</v>
      </c>
      <c r="BE1" s="1" t="s">
        <v>47</v>
      </c>
      <c r="BF1" s="1" t="s">
        <v>48</v>
      </c>
      <c r="BG1" s="1" t="s">
        <v>3</v>
      </c>
      <c r="BI1" s="1">
        <v>2009</v>
      </c>
      <c r="BJ1" s="1" t="s">
        <v>41</v>
      </c>
      <c r="BK1" s="1" t="s">
        <v>42</v>
      </c>
      <c r="BL1" s="1" t="s">
        <v>43</v>
      </c>
      <c r="BN1" s="1" t="s">
        <v>44</v>
      </c>
      <c r="BO1" s="2" t="s">
        <v>45</v>
      </c>
      <c r="BP1" s="1" t="s">
        <v>46</v>
      </c>
      <c r="BQ1" s="1" t="s">
        <v>47</v>
      </c>
      <c r="BR1" s="1" t="s">
        <v>48</v>
      </c>
      <c r="BS1" s="1" t="s">
        <v>3</v>
      </c>
      <c r="BU1" s="1">
        <v>2011</v>
      </c>
      <c r="BV1" s="1" t="s">
        <v>41</v>
      </c>
      <c r="BW1" s="1" t="s">
        <v>42</v>
      </c>
      <c r="BX1" s="1" t="s">
        <v>43</v>
      </c>
      <c r="BZ1" s="1" t="s">
        <v>44</v>
      </c>
      <c r="CA1" s="2" t="s">
        <v>45</v>
      </c>
      <c r="CB1" s="1" t="s">
        <v>46</v>
      </c>
      <c r="CC1" s="1" t="s">
        <v>47</v>
      </c>
      <c r="CD1" s="1" t="s">
        <v>48</v>
      </c>
      <c r="CE1" s="1" t="s">
        <v>3</v>
      </c>
      <c r="CG1" s="1">
        <v>2012</v>
      </c>
      <c r="CH1" s="1" t="s">
        <v>41</v>
      </c>
      <c r="CI1" s="1" t="s">
        <v>42</v>
      </c>
      <c r="CJ1" s="1" t="s">
        <v>43</v>
      </c>
      <c r="CL1" s="1" t="s">
        <v>44</v>
      </c>
      <c r="CM1" s="2" t="s">
        <v>45</v>
      </c>
      <c r="CN1" s="1" t="s">
        <v>46</v>
      </c>
      <c r="CO1" s="1" t="s">
        <v>47</v>
      </c>
      <c r="CP1" s="1" t="s">
        <v>48</v>
      </c>
      <c r="CQ1" s="1" t="s">
        <v>3</v>
      </c>
      <c r="CS1" s="1">
        <v>2015</v>
      </c>
      <c r="CT1" s="1" t="s">
        <v>41</v>
      </c>
      <c r="CU1" s="1" t="s">
        <v>42</v>
      </c>
      <c r="CV1" s="1" t="s">
        <v>43</v>
      </c>
      <c r="CX1" s="1" t="s">
        <v>44</v>
      </c>
      <c r="CY1" s="18" t="s">
        <v>45</v>
      </c>
      <c r="CZ1" s="1" t="s">
        <v>46</v>
      </c>
      <c r="DA1" s="1" t="s">
        <v>47</v>
      </c>
      <c r="DB1" s="1" t="s">
        <v>48</v>
      </c>
      <c r="DC1" s="1" t="s">
        <v>3</v>
      </c>
      <c r="DE1" s="1">
        <v>2016</v>
      </c>
      <c r="DF1" s="1" t="s">
        <v>41</v>
      </c>
      <c r="DG1" s="1" t="s">
        <v>42</v>
      </c>
      <c r="DH1" s="1" t="s">
        <v>43</v>
      </c>
      <c r="DJ1" s="1" t="s">
        <v>44</v>
      </c>
      <c r="DK1" s="1" t="s">
        <v>45</v>
      </c>
      <c r="DL1" s="1" t="s">
        <v>46</v>
      </c>
      <c r="DM1" s="1" t="s">
        <v>47</v>
      </c>
      <c r="DN1" s="1" t="s">
        <v>48</v>
      </c>
      <c r="DO1" s="1" t="s">
        <v>3</v>
      </c>
      <c r="DQ1" s="1">
        <v>2017</v>
      </c>
      <c r="DR1" s="1" t="s">
        <v>41</v>
      </c>
      <c r="DS1" s="1" t="s">
        <v>42</v>
      </c>
      <c r="DT1" s="1" t="s">
        <v>43</v>
      </c>
      <c r="DV1" s="1" t="s">
        <v>44</v>
      </c>
      <c r="DW1" s="1" t="s">
        <v>45</v>
      </c>
      <c r="DX1" s="1" t="s">
        <v>46</v>
      </c>
      <c r="DY1" s="1" t="s">
        <v>47</v>
      </c>
      <c r="DZ1" s="1" t="s">
        <v>48</v>
      </c>
      <c r="EA1" s="1" t="s">
        <v>3</v>
      </c>
      <c r="EC1" s="27" t="s">
        <v>609</v>
      </c>
      <c r="ED1" s="27" t="s">
        <v>610</v>
      </c>
    </row>
    <row r="2" spans="1:138" x14ac:dyDescent="0.25">
      <c r="A2" s="1" t="s">
        <v>52</v>
      </c>
      <c r="B2" s="1">
        <v>1</v>
      </c>
      <c r="C2" s="1">
        <v>956</v>
      </c>
      <c r="D2" s="4" t="s">
        <v>289</v>
      </c>
      <c r="E2" s="11" t="s">
        <v>348</v>
      </c>
      <c r="F2" s="1" t="s">
        <v>72</v>
      </c>
      <c r="G2" s="2">
        <v>121.05</v>
      </c>
      <c r="H2" s="10" t="s">
        <v>2</v>
      </c>
      <c r="J2" s="1">
        <v>2</v>
      </c>
      <c r="K2" s="1">
        <v>118.75</v>
      </c>
      <c r="M2" s="1" t="s">
        <v>52</v>
      </c>
      <c r="N2" s="1">
        <v>1</v>
      </c>
      <c r="P2" s="4" t="s">
        <v>322</v>
      </c>
      <c r="Q2" s="4" t="s">
        <v>147</v>
      </c>
      <c r="R2" s="10" t="s">
        <v>11</v>
      </c>
      <c r="S2" s="2">
        <v>121.2</v>
      </c>
      <c r="T2" s="10" t="s">
        <v>2</v>
      </c>
      <c r="U2" s="10"/>
      <c r="V2" s="1">
        <v>4</v>
      </c>
      <c r="W2" s="1">
        <v>119.11</v>
      </c>
      <c r="Y2" s="1" t="s">
        <v>52</v>
      </c>
      <c r="Z2" s="1">
        <v>1</v>
      </c>
      <c r="AA2" s="1">
        <v>782</v>
      </c>
      <c r="AB2" s="4" t="s">
        <v>330</v>
      </c>
      <c r="AC2" s="11" t="s">
        <v>278</v>
      </c>
      <c r="AD2" s="10" t="s">
        <v>4</v>
      </c>
      <c r="AE2" s="2">
        <v>121.91</v>
      </c>
      <c r="AF2" s="10" t="s">
        <v>2</v>
      </c>
      <c r="AH2" s="1">
        <v>2</v>
      </c>
      <c r="AI2" s="1">
        <v>117.99</v>
      </c>
      <c r="AK2" s="1" t="s">
        <v>52</v>
      </c>
      <c r="AL2" s="1">
        <v>1</v>
      </c>
      <c r="AM2" s="1">
        <v>815</v>
      </c>
      <c r="AN2" s="4" t="s">
        <v>303</v>
      </c>
      <c r="AO2" s="11" t="s">
        <v>118</v>
      </c>
      <c r="AP2" s="10" t="s">
        <v>72</v>
      </c>
      <c r="AQ2" s="2">
        <v>120.11</v>
      </c>
      <c r="AR2" s="10" t="s">
        <v>2</v>
      </c>
      <c r="AT2" s="1">
        <v>8</v>
      </c>
      <c r="AU2" s="1">
        <v>118.63</v>
      </c>
      <c r="AW2" s="1" t="s">
        <v>52</v>
      </c>
      <c r="AX2" s="1">
        <v>1</v>
      </c>
      <c r="BA2" s="6" t="s">
        <v>118</v>
      </c>
      <c r="BC2" s="2">
        <v>121.67</v>
      </c>
      <c r="BD2" s="1" t="s">
        <v>2</v>
      </c>
      <c r="BF2" s="1">
        <v>3</v>
      </c>
      <c r="BG2" s="2">
        <v>116.64</v>
      </c>
      <c r="BH2" s="2"/>
      <c r="BI2" s="1" t="s">
        <v>52</v>
      </c>
      <c r="BJ2" s="1">
        <v>1</v>
      </c>
      <c r="BK2" s="1">
        <v>772</v>
      </c>
      <c r="BL2" s="4" t="s">
        <v>461</v>
      </c>
      <c r="BM2" s="11" t="s">
        <v>187</v>
      </c>
      <c r="BN2" s="10" t="s">
        <v>26</v>
      </c>
      <c r="BO2" s="2">
        <v>122.51</v>
      </c>
      <c r="BP2" s="10" t="s">
        <v>2</v>
      </c>
      <c r="BR2" s="1">
        <v>8</v>
      </c>
      <c r="BS2" s="1">
        <v>116.72</v>
      </c>
      <c r="BU2" s="1" t="s">
        <v>52</v>
      </c>
      <c r="BV2" s="1">
        <v>1</v>
      </c>
      <c r="BW2" s="1">
        <v>396</v>
      </c>
      <c r="BX2" s="4" t="s">
        <v>349</v>
      </c>
      <c r="BY2" s="11" t="s">
        <v>127</v>
      </c>
      <c r="BZ2" s="10" t="s">
        <v>10</v>
      </c>
      <c r="CA2" s="2">
        <v>121.11</v>
      </c>
      <c r="CB2" s="10" t="s">
        <v>2</v>
      </c>
      <c r="CD2" s="1">
        <v>7</v>
      </c>
      <c r="CE2" s="2">
        <v>118.6</v>
      </c>
      <c r="CG2" s="1" t="s">
        <v>52</v>
      </c>
      <c r="CH2" s="1">
        <v>1</v>
      </c>
      <c r="CI2" s="1">
        <v>3300</v>
      </c>
      <c r="CJ2" s="4" t="s">
        <v>432</v>
      </c>
      <c r="CK2" s="11" t="s">
        <v>502</v>
      </c>
      <c r="CL2" s="10" t="s">
        <v>4</v>
      </c>
      <c r="CM2" s="2">
        <v>120.47</v>
      </c>
      <c r="CN2" s="10" t="s">
        <v>2</v>
      </c>
      <c r="CP2" s="1">
        <v>7</v>
      </c>
      <c r="CQ2" s="1">
        <v>117.37</v>
      </c>
      <c r="CS2" s="1" t="s">
        <v>52</v>
      </c>
      <c r="CT2" s="1">
        <v>1</v>
      </c>
      <c r="CU2" s="1">
        <v>154</v>
      </c>
      <c r="CV2" s="4" t="s">
        <v>496</v>
      </c>
      <c r="CW2" s="11" t="s">
        <v>163</v>
      </c>
      <c r="CX2" s="10" t="s">
        <v>24</v>
      </c>
      <c r="CY2" s="18">
        <v>118.69</v>
      </c>
      <c r="CZ2" s="10" t="s">
        <v>2</v>
      </c>
      <c r="DA2" s="1" t="s">
        <v>3</v>
      </c>
      <c r="DB2" s="1">
        <v>4</v>
      </c>
      <c r="DC2" s="1">
        <v>120.87</v>
      </c>
      <c r="DE2" s="1" t="s">
        <v>52</v>
      </c>
      <c r="DF2" s="1">
        <v>1</v>
      </c>
      <c r="DI2" s="4" t="s">
        <v>180</v>
      </c>
      <c r="DK2" s="1">
        <v>120.83</v>
      </c>
      <c r="DL2" s="1" t="s">
        <v>2</v>
      </c>
      <c r="DN2" s="1">
        <v>4</v>
      </c>
      <c r="DO2" s="2">
        <v>117.75</v>
      </c>
      <c r="DQ2" s="1" t="s">
        <v>52</v>
      </c>
      <c r="DR2" s="1">
        <v>1</v>
      </c>
      <c r="DT2" t="s">
        <v>227</v>
      </c>
      <c r="DW2" s="2">
        <v>120.52</v>
      </c>
      <c r="DX2" s="2" t="s">
        <v>2</v>
      </c>
      <c r="DZ2" s="5">
        <v>6</v>
      </c>
      <c r="EA2" s="2">
        <v>115.61</v>
      </c>
      <c r="EB2" s="2"/>
      <c r="EC2" s="2">
        <f>AVERAGE(G2:G8,S2:S7,AE2:AE8,AQ2:AQ7,BC2:BC7,BO2:BO7,CA2:CA7,CM2:CM7,CY2:CY8,DK2:DK9,DW2:DW8,CA8)</f>
        <v>122.22260273972596</v>
      </c>
      <c r="ED2" s="2">
        <f>STDEV(G2:G8,S2:S7,AE2:AE8,AQ2:AQ7,BC2:BC7,BO2:BO7,CA2:CA8,CM2:CM7,CY2:CY8,DK2:DK9,DW2:DW8)</f>
        <v>1.8727846374652155</v>
      </c>
      <c r="EG2" s="2">
        <f>AVERAGE(K2:K8,W2:W7,AI2:AI8,AU2:AU7,BG2:BG7,BS2:BS7,CE2:CE7,CQ2:CQ7,DC2:DC8,DO2:DO9,EA2:EA8,CE8)</f>
        <v>120.19753424657534</v>
      </c>
      <c r="EH2" s="2">
        <f>STDEV(K2:K8,W2:W7,AI2:AI8,AU2:AU7,BG2:BG7,BS2:BS7,CE2:CE8,CQ2:CQ7,DC2:DC8,DO2:DO9,EA2:EA8)</f>
        <v>1.9930440013135673</v>
      </c>
    </row>
    <row r="3" spans="1:138" x14ac:dyDescent="0.25">
      <c r="A3" s="1" t="s">
        <v>52</v>
      </c>
      <c r="B3" s="1">
        <v>2</v>
      </c>
      <c r="C3" s="1">
        <v>702</v>
      </c>
      <c r="D3" s="4" t="s">
        <v>324</v>
      </c>
      <c r="E3" s="11" t="s">
        <v>325</v>
      </c>
      <c r="F3" s="10" t="s">
        <v>11</v>
      </c>
      <c r="G3" s="2">
        <v>121.1</v>
      </c>
      <c r="H3" s="1" t="s">
        <v>2</v>
      </c>
      <c r="J3" s="1">
        <v>8</v>
      </c>
      <c r="K3" s="1">
        <v>117.82</v>
      </c>
      <c r="M3" s="1" t="s">
        <v>52</v>
      </c>
      <c r="N3" s="1">
        <v>2</v>
      </c>
      <c r="P3" s="4" t="s">
        <v>295</v>
      </c>
      <c r="Q3" s="11" t="s">
        <v>139</v>
      </c>
      <c r="R3" s="10" t="s">
        <v>75</v>
      </c>
      <c r="S3" s="2">
        <v>121.5</v>
      </c>
      <c r="T3" s="1" t="s">
        <v>2</v>
      </c>
      <c r="V3" s="1">
        <v>7</v>
      </c>
      <c r="W3" s="1">
        <v>117.47</v>
      </c>
      <c r="Y3" s="1" t="s">
        <v>52</v>
      </c>
      <c r="Z3" s="1">
        <v>2</v>
      </c>
      <c r="AA3" s="1">
        <v>416</v>
      </c>
      <c r="AB3" s="11" t="s">
        <v>399</v>
      </c>
      <c r="AC3" s="11" t="s">
        <v>133</v>
      </c>
      <c r="AD3" s="10" t="s">
        <v>76</v>
      </c>
      <c r="AE3" s="2">
        <v>122.18</v>
      </c>
      <c r="AF3" s="1" t="s">
        <v>2</v>
      </c>
      <c r="AH3" s="1">
        <v>6</v>
      </c>
      <c r="AI3" s="1">
        <v>118.88</v>
      </c>
      <c r="AK3" s="1" t="s">
        <v>52</v>
      </c>
      <c r="AL3" s="1">
        <v>2</v>
      </c>
      <c r="AM3" s="1">
        <v>534</v>
      </c>
      <c r="AN3" s="11" t="s">
        <v>380</v>
      </c>
      <c r="AO3" s="11" t="s">
        <v>129</v>
      </c>
      <c r="AP3" s="10" t="s">
        <v>28</v>
      </c>
      <c r="AQ3" s="2">
        <v>120.53</v>
      </c>
      <c r="AR3" s="1" t="s">
        <v>2</v>
      </c>
      <c r="AT3" s="1">
        <v>2</v>
      </c>
      <c r="AU3" s="1">
        <v>119.84</v>
      </c>
      <c r="AW3" s="1" t="s">
        <v>52</v>
      </c>
      <c r="AX3" s="1">
        <v>2</v>
      </c>
      <c r="BA3" s="6" t="s">
        <v>119</v>
      </c>
      <c r="BC3" s="2">
        <v>121.98000000000002</v>
      </c>
      <c r="BD3" s="1" t="s">
        <v>2</v>
      </c>
      <c r="BF3" s="1">
        <v>4</v>
      </c>
      <c r="BG3" s="2">
        <v>121.26</v>
      </c>
      <c r="BH3" s="2"/>
      <c r="BI3" s="1" t="s">
        <v>52</v>
      </c>
      <c r="BJ3" s="1">
        <v>2</v>
      </c>
      <c r="BK3" s="1">
        <v>989</v>
      </c>
      <c r="BL3" s="11" t="s">
        <v>462</v>
      </c>
      <c r="BM3" s="11" t="s">
        <v>463</v>
      </c>
      <c r="BN3" s="10" t="s">
        <v>4</v>
      </c>
      <c r="BO3" s="2">
        <v>122.63</v>
      </c>
      <c r="BP3" s="1" t="s">
        <v>2</v>
      </c>
      <c r="BR3" s="1">
        <v>2</v>
      </c>
      <c r="BS3" s="1">
        <v>120.44</v>
      </c>
      <c r="BU3" s="1" t="s">
        <v>52</v>
      </c>
      <c r="BV3" s="1">
        <v>2</v>
      </c>
      <c r="BW3" s="1">
        <v>984</v>
      </c>
      <c r="BX3" s="11" t="s">
        <v>478</v>
      </c>
      <c r="BY3" s="11" t="s">
        <v>320</v>
      </c>
      <c r="BZ3" s="10" t="s">
        <v>4</v>
      </c>
      <c r="CA3" s="2">
        <v>121.32</v>
      </c>
      <c r="CB3" s="1" t="s">
        <v>2</v>
      </c>
      <c r="CD3" s="1">
        <v>5</v>
      </c>
      <c r="CE3" s="2">
        <v>118.86</v>
      </c>
      <c r="CG3" s="1" t="s">
        <v>52</v>
      </c>
      <c r="CH3" s="1">
        <v>2</v>
      </c>
      <c r="CI3" s="1">
        <v>2794</v>
      </c>
      <c r="CJ3" s="11" t="s">
        <v>461</v>
      </c>
      <c r="CK3" s="11" t="s">
        <v>187</v>
      </c>
      <c r="CL3" s="10" t="s">
        <v>26</v>
      </c>
      <c r="CM3" s="2">
        <v>120.71</v>
      </c>
      <c r="CN3" s="1" t="s">
        <v>2</v>
      </c>
      <c r="CP3" s="1">
        <v>8</v>
      </c>
      <c r="CQ3" s="1">
        <v>119.18</v>
      </c>
      <c r="CS3" s="1" t="s">
        <v>52</v>
      </c>
      <c r="CT3" s="1">
        <v>2</v>
      </c>
      <c r="CU3" s="1">
        <v>412</v>
      </c>
      <c r="CV3" s="11" t="s">
        <v>538</v>
      </c>
      <c r="CW3" s="11" t="s">
        <v>180</v>
      </c>
      <c r="CX3" s="10" t="s">
        <v>10</v>
      </c>
      <c r="CY3" s="18">
        <v>118.98</v>
      </c>
      <c r="CZ3" s="1" t="s">
        <v>2</v>
      </c>
      <c r="DA3" s="1" t="s">
        <v>3</v>
      </c>
      <c r="DB3" s="1">
        <v>9</v>
      </c>
      <c r="DC3" s="1">
        <v>119.57</v>
      </c>
      <c r="DE3" s="1" t="s">
        <v>52</v>
      </c>
      <c r="DF3" s="1">
        <v>2</v>
      </c>
      <c r="DI3" s="4" t="s">
        <v>181</v>
      </c>
      <c r="DK3" s="1">
        <v>120.99000000000001</v>
      </c>
      <c r="DL3" s="1" t="s">
        <v>2</v>
      </c>
      <c r="DM3" s="1" t="s">
        <v>3</v>
      </c>
      <c r="DN3" s="1">
        <v>1</v>
      </c>
      <c r="DO3" s="2">
        <v>123.22</v>
      </c>
      <c r="DQ3" s="1" t="s">
        <v>52</v>
      </c>
      <c r="DR3" s="1">
        <v>2</v>
      </c>
      <c r="DT3" t="s">
        <v>228</v>
      </c>
      <c r="DW3" s="2">
        <v>120.99000000000001</v>
      </c>
      <c r="DX3" s="2" t="s">
        <v>2</v>
      </c>
      <c r="DY3" s="1" t="s">
        <v>3</v>
      </c>
      <c r="DZ3" s="5">
        <v>4</v>
      </c>
      <c r="EA3" s="2">
        <v>121.27</v>
      </c>
      <c r="EB3" s="2"/>
      <c r="EG3" s="34"/>
      <c r="EH3" s="34"/>
    </row>
    <row r="4" spans="1:138" x14ac:dyDescent="0.25">
      <c r="A4" s="1" t="s">
        <v>52</v>
      </c>
      <c r="B4" s="1">
        <v>3</v>
      </c>
      <c r="C4" s="1">
        <v>526</v>
      </c>
      <c r="D4" s="4" t="s">
        <v>284</v>
      </c>
      <c r="E4" s="11" t="s">
        <v>285</v>
      </c>
      <c r="F4" s="10" t="s">
        <v>31</v>
      </c>
      <c r="G4" s="2">
        <v>121.47</v>
      </c>
      <c r="H4" s="1" t="s">
        <v>2</v>
      </c>
      <c r="J4" s="1">
        <v>1</v>
      </c>
      <c r="K4" s="1">
        <v>119.46</v>
      </c>
      <c r="M4" s="1" t="s">
        <v>52</v>
      </c>
      <c r="N4" s="1">
        <v>3</v>
      </c>
      <c r="P4" s="4" t="s">
        <v>379</v>
      </c>
      <c r="Q4" s="4" t="s">
        <v>154</v>
      </c>
      <c r="R4" s="10" t="s">
        <v>88</v>
      </c>
      <c r="S4" s="2">
        <v>122.07</v>
      </c>
      <c r="T4" s="10" t="s">
        <v>2</v>
      </c>
      <c r="V4" s="1">
        <v>2</v>
      </c>
      <c r="W4" s="1">
        <v>119.62</v>
      </c>
      <c r="Y4" s="1" t="s">
        <v>52</v>
      </c>
      <c r="Z4" s="1">
        <v>3</v>
      </c>
      <c r="AA4" s="1">
        <v>482</v>
      </c>
      <c r="AB4" s="11" t="s">
        <v>324</v>
      </c>
      <c r="AC4" s="11" t="s">
        <v>325</v>
      </c>
      <c r="AD4" s="1" t="s">
        <v>11</v>
      </c>
      <c r="AE4" s="2">
        <v>122.36</v>
      </c>
      <c r="AF4" s="1" t="s">
        <v>2</v>
      </c>
      <c r="AH4" s="1">
        <v>1</v>
      </c>
      <c r="AI4" s="1">
        <v>120.09</v>
      </c>
      <c r="AK4" s="1" t="s">
        <v>52</v>
      </c>
      <c r="AL4" s="1">
        <v>3</v>
      </c>
      <c r="AM4" s="1">
        <v>663</v>
      </c>
      <c r="AN4" s="11" t="s">
        <v>324</v>
      </c>
      <c r="AO4" s="4" t="s">
        <v>325</v>
      </c>
      <c r="AP4" s="10" t="s">
        <v>11</v>
      </c>
      <c r="AQ4" s="2">
        <v>120.85</v>
      </c>
      <c r="AR4" s="1" t="s">
        <v>2</v>
      </c>
      <c r="AS4" s="1" t="s">
        <v>3</v>
      </c>
      <c r="AT4" s="1">
        <v>3</v>
      </c>
      <c r="AU4" s="1">
        <v>121.09</v>
      </c>
      <c r="AW4" s="1" t="s">
        <v>52</v>
      </c>
      <c r="AX4" s="1">
        <v>3</v>
      </c>
      <c r="BA4" s="6" t="s">
        <v>120</v>
      </c>
      <c r="BC4" s="2">
        <v>122.11</v>
      </c>
      <c r="BD4" s="1" t="s">
        <v>2</v>
      </c>
      <c r="BF4" s="1">
        <v>8</v>
      </c>
      <c r="BG4" s="2">
        <v>118.72</v>
      </c>
      <c r="BH4" s="2"/>
      <c r="BI4" s="1" t="s">
        <v>52</v>
      </c>
      <c r="BJ4" s="1">
        <v>3</v>
      </c>
      <c r="BK4" s="1">
        <v>945</v>
      </c>
      <c r="BL4" s="11" t="s">
        <v>379</v>
      </c>
      <c r="BM4" s="4" t="s">
        <v>154</v>
      </c>
      <c r="BN4" s="10" t="s">
        <v>88</v>
      </c>
      <c r="BO4" s="2">
        <v>122.87</v>
      </c>
      <c r="BP4" s="1" t="s">
        <v>2</v>
      </c>
      <c r="BR4" s="1">
        <v>7</v>
      </c>
      <c r="BS4" s="2">
        <v>119.3</v>
      </c>
      <c r="BU4" s="1" t="s">
        <v>52</v>
      </c>
      <c r="BV4" s="1">
        <v>3</v>
      </c>
      <c r="BW4" s="1">
        <v>257</v>
      </c>
      <c r="BX4" s="11" t="s">
        <v>434</v>
      </c>
      <c r="BY4" s="4" t="s">
        <v>119</v>
      </c>
      <c r="BZ4" s="10" t="s">
        <v>107</v>
      </c>
      <c r="CA4" s="2">
        <v>121.33</v>
      </c>
      <c r="CB4" s="1" t="s">
        <v>2</v>
      </c>
      <c r="CD4" s="1">
        <v>4</v>
      </c>
      <c r="CE4" s="2">
        <v>121.93</v>
      </c>
      <c r="CG4" s="1" t="s">
        <v>52</v>
      </c>
      <c r="CH4" s="1">
        <v>3</v>
      </c>
      <c r="CI4" s="1">
        <v>2469</v>
      </c>
      <c r="CJ4" s="11" t="s">
        <v>472</v>
      </c>
      <c r="CK4" s="11" t="s">
        <v>166</v>
      </c>
      <c r="CL4" s="10" t="s">
        <v>11</v>
      </c>
      <c r="CM4" s="2">
        <v>120.99</v>
      </c>
      <c r="CN4" s="1" t="s">
        <v>2</v>
      </c>
      <c r="CP4" s="1">
        <v>3</v>
      </c>
      <c r="CQ4" s="1">
        <v>120.38</v>
      </c>
      <c r="CS4" s="1" t="s">
        <v>52</v>
      </c>
      <c r="CT4" s="1">
        <v>3</v>
      </c>
      <c r="CU4" s="1">
        <v>710</v>
      </c>
      <c r="CV4" s="11" t="s">
        <v>461</v>
      </c>
      <c r="CW4" s="11" t="s">
        <v>187</v>
      </c>
      <c r="CX4" s="10" t="s">
        <v>26</v>
      </c>
      <c r="CY4" s="18">
        <v>119.59</v>
      </c>
      <c r="CZ4" s="1" t="s">
        <v>2</v>
      </c>
      <c r="DA4" s="1" t="s">
        <v>3</v>
      </c>
      <c r="DB4" s="1">
        <v>5</v>
      </c>
      <c r="DC4" s="1">
        <v>120.72</v>
      </c>
      <c r="DE4" s="1" t="s">
        <v>52</v>
      </c>
      <c r="DF4" s="1">
        <v>3</v>
      </c>
      <c r="DI4" s="4" t="s">
        <v>182</v>
      </c>
      <c r="DK4" s="1">
        <v>121.38</v>
      </c>
      <c r="DN4" s="1">
        <v>6</v>
      </c>
      <c r="DO4" s="2">
        <v>118.84</v>
      </c>
      <c r="DQ4" s="1" t="s">
        <v>52</v>
      </c>
      <c r="DR4" s="1">
        <v>3</v>
      </c>
      <c r="DT4" t="s">
        <v>229</v>
      </c>
      <c r="DW4" s="2">
        <v>121.21</v>
      </c>
      <c r="DX4" s="2" t="s">
        <v>2</v>
      </c>
      <c r="DY4" s="1" t="s">
        <v>3</v>
      </c>
      <c r="DZ4" s="5">
        <v>7</v>
      </c>
      <c r="EA4" s="2">
        <v>121.86</v>
      </c>
      <c r="EB4" s="2"/>
      <c r="EG4" s="34"/>
      <c r="EH4" s="34"/>
    </row>
    <row r="5" spans="1:138" x14ac:dyDescent="0.25">
      <c r="A5" s="1" t="s">
        <v>52</v>
      </c>
      <c r="B5" s="1">
        <v>4</v>
      </c>
      <c r="C5" s="1">
        <v>1161</v>
      </c>
      <c r="D5" s="4" t="s">
        <v>349</v>
      </c>
      <c r="E5" s="11" t="s">
        <v>350</v>
      </c>
      <c r="F5" s="10" t="s">
        <v>4</v>
      </c>
      <c r="G5" s="2">
        <v>121.75</v>
      </c>
      <c r="H5" s="1" t="s">
        <v>19</v>
      </c>
      <c r="J5" s="1">
        <v>3</v>
      </c>
      <c r="K5" s="1">
        <v>119.75</v>
      </c>
      <c r="M5" s="1" t="s">
        <v>52</v>
      </c>
      <c r="N5" s="1">
        <v>4</v>
      </c>
      <c r="P5" s="4" t="s">
        <v>380</v>
      </c>
      <c r="Q5" s="4" t="s">
        <v>129</v>
      </c>
      <c r="R5" s="10" t="s">
        <v>28</v>
      </c>
      <c r="S5" s="2">
        <v>122.12</v>
      </c>
      <c r="T5" s="10" t="s">
        <v>19</v>
      </c>
      <c r="V5" s="1">
        <v>6</v>
      </c>
      <c r="W5" s="1">
        <v>119.47</v>
      </c>
      <c r="Y5" s="1" t="s">
        <v>52</v>
      </c>
      <c r="Z5" s="1">
        <v>4</v>
      </c>
      <c r="AA5" s="1">
        <v>507</v>
      </c>
      <c r="AB5" s="4" t="s">
        <v>347</v>
      </c>
      <c r="AC5" s="11" t="s">
        <v>122</v>
      </c>
      <c r="AD5" s="10" t="s">
        <v>108</v>
      </c>
      <c r="AE5" s="2">
        <v>122.46</v>
      </c>
      <c r="AF5" s="1" t="s">
        <v>2</v>
      </c>
      <c r="AH5" s="1">
        <v>8</v>
      </c>
      <c r="AI5" s="1">
        <v>119.91</v>
      </c>
      <c r="AK5" s="1" t="s">
        <v>52</v>
      </c>
      <c r="AL5" s="1">
        <v>4</v>
      </c>
      <c r="AM5" s="1">
        <v>782</v>
      </c>
      <c r="AN5" s="4" t="s">
        <v>423</v>
      </c>
      <c r="AO5" s="11" t="s">
        <v>151</v>
      </c>
      <c r="AP5" s="10" t="s">
        <v>327</v>
      </c>
      <c r="AQ5" s="2">
        <v>121.08</v>
      </c>
      <c r="AT5" s="1">
        <v>9</v>
      </c>
      <c r="AU5" s="1">
        <v>119.82</v>
      </c>
      <c r="AW5" s="1" t="s">
        <v>52</v>
      </c>
      <c r="AX5" s="1">
        <v>4</v>
      </c>
      <c r="BA5" s="6" t="s">
        <v>121</v>
      </c>
      <c r="BC5" s="2">
        <v>122.16000000000001</v>
      </c>
      <c r="BF5" s="1">
        <v>5</v>
      </c>
      <c r="BG5" s="2">
        <v>119.17</v>
      </c>
      <c r="BH5" s="2"/>
      <c r="BI5" s="1" t="s">
        <v>52</v>
      </c>
      <c r="BJ5" s="1">
        <v>4</v>
      </c>
      <c r="BK5" s="1">
        <v>638</v>
      </c>
      <c r="BL5" s="4" t="s">
        <v>323</v>
      </c>
      <c r="BM5" s="11" t="s">
        <v>149</v>
      </c>
      <c r="BN5" s="10" t="s">
        <v>82</v>
      </c>
      <c r="BO5" s="2">
        <v>123.99</v>
      </c>
      <c r="BR5" s="1">
        <v>5</v>
      </c>
      <c r="BS5" s="1">
        <v>123.05</v>
      </c>
      <c r="BU5" s="1" t="s">
        <v>52</v>
      </c>
      <c r="BV5" s="1">
        <v>4</v>
      </c>
      <c r="BW5" s="1">
        <v>589</v>
      </c>
      <c r="BX5" s="4" t="s">
        <v>490</v>
      </c>
      <c r="BY5" s="11" t="s">
        <v>174</v>
      </c>
      <c r="BZ5" s="10" t="s">
        <v>12</v>
      </c>
      <c r="CA5" s="2">
        <v>121.37</v>
      </c>
      <c r="CB5" s="1" t="s">
        <v>2</v>
      </c>
      <c r="CD5" s="1">
        <v>2</v>
      </c>
      <c r="CE5" s="2">
        <v>119.66</v>
      </c>
      <c r="CG5" s="1" t="s">
        <v>52</v>
      </c>
      <c r="CH5" s="1">
        <v>4</v>
      </c>
      <c r="CI5" s="1">
        <v>1486</v>
      </c>
      <c r="CJ5" s="4" t="s">
        <v>522</v>
      </c>
      <c r="CK5" s="11" t="s">
        <v>170</v>
      </c>
      <c r="CL5" s="10" t="s">
        <v>38</v>
      </c>
      <c r="CM5" s="2">
        <v>121.19</v>
      </c>
      <c r="CN5" s="1" t="s">
        <v>19</v>
      </c>
      <c r="CP5" s="1">
        <v>2</v>
      </c>
      <c r="CQ5" s="1">
        <v>119.55</v>
      </c>
      <c r="CS5" s="1" t="s">
        <v>52</v>
      </c>
      <c r="CT5" s="1">
        <v>4</v>
      </c>
      <c r="CU5" s="1">
        <v>832</v>
      </c>
      <c r="CV5" s="4" t="s">
        <v>481</v>
      </c>
      <c r="CW5" s="11" t="s">
        <v>165</v>
      </c>
      <c r="CX5" s="10" t="s">
        <v>88</v>
      </c>
      <c r="CY5" s="18">
        <v>119.62</v>
      </c>
      <c r="CZ5" s="1" t="s">
        <v>19</v>
      </c>
      <c r="DA5" s="1" t="s">
        <v>3</v>
      </c>
      <c r="DB5" s="1">
        <v>8</v>
      </c>
      <c r="DC5" s="1">
        <v>119.95</v>
      </c>
      <c r="DE5" s="1" t="s">
        <v>52</v>
      </c>
      <c r="DF5" s="1">
        <v>4</v>
      </c>
      <c r="DI5" s="4" t="s">
        <v>183</v>
      </c>
      <c r="DK5" s="2">
        <v>122.4</v>
      </c>
      <c r="DN5" s="1">
        <v>8</v>
      </c>
      <c r="DO5" s="2">
        <v>120.62</v>
      </c>
      <c r="DQ5" s="1" t="s">
        <v>52</v>
      </c>
      <c r="DR5" s="1">
        <v>4</v>
      </c>
      <c r="DT5" t="s">
        <v>230</v>
      </c>
      <c r="DW5" s="2">
        <v>121.49999999999997</v>
      </c>
      <c r="DX5" s="2" t="s">
        <v>19</v>
      </c>
      <c r="DZ5" s="5">
        <v>2</v>
      </c>
      <c r="EA5" s="2">
        <v>119.55</v>
      </c>
      <c r="EB5" s="2"/>
      <c r="EG5" s="34"/>
      <c r="EH5" s="34"/>
    </row>
    <row r="6" spans="1:138" x14ac:dyDescent="0.25">
      <c r="A6" s="1" t="s">
        <v>52</v>
      </c>
      <c r="B6" s="1">
        <v>5</v>
      </c>
      <c r="C6" s="1">
        <v>263</v>
      </c>
      <c r="D6" s="11" t="s">
        <v>301</v>
      </c>
      <c r="E6" s="11" t="s">
        <v>302</v>
      </c>
      <c r="F6" s="10" t="s">
        <v>1</v>
      </c>
      <c r="G6" s="2">
        <v>122.01</v>
      </c>
      <c r="H6" s="1" t="s">
        <v>19</v>
      </c>
      <c r="I6" s="1" t="s">
        <v>3</v>
      </c>
      <c r="J6" s="1">
        <v>5</v>
      </c>
      <c r="K6" s="1">
        <v>122.36</v>
      </c>
      <c r="M6" s="1" t="s">
        <v>52</v>
      </c>
      <c r="N6" s="1">
        <v>5</v>
      </c>
      <c r="P6" s="4" t="s">
        <v>381</v>
      </c>
      <c r="Q6" s="11" t="s">
        <v>382</v>
      </c>
      <c r="R6" s="10" t="s">
        <v>30</v>
      </c>
      <c r="S6" s="2">
        <v>122.61</v>
      </c>
      <c r="T6" s="10"/>
      <c r="V6" s="1">
        <v>8</v>
      </c>
      <c r="W6" s="1">
        <v>120.49</v>
      </c>
      <c r="Y6" s="1" t="s">
        <v>52</v>
      </c>
      <c r="Z6" s="1">
        <v>5</v>
      </c>
      <c r="AA6" s="1">
        <v>338</v>
      </c>
      <c r="AB6" s="11" t="s">
        <v>400</v>
      </c>
      <c r="AC6" s="11" t="s">
        <v>143</v>
      </c>
      <c r="AD6" s="10" t="s">
        <v>401</v>
      </c>
      <c r="AE6" s="2">
        <v>122.5</v>
      </c>
      <c r="AF6" s="10"/>
      <c r="AH6" s="1">
        <v>3</v>
      </c>
      <c r="AI6" s="1">
        <v>121.07</v>
      </c>
      <c r="AK6" s="1" t="s">
        <v>52</v>
      </c>
      <c r="AL6" s="1">
        <v>5</v>
      </c>
      <c r="AM6" s="1">
        <v>998</v>
      </c>
      <c r="AN6" s="11" t="s">
        <v>411</v>
      </c>
      <c r="AO6" s="11" t="s">
        <v>130</v>
      </c>
      <c r="AP6" s="10" t="s">
        <v>4</v>
      </c>
      <c r="AQ6" s="2">
        <v>122.49</v>
      </c>
      <c r="AT6" s="1">
        <v>6</v>
      </c>
      <c r="AU6" s="1">
        <v>118.75</v>
      </c>
      <c r="AW6" s="1" t="s">
        <v>52</v>
      </c>
      <c r="AX6" s="1">
        <v>5</v>
      </c>
      <c r="BA6" s="6" t="s">
        <v>122</v>
      </c>
      <c r="BC6" s="2">
        <v>122.17999999999999</v>
      </c>
      <c r="BF6" s="1">
        <v>7</v>
      </c>
      <c r="BG6" s="2">
        <v>120.44</v>
      </c>
      <c r="BH6" s="2"/>
      <c r="BI6" s="1" t="s">
        <v>52</v>
      </c>
      <c r="BJ6" s="1">
        <v>5</v>
      </c>
      <c r="BK6" s="1">
        <v>475</v>
      </c>
      <c r="BL6" s="11" t="s">
        <v>400</v>
      </c>
      <c r="BM6" s="11" t="s">
        <v>143</v>
      </c>
      <c r="BN6" s="10" t="s">
        <v>401</v>
      </c>
      <c r="BO6" s="2">
        <v>124.55</v>
      </c>
      <c r="BR6" s="1">
        <v>4</v>
      </c>
      <c r="BS6" s="1">
        <v>122.02</v>
      </c>
      <c r="BU6" s="1" t="s">
        <v>52</v>
      </c>
      <c r="BV6" s="1">
        <v>5</v>
      </c>
      <c r="BW6" s="1">
        <v>632</v>
      </c>
      <c r="BX6" s="11" t="s">
        <v>491</v>
      </c>
      <c r="BY6" s="11" t="s">
        <v>156</v>
      </c>
      <c r="BZ6" s="10" t="s">
        <v>85</v>
      </c>
      <c r="CA6" s="2">
        <v>122.88</v>
      </c>
      <c r="CD6" s="1">
        <v>3</v>
      </c>
      <c r="CE6" s="2">
        <v>121.23</v>
      </c>
      <c r="CG6" s="1" t="s">
        <v>52</v>
      </c>
      <c r="CH6" s="1">
        <v>5</v>
      </c>
      <c r="CI6" s="1">
        <v>2531</v>
      </c>
      <c r="CJ6" s="11" t="s">
        <v>486</v>
      </c>
      <c r="CK6" s="11" t="s">
        <v>136</v>
      </c>
      <c r="CL6" s="10" t="s">
        <v>487</v>
      </c>
      <c r="CM6" s="2">
        <v>125.45</v>
      </c>
      <c r="CO6" s="1" t="s">
        <v>17</v>
      </c>
      <c r="CP6" s="1">
        <v>4</v>
      </c>
      <c r="CQ6" s="1">
        <v>126.58</v>
      </c>
      <c r="CS6" s="1" t="s">
        <v>52</v>
      </c>
      <c r="CT6" s="1">
        <v>5</v>
      </c>
      <c r="CU6" s="1">
        <v>429</v>
      </c>
      <c r="CV6" s="11" t="s">
        <v>551</v>
      </c>
      <c r="CW6" s="11" t="s">
        <v>204</v>
      </c>
      <c r="CX6" s="10" t="s">
        <v>27</v>
      </c>
      <c r="CY6" s="18">
        <v>120.36</v>
      </c>
      <c r="CZ6" s="1" t="s">
        <v>19</v>
      </c>
      <c r="DB6" s="1">
        <v>3</v>
      </c>
      <c r="DC6" s="1">
        <v>119.54</v>
      </c>
      <c r="DE6" s="1" t="s">
        <v>52</v>
      </c>
      <c r="DF6" s="1">
        <v>5</v>
      </c>
      <c r="DI6" s="4" t="s">
        <v>184</v>
      </c>
      <c r="DK6" s="2">
        <v>122.72999999999999</v>
      </c>
      <c r="DN6" s="1">
        <v>7</v>
      </c>
      <c r="DO6" s="2">
        <v>119.86</v>
      </c>
      <c r="DQ6" s="1" t="s">
        <v>52</v>
      </c>
      <c r="DR6" s="1">
        <v>5</v>
      </c>
      <c r="DT6" t="s">
        <v>231</v>
      </c>
      <c r="DW6" s="2">
        <v>122.64999999999999</v>
      </c>
      <c r="DX6" s="2"/>
      <c r="DZ6" s="5">
        <v>8</v>
      </c>
      <c r="EA6" s="2">
        <v>120.22</v>
      </c>
      <c r="EB6" s="2"/>
      <c r="EG6" s="34"/>
      <c r="EH6" s="34"/>
    </row>
    <row r="7" spans="1:138" x14ac:dyDescent="0.25">
      <c r="A7" s="1" t="s">
        <v>52</v>
      </c>
      <c r="B7" s="1">
        <v>6</v>
      </c>
      <c r="C7" s="1">
        <v>292</v>
      </c>
      <c r="D7" s="4" t="s">
        <v>351</v>
      </c>
      <c r="E7" s="11" t="s">
        <v>352</v>
      </c>
      <c r="F7" s="10" t="s">
        <v>5</v>
      </c>
      <c r="G7" s="2">
        <v>123.42</v>
      </c>
      <c r="J7" s="1">
        <v>4</v>
      </c>
      <c r="K7" s="1">
        <v>120.76</v>
      </c>
      <c r="M7" s="1" t="s">
        <v>52</v>
      </c>
      <c r="N7" s="1">
        <v>6</v>
      </c>
      <c r="P7" s="4" t="s">
        <v>323</v>
      </c>
      <c r="Q7" s="4" t="s">
        <v>149</v>
      </c>
      <c r="R7" s="10" t="s">
        <v>82</v>
      </c>
      <c r="S7" s="2">
        <v>128.69999999999999</v>
      </c>
      <c r="T7" s="10"/>
      <c r="V7" s="1">
        <v>3</v>
      </c>
      <c r="W7" s="1">
        <v>121.29</v>
      </c>
      <c r="Y7" s="1" t="s">
        <v>52</v>
      </c>
      <c r="Z7" s="1">
        <v>6</v>
      </c>
      <c r="AA7" s="1">
        <v>689</v>
      </c>
      <c r="AB7" s="4" t="s">
        <v>298</v>
      </c>
      <c r="AC7" s="11" t="s">
        <v>155</v>
      </c>
      <c r="AD7" s="10" t="s">
        <v>114</v>
      </c>
      <c r="AE7" s="2">
        <v>123.06</v>
      </c>
      <c r="AH7" s="1">
        <v>4</v>
      </c>
      <c r="AI7" s="1">
        <v>121.41</v>
      </c>
      <c r="AK7" s="1" t="s">
        <v>52</v>
      </c>
      <c r="AL7" s="1">
        <v>6</v>
      </c>
      <c r="AM7" s="1">
        <v>270</v>
      </c>
      <c r="AN7" s="4" t="s">
        <v>426</v>
      </c>
      <c r="AO7" s="11" t="s">
        <v>427</v>
      </c>
      <c r="AP7" s="10" t="s">
        <v>78</v>
      </c>
      <c r="AQ7" s="2">
        <v>123.7</v>
      </c>
      <c r="AT7" s="1">
        <v>7</v>
      </c>
      <c r="AU7" s="2">
        <v>121.28</v>
      </c>
      <c r="AW7" s="1" t="s">
        <v>52</v>
      </c>
      <c r="AX7" s="1">
        <v>6</v>
      </c>
      <c r="BA7" s="6" t="s">
        <v>123</v>
      </c>
      <c r="BC7" s="2">
        <v>123.08999999999999</v>
      </c>
      <c r="BF7" s="1">
        <v>6</v>
      </c>
      <c r="BG7" s="2">
        <v>119.92</v>
      </c>
      <c r="BH7" s="2"/>
      <c r="BI7" s="1" t="s">
        <v>52</v>
      </c>
      <c r="BJ7" s="1">
        <v>6</v>
      </c>
      <c r="BK7" s="1">
        <v>109</v>
      </c>
      <c r="BL7" s="4" t="s">
        <v>464</v>
      </c>
      <c r="BM7" s="11" t="s">
        <v>123</v>
      </c>
      <c r="BN7" s="10" t="s">
        <v>16</v>
      </c>
      <c r="BO7" s="2">
        <v>125.85</v>
      </c>
      <c r="BR7" s="1">
        <v>3</v>
      </c>
      <c r="BS7" s="1">
        <v>120.34</v>
      </c>
      <c r="BU7" s="1" t="s">
        <v>52</v>
      </c>
      <c r="BV7" s="1">
        <v>6</v>
      </c>
      <c r="BW7" s="1">
        <v>667</v>
      </c>
      <c r="BX7" s="4" t="s">
        <v>492</v>
      </c>
      <c r="BY7" s="11" t="s">
        <v>493</v>
      </c>
      <c r="BZ7" s="10" t="s">
        <v>80</v>
      </c>
      <c r="CA7" s="2">
        <v>123.05</v>
      </c>
      <c r="CD7" s="1">
        <v>1</v>
      </c>
      <c r="CE7" s="2">
        <v>120.3</v>
      </c>
      <c r="CG7" s="1" t="s">
        <v>52</v>
      </c>
      <c r="CH7" s="1">
        <v>6</v>
      </c>
      <c r="CI7" s="1">
        <v>2491</v>
      </c>
      <c r="CJ7" s="4" t="s">
        <v>326</v>
      </c>
      <c r="CK7" s="11" t="s">
        <v>523</v>
      </c>
      <c r="CL7" s="10" t="s">
        <v>82</v>
      </c>
      <c r="CM7" s="2">
        <v>126.94</v>
      </c>
      <c r="CP7" s="1">
        <v>5</v>
      </c>
      <c r="CQ7" s="1">
        <v>120.64</v>
      </c>
      <c r="CS7" s="1" t="s">
        <v>52</v>
      </c>
      <c r="CT7" s="1">
        <v>6</v>
      </c>
      <c r="CU7" s="1">
        <v>861</v>
      </c>
      <c r="CV7" s="4" t="s">
        <v>552</v>
      </c>
      <c r="CW7" s="11" t="s">
        <v>553</v>
      </c>
      <c r="CX7" s="10" t="s">
        <v>4</v>
      </c>
      <c r="CY7" s="2">
        <v>120.7</v>
      </c>
      <c r="CZ7" s="1" t="s">
        <v>19</v>
      </c>
      <c r="DB7" s="1">
        <v>6</v>
      </c>
      <c r="DC7" s="1">
        <v>118.68</v>
      </c>
      <c r="DE7" s="1" t="s">
        <v>52</v>
      </c>
      <c r="DF7" s="1">
        <v>6</v>
      </c>
      <c r="DI7" s="4" t="s">
        <v>171</v>
      </c>
      <c r="DK7" s="2">
        <v>123.02</v>
      </c>
      <c r="DN7" s="1">
        <v>2</v>
      </c>
      <c r="DO7" s="2">
        <v>120.32</v>
      </c>
      <c r="DQ7" s="1" t="s">
        <v>52</v>
      </c>
      <c r="DR7" s="1">
        <v>6</v>
      </c>
      <c r="DT7" t="s">
        <v>232</v>
      </c>
      <c r="DW7" s="2">
        <v>123.01000000000002</v>
      </c>
      <c r="DX7" s="2"/>
      <c r="DZ7" s="5">
        <v>3</v>
      </c>
      <c r="EA7" s="2">
        <v>120.61</v>
      </c>
      <c r="EB7" s="2"/>
      <c r="EG7" s="34"/>
      <c r="EH7" s="34"/>
    </row>
    <row r="8" spans="1:138" x14ac:dyDescent="0.25">
      <c r="A8" s="1" t="s">
        <v>52</v>
      </c>
      <c r="B8" s="1">
        <v>7</v>
      </c>
      <c r="C8" s="1">
        <v>404</v>
      </c>
      <c r="D8" s="4" t="s">
        <v>353</v>
      </c>
      <c r="E8" s="4" t="s">
        <v>354</v>
      </c>
      <c r="F8" s="10" t="s">
        <v>10</v>
      </c>
      <c r="G8" s="2">
        <v>123.8</v>
      </c>
      <c r="J8" s="1">
        <v>7</v>
      </c>
      <c r="K8" s="1">
        <v>121.21</v>
      </c>
      <c r="M8" s="1" t="s">
        <v>52</v>
      </c>
      <c r="N8" s="1">
        <v>7</v>
      </c>
      <c r="P8" s="4" t="s">
        <v>383</v>
      </c>
      <c r="Q8" s="4" t="s">
        <v>384</v>
      </c>
      <c r="R8" s="1" t="s">
        <v>385</v>
      </c>
      <c r="S8" s="21">
        <v>132.35</v>
      </c>
      <c r="U8" s="10" t="s">
        <v>33</v>
      </c>
      <c r="V8" s="1">
        <v>5</v>
      </c>
      <c r="W8" s="1">
        <v>134.72999999999999</v>
      </c>
      <c r="Y8" s="1" t="s">
        <v>52</v>
      </c>
      <c r="Z8" s="1">
        <v>7</v>
      </c>
      <c r="AA8" s="1">
        <v>736</v>
      </c>
      <c r="AB8" s="4" t="s">
        <v>397</v>
      </c>
      <c r="AC8" s="11" t="s">
        <v>398</v>
      </c>
      <c r="AD8" s="10" t="s">
        <v>93</v>
      </c>
      <c r="AE8" s="2">
        <v>123.73</v>
      </c>
      <c r="AF8" s="10"/>
      <c r="AH8" s="1">
        <v>5</v>
      </c>
      <c r="AI8" s="1">
        <v>122.68</v>
      </c>
      <c r="AK8" s="1" t="s">
        <v>52</v>
      </c>
      <c r="AL8" s="1">
        <v>7</v>
      </c>
      <c r="AM8" s="1">
        <v>205</v>
      </c>
      <c r="AN8" s="4" t="s">
        <v>428</v>
      </c>
      <c r="AO8" s="11" t="s">
        <v>429</v>
      </c>
      <c r="AP8" s="10" t="s">
        <v>37</v>
      </c>
      <c r="AQ8" s="21">
        <v>133.46</v>
      </c>
      <c r="AT8" s="1">
        <v>4</v>
      </c>
      <c r="AU8" s="2">
        <v>133.04</v>
      </c>
      <c r="AW8" s="1" t="s">
        <v>52</v>
      </c>
      <c r="AX8" s="1">
        <v>7</v>
      </c>
      <c r="BA8" s="6" t="s">
        <v>124</v>
      </c>
      <c r="BC8" s="21">
        <v>138.41</v>
      </c>
      <c r="BE8" s="1" t="s">
        <v>3</v>
      </c>
      <c r="BF8" s="1">
        <v>2</v>
      </c>
      <c r="BG8" s="2">
        <v>141.36000000000001</v>
      </c>
      <c r="BH8" s="2"/>
      <c r="BI8" s="1" t="s">
        <v>52</v>
      </c>
      <c r="BJ8" s="1">
        <v>7</v>
      </c>
      <c r="BK8" s="1">
        <v>589</v>
      </c>
      <c r="BL8" s="4" t="s">
        <v>454</v>
      </c>
      <c r="BM8" s="11" t="s">
        <v>153</v>
      </c>
      <c r="BN8" s="10" t="s">
        <v>12</v>
      </c>
      <c r="BO8" s="21">
        <v>132.81</v>
      </c>
      <c r="BP8" s="1" t="s">
        <v>83</v>
      </c>
      <c r="BR8" s="1">
        <v>6</v>
      </c>
      <c r="BS8" s="1">
        <v>119.31</v>
      </c>
      <c r="BU8" s="1" t="s">
        <v>52</v>
      </c>
      <c r="BV8" s="1" t="s">
        <v>6</v>
      </c>
      <c r="BW8" s="1">
        <v>781</v>
      </c>
      <c r="BX8" s="4" t="s">
        <v>494</v>
      </c>
      <c r="BY8" s="4" t="s">
        <v>495</v>
      </c>
      <c r="BZ8" s="10" t="s">
        <v>72</v>
      </c>
      <c r="CA8" s="31">
        <v>121.38</v>
      </c>
      <c r="CB8" s="1" t="s">
        <v>19</v>
      </c>
      <c r="CD8" s="1">
        <v>6</v>
      </c>
      <c r="CE8" s="2">
        <v>118.14</v>
      </c>
      <c r="CG8" s="1" t="s">
        <v>52</v>
      </c>
      <c r="CI8" s="1">
        <v>1590</v>
      </c>
      <c r="CJ8" s="4" t="s">
        <v>524</v>
      </c>
      <c r="CK8" s="4" t="s">
        <v>525</v>
      </c>
      <c r="CL8" s="1" t="s">
        <v>111</v>
      </c>
      <c r="CM8" s="2" t="s">
        <v>40</v>
      </c>
      <c r="CO8" s="1">
        <v>6</v>
      </c>
      <c r="CQ8" s="1">
        <v>135.15</v>
      </c>
      <c r="CS8" s="1" t="s">
        <v>52</v>
      </c>
      <c r="CT8" s="1">
        <v>7</v>
      </c>
      <c r="CU8" s="1">
        <v>470</v>
      </c>
      <c r="CV8" s="4" t="s">
        <v>510</v>
      </c>
      <c r="CW8" s="4" t="s">
        <v>198</v>
      </c>
      <c r="CX8" s="1" t="s">
        <v>511</v>
      </c>
      <c r="CY8" s="18">
        <v>120.95</v>
      </c>
      <c r="DA8" s="1" t="s">
        <v>3</v>
      </c>
      <c r="DB8" s="1">
        <v>7</v>
      </c>
      <c r="DC8" s="1">
        <v>121.53</v>
      </c>
      <c r="DE8" s="1" t="s">
        <v>52</v>
      </c>
      <c r="DF8" s="1">
        <v>7</v>
      </c>
      <c r="DI8" s="4" t="s">
        <v>185</v>
      </c>
      <c r="DK8" s="2">
        <v>123.32000000000001</v>
      </c>
      <c r="DN8" s="1">
        <v>3</v>
      </c>
      <c r="DO8" s="2">
        <v>121.23</v>
      </c>
      <c r="DQ8" s="1" t="s">
        <v>52</v>
      </c>
      <c r="DR8" s="1">
        <v>7</v>
      </c>
      <c r="DT8" s="4" t="s">
        <v>266</v>
      </c>
      <c r="DW8" s="1">
        <v>127.36</v>
      </c>
      <c r="DZ8" s="1">
        <v>5</v>
      </c>
      <c r="EA8" s="1">
        <v>125.39</v>
      </c>
      <c r="EB8" s="2"/>
      <c r="EG8" s="34"/>
      <c r="EH8" s="34"/>
    </row>
    <row r="9" spans="1:138" x14ac:dyDescent="0.25">
      <c r="B9" s="1">
        <v>8</v>
      </c>
      <c r="C9" s="1">
        <v>269</v>
      </c>
      <c r="D9" s="4" t="s">
        <v>355</v>
      </c>
      <c r="E9" s="4" t="s">
        <v>71</v>
      </c>
      <c r="F9" s="1" t="s">
        <v>356</v>
      </c>
      <c r="G9" s="21">
        <v>137.72999999999999</v>
      </c>
      <c r="I9" s="10" t="s">
        <v>17</v>
      </c>
      <c r="J9" s="1">
        <v>6</v>
      </c>
      <c r="K9" s="1">
        <v>144.30000000000001</v>
      </c>
      <c r="P9" s="4"/>
      <c r="Q9" s="4"/>
      <c r="T9" s="10"/>
      <c r="W9" s="2"/>
      <c r="Y9" s="1" t="s">
        <v>52</v>
      </c>
      <c r="Z9" s="1">
        <v>8</v>
      </c>
      <c r="AA9" s="1">
        <v>260</v>
      </c>
      <c r="AB9" s="4" t="s">
        <v>383</v>
      </c>
      <c r="AC9" s="4" t="s">
        <v>384</v>
      </c>
      <c r="AD9" s="10" t="s">
        <v>385</v>
      </c>
      <c r="AE9" s="21">
        <v>134.47</v>
      </c>
      <c r="AG9" s="1" t="s">
        <v>3</v>
      </c>
      <c r="AH9" s="1">
        <v>7</v>
      </c>
      <c r="AI9" s="2"/>
      <c r="AK9" s="1" t="s">
        <v>52</v>
      </c>
      <c r="AL9" s="1">
        <v>8</v>
      </c>
      <c r="AM9" s="1">
        <v>484</v>
      </c>
      <c r="AN9" s="4" t="s">
        <v>394</v>
      </c>
      <c r="AO9" s="11" t="s">
        <v>395</v>
      </c>
      <c r="AP9" s="10" t="s">
        <v>113</v>
      </c>
      <c r="AQ9" s="21">
        <v>135.72</v>
      </c>
      <c r="AS9" s="1" t="s">
        <v>33</v>
      </c>
      <c r="AT9" s="1">
        <v>5</v>
      </c>
      <c r="AU9" s="1">
        <v>137.25</v>
      </c>
      <c r="BH9" s="2"/>
      <c r="BL9" s="4"/>
      <c r="BM9" s="11"/>
      <c r="BN9" s="10"/>
      <c r="BX9" s="4"/>
      <c r="BY9" s="11"/>
      <c r="BZ9" s="10"/>
      <c r="CG9" s="1" t="s">
        <v>52</v>
      </c>
      <c r="CJ9" s="4"/>
      <c r="CK9" s="4"/>
      <c r="CL9" s="10"/>
      <c r="CS9" s="1" t="s">
        <v>52</v>
      </c>
      <c r="CT9" s="1">
        <v>8</v>
      </c>
      <c r="CU9" s="1">
        <v>613</v>
      </c>
      <c r="CV9" s="4" t="s">
        <v>373</v>
      </c>
      <c r="CW9" s="11" t="s">
        <v>554</v>
      </c>
      <c r="CX9" s="10" t="s">
        <v>104</v>
      </c>
      <c r="CY9" s="22">
        <v>157.51</v>
      </c>
      <c r="DB9" s="1">
        <v>2</v>
      </c>
      <c r="DC9" s="1">
        <v>130.15</v>
      </c>
      <c r="DE9" s="1" t="s">
        <v>52</v>
      </c>
      <c r="DF9" s="1">
        <v>8</v>
      </c>
      <c r="DI9" s="4" t="s">
        <v>186</v>
      </c>
      <c r="DK9" s="2">
        <v>127.91</v>
      </c>
      <c r="DN9" s="1">
        <v>5</v>
      </c>
      <c r="DO9" s="2">
        <v>127.77</v>
      </c>
      <c r="DQ9" s="1" t="s">
        <v>52</v>
      </c>
      <c r="DT9" s="4" t="s">
        <v>267</v>
      </c>
      <c r="DW9" s="1" t="s">
        <v>40</v>
      </c>
      <c r="DZ9" s="1">
        <v>9</v>
      </c>
      <c r="EA9" s="1">
        <v>118.77</v>
      </c>
      <c r="EB9" s="2"/>
      <c r="EG9" s="34"/>
      <c r="EH9" s="34"/>
    </row>
    <row r="10" spans="1:138" x14ac:dyDescent="0.25">
      <c r="AB10" s="4"/>
      <c r="AC10" s="4"/>
      <c r="AN10" s="4"/>
      <c r="AO10" s="4"/>
      <c r="BH10" s="2"/>
      <c r="BL10" s="4"/>
      <c r="BM10" s="4"/>
      <c r="BX10" s="4"/>
      <c r="BY10" s="4"/>
      <c r="CJ10" s="4"/>
      <c r="CK10" s="4"/>
      <c r="CV10" s="4"/>
      <c r="CW10" s="4"/>
      <c r="EB10" s="2"/>
      <c r="EG10" s="34"/>
      <c r="EH10" s="34"/>
    </row>
    <row r="11" spans="1:138" x14ac:dyDescent="0.25">
      <c r="AN11" s="4"/>
      <c r="AO11" s="4"/>
      <c r="BH11" s="2"/>
      <c r="BL11" s="4"/>
      <c r="BM11" s="4"/>
      <c r="BX11" s="4"/>
      <c r="BY11" s="4"/>
      <c r="CJ11" s="4"/>
      <c r="CK11" s="4"/>
      <c r="CV11" s="4"/>
      <c r="CW11" s="4"/>
      <c r="EG11" s="34"/>
      <c r="EH11" s="34"/>
    </row>
    <row r="12" spans="1:138" x14ac:dyDescent="0.25">
      <c r="A12" s="1" t="s">
        <v>53</v>
      </c>
      <c r="B12" s="1">
        <v>1</v>
      </c>
      <c r="C12" s="1">
        <v>748</v>
      </c>
      <c r="D12" s="4" t="s">
        <v>295</v>
      </c>
      <c r="E12" s="11" t="s">
        <v>139</v>
      </c>
      <c r="F12" s="1" t="s">
        <v>75</v>
      </c>
      <c r="G12" s="2">
        <v>120.81</v>
      </c>
      <c r="H12" s="1" t="s">
        <v>2</v>
      </c>
      <c r="J12" s="1">
        <v>7</v>
      </c>
      <c r="K12" s="1">
        <v>115.55</v>
      </c>
      <c r="M12" s="1" t="s">
        <v>53</v>
      </c>
      <c r="N12" s="1">
        <v>1</v>
      </c>
      <c r="P12" s="4" t="s">
        <v>295</v>
      </c>
      <c r="Q12" s="4" t="s">
        <v>314</v>
      </c>
      <c r="R12" s="1" t="s">
        <v>327</v>
      </c>
      <c r="S12" s="2">
        <v>119.64</v>
      </c>
      <c r="T12" s="1" t="s">
        <v>2</v>
      </c>
      <c r="U12" s="1" t="s">
        <v>17</v>
      </c>
      <c r="V12" s="1">
        <v>8</v>
      </c>
      <c r="W12" s="1">
        <v>123.49</v>
      </c>
      <c r="Y12" s="1" t="s">
        <v>53</v>
      </c>
      <c r="Z12" s="1">
        <v>1</v>
      </c>
      <c r="AA12" s="1">
        <v>147</v>
      </c>
      <c r="AB12" s="4" t="s">
        <v>299</v>
      </c>
      <c r="AC12" s="11" t="s">
        <v>300</v>
      </c>
      <c r="AD12" s="10" t="s">
        <v>38</v>
      </c>
      <c r="AE12" s="2">
        <v>120.77</v>
      </c>
      <c r="AF12" s="1" t="s">
        <v>2</v>
      </c>
      <c r="AH12" s="1">
        <v>3</v>
      </c>
      <c r="AI12" s="1">
        <v>118.07</v>
      </c>
      <c r="AK12" s="1" t="s">
        <v>53</v>
      </c>
      <c r="AL12" s="1">
        <v>1</v>
      </c>
      <c r="AM12" s="1">
        <v>819</v>
      </c>
      <c r="AN12" s="4" t="s">
        <v>323</v>
      </c>
      <c r="AO12" s="11" t="s">
        <v>430</v>
      </c>
      <c r="AP12" s="1" t="s">
        <v>72</v>
      </c>
      <c r="AQ12" s="2">
        <v>121.75</v>
      </c>
      <c r="AR12" s="1" t="s">
        <v>2</v>
      </c>
      <c r="AT12" s="1">
        <v>5</v>
      </c>
      <c r="AU12" s="1">
        <v>118.14</v>
      </c>
      <c r="AW12" s="1" t="s">
        <v>53</v>
      </c>
      <c r="AX12" s="1">
        <v>1</v>
      </c>
      <c r="BA12" s="6" t="s">
        <v>125</v>
      </c>
      <c r="BC12" s="2">
        <v>120.21</v>
      </c>
      <c r="BD12" s="1" t="s">
        <v>2</v>
      </c>
      <c r="BF12" s="1">
        <v>3</v>
      </c>
      <c r="BG12" s="2">
        <v>118.75</v>
      </c>
      <c r="BH12" s="2"/>
      <c r="BI12" s="1" t="s">
        <v>53</v>
      </c>
      <c r="BJ12" s="1">
        <v>1</v>
      </c>
      <c r="BK12" s="1">
        <v>824</v>
      </c>
      <c r="BL12" s="4" t="s">
        <v>465</v>
      </c>
      <c r="BM12" s="4" t="s">
        <v>161</v>
      </c>
      <c r="BN12" s="1" t="s">
        <v>72</v>
      </c>
      <c r="BO12" s="2">
        <v>123.27</v>
      </c>
      <c r="BP12" s="1" t="s">
        <v>2</v>
      </c>
      <c r="BR12" s="1">
        <v>5</v>
      </c>
      <c r="BS12" s="2">
        <v>117.9</v>
      </c>
      <c r="BU12" s="1" t="s">
        <v>53</v>
      </c>
      <c r="BV12" s="1">
        <v>1</v>
      </c>
      <c r="BW12" s="1">
        <v>523</v>
      </c>
      <c r="BX12" s="4" t="s">
        <v>399</v>
      </c>
      <c r="BY12" s="4" t="s">
        <v>133</v>
      </c>
      <c r="BZ12" s="1" t="s">
        <v>76</v>
      </c>
      <c r="CA12" s="2">
        <v>121.66</v>
      </c>
      <c r="CB12" s="1" t="s">
        <v>2</v>
      </c>
      <c r="CD12" s="1">
        <v>4</v>
      </c>
      <c r="CE12" s="1">
        <v>118.21</v>
      </c>
      <c r="CG12" s="1" t="s">
        <v>53</v>
      </c>
      <c r="CH12" s="1">
        <v>1</v>
      </c>
      <c r="CI12" s="1">
        <v>3315</v>
      </c>
      <c r="CJ12" s="4" t="s">
        <v>411</v>
      </c>
      <c r="CK12" s="4" t="s">
        <v>130</v>
      </c>
      <c r="CL12" s="1" t="s">
        <v>4</v>
      </c>
      <c r="CM12" s="2">
        <v>121.65</v>
      </c>
      <c r="CN12" s="1" t="s">
        <v>2</v>
      </c>
      <c r="CP12" s="1">
        <v>7</v>
      </c>
      <c r="CQ12" s="1">
        <v>119.46</v>
      </c>
      <c r="CS12" s="1" t="s">
        <v>53</v>
      </c>
      <c r="CT12" s="1">
        <v>1</v>
      </c>
      <c r="CU12" s="1">
        <v>575</v>
      </c>
      <c r="CV12" s="4" t="s">
        <v>490</v>
      </c>
      <c r="CW12" s="4" t="s">
        <v>174</v>
      </c>
      <c r="CX12" s="1" t="s">
        <v>12</v>
      </c>
      <c r="CY12" s="18">
        <v>119.67</v>
      </c>
      <c r="CZ12" s="1" t="s">
        <v>2</v>
      </c>
      <c r="DB12" s="1">
        <v>5</v>
      </c>
      <c r="DC12" s="1">
        <v>116.99</v>
      </c>
      <c r="DE12" s="1" t="s">
        <v>53</v>
      </c>
      <c r="DF12" s="1">
        <v>1</v>
      </c>
      <c r="DI12" s="4" t="s">
        <v>187</v>
      </c>
      <c r="DK12" s="2">
        <v>119.31</v>
      </c>
      <c r="DL12" s="1" t="s">
        <v>2</v>
      </c>
      <c r="DN12" s="1">
        <v>4</v>
      </c>
      <c r="DO12" s="1">
        <v>115.33</v>
      </c>
      <c r="DQ12" s="1" t="s">
        <v>53</v>
      </c>
      <c r="DR12" s="1">
        <v>1</v>
      </c>
      <c r="DT12" t="s">
        <v>233</v>
      </c>
      <c r="DW12" s="2">
        <v>120.86000000000001</v>
      </c>
      <c r="DX12" s="2" t="s">
        <v>2</v>
      </c>
      <c r="DY12" s="1" t="s">
        <v>3</v>
      </c>
      <c r="DZ12" s="5">
        <v>3</v>
      </c>
      <c r="EA12" s="2">
        <v>120.91</v>
      </c>
      <c r="EB12" s="2"/>
      <c r="EC12" s="2">
        <f>AVERAGE(G12:G19,S12:S17,AE12:AE17,AQ12:AQ18,BC12:BC17,BO12:BO18,CA12:CA18,CM12:CM15,CY12:CY18,DK12:DK17,DW12:DW19,CM18)</f>
        <v>122.19849315068493</v>
      </c>
      <c r="ED12" s="2">
        <f>STDEV(G12:G19,S12:S17,AE12:AE17,AQ12:AQ18,BC12:BC17,BO12:BO18,CA12:CA18,CM12:CM15,CY12:CY18,DK12:DK17,DW12:DW19,CM18)</f>
        <v>2.2087563564851487</v>
      </c>
      <c r="EG12" s="2">
        <f>AVERAGE(K12:K19,W12:W17,AI12:AI17,AU12:AU18,BG12:BG17,BS12:BS18,CE12:CE18,CQ12:CQ15,DC12:DC18,DO12:DO17,EA12:EA19,CQ18)</f>
        <v>119.95385714285717</v>
      </c>
      <c r="EH12" s="2">
        <f>STDEV(K12:K19,W12:W17,AI12:AI17,AU12:AU18,BG12:BG17,BS12:BS18,CE12:CE18,CQ12:CQ15,DC12:DC18,DO12:DO17,EA12:EA19,CQ18)</f>
        <v>1.9908539372806642</v>
      </c>
    </row>
    <row r="13" spans="1:138" x14ac:dyDescent="0.25">
      <c r="A13" s="1" t="s">
        <v>53</v>
      </c>
      <c r="B13" s="1">
        <v>2</v>
      </c>
      <c r="C13" s="1">
        <v>438</v>
      </c>
      <c r="D13" s="4" t="s">
        <v>279</v>
      </c>
      <c r="E13" s="11" t="s">
        <v>280</v>
      </c>
      <c r="F13" s="10" t="s">
        <v>27</v>
      </c>
      <c r="G13" s="2">
        <v>121.06</v>
      </c>
      <c r="H13" s="1" t="s">
        <v>2</v>
      </c>
      <c r="J13" s="1">
        <v>2</v>
      </c>
      <c r="K13" s="1">
        <v>118.93</v>
      </c>
      <c r="M13" s="1" t="s">
        <v>53</v>
      </c>
      <c r="N13" s="1">
        <v>2</v>
      </c>
      <c r="P13" s="11" t="s">
        <v>347</v>
      </c>
      <c r="Q13" s="11" t="s">
        <v>122</v>
      </c>
      <c r="R13" s="10" t="s">
        <v>108</v>
      </c>
      <c r="S13" s="2">
        <v>120.05</v>
      </c>
      <c r="T13" s="1" t="s">
        <v>2</v>
      </c>
      <c r="V13" s="1">
        <v>5</v>
      </c>
      <c r="W13" s="1">
        <v>119.62</v>
      </c>
      <c r="Y13" s="1" t="s">
        <v>53</v>
      </c>
      <c r="Z13" s="1">
        <v>2</v>
      </c>
      <c r="AA13" s="1">
        <v>484</v>
      </c>
      <c r="AB13" s="4" t="s">
        <v>322</v>
      </c>
      <c r="AC13" s="11" t="s">
        <v>147</v>
      </c>
      <c r="AD13" s="10" t="s">
        <v>11</v>
      </c>
      <c r="AE13" s="2">
        <v>120.77</v>
      </c>
      <c r="AF13" s="1" t="s">
        <v>2</v>
      </c>
      <c r="AH13" s="1">
        <v>5</v>
      </c>
      <c r="AI13" s="1">
        <v>118.41</v>
      </c>
      <c r="AK13" s="1" t="s">
        <v>53</v>
      </c>
      <c r="AL13" s="1">
        <v>2</v>
      </c>
      <c r="AM13" s="1">
        <v>478</v>
      </c>
      <c r="AN13" s="4" t="s">
        <v>431</v>
      </c>
      <c r="AO13" s="4" t="s">
        <v>140</v>
      </c>
      <c r="AP13" s="1" t="s">
        <v>10</v>
      </c>
      <c r="AQ13" s="2">
        <v>121.79</v>
      </c>
      <c r="AR13" s="1" t="s">
        <v>2</v>
      </c>
      <c r="AT13" s="1">
        <v>2</v>
      </c>
      <c r="AU13" s="1">
        <v>119.63</v>
      </c>
      <c r="AW13" s="1" t="s">
        <v>53</v>
      </c>
      <c r="AX13" s="1">
        <v>2</v>
      </c>
      <c r="BA13" s="6" t="s">
        <v>126</v>
      </c>
      <c r="BC13" s="2">
        <v>120.30999999999999</v>
      </c>
      <c r="BD13" s="1" t="s">
        <v>2</v>
      </c>
      <c r="BF13" s="1">
        <v>2</v>
      </c>
      <c r="BG13" s="2">
        <v>116</v>
      </c>
      <c r="BH13" s="2"/>
      <c r="BI13" s="1" t="s">
        <v>53</v>
      </c>
      <c r="BJ13" s="1">
        <v>2</v>
      </c>
      <c r="BK13" s="1">
        <v>406</v>
      </c>
      <c r="BL13" s="4" t="s">
        <v>446</v>
      </c>
      <c r="BM13" s="4" t="s">
        <v>121</v>
      </c>
      <c r="BN13" s="1" t="s">
        <v>10</v>
      </c>
      <c r="BO13" s="2">
        <v>123.33</v>
      </c>
      <c r="BP13" s="1" t="s">
        <v>2</v>
      </c>
      <c r="BR13" s="1">
        <v>2</v>
      </c>
      <c r="BS13" s="1">
        <v>119.07</v>
      </c>
      <c r="BU13" s="1" t="s">
        <v>53</v>
      </c>
      <c r="BV13" s="1">
        <v>2</v>
      </c>
      <c r="BW13" s="1">
        <v>643</v>
      </c>
      <c r="BX13" s="4" t="s">
        <v>472</v>
      </c>
      <c r="BY13" s="4" t="s">
        <v>166</v>
      </c>
      <c r="BZ13" s="1" t="s">
        <v>11</v>
      </c>
      <c r="CA13" s="2">
        <v>121.8</v>
      </c>
      <c r="CB13" s="1" t="s">
        <v>2</v>
      </c>
      <c r="CD13" s="1">
        <v>8</v>
      </c>
      <c r="CE13" s="2">
        <v>118.27</v>
      </c>
      <c r="CG13" s="1" t="s">
        <v>53</v>
      </c>
      <c r="CH13" s="1">
        <v>2</v>
      </c>
      <c r="CI13" s="1">
        <v>2074</v>
      </c>
      <c r="CJ13" s="4" t="s">
        <v>510</v>
      </c>
      <c r="CK13" s="4" t="s">
        <v>198</v>
      </c>
      <c r="CL13" s="1" t="s">
        <v>511</v>
      </c>
      <c r="CM13" s="2">
        <v>121.75</v>
      </c>
      <c r="CN13" s="1" t="s">
        <v>2</v>
      </c>
      <c r="CP13" s="1">
        <v>5</v>
      </c>
      <c r="CQ13" s="1">
        <v>121.09</v>
      </c>
      <c r="CS13" s="1" t="s">
        <v>53</v>
      </c>
      <c r="CT13" s="1">
        <v>2</v>
      </c>
      <c r="CU13" s="1">
        <v>833</v>
      </c>
      <c r="CV13" s="4" t="s">
        <v>555</v>
      </c>
      <c r="CW13" s="4" t="s">
        <v>171</v>
      </c>
      <c r="CX13" s="1" t="s">
        <v>88</v>
      </c>
      <c r="CY13" s="18">
        <v>119.92</v>
      </c>
      <c r="CZ13" s="1" t="s">
        <v>2</v>
      </c>
      <c r="DA13" s="1" t="s">
        <v>17</v>
      </c>
      <c r="DB13" s="1">
        <v>3</v>
      </c>
      <c r="DC13" s="1">
        <v>120.56</v>
      </c>
      <c r="DE13" s="1" t="s">
        <v>53</v>
      </c>
      <c r="DF13" s="1">
        <v>2</v>
      </c>
      <c r="DI13" s="4" t="s">
        <v>0</v>
      </c>
      <c r="DK13" s="2">
        <v>119.44</v>
      </c>
      <c r="DL13" s="1" t="s">
        <v>2</v>
      </c>
      <c r="DM13" s="1" t="s">
        <v>3</v>
      </c>
      <c r="DN13" s="1">
        <v>8</v>
      </c>
      <c r="DO13" s="1">
        <v>119.51</v>
      </c>
      <c r="DQ13" s="1" t="s">
        <v>53</v>
      </c>
      <c r="DR13" s="1">
        <v>2</v>
      </c>
      <c r="DT13" t="s">
        <v>234</v>
      </c>
      <c r="DW13" s="2">
        <v>121.11000000000001</v>
      </c>
      <c r="DX13" s="2" t="s">
        <v>2</v>
      </c>
      <c r="DZ13" s="5">
        <v>5</v>
      </c>
      <c r="EA13" s="2">
        <v>117.01</v>
      </c>
      <c r="EB13" s="2"/>
      <c r="EG13" s="34"/>
      <c r="EH13" s="34"/>
    </row>
    <row r="14" spans="1:138" x14ac:dyDescent="0.25">
      <c r="A14" s="1" t="s">
        <v>53</v>
      </c>
      <c r="B14" s="1">
        <v>3</v>
      </c>
      <c r="C14" s="1">
        <v>1025</v>
      </c>
      <c r="D14" s="4" t="s">
        <v>357</v>
      </c>
      <c r="E14" s="11" t="s">
        <v>141</v>
      </c>
      <c r="F14" s="10" t="s">
        <v>101</v>
      </c>
      <c r="G14" s="2">
        <v>121.14</v>
      </c>
      <c r="H14" s="1" t="s">
        <v>2</v>
      </c>
      <c r="J14" s="1">
        <v>3</v>
      </c>
      <c r="K14" s="2">
        <v>120.6</v>
      </c>
      <c r="M14" s="1" t="s">
        <v>53</v>
      </c>
      <c r="N14" s="1">
        <v>3</v>
      </c>
      <c r="P14" s="4" t="s">
        <v>386</v>
      </c>
      <c r="Q14" s="4" t="s">
        <v>387</v>
      </c>
      <c r="R14" s="1" t="s">
        <v>22</v>
      </c>
      <c r="S14" s="2">
        <v>120.31</v>
      </c>
      <c r="T14" s="13" t="s">
        <v>2</v>
      </c>
      <c r="V14" s="1">
        <v>7</v>
      </c>
      <c r="W14" s="1">
        <v>119.46</v>
      </c>
      <c r="Y14" s="1" t="s">
        <v>53</v>
      </c>
      <c r="Z14" s="1">
        <v>3</v>
      </c>
      <c r="AA14" s="1">
        <v>777</v>
      </c>
      <c r="AB14" s="4" t="s">
        <v>402</v>
      </c>
      <c r="AC14" s="11" t="s">
        <v>403</v>
      </c>
      <c r="AD14" s="10" t="s">
        <v>4</v>
      </c>
      <c r="AE14" s="2">
        <v>121.78</v>
      </c>
      <c r="AF14" s="1" t="s">
        <v>2</v>
      </c>
      <c r="AH14" s="1">
        <v>2</v>
      </c>
      <c r="AI14" s="2">
        <v>119.99</v>
      </c>
      <c r="AK14" s="1" t="s">
        <v>53</v>
      </c>
      <c r="AL14" s="1">
        <v>3</v>
      </c>
      <c r="AM14" s="1">
        <v>353</v>
      </c>
      <c r="AN14" s="4" t="s">
        <v>299</v>
      </c>
      <c r="AO14" s="11" t="s">
        <v>300</v>
      </c>
      <c r="AP14" s="10" t="s">
        <v>38</v>
      </c>
      <c r="AQ14" s="2">
        <v>121.81</v>
      </c>
      <c r="AR14" s="1" t="s">
        <v>2</v>
      </c>
      <c r="AT14" s="1">
        <v>6</v>
      </c>
      <c r="AU14" s="1">
        <v>120.34</v>
      </c>
      <c r="AW14" s="1" t="s">
        <v>53</v>
      </c>
      <c r="AX14" s="1">
        <v>3</v>
      </c>
      <c r="BA14" s="6" t="s">
        <v>127</v>
      </c>
      <c r="BC14" s="2">
        <v>120.33</v>
      </c>
      <c r="BD14" s="1" t="s">
        <v>2</v>
      </c>
      <c r="BF14" s="1">
        <v>6</v>
      </c>
      <c r="BG14" s="2">
        <v>119.11</v>
      </c>
      <c r="BH14" s="2"/>
      <c r="BI14" s="1" t="s">
        <v>53</v>
      </c>
      <c r="BJ14" s="1">
        <v>3</v>
      </c>
      <c r="BK14" s="1">
        <v>309</v>
      </c>
      <c r="BL14" s="4" t="s">
        <v>328</v>
      </c>
      <c r="BM14" s="4" t="s">
        <v>36</v>
      </c>
      <c r="BN14" s="1" t="s">
        <v>5</v>
      </c>
      <c r="BO14" s="2">
        <v>123.39</v>
      </c>
      <c r="BP14" s="1" t="s">
        <v>2</v>
      </c>
      <c r="BR14" s="1">
        <v>8</v>
      </c>
      <c r="BS14" s="1">
        <v>120.21</v>
      </c>
      <c r="BU14" s="1" t="s">
        <v>53</v>
      </c>
      <c r="BV14" s="1">
        <v>3</v>
      </c>
      <c r="BW14" s="1">
        <v>885</v>
      </c>
      <c r="BX14" s="4" t="s">
        <v>372</v>
      </c>
      <c r="BY14" s="4" t="s">
        <v>125</v>
      </c>
      <c r="BZ14" s="1" t="s">
        <v>88</v>
      </c>
      <c r="CA14" s="2">
        <v>121.88</v>
      </c>
      <c r="CB14" s="1" t="s">
        <v>2</v>
      </c>
      <c r="CD14" s="1">
        <v>3</v>
      </c>
      <c r="CE14" s="1">
        <v>119.32</v>
      </c>
      <c r="CG14" s="1" t="s">
        <v>53</v>
      </c>
      <c r="CH14" s="1">
        <v>3</v>
      </c>
      <c r="CI14" s="1">
        <v>2464</v>
      </c>
      <c r="CJ14" s="4" t="s">
        <v>526</v>
      </c>
      <c r="CK14" s="4" t="s">
        <v>168</v>
      </c>
      <c r="CL14" s="1" t="s">
        <v>11</v>
      </c>
      <c r="CM14" s="2">
        <v>121.78</v>
      </c>
      <c r="CN14" s="1" t="s">
        <v>19</v>
      </c>
      <c r="CP14" s="1">
        <v>6</v>
      </c>
      <c r="CQ14" s="1">
        <v>119.01</v>
      </c>
      <c r="CS14" s="1" t="s">
        <v>53</v>
      </c>
      <c r="CT14" s="1">
        <v>3</v>
      </c>
      <c r="CU14" s="1">
        <v>616</v>
      </c>
      <c r="CV14" s="4" t="s">
        <v>556</v>
      </c>
      <c r="CW14" s="4" t="s">
        <v>197</v>
      </c>
      <c r="CX14" s="1" t="s">
        <v>80</v>
      </c>
      <c r="CY14" s="18">
        <v>119.94</v>
      </c>
      <c r="CZ14" s="1" t="s">
        <v>2</v>
      </c>
      <c r="DB14" s="1">
        <v>7</v>
      </c>
      <c r="DC14" s="1">
        <v>119.46</v>
      </c>
      <c r="DE14" s="1" t="s">
        <v>53</v>
      </c>
      <c r="DF14" s="1">
        <v>3</v>
      </c>
      <c r="DI14" s="4" t="s">
        <v>188</v>
      </c>
      <c r="DK14" s="2">
        <v>119.67</v>
      </c>
      <c r="DL14" s="1" t="s">
        <v>19</v>
      </c>
      <c r="DN14" s="1">
        <v>5</v>
      </c>
      <c r="DO14" s="2">
        <v>119.46</v>
      </c>
      <c r="DQ14" s="1" t="s">
        <v>53</v>
      </c>
      <c r="DR14" s="1">
        <v>3</v>
      </c>
      <c r="DT14" t="s">
        <v>235</v>
      </c>
      <c r="DW14" s="2">
        <v>121.3</v>
      </c>
      <c r="DX14" s="2" t="s">
        <v>2</v>
      </c>
      <c r="DZ14" s="5">
        <v>9</v>
      </c>
      <c r="EA14" s="2">
        <v>119.82</v>
      </c>
      <c r="EB14" s="2"/>
      <c r="EG14" s="34"/>
      <c r="EH14" s="34"/>
    </row>
    <row r="15" spans="1:138" x14ac:dyDescent="0.25">
      <c r="A15" s="1" t="s">
        <v>53</v>
      </c>
      <c r="B15" s="1">
        <v>4</v>
      </c>
      <c r="C15" s="1">
        <v>390</v>
      </c>
      <c r="D15" s="4" t="s">
        <v>358</v>
      </c>
      <c r="E15" s="4" t="s">
        <v>359</v>
      </c>
      <c r="F15" s="1" t="s">
        <v>10</v>
      </c>
      <c r="G15" s="2">
        <v>121.27</v>
      </c>
      <c r="H15" s="1" t="s">
        <v>19</v>
      </c>
      <c r="I15" s="1" t="s">
        <v>3</v>
      </c>
      <c r="J15" s="1">
        <v>8</v>
      </c>
      <c r="K15" s="2">
        <v>119.74</v>
      </c>
      <c r="M15" s="1" t="s">
        <v>53</v>
      </c>
      <c r="N15" s="1">
        <v>4</v>
      </c>
      <c r="P15" s="4" t="s">
        <v>289</v>
      </c>
      <c r="Q15" s="4" t="s">
        <v>310</v>
      </c>
      <c r="R15" s="1" t="s">
        <v>72</v>
      </c>
      <c r="S15" s="2">
        <v>120.56</v>
      </c>
      <c r="T15" s="13" t="s">
        <v>19</v>
      </c>
      <c r="V15" s="1">
        <v>3</v>
      </c>
      <c r="W15" s="1">
        <v>116.59</v>
      </c>
      <c r="Y15" s="1" t="s">
        <v>53</v>
      </c>
      <c r="Z15" s="1">
        <v>4</v>
      </c>
      <c r="AA15" s="1">
        <v>284</v>
      </c>
      <c r="AB15" s="4" t="s">
        <v>331</v>
      </c>
      <c r="AC15" s="4" t="s">
        <v>404</v>
      </c>
      <c r="AD15" s="1" t="s">
        <v>10</v>
      </c>
      <c r="AE15" s="2">
        <v>122</v>
      </c>
      <c r="AF15" s="1" t="s">
        <v>2</v>
      </c>
      <c r="AH15" s="1">
        <v>6</v>
      </c>
      <c r="AI15" s="2">
        <v>121.23</v>
      </c>
      <c r="AK15" s="1" t="s">
        <v>53</v>
      </c>
      <c r="AL15" s="1">
        <v>4</v>
      </c>
      <c r="AM15" s="1">
        <v>973</v>
      </c>
      <c r="AN15" s="4" t="s">
        <v>432</v>
      </c>
      <c r="AO15" s="11" t="s">
        <v>433</v>
      </c>
      <c r="AP15" s="10" t="s">
        <v>4</v>
      </c>
      <c r="AQ15" s="2">
        <v>122.11</v>
      </c>
      <c r="AT15" s="1">
        <v>3</v>
      </c>
      <c r="AU15" s="1">
        <v>119.29</v>
      </c>
      <c r="AW15" s="1" t="s">
        <v>53</v>
      </c>
      <c r="AX15" s="1" t="s">
        <v>6</v>
      </c>
      <c r="BA15" s="6" t="s">
        <v>128</v>
      </c>
      <c r="BC15" s="2">
        <v>120.42000000000002</v>
      </c>
      <c r="BD15" s="1" t="s">
        <v>19</v>
      </c>
      <c r="BE15" s="1" t="s">
        <v>3</v>
      </c>
      <c r="BF15" s="1">
        <v>7</v>
      </c>
      <c r="BG15" s="2">
        <v>121.35</v>
      </c>
      <c r="BH15" s="2"/>
      <c r="BI15" s="1" t="s">
        <v>53</v>
      </c>
      <c r="BJ15" s="1">
        <v>4</v>
      </c>
      <c r="BK15" s="1">
        <v>361</v>
      </c>
      <c r="BL15" s="4" t="s">
        <v>455</v>
      </c>
      <c r="BM15" s="4" t="s">
        <v>134</v>
      </c>
      <c r="BN15" s="10" t="s">
        <v>22</v>
      </c>
      <c r="BO15" s="2">
        <v>123.87</v>
      </c>
      <c r="BP15" s="1" t="s">
        <v>19</v>
      </c>
      <c r="BR15" s="1">
        <v>7</v>
      </c>
      <c r="BS15" s="1">
        <v>119.57</v>
      </c>
      <c r="BU15" s="1" t="s">
        <v>53</v>
      </c>
      <c r="BV15" s="1">
        <v>4</v>
      </c>
      <c r="BW15" s="1">
        <v>144</v>
      </c>
      <c r="BX15" s="4" t="s">
        <v>496</v>
      </c>
      <c r="BY15" s="4" t="s">
        <v>163</v>
      </c>
      <c r="BZ15" s="1" t="s">
        <v>24</v>
      </c>
      <c r="CA15" s="2">
        <v>121.97</v>
      </c>
      <c r="CB15" s="1" t="s">
        <v>2</v>
      </c>
      <c r="CD15" s="1">
        <v>2</v>
      </c>
      <c r="CE15" s="2">
        <v>119.3</v>
      </c>
      <c r="CG15" s="1" t="s">
        <v>53</v>
      </c>
      <c r="CH15" s="1">
        <v>4</v>
      </c>
      <c r="CI15" s="1">
        <v>2625</v>
      </c>
      <c r="CJ15" s="4" t="s">
        <v>14</v>
      </c>
      <c r="CK15" s="4" t="s">
        <v>527</v>
      </c>
      <c r="CL15" s="1" t="s">
        <v>528</v>
      </c>
      <c r="CM15" s="2">
        <v>125.59</v>
      </c>
      <c r="CP15" s="1">
        <v>3</v>
      </c>
      <c r="CQ15" s="1">
        <v>121.63</v>
      </c>
      <c r="CS15" s="1" t="s">
        <v>53</v>
      </c>
      <c r="CT15" s="1">
        <v>4</v>
      </c>
      <c r="CU15" s="1">
        <v>377</v>
      </c>
      <c r="CV15" s="4" t="s">
        <v>557</v>
      </c>
      <c r="CW15" s="4" t="s">
        <v>219</v>
      </c>
      <c r="CX15" s="1" t="s">
        <v>22</v>
      </c>
      <c r="CY15" s="2">
        <v>120.2</v>
      </c>
      <c r="CZ15" s="1" t="s">
        <v>19</v>
      </c>
      <c r="DB15" s="1">
        <v>6</v>
      </c>
      <c r="DC15" s="1">
        <v>119.39</v>
      </c>
      <c r="DE15" s="1" t="s">
        <v>53</v>
      </c>
      <c r="DF15" s="1">
        <v>4</v>
      </c>
      <c r="DI15" s="4" t="s">
        <v>167</v>
      </c>
      <c r="DK15" s="2">
        <v>119.93</v>
      </c>
      <c r="DL15" s="1" t="s">
        <v>19</v>
      </c>
      <c r="DM15" s="1" t="s">
        <v>17</v>
      </c>
      <c r="DN15" s="1">
        <v>3</v>
      </c>
      <c r="DO15" s="2">
        <v>120.43</v>
      </c>
      <c r="DQ15" s="1" t="s">
        <v>53</v>
      </c>
      <c r="DR15" s="1">
        <v>4</v>
      </c>
      <c r="DT15" t="s">
        <v>236</v>
      </c>
      <c r="DW15" s="2">
        <v>121.53</v>
      </c>
      <c r="DX15" s="2" t="s">
        <v>19</v>
      </c>
      <c r="DZ15" s="5">
        <v>6</v>
      </c>
      <c r="EA15" s="2">
        <v>118.43</v>
      </c>
      <c r="EB15" s="2"/>
      <c r="EG15" s="34"/>
      <c r="EH15" s="34"/>
    </row>
    <row r="16" spans="1:138" x14ac:dyDescent="0.25">
      <c r="A16" s="1" t="s">
        <v>53</v>
      </c>
      <c r="B16" s="1">
        <v>5</v>
      </c>
      <c r="C16" s="1">
        <v>654</v>
      </c>
      <c r="D16" s="4" t="s">
        <v>342</v>
      </c>
      <c r="E16" s="4" t="s">
        <v>308</v>
      </c>
      <c r="F16" s="13" t="s">
        <v>12</v>
      </c>
      <c r="G16" s="2">
        <v>121.36</v>
      </c>
      <c r="H16" s="1" t="s">
        <v>19</v>
      </c>
      <c r="J16" s="1">
        <v>1</v>
      </c>
      <c r="K16" s="1">
        <v>119.23</v>
      </c>
      <c r="M16" s="1" t="s">
        <v>53</v>
      </c>
      <c r="N16" s="1">
        <v>5</v>
      </c>
      <c r="P16" s="4" t="s">
        <v>283</v>
      </c>
      <c r="Q16" s="4" t="s">
        <v>309</v>
      </c>
      <c r="R16" s="1" t="s">
        <v>35</v>
      </c>
      <c r="S16" s="2">
        <v>121.19</v>
      </c>
      <c r="T16" s="13" t="s">
        <v>19</v>
      </c>
      <c r="V16" s="1">
        <v>6</v>
      </c>
      <c r="W16" s="1">
        <v>119.22</v>
      </c>
      <c r="Y16" s="1" t="s">
        <v>53</v>
      </c>
      <c r="Z16" s="1">
        <v>5</v>
      </c>
      <c r="AA16" s="1">
        <v>85</v>
      </c>
      <c r="AB16" s="4" t="s">
        <v>405</v>
      </c>
      <c r="AC16" s="4" t="s">
        <v>406</v>
      </c>
      <c r="AD16" s="13" t="s">
        <v>306</v>
      </c>
      <c r="AE16" s="2">
        <v>122.45</v>
      </c>
      <c r="AH16" s="1">
        <v>1</v>
      </c>
      <c r="AI16" s="1">
        <v>121.14</v>
      </c>
      <c r="AK16" s="1" t="s">
        <v>53</v>
      </c>
      <c r="AL16" s="1">
        <v>5</v>
      </c>
      <c r="AM16" s="1">
        <v>345</v>
      </c>
      <c r="AN16" s="4" t="s">
        <v>434</v>
      </c>
      <c r="AO16" s="4" t="s">
        <v>119</v>
      </c>
      <c r="AP16" s="10" t="s">
        <v>107</v>
      </c>
      <c r="AQ16" s="2">
        <v>122.86</v>
      </c>
      <c r="AT16" s="1">
        <v>8</v>
      </c>
      <c r="AU16" s="1">
        <v>120.02</v>
      </c>
      <c r="AW16" s="1" t="s">
        <v>53</v>
      </c>
      <c r="AX16" s="1">
        <v>5</v>
      </c>
      <c r="BA16" s="6" t="s">
        <v>129</v>
      </c>
      <c r="BC16" s="2">
        <v>122.02</v>
      </c>
      <c r="BF16" s="1">
        <v>5</v>
      </c>
      <c r="BG16" s="2">
        <v>120.41</v>
      </c>
      <c r="BH16" s="2"/>
      <c r="BI16" s="1" t="s">
        <v>53</v>
      </c>
      <c r="BJ16" s="1">
        <v>5</v>
      </c>
      <c r="BK16" s="1">
        <v>623</v>
      </c>
      <c r="BL16" s="4" t="s">
        <v>329</v>
      </c>
      <c r="BM16" s="4" t="s">
        <v>466</v>
      </c>
      <c r="BN16" s="1" t="s">
        <v>85</v>
      </c>
      <c r="BO16" s="2">
        <v>124.26</v>
      </c>
      <c r="BR16" s="1">
        <v>6</v>
      </c>
      <c r="BS16" s="1">
        <v>120.71</v>
      </c>
      <c r="BU16" s="1" t="s">
        <v>53</v>
      </c>
      <c r="BV16" s="1">
        <v>5</v>
      </c>
      <c r="BW16" s="1">
        <v>351</v>
      </c>
      <c r="BX16" s="4" t="s">
        <v>497</v>
      </c>
      <c r="BY16" s="4" t="s">
        <v>176</v>
      </c>
      <c r="BZ16" s="1" t="s">
        <v>87</v>
      </c>
      <c r="CA16" s="2">
        <v>122.58</v>
      </c>
      <c r="CB16" s="1" t="s">
        <v>19</v>
      </c>
      <c r="CD16" s="1">
        <v>7</v>
      </c>
      <c r="CE16" s="1">
        <v>120.44</v>
      </c>
      <c r="CG16" s="1" t="s">
        <v>53</v>
      </c>
      <c r="CH16" s="1">
        <v>5</v>
      </c>
      <c r="CI16" s="1">
        <v>2518</v>
      </c>
      <c r="CJ16" s="4" t="s">
        <v>529</v>
      </c>
      <c r="CK16" s="4" t="s">
        <v>131</v>
      </c>
      <c r="CL16" s="1" t="s">
        <v>530</v>
      </c>
      <c r="CM16" s="21">
        <v>134.9</v>
      </c>
      <c r="CO16" s="1" t="s">
        <v>3</v>
      </c>
      <c r="CP16" s="1">
        <v>8</v>
      </c>
      <c r="CQ16" s="1">
        <v>135.94</v>
      </c>
      <c r="CS16" s="1" t="s">
        <v>53</v>
      </c>
      <c r="CT16" s="1">
        <v>5</v>
      </c>
      <c r="CU16" s="1">
        <v>597</v>
      </c>
      <c r="CV16" s="4" t="s">
        <v>558</v>
      </c>
      <c r="CW16" s="4" t="s">
        <v>215</v>
      </c>
      <c r="CX16" s="1" t="s">
        <v>32</v>
      </c>
      <c r="CY16" s="2">
        <v>121.36</v>
      </c>
      <c r="DB16" s="1">
        <v>4</v>
      </c>
      <c r="DC16" s="2">
        <v>121.3</v>
      </c>
      <c r="DE16" s="1" t="s">
        <v>53</v>
      </c>
      <c r="DF16" s="1">
        <v>5</v>
      </c>
      <c r="DI16" s="4" t="s">
        <v>178</v>
      </c>
      <c r="DK16" s="2">
        <v>120.97</v>
      </c>
      <c r="DN16" s="1">
        <v>1</v>
      </c>
      <c r="DO16" s="2">
        <v>120.46</v>
      </c>
      <c r="DQ16" s="1" t="s">
        <v>53</v>
      </c>
      <c r="DR16" s="1">
        <v>5</v>
      </c>
      <c r="DT16" t="s">
        <v>237</v>
      </c>
      <c r="DW16" s="2">
        <v>122.22000000000001</v>
      </c>
      <c r="DX16" s="2"/>
      <c r="DZ16" s="5">
        <v>4</v>
      </c>
      <c r="EA16" s="2">
        <v>120.77</v>
      </c>
      <c r="EB16" s="2"/>
      <c r="EG16" s="34"/>
      <c r="EH16" s="34"/>
    </row>
    <row r="17" spans="1:138" x14ac:dyDescent="0.25">
      <c r="A17" s="1" t="s">
        <v>53</v>
      </c>
      <c r="B17" s="1">
        <v>6</v>
      </c>
      <c r="C17" s="1">
        <v>758</v>
      </c>
      <c r="D17" s="4" t="s">
        <v>347</v>
      </c>
      <c r="E17" s="4" t="s">
        <v>122</v>
      </c>
      <c r="F17" s="10" t="s">
        <v>108</v>
      </c>
      <c r="G17" s="2">
        <v>121.51</v>
      </c>
      <c r="H17" s="1" t="s">
        <v>19</v>
      </c>
      <c r="I17" s="1" t="s">
        <v>3</v>
      </c>
      <c r="J17" s="1">
        <v>4</v>
      </c>
      <c r="K17" s="1">
        <v>120.55</v>
      </c>
      <c r="M17" s="1" t="s">
        <v>53</v>
      </c>
      <c r="N17" s="1">
        <v>6</v>
      </c>
      <c r="P17" s="4" t="s">
        <v>388</v>
      </c>
      <c r="Q17" s="4" t="s">
        <v>389</v>
      </c>
      <c r="R17" s="10" t="s">
        <v>99</v>
      </c>
      <c r="S17" s="2">
        <v>122.82</v>
      </c>
      <c r="V17" s="1">
        <v>2</v>
      </c>
      <c r="W17" s="1">
        <v>120.46</v>
      </c>
      <c r="Y17" s="1" t="s">
        <v>53</v>
      </c>
      <c r="Z17" s="1">
        <v>6</v>
      </c>
      <c r="AA17" s="1">
        <v>442</v>
      </c>
      <c r="AB17" s="4" t="s">
        <v>388</v>
      </c>
      <c r="AC17" s="4" t="s">
        <v>389</v>
      </c>
      <c r="AD17" s="10" t="s">
        <v>99</v>
      </c>
      <c r="AE17" s="2">
        <v>122.82</v>
      </c>
      <c r="AH17" s="1">
        <v>4</v>
      </c>
      <c r="AI17" s="1">
        <v>120.45</v>
      </c>
      <c r="AK17" s="1" t="s">
        <v>53</v>
      </c>
      <c r="AL17" s="1">
        <v>6</v>
      </c>
      <c r="AM17" s="1">
        <v>324</v>
      </c>
      <c r="AN17" s="4" t="s">
        <v>435</v>
      </c>
      <c r="AO17" s="4" t="s">
        <v>436</v>
      </c>
      <c r="AP17" s="1" t="s">
        <v>437</v>
      </c>
      <c r="AQ17" s="2">
        <v>124.35</v>
      </c>
      <c r="AT17" s="1">
        <v>4</v>
      </c>
      <c r="AU17" s="1">
        <v>122.29</v>
      </c>
      <c r="AW17" s="1" t="s">
        <v>53</v>
      </c>
      <c r="AX17" s="1">
        <v>6</v>
      </c>
      <c r="BA17" s="6" t="s">
        <v>130</v>
      </c>
      <c r="BC17" s="2">
        <v>122.05</v>
      </c>
      <c r="BF17" s="1">
        <v>8</v>
      </c>
      <c r="BG17" s="2">
        <v>120.01</v>
      </c>
      <c r="BH17" s="2"/>
      <c r="BI17" s="1" t="s">
        <v>53</v>
      </c>
      <c r="BJ17" s="1">
        <v>6</v>
      </c>
      <c r="BK17" s="1">
        <v>758</v>
      </c>
      <c r="BL17" s="4" t="s">
        <v>326</v>
      </c>
      <c r="BM17" s="4" t="s">
        <v>179</v>
      </c>
      <c r="BN17" s="10" t="s">
        <v>327</v>
      </c>
      <c r="BO17" s="2">
        <v>124.49</v>
      </c>
      <c r="BR17" s="1">
        <v>3</v>
      </c>
      <c r="BS17" s="1">
        <v>121.52</v>
      </c>
      <c r="BU17" s="1" t="s">
        <v>53</v>
      </c>
      <c r="BV17" s="1">
        <v>6</v>
      </c>
      <c r="BW17" s="1">
        <v>856</v>
      </c>
      <c r="BX17" s="4" t="s">
        <v>498</v>
      </c>
      <c r="BY17" s="4" t="s">
        <v>135</v>
      </c>
      <c r="BZ17" s="1" t="s">
        <v>93</v>
      </c>
      <c r="CA17" s="2">
        <v>124.88</v>
      </c>
      <c r="CD17" s="1">
        <v>5</v>
      </c>
      <c r="CE17" s="1">
        <v>120.46</v>
      </c>
      <c r="CG17" s="1" t="s">
        <v>53</v>
      </c>
      <c r="CH17" s="1">
        <v>6</v>
      </c>
      <c r="CI17" s="1">
        <v>3081</v>
      </c>
      <c r="CJ17" s="4" t="s">
        <v>498</v>
      </c>
      <c r="CK17" s="4" t="s">
        <v>135</v>
      </c>
      <c r="CL17" s="1" t="s">
        <v>93</v>
      </c>
      <c r="CM17" s="21">
        <v>204.35</v>
      </c>
      <c r="CP17" s="1">
        <v>4</v>
      </c>
      <c r="CQ17" s="1">
        <v>120.23</v>
      </c>
      <c r="CS17" s="1" t="s">
        <v>53</v>
      </c>
      <c r="CT17" s="1">
        <v>6</v>
      </c>
      <c r="CU17" s="1">
        <v>176</v>
      </c>
      <c r="CV17" s="4" t="s">
        <v>559</v>
      </c>
      <c r="CW17" s="4" t="s">
        <v>560</v>
      </c>
      <c r="CX17" s="1" t="s">
        <v>78</v>
      </c>
      <c r="CY17" s="2">
        <v>121.76</v>
      </c>
      <c r="DB17" s="1">
        <v>8</v>
      </c>
      <c r="DC17" s="2">
        <v>120.4</v>
      </c>
      <c r="DE17" s="1" t="s">
        <v>53</v>
      </c>
      <c r="DF17" s="1">
        <v>6</v>
      </c>
      <c r="DI17" s="4" t="s">
        <v>189</v>
      </c>
      <c r="DK17" s="2">
        <v>123.75</v>
      </c>
      <c r="DN17" s="1">
        <v>2</v>
      </c>
      <c r="DO17" s="2">
        <v>121.49</v>
      </c>
      <c r="DQ17" s="1" t="s">
        <v>53</v>
      </c>
      <c r="DR17" s="1">
        <v>6</v>
      </c>
      <c r="DT17" t="s">
        <v>238</v>
      </c>
      <c r="DW17" s="2">
        <v>122.7</v>
      </c>
      <c r="DX17" s="2"/>
      <c r="DZ17" s="5">
        <v>2</v>
      </c>
      <c r="EA17" s="2">
        <v>120.18</v>
      </c>
      <c r="EB17" s="2"/>
      <c r="EG17" s="34"/>
      <c r="EH17" s="34"/>
    </row>
    <row r="18" spans="1:138" x14ac:dyDescent="0.25">
      <c r="A18" s="1" t="s">
        <v>53</v>
      </c>
      <c r="B18" s="1">
        <v>7</v>
      </c>
      <c r="C18" s="1">
        <v>999</v>
      </c>
      <c r="D18" s="4" t="s">
        <v>298</v>
      </c>
      <c r="E18" s="4" t="s">
        <v>155</v>
      </c>
      <c r="F18" s="10" t="s">
        <v>114</v>
      </c>
      <c r="G18" s="2">
        <v>121.55</v>
      </c>
      <c r="H18" s="1" t="s">
        <v>19</v>
      </c>
      <c r="J18" s="1">
        <v>5</v>
      </c>
      <c r="K18" s="1">
        <v>120.47</v>
      </c>
      <c r="M18" s="1" t="s">
        <v>53</v>
      </c>
      <c r="N18" s="1">
        <v>7</v>
      </c>
      <c r="P18" s="4" t="s">
        <v>332</v>
      </c>
      <c r="Q18" s="4" t="s">
        <v>333</v>
      </c>
      <c r="R18" s="1" t="s">
        <v>334</v>
      </c>
      <c r="S18" s="21">
        <v>130.02000000000001</v>
      </c>
      <c r="V18" s="1">
        <v>4</v>
      </c>
      <c r="Y18" s="1" t="s">
        <v>53</v>
      </c>
      <c r="Z18" s="1">
        <v>7</v>
      </c>
      <c r="AA18" s="1">
        <v>772</v>
      </c>
      <c r="AB18" s="4" t="s">
        <v>407</v>
      </c>
      <c r="AC18" s="4" t="s">
        <v>138</v>
      </c>
      <c r="AD18" s="10" t="s">
        <v>408</v>
      </c>
      <c r="AE18" s="21">
        <v>130.21</v>
      </c>
      <c r="AH18" s="1">
        <v>7</v>
      </c>
      <c r="AI18" s="1">
        <v>129.07</v>
      </c>
      <c r="AK18" s="1" t="s">
        <v>53</v>
      </c>
      <c r="AL18" s="1">
        <v>7</v>
      </c>
      <c r="AM18" s="1">
        <v>206</v>
      </c>
      <c r="AN18" s="4" t="s">
        <v>438</v>
      </c>
      <c r="AO18" s="4" t="s">
        <v>96</v>
      </c>
      <c r="AP18" s="10" t="s">
        <v>110</v>
      </c>
      <c r="AQ18" s="2">
        <v>129.16999999999999</v>
      </c>
      <c r="AT18" s="1">
        <v>7</v>
      </c>
      <c r="AU18" s="1">
        <v>126.67</v>
      </c>
      <c r="AW18" s="1" t="s">
        <v>53</v>
      </c>
      <c r="AX18" s="1">
        <v>7</v>
      </c>
      <c r="BA18" s="6" t="s">
        <v>131</v>
      </c>
      <c r="BC18" s="21">
        <v>138.82999999999998</v>
      </c>
      <c r="BF18" s="1">
        <v>4</v>
      </c>
      <c r="BG18" s="2">
        <v>133.83000000000001</v>
      </c>
      <c r="BH18" s="2"/>
      <c r="BI18" s="1" t="s">
        <v>53</v>
      </c>
      <c r="BJ18" s="1">
        <v>7</v>
      </c>
      <c r="BK18" s="1">
        <v>656</v>
      </c>
      <c r="BL18" s="4" t="s">
        <v>467</v>
      </c>
      <c r="BM18" s="4" t="s">
        <v>468</v>
      </c>
      <c r="BN18" s="1" t="s">
        <v>75</v>
      </c>
      <c r="BO18" s="2">
        <v>128.08000000000001</v>
      </c>
      <c r="BR18" s="1">
        <v>4</v>
      </c>
      <c r="BU18" s="1" t="s">
        <v>53</v>
      </c>
      <c r="BV18" s="1">
        <v>7</v>
      </c>
      <c r="BW18" s="1">
        <v>597</v>
      </c>
      <c r="BX18" s="4" t="s">
        <v>499</v>
      </c>
      <c r="BY18" s="4" t="s">
        <v>500</v>
      </c>
      <c r="BZ18" s="1" t="s">
        <v>21</v>
      </c>
      <c r="CA18" s="2">
        <v>128.05000000000001</v>
      </c>
      <c r="CD18" s="1">
        <v>6</v>
      </c>
      <c r="CE18" s="1">
        <v>127.74</v>
      </c>
      <c r="CG18" s="1" t="s">
        <v>53</v>
      </c>
      <c r="CH18" s="1" t="s">
        <v>6</v>
      </c>
      <c r="CI18" s="1">
        <v>2890</v>
      </c>
      <c r="CJ18" s="4" t="s">
        <v>465</v>
      </c>
      <c r="CK18" s="4" t="s">
        <v>161</v>
      </c>
      <c r="CL18" s="1" t="s">
        <v>72</v>
      </c>
      <c r="CM18" s="31">
        <v>121.56</v>
      </c>
      <c r="CN18" s="1" t="s">
        <v>2</v>
      </c>
      <c r="CP18" s="1">
        <v>2</v>
      </c>
      <c r="CS18" s="1" t="s">
        <v>53</v>
      </c>
      <c r="CT18" s="1">
        <v>7</v>
      </c>
      <c r="CU18" s="1">
        <v>334</v>
      </c>
      <c r="CV18" s="4" t="s">
        <v>561</v>
      </c>
      <c r="CW18" s="4" t="s">
        <v>86</v>
      </c>
      <c r="CX18" s="1" t="s">
        <v>87</v>
      </c>
      <c r="CY18" s="2">
        <v>123.19</v>
      </c>
      <c r="DB18" s="1">
        <v>9</v>
      </c>
      <c r="DC18" s="1">
        <v>121.27</v>
      </c>
      <c r="DE18" s="1" t="s">
        <v>53</v>
      </c>
      <c r="DF18" s="1">
        <v>7</v>
      </c>
      <c r="DI18" s="4" t="s">
        <v>190</v>
      </c>
      <c r="DK18" s="21">
        <v>136.64000000000001</v>
      </c>
      <c r="DN18" s="1">
        <v>7</v>
      </c>
      <c r="DO18" s="2"/>
      <c r="DQ18" s="1" t="s">
        <v>53</v>
      </c>
      <c r="DR18" s="1">
        <v>7</v>
      </c>
      <c r="DT18" s="4" t="s">
        <v>268</v>
      </c>
      <c r="DW18" s="1">
        <v>127.17</v>
      </c>
      <c r="DZ18" s="1">
        <v>8</v>
      </c>
      <c r="EA18" s="2">
        <v>121.9</v>
      </c>
      <c r="EB18" s="2"/>
      <c r="EG18" s="34"/>
      <c r="EH18" s="34"/>
    </row>
    <row r="19" spans="1:138" x14ac:dyDescent="0.25">
      <c r="A19" s="1" t="s">
        <v>53</v>
      </c>
      <c r="B19" s="1">
        <v>8</v>
      </c>
      <c r="C19" s="1">
        <v>205</v>
      </c>
      <c r="D19" s="4" t="s">
        <v>360</v>
      </c>
      <c r="E19" s="4" t="s">
        <v>361</v>
      </c>
      <c r="F19" s="10" t="s">
        <v>341</v>
      </c>
      <c r="G19" s="2">
        <v>127.12</v>
      </c>
      <c r="I19" s="1" t="s">
        <v>33</v>
      </c>
      <c r="J19" s="1">
        <v>8</v>
      </c>
      <c r="P19" s="4"/>
      <c r="Q19" s="4"/>
      <c r="R19" s="10"/>
      <c r="Y19" s="1" t="s">
        <v>53</v>
      </c>
      <c r="Z19" s="1">
        <v>8</v>
      </c>
      <c r="AA19" s="1">
        <v>171</v>
      </c>
      <c r="AB19" s="4" t="s">
        <v>409</v>
      </c>
      <c r="AC19" s="11" t="s">
        <v>410</v>
      </c>
      <c r="AD19" s="10" t="s">
        <v>100</v>
      </c>
      <c r="AE19" s="21">
        <v>170.95</v>
      </c>
      <c r="AH19" s="1">
        <v>8</v>
      </c>
      <c r="AI19" s="1">
        <v>164.5</v>
      </c>
      <c r="AN19" s="4"/>
      <c r="AO19" s="11"/>
      <c r="AP19" s="10"/>
      <c r="BH19" s="2"/>
      <c r="BL19" s="4"/>
      <c r="BM19" s="4"/>
      <c r="BS19" s="2"/>
      <c r="BU19" s="1" t="s">
        <v>53</v>
      </c>
      <c r="BV19" s="1">
        <v>8</v>
      </c>
      <c r="BW19" s="1">
        <v>306</v>
      </c>
      <c r="BX19" s="4" t="s">
        <v>501</v>
      </c>
      <c r="BY19" s="4" t="s">
        <v>62</v>
      </c>
      <c r="BZ19" s="1" t="s">
        <v>100</v>
      </c>
      <c r="CA19" s="21">
        <v>156.36000000000001</v>
      </c>
      <c r="CD19" s="1">
        <v>1</v>
      </c>
      <c r="CG19" s="1" t="s">
        <v>53</v>
      </c>
      <c r="CJ19" s="4"/>
      <c r="CK19" s="4"/>
      <c r="CV19" s="4"/>
      <c r="CW19" s="4"/>
      <c r="CY19" s="2"/>
      <c r="DE19" s="1" t="s">
        <v>53</v>
      </c>
      <c r="DF19" s="1">
        <v>8</v>
      </c>
      <c r="DI19" s="4" t="s">
        <v>191</v>
      </c>
      <c r="DK19" s="21">
        <v>163.52000000000001</v>
      </c>
      <c r="DN19" s="1">
        <v>7</v>
      </c>
      <c r="DO19" s="2"/>
      <c r="DQ19" s="1" t="s">
        <v>53</v>
      </c>
      <c r="DR19" s="1">
        <v>8</v>
      </c>
      <c r="DT19" s="4" t="s">
        <v>269</v>
      </c>
      <c r="DW19" s="1">
        <v>128.49</v>
      </c>
      <c r="DZ19" s="1">
        <v>7</v>
      </c>
      <c r="EA19" s="1">
        <v>122.58</v>
      </c>
      <c r="EB19" s="2"/>
      <c r="EG19" s="34"/>
      <c r="EH19" s="34"/>
    </row>
    <row r="20" spans="1:138" x14ac:dyDescent="0.25">
      <c r="B20" s="1">
        <v>9</v>
      </c>
      <c r="C20" s="1">
        <v>736</v>
      </c>
      <c r="D20" s="4" t="s">
        <v>362</v>
      </c>
      <c r="E20" s="4" t="s">
        <v>363</v>
      </c>
      <c r="F20" s="1" t="s">
        <v>25</v>
      </c>
      <c r="G20" s="21">
        <v>147.96</v>
      </c>
      <c r="I20" s="1" t="s">
        <v>3</v>
      </c>
      <c r="J20" s="1">
        <v>6</v>
      </c>
      <c r="AB20" s="4"/>
      <c r="AC20" s="4"/>
      <c r="AN20" s="11"/>
      <c r="AO20" s="11"/>
      <c r="AP20" s="10"/>
      <c r="BH20" s="2"/>
      <c r="BL20" s="4"/>
      <c r="BM20" s="4"/>
      <c r="BX20" s="4"/>
      <c r="BY20" s="4"/>
      <c r="CJ20" s="4"/>
      <c r="CK20" s="4"/>
      <c r="CV20" s="4"/>
      <c r="CW20" s="4"/>
      <c r="CY20" s="2"/>
      <c r="DE20" s="1" t="s">
        <v>53</v>
      </c>
      <c r="DI20" s="4" t="s">
        <v>192</v>
      </c>
      <c r="DK20" s="1" t="s">
        <v>70</v>
      </c>
      <c r="DN20" s="1">
        <v>6</v>
      </c>
      <c r="DO20" s="2"/>
      <c r="EG20" s="34"/>
      <c r="EH20" s="34"/>
    </row>
    <row r="21" spans="1:138" x14ac:dyDescent="0.25">
      <c r="BH21" s="2"/>
      <c r="BL21" s="4"/>
      <c r="BM21" s="4"/>
      <c r="BX21" s="4"/>
      <c r="BY21" s="4"/>
      <c r="CJ21" s="4"/>
      <c r="CK21" s="4"/>
      <c r="CV21" s="4"/>
      <c r="CW21" s="4"/>
      <c r="CY21" s="2"/>
      <c r="EG21" s="34"/>
      <c r="EH21" s="34"/>
    </row>
    <row r="22" spans="1:138" x14ac:dyDescent="0.25">
      <c r="A22" s="1" t="s">
        <v>54</v>
      </c>
      <c r="B22" s="1">
        <v>1</v>
      </c>
      <c r="C22" s="1">
        <v>917</v>
      </c>
      <c r="D22" s="4" t="s">
        <v>289</v>
      </c>
      <c r="E22" s="4" t="s">
        <v>310</v>
      </c>
      <c r="F22" s="10" t="s">
        <v>72</v>
      </c>
      <c r="G22" s="2">
        <v>123.74</v>
      </c>
      <c r="H22" s="1" t="s">
        <v>2</v>
      </c>
      <c r="J22" s="1">
        <v>4</v>
      </c>
      <c r="K22" s="1">
        <v>118.05</v>
      </c>
      <c r="M22" s="1" t="s">
        <v>54</v>
      </c>
      <c r="N22" s="1">
        <v>1</v>
      </c>
      <c r="P22" s="4" t="s">
        <v>296</v>
      </c>
      <c r="Q22" s="4" t="s">
        <v>297</v>
      </c>
      <c r="R22" s="1" t="s">
        <v>10</v>
      </c>
      <c r="S22" s="2">
        <v>120.81</v>
      </c>
      <c r="T22" s="10" t="s">
        <v>2</v>
      </c>
      <c r="V22" s="1">
        <v>3</v>
      </c>
      <c r="W22" s="1">
        <v>118.71</v>
      </c>
      <c r="Y22" s="1" t="s">
        <v>54</v>
      </c>
      <c r="Z22" s="1">
        <v>1</v>
      </c>
      <c r="AA22" s="5">
        <v>824</v>
      </c>
      <c r="AB22" s="4" t="s">
        <v>411</v>
      </c>
      <c r="AC22" s="11" t="s">
        <v>130</v>
      </c>
      <c r="AD22" s="10" t="s">
        <v>4</v>
      </c>
      <c r="AE22" s="2">
        <v>127.1</v>
      </c>
      <c r="AF22" s="1" t="s">
        <v>2</v>
      </c>
      <c r="AH22" s="1">
        <v>6</v>
      </c>
      <c r="AI22" s="1">
        <v>119.29</v>
      </c>
      <c r="AK22" s="1" t="s">
        <v>54</v>
      </c>
      <c r="AL22" s="1">
        <v>1</v>
      </c>
      <c r="AM22" s="1">
        <v>689</v>
      </c>
      <c r="AN22" s="4" t="s">
        <v>295</v>
      </c>
      <c r="AO22" s="11" t="s">
        <v>139</v>
      </c>
      <c r="AP22" s="1" t="s">
        <v>75</v>
      </c>
      <c r="AQ22" s="2">
        <v>120</v>
      </c>
      <c r="AR22" s="1" t="s">
        <v>2</v>
      </c>
      <c r="AT22" s="1">
        <v>5</v>
      </c>
      <c r="AU22" s="1">
        <v>118.21</v>
      </c>
      <c r="AW22" s="1" t="s">
        <v>54</v>
      </c>
      <c r="AX22" s="1">
        <v>1</v>
      </c>
      <c r="BA22" s="6" t="s">
        <v>132</v>
      </c>
      <c r="BC22" s="2">
        <v>123.18</v>
      </c>
      <c r="BD22" s="1" t="s">
        <v>2</v>
      </c>
      <c r="BF22" s="1">
        <v>8</v>
      </c>
      <c r="BG22" s="2">
        <v>114.97</v>
      </c>
      <c r="BH22" s="2"/>
      <c r="BI22" s="1" t="s">
        <v>54</v>
      </c>
      <c r="BJ22" s="1">
        <v>1</v>
      </c>
      <c r="BK22" s="1">
        <v>935</v>
      </c>
      <c r="BL22" s="4" t="s">
        <v>372</v>
      </c>
      <c r="BM22" s="4" t="s">
        <v>125</v>
      </c>
      <c r="BN22" s="1" t="s">
        <v>88</v>
      </c>
      <c r="BO22" s="2">
        <v>122.2</v>
      </c>
      <c r="BP22" s="1" t="s">
        <v>2</v>
      </c>
      <c r="BR22" s="1">
        <v>6</v>
      </c>
      <c r="BS22" s="1">
        <v>118.62</v>
      </c>
      <c r="BU22" s="1" t="s">
        <v>54</v>
      </c>
      <c r="BV22" s="1">
        <v>1</v>
      </c>
      <c r="BW22" s="1">
        <v>569</v>
      </c>
      <c r="BX22" s="4" t="s">
        <v>454</v>
      </c>
      <c r="BY22" s="4" t="s">
        <v>153</v>
      </c>
      <c r="BZ22" s="1" t="s">
        <v>12</v>
      </c>
      <c r="CA22" s="2">
        <v>119.36</v>
      </c>
      <c r="CB22" s="1" t="s">
        <v>2</v>
      </c>
      <c r="CD22" s="1">
        <v>2</v>
      </c>
      <c r="CE22" s="1">
        <v>119.05</v>
      </c>
      <c r="CG22" s="1" t="s">
        <v>54</v>
      </c>
      <c r="CH22" s="1">
        <v>1</v>
      </c>
      <c r="CI22" s="1">
        <v>1130</v>
      </c>
      <c r="CJ22" s="4" t="s">
        <v>531</v>
      </c>
      <c r="CK22" s="4" t="s">
        <v>221</v>
      </c>
      <c r="CL22" s="1" t="s">
        <v>9</v>
      </c>
      <c r="CM22" s="2">
        <v>127.47</v>
      </c>
      <c r="CN22" s="1" t="s">
        <v>2</v>
      </c>
      <c r="CP22" s="1">
        <v>7</v>
      </c>
      <c r="CQ22" s="1">
        <v>118.68</v>
      </c>
      <c r="CS22" s="1" t="s">
        <v>54</v>
      </c>
      <c r="CT22" s="1">
        <v>1</v>
      </c>
      <c r="CU22" s="1">
        <v>600</v>
      </c>
      <c r="CV22" s="4" t="s">
        <v>562</v>
      </c>
      <c r="CW22" s="4" t="s">
        <v>192</v>
      </c>
      <c r="CX22" s="1" t="s">
        <v>11</v>
      </c>
      <c r="CY22" s="2">
        <v>120.37</v>
      </c>
      <c r="CZ22" s="1" t="s">
        <v>2</v>
      </c>
      <c r="DA22" s="1" t="s">
        <v>17</v>
      </c>
      <c r="DB22" s="1">
        <v>9</v>
      </c>
      <c r="DC22" s="1">
        <v>120.73</v>
      </c>
      <c r="DE22" s="1" t="s">
        <v>54</v>
      </c>
      <c r="DF22" s="1">
        <v>1</v>
      </c>
      <c r="DI22" s="4" t="s">
        <v>193</v>
      </c>
      <c r="DK22" s="2">
        <v>119</v>
      </c>
      <c r="DL22" s="1" t="s">
        <v>2</v>
      </c>
      <c r="DM22" s="1" t="s">
        <v>3</v>
      </c>
      <c r="DN22" s="1">
        <v>2</v>
      </c>
      <c r="DO22" s="2">
        <v>120.3</v>
      </c>
      <c r="DQ22" s="1" t="s">
        <v>54</v>
      </c>
      <c r="DR22" s="1">
        <v>1</v>
      </c>
      <c r="DT22" t="s">
        <v>239</v>
      </c>
      <c r="DW22" s="2">
        <v>121.32999999999998</v>
      </c>
      <c r="DX22" s="2" t="s">
        <v>2</v>
      </c>
      <c r="DZ22" s="5">
        <v>7</v>
      </c>
      <c r="EA22" s="2">
        <v>115.27</v>
      </c>
      <c r="EB22" s="2"/>
      <c r="EC22" s="2">
        <f>AVERAGE(G22:G28,S22:S27,AE22:AE25,AQ22:AQ28,BC22:BC28,BO22:BO26,CM22:CM24,CY22:CY27,DK22:DK28,DW22:DW28,CA22:CA27,AE27)</f>
        <v>123.07333333333334</v>
      </c>
      <c r="ED22" s="2">
        <f>STDEV(G22:G28,S22:S27,AE22:AE25,AQ22:AQ28,BC22:BC28,BO22:BO26,CM22:CM24,CY22:CY27,DK22:DK28,DW22:DW28,CA22:CA27,AE27)</f>
        <v>2.740919740824423</v>
      </c>
      <c r="EG22" s="2">
        <f>AVERAGE(K22:K28,W22:W27,AI22:AI25,AU22:AU28,BG22:BG28,BS22:BS26,CQ22:CQ24,DC22:DC27,DO22:DO28,EA22:EA28,CE22:CE27,AI27)</f>
        <v>120.11727272727272</v>
      </c>
      <c r="EH22" s="2">
        <f>STDEV(K22:K28,W22:W27,AI22:AI25,AU22:AU28,BG22:BG28,BS22:BS26,CQ22:CQ24,DC22:DC27,DO22:DO28,EA22:EA28,CE22:CE27,AI27)</f>
        <v>2.1959462971257158</v>
      </c>
    </row>
    <row r="23" spans="1:138" x14ac:dyDescent="0.25">
      <c r="A23" s="1" t="s">
        <v>54</v>
      </c>
      <c r="B23" s="1">
        <v>2</v>
      </c>
      <c r="C23" s="1">
        <v>397</v>
      </c>
      <c r="D23" s="4" t="s">
        <v>296</v>
      </c>
      <c r="E23" s="11" t="s">
        <v>297</v>
      </c>
      <c r="F23" s="10" t="s">
        <v>10</v>
      </c>
      <c r="G23" s="2">
        <v>123.75</v>
      </c>
      <c r="H23" s="1" t="s">
        <v>2</v>
      </c>
      <c r="J23" s="1">
        <v>5</v>
      </c>
      <c r="K23" s="1">
        <v>119.21</v>
      </c>
      <c r="M23" s="1" t="s">
        <v>54</v>
      </c>
      <c r="N23" s="1">
        <v>2</v>
      </c>
      <c r="P23" s="4" t="s">
        <v>277</v>
      </c>
      <c r="Q23" s="4" t="s">
        <v>278</v>
      </c>
      <c r="R23" s="10" t="s">
        <v>4</v>
      </c>
      <c r="S23" s="2">
        <v>121.33</v>
      </c>
      <c r="T23" s="1" t="s">
        <v>2</v>
      </c>
      <c r="V23" s="1">
        <v>1</v>
      </c>
      <c r="W23" s="1">
        <v>118.03</v>
      </c>
      <c r="Y23" s="1" t="s">
        <v>54</v>
      </c>
      <c r="Z23" s="1">
        <v>2</v>
      </c>
      <c r="AA23" s="1">
        <v>189</v>
      </c>
      <c r="AB23" s="4" t="s">
        <v>328</v>
      </c>
      <c r="AC23" s="4" t="s">
        <v>36</v>
      </c>
      <c r="AD23" s="10" t="s">
        <v>5</v>
      </c>
      <c r="AE23" s="2">
        <v>127.34</v>
      </c>
      <c r="AF23" s="1" t="s">
        <v>2</v>
      </c>
      <c r="AH23" s="1">
        <v>3</v>
      </c>
      <c r="AI23" s="1">
        <v>119.44</v>
      </c>
      <c r="AK23" s="1" t="s">
        <v>54</v>
      </c>
      <c r="AL23" s="1">
        <v>2</v>
      </c>
      <c r="AM23" s="1">
        <v>476</v>
      </c>
      <c r="AN23" s="4" t="s">
        <v>349</v>
      </c>
      <c r="AO23" s="11" t="s">
        <v>127</v>
      </c>
      <c r="AP23" s="1" t="s">
        <v>10</v>
      </c>
      <c r="AQ23" s="2">
        <v>120.14</v>
      </c>
      <c r="AR23" s="1" t="s">
        <v>2</v>
      </c>
      <c r="AS23" s="1" t="s">
        <v>17</v>
      </c>
      <c r="AT23" s="1">
        <v>4</v>
      </c>
      <c r="AU23" s="1">
        <v>119.88</v>
      </c>
      <c r="AW23" s="1" t="s">
        <v>54</v>
      </c>
      <c r="AX23" s="1">
        <v>2</v>
      </c>
      <c r="BA23" s="6" t="s">
        <v>133</v>
      </c>
      <c r="BC23" s="2">
        <v>123.76</v>
      </c>
      <c r="BD23" s="1" t="s">
        <v>2</v>
      </c>
      <c r="BF23" s="1">
        <v>7</v>
      </c>
      <c r="BG23" s="2">
        <v>119</v>
      </c>
      <c r="BH23" s="2"/>
      <c r="BI23" s="1" t="s">
        <v>54</v>
      </c>
      <c r="BJ23" s="1">
        <v>2</v>
      </c>
      <c r="BK23" s="1">
        <v>403</v>
      </c>
      <c r="BL23" s="4" t="s">
        <v>349</v>
      </c>
      <c r="BM23" s="4" t="s">
        <v>127</v>
      </c>
      <c r="BN23" s="1" t="s">
        <v>10</v>
      </c>
      <c r="BO23" s="2">
        <v>122.47</v>
      </c>
      <c r="BP23" s="1" t="s">
        <v>2</v>
      </c>
      <c r="BR23" s="1">
        <v>2</v>
      </c>
      <c r="BS23" s="1">
        <v>118.63</v>
      </c>
      <c r="BU23" s="1" t="s">
        <v>54</v>
      </c>
      <c r="BV23" s="1">
        <v>2</v>
      </c>
      <c r="BW23" s="1">
        <v>955</v>
      </c>
      <c r="BX23" s="4" t="s">
        <v>432</v>
      </c>
      <c r="BY23" s="4" t="s">
        <v>502</v>
      </c>
      <c r="BZ23" s="1" t="s">
        <v>4</v>
      </c>
      <c r="CA23" s="2">
        <v>119.62</v>
      </c>
      <c r="CB23" s="1" t="s">
        <v>2</v>
      </c>
      <c r="CD23" s="1">
        <v>4</v>
      </c>
      <c r="CE23" s="1">
        <v>118.33</v>
      </c>
      <c r="CG23" s="1" t="s">
        <v>54</v>
      </c>
      <c r="CH23" s="1">
        <v>2</v>
      </c>
      <c r="CI23" s="1">
        <v>1318</v>
      </c>
      <c r="CJ23" s="4" t="s">
        <v>532</v>
      </c>
      <c r="CK23" s="4" t="s">
        <v>59</v>
      </c>
      <c r="CL23" s="1" t="s">
        <v>35</v>
      </c>
      <c r="CM23" s="2">
        <v>127.75</v>
      </c>
      <c r="CN23" s="1" t="s">
        <v>2</v>
      </c>
      <c r="CP23" s="1">
        <v>9</v>
      </c>
      <c r="CQ23" s="1">
        <v>119.86</v>
      </c>
      <c r="CS23" s="1" t="s">
        <v>54</v>
      </c>
      <c r="CT23" s="1">
        <v>2</v>
      </c>
      <c r="CU23" s="1">
        <v>202</v>
      </c>
      <c r="CV23" s="4" t="s">
        <v>563</v>
      </c>
      <c r="CW23" s="4" t="s">
        <v>564</v>
      </c>
      <c r="CX23" s="1" t="s">
        <v>35</v>
      </c>
      <c r="CY23" s="2">
        <v>120.53</v>
      </c>
      <c r="CZ23" s="1" t="s">
        <v>2</v>
      </c>
      <c r="DB23" s="1">
        <v>3</v>
      </c>
      <c r="DC23" s="1">
        <v>119.94</v>
      </c>
      <c r="DE23" s="1" t="s">
        <v>54</v>
      </c>
      <c r="DF23" s="1">
        <v>2</v>
      </c>
      <c r="DI23" s="4" t="s">
        <v>194</v>
      </c>
      <c r="DK23" s="2">
        <v>119.66</v>
      </c>
      <c r="DL23" s="1" t="s">
        <v>2</v>
      </c>
      <c r="DN23" s="1">
        <v>6</v>
      </c>
      <c r="DO23" s="1">
        <v>117.52</v>
      </c>
      <c r="DQ23" s="1" t="s">
        <v>54</v>
      </c>
      <c r="DR23" s="1">
        <v>2</v>
      </c>
      <c r="DT23" t="s">
        <v>240</v>
      </c>
      <c r="DW23" s="2">
        <v>121.43</v>
      </c>
      <c r="DX23" s="2" t="s">
        <v>2</v>
      </c>
      <c r="DZ23" s="5">
        <v>2</v>
      </c>
      <c r="EA23" s="2">
        <v>119.11</v>
      </c>
      <c r="EB23" s="2"/>
      <c r="EG23" s="34"/>
      <c r="EH23" s="34"/>
    </row>
    <row r="24" spans="1:138" x14ac:dyDescent="0.25">
      <c r="A24" s="1" t="s">
        <v>54</v>
      </c>
      <c r="B24" s="1">
        <v>3</v>
      </c>
      <c r="C24" s="1">
        <v>874</v>
      </c>
      <c r="D24" s="4" t="s">
        <v>295</v>
      </c>
      <c r="E24" s="4" t="s">
        <v>314</v>
      </c>
      <c r="F24" s="10" t="s">
        <v>327</v>
      </c>
      <c r="G24" s="2">
        <v>123.9</v>
      </c>
      <c r="H24" s="1" t="s">
        <v>2</v>
      </c>
      <c r="J24" s="1">
        <v>3</v>
      </c>
      <c r="K24" s="1">
        <v>119.68</v>
      </c>
      <c r="M24" s="1" t="s">
        <v>54</v>
      </c>
      <c r="N24" s="1">
        <v>3</v>
      </c>
      <c r="P24" s="4" t="s">
        <v>390</v>
      </c>
      <c r="Q24" s="4" t="s">
        <v>391</v>
      </c>
      <c r="R24" s="10" t="s">
        <v>76</v>
      </c>
      <c r="S24" s="2">
        <v>121.52</v>
      </c>
      <c r="T24" s="10" t="s">
        <v>2</v>
      </c>
      <c r="V24" s="1">
        <v>4</v>
      </c>
      <c r="W24" s="1">
        <v>119.92</v>
      </c>
      <c r="Y24" s="1" t="s">
        <v>54</v>
      </c>
      <c r="Z24" s="1">
        <v>3</v>
      </c>
      <c r="AA24" s="1">
        <v>566</v>
      </c>
      <c r="AB24" s="4" t="s">
        <v>412</v>
      </c>
      <c r="AC24" s="11" t="s">
        <v>413</v>
      </c>
      <c r="AD24" s="10" t="s">
        <v>8</v>
      </c>
      <c r="AE24" s="2">
        <v>127.37</v>
      </c>
      <c r="AF24" s="1" t="s">
        <v>2</v>
      </c>
      <c r="AH24" s="1">
        <v>7</v>
      </c>
      <c r="AI24" s="1">
        <v>120.71</v>
      </c>
      <c r="AK24" s="1" t="s">
        <v>54</v>
      </c>
      <c r="AL24" s="1">
        <v>3</v>
      </c>
      <c r="AM24" s="1">
        <v>856</v>
      </c>
      <c r="AN24" s="4" t="s">
        <v>298</v>
      </c>
      <c r="AO24" s="4" t="s">
        <v>155</v>
      </c>
      <c r="AP24" s="1" t="s">
        <v>114</v>
      </c>
      <c r="AQ24" s="2">
        <v>120.2</v>
      </c>
      <c r="AR24" s="1" t="s">
        <v>2</v>
      </c>
      <c r="AT24" s="1">
        <v>2</v>
      </c>
      <c r="AU24" s="1">
        <v>119.93</v>
      </c>
      <c r="AW24" s="1" t="s">
        <v>54</v>
      </c>
      <c r="AX24" s="1">
        <v>3</v>
      </c>
      <c r="BA24" s="6" t="s">
        <v>134</v>
      </c>
      <c r="BC24" s="2">
        <v>123.85</v>
      </c>
      <c r="BD24" s="1" t="s">
        <v>2</v>
      </c>
      <c r="BF24" s="1">
        <v>6</v>
      </c>
      <c r="BG24" s="2">
        <v>118.93</v>
      </c>
      <c r="BH24" s="2"/>
      <c r="BI24" s="1" t="s">
        <v>54</v>
      </c>
      <c r="BJ24" s="1">
        <v>3</v>
      </c>
      <c r="BK24" s="1">
        <v>976</v>
      </c>
      <c r="BL24" s="4" t="s">
        <v>330</v>
      </c>
      <c r="BM24" s="4" t="s">
        <v>278</v>
      </c>
      <c r="BN24" s="1" t="s">
        <v>4</v>
      </c>
      <c r="BO24" s="2">
        <v>122.67</v>
      </c>
      <c r="BP24" s="1" t="s">
        <v>2</v>
      </c>
      <c r="BR24" s="1">
        <v>1</v>
      </c>
      <c r="BS24" s="1">
        <v>120.09</v>
      </c>
      <c r="BU24" s="1" t="s">
        <v>54</v>
      </c>
      <c r="BV24" s="1">
        <v>3</v>
      </c>
      <c r="BW24" s="1">
        <v>398</v>
      </c>
      <c r="BX24" s="4" t="s">
        <v>431</v>
      </c>
      <c r="BY24" s="4" t="s">
        <v>140</v>
      </c>
      <c r="BZ24" s="1" t="s">
        <v>10</v>
      </c>
      <c r="CA24" s="2">
        <v>119.74</v>
      </c>
      <c r="CB24" s="1" t="s">
        <v>2</v>
      </c>
      <c r="CD24" s="1">
        <v>7</v>
      </c>
      <c r="CE24" s="1">
        <v>119.53</v>
      </c>
      <c r="CG24" s="1" t="s">
        <v>54</v>
      </c>
      <c r="CH24" s="1">
        <v>3</v>
      </c>
      <c r="CI24" s="1">
        <v>1260</v>
      </c>
      <c r="CJ24" s="4" t="s">
        <v>533</v>
      </c>
      <c r="CK24" s="4" t="s">
        <v>534</v>
      </c>
      <c r="CL24" s="1" t="s">
        <v>77</v>
      </c>
      <c r="CM24" s="2">
        <v>127.77</v>
      </c>
      <c r="CN24" s="1" t="s">
        <v>2</v>
      </c>
      <c r="CP24" s="1">
        <v>8</v>
      </c>
      <c r="CQ24" s="1">
        <v>121.18</v>
      </c>
      <c r="CS24" s="1" t="s">
        <v>54</v>
      </c>
      <c r="CT24" s="1">
        <v>3</v>
      </c>
      <c r="CU24" s="1">
        <v>898</v>
      </c>
      <c r="CV24" s="4" t="s">
        <v>565</v>
      </c>
      <c r="CW24" s="4" t="s">
        <v>160</v>
      </c>
      <c r="CX24" s="1" t="s">
        <v>4</v>
      </c>
      <c r="CY24" s="2">
        <v>120.54</v>
      </c>
      <c r="CZ24" s="1" t="s">
        <v>2</v>
      </c>
      <c r="DB24" s="1">
        <v>4</v>
      </c>
      <c r="DC24" s="1">
        <v>119.06</v>
      </c>
      <c r="DE24" s="1" t="s">
        <v>54</v>
      </c>
      <c r="DF24" s="1">
        <v>3</v>
      </c>
      <c r="DI24" s="4" t="s">
        <v>195</v>
      </c>
      <c r="DK24" s="2">
        <v>119.8</v>
      </c>
      <c r="DL24" s="1" t="s">
        <v>19</v>
      </c>
      <c r="DN24" s="1">
        <v>4</v>
      </c>
      <c r="DO24" s="1">
        <v>119.08</v>
      </c>
      <c r="DQ24" s="1" t="s">
        <v>54</v>
      </c>
      <c r="DR24" s="1">
        <v>3</v>
      </c>
      <c r="DT24" t="s">
        <v>241</v>
      </c>
      <c r="DW24" s="2">
        <v>121.51</v>
      </c>
      <c r="DX24" s="2" t="s">
        <v>2</v>
      </c>
      <c r="DZ24" s="5">
        <v>8</v>
      </c>
      <c r="EA24" s="2">
        <v>119.29</v>
      </c>
      <c r="EB24" s="2"/>
      <c r="EG24" s="34"/>
      <c r="EH24" s="34"/>
    </row>
    <row r="25" spans="1:138" x14ac:dyDescent="0.25">
      <c r="A25" s="1" t="s">
        <v>54</v>
      </c>
      <c r="B25" s="1">
        <v>4</v>
      </c>
      <c r="C25" s="1">
        <v>1147</v>
      </c>
      <c r="D25" s="4" t="s">
        <v>277</v>
      </c>
      <c r="E25" s="4" t="s">
        <v>278</v>
      </c>
      <c r="F25" s="10" t="s">
        <v>4</v>
      </c>
      <c r="G25" s="2">
        <v>124.21</v>
      </c>
      <c r="J25" s="1">
        <v>8</v>
      </c>
      <c r="K25" s="1">
        <v>118.61</v>
      </c>
      <c r="M25" s="1" t="s">
        <v>54</v>
      </c>
      <c r="N25" s="1">
        <v>4</v>
      </c>
      <c r="P25" s="4" t="s">
        <v>281</v>
      </c>
      <c r="Q25" s="4" t="s">
        <v>282</v>
      </c>
      <c r="R25" s="10" t="s">
        <v>94</v>
      </c>
      <c r="S25" s="2">
        <v>121.7</v>
      </c>
      <c r="T25" s="10" t="s">
        <v>19</v>
      </c>
      <c r="V25" s="1">
        <v>7</v>
      </c>
      <c r="W25" s="1">
        <v>121.03</v>
      </c>
      <c r="Y25" s="1" t="s">
        <v>54</v>
      </c>
      <c r="Z25" s="1">
        <v>4</v>
      </c>
      <c r="AA25" s="1">
        <v>506</v>
      </c>
      <c r="AB25" s="4" t="s">
        <v>211</v>
      </c>
      <c r="AC25" s="11" t="s">
        <v>373</v>
      </c>
      <c r="AD25" s="10" t="s">
        <v>104</v>
      </c>
      <c r="AE25" s="2">
        <v>128.5</v>
      </c>
      <c r="AH25" s="1">
        <v>4</v>
      </c>
      <c r="AI25" s="1">
        <v>121.8</v>
      </c>
      <c r="AK25" s="1" t="s">
        <v>54</v>
      </c>
      <c r="AL25" s="1">
        <v>4</v>
      </c>
      <c r="AM25" s="1">
        <v>753</v>
      </c>
      <c r="AN25" s="4" t="s">
        <v>412</v>
      </c>
      <c r="AO25" s="4" t="s">
        <v>413</v>
      </c>
      <c r="AP25" s="10" t="s">
        <v>8</v>
      </c>
      <c r="AQ25" s="2">
        <v>120.45</v>
      </c>
      <c r="AR25" s="1" t="s">
        <v>19</v>
      </c>
      <c r="AT25" s="1">
        <v>9</v>
      </c>
      <c r="AU25" s="2">
        <v>119.64</v>
      </c>
      <c r="AW25" s="1" t="s">
        <v>54</v>
      </c>
      <c r="AX25" s="1">
        <v>4</v>
      </c>
      <c r="BA25" s="6" t="s">
        <v>135</v>
      </c>
      <c r="BC25" s="2">
        <v>124.74999999999999</v>
      </c>
      <c r="BF25" s="1">
        <v>5</v>
      </c>
      <c r="BG25" s="2">
        <v>120.33</v>
      </c>
      <c r="BH25" s="2"/>
      <c r="BI25" s="1" t="s">
        <v>54</v>
      </c>
      <c r="BJ25" s="1">
        <v>4</v>
      </c>
      <c r="BK25" s="1">
        <v>880</v>
      </c>
      <c r="BL25" s="4" t="s">
        <v>357</v>
      </c>
      <c r="BM25" s="4" t="s">
        <v>141</v>
      </c>
      <c r="BN25" s="1" t="s">
        <v>101</v>
      </c>
      <c r="BO25" s="2">
        <v>122.98</v>
      </c>
      <c r="BP25" s="1" t="s">
        <v>19</v>
      </c>
      <c r="BR25" s="1">
        <v>5</v>
      </c>
      <c r="BS25" s="1">
        <v>119.79</v>
      </c>
      <c r="BU25" s="1" t="s">
        <v>54</v>
      </c>
      <c r="BV25" s="1">
        <v>4</v>
      </c>
      <c r="BW25" s="1">
        <v>101</v>
      </c>
      <c r="BX25" s="4" t="s">
        <v>503</v>
      </c>
      <c r="BY25" s="4" t="s">
        <v>504</v>
      </c>
      <c r="BZ25" s="1" t="s">
        <v>505</v>
      </c>
      <c r="CA25" s="2">
        <v>123.21</v>
      </c>
      <c r="CD25" s="1">
        <v>1</v>
      </c>
      <c r="CE25" s="1">
        <v>122.94</v>
      </c>
      <c r="CG25" s="1" t="s">
        <v>54</v>
      </c>
      <c r="CH25" s="1">
        <v>4</v>
      </c>
      <c r="CI25" s="1">
        <v>2969</v>
      </c>
      <c r="CJ25" s="4" t="s">
        <v>535</v>
      </c>
      <c r="CK25" s="4" t="s">
        <v>210</v>
      </c>
      <c r="CL25" s="1" t="s">
        <v>23</v>
      </c>
      <c r="CM25" s="21">
        <v>129.78</v>
      </c>
      <c r="CP25" s="1">
        <v>2</v>
      </c>
      <c r="CS25" s="1" t="s">
        <v>54</v>
      </c>
      <c r="CT25" s="1">
        <v>4</v>
      </c>
      <c r="CU25" s="1">
        <v>653</v>
      </c>
      <c r="CV25" s="4" t="s">
        <v>566</v>
      </c>
      <c r="CW25" s="4" t="s">
        <v>183</v>
      </c>
      <c r="CX25" s="1" t="s">
        <v>91</v>
      </c>
      <c r="CY25" s="2">
        <v>120.62</v>
      </c>
      <c r="CZ25" s="1" t="s">
        <v>19</v>
      </c>
      <c r="DB25" s="1">
        <v>2</v>
      </c>
      <c r="DC25" s="1">
        <v>119.06</v>
      </c>
      <c r="DE25" s="1" t="s">
        <v>54</v>
      </c>
      <c r="DF25" s="1">
        <v>4</v>
      </c>
      <c r="DI25" s="4" t="s">
        <v>196</v>
      </c>
      <c r="DK25" s="2">
        <v>120.13</v>
      </c>
      <c r="DN25" s="1">
        <v>7</v>
      </c>
      <c r="DO25" s="2">
        <v>119.77</v>
      </c>
      <c r="DQ25" s="1" t="s">
        <v>54</v>
      </c>
      <c r="DR25" s="1">
        <v>4</v>
      </c>
      <c r="DT25" t="s">
        <v>242</v>
      </c>
      <c r="DW25" s="2">
        <v>121.75999999999999</v>
      </c>
      <c r="DX25" s="2"/>
      <c r="DZ25" s="5">
        <v>3</v>
      </c>
      <c r="EA25" s="2">
        <v>120.44</v>
      </c>
      <c r="EB25" s="2"/>
      <c r="EG25" s="34"/>
      <c r="EH25" s="34"/>
    </row>
    <row r="26" spans="1:138" x14ac:dyDescent="0.25">
      <c r="A26" s="1" t="s">
        <v>54</v>
      </c>
      <c r="B26" s="1">
        <v>5</v>
      </c>
      <c r="C26" s="1">
        <v>1074</v>
      </c>
      <c r="D26" s="4" t="s">
        <v>364</v>
      </c>
      <c r="E26" s="4" t="s">
        <v>365</v>
      </c>
      <c r="F26" s="1" t="s">
        <v>74</v>
      </c>
      <c r="G26" s="2">
        <v>124.43</v>
      </c>
      <c r="J26" s="1">
        <v>1</v>
      </c>
      <c r="K26" s="1">
        <v>124.29</v>
      </c>
      <c r="M26" s="1" t="s">
        <v>54</v>
      </c>
      <c r="N26" s="1">
        <v>5</v>
      </c>
      <c r="P26" s="4" t="s">
        <v>290</v>
      </c>
      <c r="Q26" s="4" t="s">
        <v>291</v>
      </c>
      <c r="R26" s="10" t="s">
        <v>16</v>
      </c>
      <c r="S26" s="2">
        <v>122.67</v>
      </c>
      <c r="T26" s="10"/>
      <c r="V26" s="1">
        <v>2</v>
      </c>
      <c r="W26" s="1">
        <v>120.96</v>
      </c>
      <c r="Y26" s="1" t="s">
        <v>54</v>
      </c>
      <c r="Z26" s="1">
        <v>5</v>
      </c>
      <c r="AA26" s="1">
        <v>343</v>
      </c>
      <c r="AB26" s="4" t="s">
        <v>380</v>
      </c>
      <c r="AC26" s="4" t="s">
        <v>129</v>
      </c>
      <c r="AD26" s="10" t="s">
        <v>28</v>
      </c>
      <c r="AE26" s="21">
        <v>129.88</v>
      </c>
      <c r="AH26" s="1">
        <v>8</v>
      </c>
      <c r="AI26" s="1">
        <v>120.59</v>
      </c>
      <c r="AK26" s="1" t="s">
        <v>54</v>
      </c>
      <c r="AL26" s="1">
        <v>5</v>
      </c>
      <c r="AM26" s="1">
        <v>566</v>
      </c>
      <c r="AN26" s="4" t="s">
        <v>419</v>
      </c>
      <c r="AO26" s="11" t="s">
        <v>318</v>
      </c>
      <c r="AP26" s="10" t="s">
        <v>15</v>
      </c>
      <c r="AQ26" s="2">
        <v>120.54</v>
      </c>
      <c r="AR26" s="1" t="s">
        <v>19</v>
      </c>
      <c r="AT26" s="1">
        <v>6</v>
      </c>
      <c r="AU26" s="1">
        <v>119.22</v>
      </c>
      <c r="AW26" s="1" t="s">
        <v>54</v>
      </c>
      <c r="AX26" s="1">
        <v>5</v>
      </c>
      <c r="BA26" s="6" t="s">
        <v>136</v>
      </c>
      <c r="BC26" s="2">
        <v>126.11000000000001</v>
      </c>
      <c r="BE26" s="1" t="s">
        <v>17</v>
      </c>
      <c r="BF26" s="1">
        <v>3</v>
      </c>
      <c r="BG26" s="2">
        <v>126.89</v>
      </c>
      <c r="BH26" s="2"/>
      <c r="BI26" s="1" t="s">
        <v>54</v>
      </c>
      <c r="BJ26" s="1">
        <v>5</v>
      </c>
      <c r="BK26" s="1">
        <v>478</v>
      </c>
      <c r="BL26" s="4" t="s">
        <v>380</v>
      </c>
      <c r="BM26" s="4" t="s">
        <v>129</v>
      </c>
      <c r="BN26" s="1" t="s">
        <v>28</v>
      </c>
      <c r="BO26" s="2">
        <v>123.89</v>
      </c>
      <c r="BP26" s="1" t="s">
        <v>19</v>
      </c>
      <c r="BR26" s="1">
        <v>7</v>
      </c>
      <c r="BS26" s="1">
        <v>121.09</v>
      </c>
      <c r="BU26" s="1" t="s">
        <v>54</v>
      </c>
      <c r="BV26" s="1">
        <v>5</v>
      </c>
      <c r="BW26" s="1">
        <v>564</v>
      </c>
      <c r="BX26" s="4" t="s">
        <v>506</v>
      </c>
      <c r="BY26" s="4" t="s">
        <v>178</v>
      </c>
      <c r="BZ26" s="1" t="s">
        <v>92</v>
      </c>
      <c r="CA26" s="2">
        <v>124.24</v>
      </c>
      <c r="CD26" s="1">
        <v>6</v>
      </c>
      <c r="CE26" s="1">
        <v>120.89</v>
      </c>
      <c r="CG26" s="1" t="s">
        <v>54</v>
      </c>
      <c r="CH26" s="1">
        <v>5</v>
      </c>
      <c r="CI26" s="1">
        <v>2023</v>
      </c>
      <c r="CJ26" s="4" t="s">
        <v>536</v>
      </c>
      <c r="CK26" s="4" t="s">
        <v>537</v>
      </c>
      <c r="CL26" s="1" t="s">
        <v>109</v>
      </c>
      <c r="CM26" s="21">
        <v>138.53</v>
      </c>
      <c r="CO26" s="1" t="s">
        <v>33</v>
      </c>
      <c r="CP26" s="1">
        <v>6</v>
      </c>
      <c r="CQ26" s="2">
        <v>141.30000000000001</v>
      </c>
      <c r="CS26" s="1" t="s">
        <v>54</v>
      </c>
      <c r="CT26" s="1">
        <v>5</v>
      </c>
      <c r="CU26" s="1">
        <v>751</v>
      </c>
      <c r="CV26" s="4" t="s">
        <v>567</v>
      </c>
      <c r="CW26" s="4" t="s">
        <v>568</v>
      </c>
      <c r="CX26" s="1" t="s">
        <v>72</v>
      </c>
      <c r="CY26" s="2">
        <v>121.5</v>
      </c>
      <c r="DB26" s="1">
        <v>6</v>
      </c>
      <c r="DC26" s="2">
        <v>120.83</v>
      </c>
      <c r="DE26" s="1" t="s">
        <v>54</v>
      </c>
      <c r="DF26" s="1">
        <v>5</v>
      </c>
      <c r="DI26" s="4" t="s">
        <v>197</v>
      </c>
      <c r="DK26" s="2">
        <v>120.27</v>
      </c>
      <c r="DM26" s="1" t="s">
        <v>3</v>
      </c>
      <c r="DN26" s="1">
        <v>5</v>
      </c>
      <c r="DO26" s="2">
        <v>122.62</v>
      </c>
      <c r="DQ26" s="1" t="s">
        <v>54</v>
      </c>
      <c r="DR26" s="1">
        <v>5</v>
      </c>
      <c r="DT26" t="s">
        <v>243</v>
      </c>
      <c r="DW26" s="2">
        <v>121.77000000000001</v>
      </c>
      <c r="DX26" s="2"/>
      <c r="DZ26" s="5">
        <v>6</v>
      </c>
      <c r="EA26" s="2">
        <v>120.56</v>
      </c>
      <c r="EB26" s="2"/>
      <c r="EG26" s="34"/>
      <c r="EH26" s="34"/>
    </row>
    <row r="27" spans="1:138" x14ac:dyDescent="0.25">
      <c r="A27" s="1" t="s">
        <v>54</v>
      </c>
      <c r="B27" s="1">
        <v>6</v>
      </c>
      <c r="C27" s="1">
        <v>243</v>
      </c>
      <c r="D27" s="4" t="s">
        <v>366</v>
      </c>
      <c r="E27" s="4" t="s">
        <v>367</v>
      </c>
      <c r="F27" s="1" t="s">
        <v>38</v>
      </c>
      <c r="G27" s="2">
        <v>124.58</v>
      </c>
      <c r="J27" s="1">
        <v>2</v>
      </c>
      <c r="K27" s="1">
        <v>121.07</v>
      </c>
      <c r="M27" s="1" t="s">
        <v>54</v>
      </c>
      <c r="N27" s="1">
        <v>6</v>
      </c>
      <c r="P27" s="4" t="s">
        <v>374</v>
      </c>
      <c r="Q27" s="4" t="s">
        <v>375</v>
      </c>
      <c r="R27" s="10" t="s">
        <v>92</v>
      </c>
      <c r="S27" s="2">
        <v>126.39</v>
      </c>
      <c r="V27" s="1">
        <v>8</v>
      </c>
      <c r="W27" s="2">
        <v>119.5</v>
      </c>
      <c r="Y27" s="1" t="s">
        <v>54</v>
      </c>
      <c r="Z27" s="1" t="s">
        <v>6</v>
      </c>
      <c r="AA27" s="1">
        <v>614</v>
      </c>
      <c r="AB27" s="4" t="s">
        <v>374</v>
      </c>
      <c r="AC27" s="4" t="s">
        <v>126</v>
      </c>
      <c r="AD27" s="1" t="s">
        <v>72</v>
      </c>
      <c r="AE27" s="31">
        <v>126.38</v>
      </c>
      <c r="AF27" s="1" t="s">
        <v>2</v>
      </c>
      <c r="AH27" s="1">
        <v>5</v>
      </c>
      <c r="AI27" s="2">
        <v>116.07</v>
      </c>
      <c r="AK27" s="1" t="s">
        <v>54</v>
      </c>
      <c r="AL27" s="1">
        <v>6</v>
      </c>
      <c r="AM27" s="1">
        <v>662</v>
      </c>
      <c r="AN27" s="4" t="s">
        <v>439</v>
      </c>
      <c r="AO27" s="4" t="s">
        <v>440</v>
      </c>
      <c r="AP27" s="1" t="s">
        <v>441</v>
      </c>
      <c r="AQ27" s="2">
        <v>126.57</v>
      </c>
      <c r="AS27" s="1" t="s">
        <v>17</v>
      </c>
      <c r="AT27" s="1">
        <v>3</v>
      </c>
      <c r="AU27" s="1">
        <v>126.97</v>
      </c>
      <c r="AW27" s="1" t="s">
        <v>54</v>
      </c>
      <c r="AX27" s="1" t="s">
        <v>6</v>
      </c>
      <c r="BA27" s="6" t="s">
        <v>137</v>
      </c>
      <c r="BC27" s="2">
        <v>126.82000000000001</v>
      </c>
      <c r="BF27" s="1">
        <v>2</v>
      </c>
      <c r="BG27" s="2">
        <v>120.21</v>
      </c>
      <c r="BH27" s="2"/>
      <c r="BI27" s="1" t="s">
        <v>54</v>
      </c>
      <c r="BJ27" s="1">
        <v>6</v>
      </c>
      <c r="BK27" s="1">
        <v>924</v>
      </c>
      <c r="BL27" s="4" t="s">
        <v>469</v>
      </c>
      <c r="BM27" s="4" t="s">
        <v>470</v>
      </c>
      <c r="BN27" s="1" t="s">
        <v>93</v>
      </c>
      <c r="BO27" s="21">
        <v>133.41999999999999</v>
      </c>
      <c r="BR27" s="1">
        <v>3</v>
      </c>
      <c r="BS27" s="1">
        <v>121.03</v>
      </c>
      <c r="BU27" s="1" t="s">
        <v>54</v>
      </c>
      <c r="BV27" s="1" t="s">
        <v>6</v>
      </c>
      <c r="BW27" s="1">
        <v>767</v>
      </c>
      <c r="BX27" s="4" t="s">
        <v>507</v>
      </c>
      <c r="BY27" s="4" t="s">
        <v>148</v>
      </c>
      <c r="BZ27" s="1" t="s">
        <v>72</v>
      </c>
      <c r="CA27" s="31">
        <v>119.61</v>
      </c>
      <c r="CB27" s="1" t="s">
        <v>2</v>
      </c>
      <c r="CD27" s="1">
        <v>5</v>
      </c>
      <c r="CE27" s="1">
        <v>117.19</v>
      </c>
      <c r="CG27" s="1" t="s">
        <v>54</v>
      </c>
      <c r="CI27" s="1">
        <v>3171</v>
      </c>
      <c r="CJ27" s="4" t="s">
        <v>518</v>
      </c>
      <c r="CK27" s="4" t="s">
        <v>519</v>
      </c>
      <c r="CL27" s="1" t="s">
        <v>88</v>
      </c>
      <c r="CM27" s="2" t="s">
        <v>40</v>
      </c>
      <c r="CO27" s="1">
        <v>4</v>
      </c>
      <c r="CQ27" s="2">
        <v>119.62</v>
      </c>
      <c r="CS27" s="1" t="s">
        <v>54</v>
      </c>
      <c r="CT27" s="1">
        <v>6</v>
      </c>
      <c r="CU27" s="1">
        <v>268</v>
      </c>
      <c r="CV27" s="4" t="s">
        <v>569</v>
      </c>
      <c r="CW27" s="4" t="s">
        <v>570</v>
      </c>
      <c r="CX27" s="1" t="s">
        <v>437</v>
      </c>
      <c r="CY27" s="2">
        <v>123.08</v>
      </c>
      <c r="DA27" s="1" t="s">
        <v>3</v>
      </c>
      <c r="DB27" s="1">
        <v>7</v>
      </c>
      <c r="DC27" s="2">
        <v>123.4</v>
      </c>
      <c r="DE27" s="1" t="s">
        <v>54</v>
      </c>
      <c r="DF27" s="1">
        <v>6</v>
      </c>
      <c r="DI27" s="4" t="s">
        <v>198</v>
      </c>
      <c r="DK27" s="2">
        <v>120.58000000000001</v>
      </c>
      <c r="DM27" s="1" t="s">
        <v>3</v>
      </c>
      <c r="DN27" s="1">
        <v>3</v>
      </c>
      <c r="DO27" s="2">
        <v>120.61</v>
      </c>
      <c r="DQ27" s="1" t="s">
        <v>54</v>
      </c>
      <c r="DR27" s="1">
        <v>6</v>
      </c>
      <c r="DT27" t="s">
        <v>244</v>
      </c>
      <c r="DW27" s="2">
        <v>122.25</v>
      </c>
      <c r="DX27" s="2"/>
      <c r="DZ27" s="5">
        <v>4</v>
      </c>
      <c r="EA27" s="2">
        <v>121.72</v>
      </c>
      <c r="EB27" s="2"/>
      <c r="EG27" s="34"/>
      <c r="EH27" s="34"/>
    </row>
    <row r="28" spans="1:138" x14ac:dyDescent="0.25">
      <c r="A28" s="1" t="s">
        <v>54</v>
      </c>
      <c r="B28" s="1">
        <v>7</v>
      </c>
      <c r="C28" s="1">
        <v>89</v>
      </c>
      <c r="D28" s="4" t="s">
        <v>293</v>
      </c>
      <c r="E28" s="4" t="s">
        <v>294</v>
      </c>
      <c r="F28" s="1" t="s">
        <v>79</v>
      </c>
      <c r="G28" s="2">
        <v>126.12</v>
      </c>
      <c r="J28" s="1">
        <v>6</v>
      </c>
      <c r="K28" s="1">
        <v>121.07</v>
      </c>
      <c r="M28" s="1" t="s">
        <v>54</v>
      </c>
      <c r="N28" s="1">
        <v>7</v>
      </c>
      <c r="P28" s="4" t="s">
        <v>392</v>
      </c>
      <c r="Q28" s="4" t="s">
        <v>378</v>
      </c>
      <c r="R28" s="1" t="s">
        <v>29</v>
      </c>
      <c r="S28" s="21">
        <v>152.1</v>
      </c>
      <c r="V28" s="1">
        <v>6</v>
      </c>
      <c r="Y28" s="1" t="s">
        <v>54</v>
      </c>
      <c r="AA28" s="1">
        <v>4</v>
      </c>
      <c r="AB28" s="4" t="s">
        <v>414</v>
      </c>
      <c r="AC28" s="4" t="s">
        <v>415</v>
      </c>
      <c r="AD28" s="1" t="s">
        <v>18</v>
      </c>
      <c r="AE28" s="2" t="s">
        <v>40</v>
      </c>
      <c r="AG28" s="1">
        <v>2</v>
      </c>
      <c r="AI28" s="1">
        <v>121.96</v>
      </c>
      <c r="AK28" s="1" t="s">
        <v>54</v>
      </c>
      <c r="AL28" s="1">
        <v>7</v>
      </c>
      <c r="AM28" s="1">
        <v>653</v>
      </c>
      <c r="AN28" s="4" t="s">
        <v>442</v>
      </c>
      <c r="AO28" s="4" t="s">
        <v>443</v>
      </c>
      <c r="AP28" s="1" t="s">
        <v>73</v>
      </c>
      <c r="AQ28" s="2">
        <v>127.28</v>
      </c>
      <c r="AS28" s="1" t="s">
        <v>33</v>
      </c>
      <c r="AT28" s="1">
        <v>7</v>
      </c>
      <c r="AU28" s="1">
        <v>121.89</v>
      </c>
      <c r="AW28" s="1" t="s">
        <v>54</v>
      </c>
      <c r="AX28" s="1">
        <v>7</v>
      </c>
      <c r="BA28" s="6" t="s">
        <v>138</v>
      </c>
      <c r="BC28" s="2">
        <v>128.97999999999999</v>
      </c>
      <c r="BF28" s="1">
        <v>4</v>
      </c>
      <c r="BG28" s="2">
        <v>126.22</v>
      </c>
      <c r="BH28" s="2"/>
      <c r="BI28" s="1" t="s">
        <v>54</v>
      </c>
      <c r="BJ28" s="1">
        <v>7</v>
      </c>
      <c r="BK28" s="1">
        <v>642</v>
      </c>
      <c r="BL28" s="4" t="s">
        <v>471</v>
      </c>
      <c r="BM28" s="4" t="s">
        <v>152</v>
      </c>
      <c r="BN28" s="1" t="s">
        <v>13</v>
      </c>
      <c r="BO28" s="21">
        <v>148</v>
      </c>
      <c r="BQ28" s="1" t="s">
        <v>33</v>
      </c>
      <c r="BR28" s="1">
        <v>4</v>
      </c>
      <c r="BU28" s="1" t="s">
        <v>54</v>
      </c>
      <c r="BV28" s="1" t="s">
        <v>6</v>
      </c>
      <c r="BW28" s="1">
        <v>889</v>
      </c>
      <c r="BX28" s="4" t="s">
        <v>379</v>
      </c>
      <c r="BY28" s="4" t="s">
        <v>154</v>
      </c>
      <c r="BZ28" s="1" t="s">
        <v>88</v>
      </c>
      <c r="CD28" s="1">
        <v>3</v>
      </c>
      <c r="CE28" s="1">
        <v>119.79</v>
      </c>
      <c r="CG28" s="1" t="s">
        <v>54</v>
      </c>
      <c r="CI28" s="1">
        <v>1711</v>
      </c>
      <c r="CJ28" s="4" t="s">
        <v>497</v>
      </c>
      <c r="CK28" s="4" t="s">
        <v>176</v>
      </c>
      <c r="CL28" s="1" t="s">
        <v>87</v>
      </c>
      <c r="CM28" s="2" t="s">
        <v>40</v>
      </c>
      <c r="CO28" s="1">
        <v>3</v>
      </c>
      <c r="CQ28" s="2">
        <v>117.48</v>
      </c>
      <c r="CS28" s="1" t="s">
        <v>54</v>
      </c>
      <c r="CT28" s="1">
        <v>7</v>
      </c>
      <c r="CU28" s="1">
        <v>661</v>
      </c>
      <c r="CV28" s="4" t="s">
        <v>571</v>
      </c>
      <c r="CW28" s="4" t="s">
        <v>572</v>
      </c>
      <c r="CX28" s="1" t="s">
        <v>484</v>
      </c>
      <c r="CY28" s="21">
        <v>132.51</v>
      </c>
      <c r="DB28" s="1">
        <v>5</v>
      </c>
      <c r="DC28" s="2">
        <v>128.77000000000001</v>
      </c>
      <c r="DE28" s="1" t="s">
        <v>54</v>
      </c>
      <c r="DF28" s="1">
        <v>7</v>
      </c>
      <c r="DI28" s="4" t="s">
        <v>199</v>
      </c>
      <c r="DK28" s="2">
        <v>125.2</v>
      </c>
      <c r="DN28" s="1">
        <v>8</v>
      </c>
      <c r="DO28" s="2">
        <v>121.27</v>
      </c>
      <c r="DQ28" s="1" t="s">
        <v>54</v>
      </c>
      <c r="DR28" s="1">
        <v>7</v>
      </c>
      <c r="DT28" t="s">
        <v>245</v>
      </c>
      <c r="DW28" s="2">
        <v>124.06000000000002</v>
      </c>
      <c r="DX28" s="2"/>
      <c r="DZ28" s="5">
        <v>5</v>
      </c>
      <c r="EA28" s="2">
        <v>121.56</v>
      </c>
      <c r="EB28" s="2"/>
      <c r="EG28" s="34"/>
      <c r="EH28" s="34"/>
    </row>
    <row r="29" spans="1:138" x14ac:dyDescent="0.25">
      <c r="B29" s="1">
        <v>8</v>
      </c>
      <c r="C29" s="1">
        <v>386</v>
      </c>
      <c r="D29" s="4" t="s">
        <v>332</v>
      </c>
      <c r="E29" s="4" t="s">
        <v>333</v>
      </c>
      <c r="F29" s="1" t="s">
        <v>334</v>
      </c>
      <c r="G29" s="21">
        <v>137.04</v>
      </c>
      <c r="J29" s="1">
        <v>7</v>
      </c>
      <c r="K29" s="1">
        <v>125.14</v>
      </c>
      <c r="M29" s="1" t="s">
        <v>54</v>
      </c>
      <c r="P29" s="4" t="s">
        <v>393</v>
      </c>
      <c r="Q29" s="4" t="s">
        <v>292</v>
      </c>
      <c r="R29" s="1" t="s">
        <v>97</v>
      </c>
      <c r="S29" s="2" t="s">
        <v>70</v>
      </c>
      <c r="V29" s="1">
        <v>5</v>
      </c>
      <c r="W29" s="2"/>
      <c r="AB29" s="4"/>
      <c r="AC29" s="4"/>
      <c r="AK29" s="1" t="s">
        <v>54</v>
      </c>
      <c r="AL29" s="1">
        <v>8</v>
      </c>
      <c r="AM29" s="1">
        <v>729</v>
      </c>
      <c r="AN29" s="4" t="s">
        <v>444</v>
      </c>
      <c r="AO29" s="4" t="s">
        <v>445</v>
      </c>
      <c r="AP29" s="10" t="s">
        <v>29</v>
      </c>
      <c r="AQ29" s="21">
        <v>150.35</v>
      </c>
      <c r="AS29" s="1" t="s">
        <v>17</v>
      </c>
      <c r="AT29" s="1">
        <v>8</v>
      </c>
      <c r="BH29" s="2"/>
      <c r="BI29" s="1" t="s">
        <v>54</v>
      </c>
      <c r="BK29" s="1">
        <v>703</v>
      </c>
      <c r="BL29" s="4" t="s">
        <v>392</v>
      </c>
      <c r="BM29" s="4" t="s">
        <v>378</v>
      </c>
      <c r="BN29" s="1" t="s">
        <v>29</v>
      </c>
      <c r="BO29" s="2" t="s">
        <v>6</v>
      </c>
      <c r="BR29" s="1">
        <v>8</v>
      </c>
      <c r="BX29" s="4"/>
      <c r="BY29" s="4"/>
      <c r="CG29" s="1" t="s">
        <v>54</v>
      </c>
      <c r="CI29" s="1">
        <v>2204</v>
      </c>
      <c r="CJ29" s="4" t="s">
        <v>399</v>
      </c>
      <c r="CK29" s="4" t="s">
        <v>133</v>
      </c>
      <c r="CL29" s="1" t="s">
        <v>76</v>
      </c>
      <c r="CM29" s="2" t="s">
        <v>40</v>
      </c>
      <c r="CO29" s="1">
        <v>5</v>
      </c>
      <c r="CQ29" s="1">
        <v>121.55</v>
      </c>
      <c r="CS29" s="1" t="s">
        <v>54</v>
      </c>
      <c r="CU29" s="1">
        <v>763</v>
      </c>
      <c r="CV29" s="4" t="s">
        <v>573</v>
      </c>
      <c r="CW29" s="4" t="s">
        <v>181</v>
      </c>
      <c r="CX29" s="1" t="s">
        <v>574</v>
      </c>
      <c r="CY29" s="2" t="s">
        <v>40</v>
      </c>
      <c r="DA29" s="1">
        <v>8</v>
      </c>
      <c r="DC29" s="2">
        <v>119.9</v>
      </c>
      <c r="DE29" s="1" t="s">
        <v>54</v>
      </c>
      <c r="DF29" s="1">
        <v>8</v>
      </c>
      <c r="DI29" s="4" t="s">
        <v>200</v>
      </c>
      <c r="DK29" s="21">
        <v>130.22</v>
      </c>
      <c r="DN29" s="1">
        <v>1</v>
      </c>
      <c r="DO29" s="2">
        <v>129.41</v>
      </c>
      <c r="EG29" s="34"/>
      <c r="EH29" s="34"/>
    </row>
    <row r="30" spans="1:138" x14ac:dyDescent="0.25">
      <c r="AB30" s="4"/>
      <c r="AC30" s="4"/>
      <c r="AN30" s="4"/>
      <c r="AO30" s="4"/>
      <c r="BH30" s="2"/>
      <c r="BL30" s="4"/>
      <c r="BM30" s="4"/>
      <c r="BX30" s="4"/>
      <c r="BY30" s="4"/>
      <c r="CJ30" s="4"/>
      <c r="CK30" s="4"/>
      <c r="CV30" s="4"/>
      <c r="CW30" s="4"/>
      <c r="CY30" s="2"/>
      <c r="EG30" s="34"/>
      <c r="EH30" s="34"/>
    </row>
    <row r="31" spans="1:138" x14ac:dyDescent="0.25">
      <c r="BH31" s="2"/>
      <c r="BL31" s="4"/>
      <c r="BM31" s="4"/>
      <c r="BX31" s="4"/>
      <c r="BY31" s="4"/>
      <c r="CJ31" s="4"/>
      <c r="CK31" s="4"/>
      <c r="CV31" s="4"/>
      <c r="CW31" s="4"/>
      <c r="CY31" s="2"/>
      <c r="EG31" s="34"/>
      <c r="EH31" s="34"/>
    </row>
    <row r="32" spans="1:138" x14ac:dyDescent="0.25">
      <c r="A32" s="1" t="s">
        <v>55</v>
      </c>
      <c r="B32" s="1">
        <v>1</v>
      </c>
      <c r="C32" s="1">
        <v>51</v>
      </c>
      <c r="D32" s="4" t="s">
        <v>286</v>
      </c>
      <c r="E32" s="4" t="s">
        <v>287</v>
      </c>
      <c r="F32" s="1" t="s">
        <v>288</v>
      </c>
      <c r="G32" s="2">
        <v>123.39</v>
      </c>
      <c r="H32" s="1" t="s">
        <v>2</v>
      </c>
      <c r="J32" s="1">
        <v>4</v>
      </c>
      <c r="K32" s="1">
        <v>117.99</v>
      </c>
      <c r="M32" s="1" t="s">
        <v>55</v>
      </c>
      <c r="N32" s="1">
        <v>1</v>
      </c>
      <c r="P32" s="4" t="s">
        <v>303</v>
      </c>
      <c r="Q32" s="4" t="s">
        <v>316</v>
      </c>
      <c r="R32" s="1" t="s">
        <v>72</v>
      </c>
      <c r="S32" s="2">
        <v>123.6</v>
      </c>
      <c r="T32" s="13" t="s">
        <v>2</v>
      </c>
      <c r="V32" s="1">
        <v>4</v>
      </c>
      <c r="W32" s="2">
        <v>117.5</v>
      </c>
      <c r="Y32" s="1" t="s">
        <v>55</v>
      </c>
      <c r="Z32" s="1">
        <v>1</v>
      </c>
      <c r="AA32" s="1">
        <v>620</v>
      </c>
      <c r="AB32" s="4" t="s">
        <v>303</v>
      </c>
      <c r="AC32" s="11" t="s">
        <v>316</v>
      </c>
      <c r="AD32" s="10" t="s">
        <v>72</v>
      </c>
      <c r="AE32" s="2">
        <v>120.62</v>
      </c>
      <c r="AF32" s="1" t="s">
        <v>2</v>
      </c>
      <c r="AH32" s="1">
        <v>7</v>
      </c>
      <c r="AI32" s="1">
        <v>116.93</v>
      </c>
      <c r="AK32" s="1" t="s">
        <v>55</v>
      </c>
      <c r="AL32" s="1">
        <v>1</v>
      </c>
      <c r="AM32" s="1">
        <v>666</v>
      </c>
      <c r="AN32" s="4" t="s">
        <v>322</v>
      </c>
      <c r="AO32" s="11" t="s">
        <v>147</v>
      </c>
      <c r="AP32" s="10" t="s">
        <v>11</v>
      </c>
      <c r="AQ32" s="2">
        <v>120.31</v>
      </c>
      <c r="AR32" s="1" t="s">
        <v>2</v>
      </c>
      <c r="AT32" s="1">
        <v>7</v>
      </c>
      <c r="AU32" s="1">
        <v>119.31</v>
      </c>
      <c r="AW32" s="1" t="s">
        <v>55</v>
      </c>
      <c r="AX32" s="1">
        <v>1</v>
      </c>
      <c r="BA32" s="6" t="s">
        <v>139</v>
      </c>
      <c r="BC32" s="2">
        <v>118.91</v>
      </c>
      <c r="BD32" s="1" t="s">
        <v>2</v>
      </c>
      <c r="BE32" s="1" t="s">
        <v>3</v>
      </c>
      <c r="BF32" s="1">
        <v>4</v>
      </c>
      <c r="BG32" s="2">
        <v>119.24</v>
      </c>
      <c r="BH32" s="2"/>
      <c r="BI32" s="1" t="s">
        <v>55</v>
      </c>
      <c r="BJ32" s="1">
        <v>1</v>
      </c>
      <c r="BK32" s="1">
        <v>503</v>
      </c>
      <c r="BL32" s="4" t="s">
        <v>419</v>
      </c>
      <c r="BM32" s="4" t="s">
        <v>318</v>
      </c>
      <c r="BN32" s="10" t="s">
        <v>15</v>
      </c>
      <c r="BO32" s="2">
        <v>122.33</v>
      </c>
      <c r="BP32" s="1" t="s">
        <v>2</v>
      </c>
      <c r="BR32" s="1">
        <v>7</v>
      </c>
      <c r="BS32" s="1">
        <v>118.99</v>
      </c>
      <c r="BU32" s="1" t="s">
        <v>55</v>
      </c>
      <c r="BV32" s="1">
        <v>1</v>
      </c>
      <c r="BW32" s="1">
        <v>740</v>
      </c>
      <c r="BX32" s="4" t="s">
        <v>461</v>
      </c>
      <c r="BY32" s="4" t="s">
        <v>187</v>
      </c>
      <c r="BZ32" s="1" t="s">
        <v>26</v>
      </c>
      <c r="CA32" s="2">
        <v>121.01</v>
      </c>
      <c r="CB32" s="1" t="s">
        <v>2</v>
      </c>
      <c r="CD32" s="1">
        <v>4</v>
      </c>
      <c r="CE32" s="1">
        <v>118.61</v>
      </c>
      <c r="CG32" s="1" t="s">
        <v>55</v>
      </c>
      <c r="CH32" s="1">
        <v>1</v>
      </c>
      <c r="CI32" s="1">
        <v>2329</v>
      </c>
      <c r="CJ32" s="4" t="s">
        <v>477</v>
      </c>
      <c r="CK32" s="4" t="s">
        <v>132</v>
      </c>
      <c r="CL32" s="1" t="s">
        <v>12</v>
      </c>
      <c r="CM32" s="2">
        <v>120.54</v>
      </c>
      <c r="CN32" s="1" t="s">
        <v>2</v>
      </c>
      <c r="CP32" s="1">
        <v>6</v>
      </c>
      <c r="CQ32" s="1">
        <v>116.76</v>
      </c>
      <c r="CS32" s="1" t="s">
        <v>55</v>
      </c>
      <c r="CT32" s="1">
        <v>1</v>
      </c>
      <c r="CU32" s="1">
        <v>665</v>
      </c>
      <c r="CV32" s="4" t="s">
        <v>575</v>
      </c>
      <c r="CW32" s="4" t="s">
        <v>576</v>
      </c>
      <c r="CX32" s="1" t="s">
        <v>8</v>
      </c>
      <c r="CY32" s="2">
        <v>121.16</v>
      </c>
      <c r="CZ32" s="1" t="s">
        <v>2</v>
      </c>
      <c r="DB32" s="1">
        <v>5</v>
      </c>
      <c r="DC32" s="2">
        <v>120.57</v>
      </c>
      <c r="DE32" s="1" t="s">
        <v>55</v>
      </c>
      <c r="DF32" s="1">
        <v>1</v>
      </c>
      <c r="DI32" s="4" t="s">
        <v>177</v>
      </c>
      <c r="DK32" s="2">
        <v>118.38</v>
      </c>
      <c r="DL32" s="1" t="s">
        <v>2</v>
      </c>
      <c r="DN32" s="1">
        <v>3</v>
      </c>
      <c r="DO32" s="2">
        <v>117.43</v>
      </c>
      <c r="DQ32" s="1" t="s">
        <v>55</v>
      </c>
      <c r="DR32" s="1">
        <v>1</v>
      </c>
      <c r="DT32" t="s">
        <v>246</v>
      </c>
      <c r="DW32" s="2">
        <v>120.75000000000001</v>
      </c>
      <c r="DX32" s="2" t="s">
        <v>2</v>
      </c>
      <c r="DZ32" s="5">
        <v>4</v>
      </c>
      <c r="EA32" s="2">
        <v>117.03</v>
      </c>
      <c r="EB32" s="2"/>
      <c r="EC32" s="2">
        <f>AVERAGE(G32:G39,S32:S37,AE32:AE38,AQ32:AQ38,BC32:BC36,BO32:BO37,CA32:CA38,CM32:CM35,CY32:CY38,DK32:DK38,DW32:DW39)</f>
        <v>122.15375000000002</v>
      </c>
      <c r="ED32" s="2">
        <f>STDEV(G32:G39,S32:S37,AE32:AE38,AQ32:AQ38,BC32:BC36,BO32:BO37,CA32:CA38,CM32:CM35,CY32:CY38,DK32:DK38,DW32:DW39)</f>
        <v>2.0797097830442932</v>
      </c>
      <c r="EG32" s="2">
        <f>AVERAGE(K32:K39,W32:W37,AI32:AI38,AU32:AU38,BG32:BG36,BS32:BS37,CE32:CE38,CQ32:CQ35,DC32:DC38,DO32:DO38,EA32:EA39)</f>
        <v>120.02930555555554</v>
      </c>
      <c r="EH32" s="2">
        <f>STDEV(K32:K39,W32:W37,AI32:AI38,AU32:AU38,BG32:BG36,BS32:BS37,CE32:CE38,CQ32:CQ35,DC32:DC38,DO32:DO38,EA32:EA39)</f>
        <v>1.8439358749573194</v>
      </c>
    </row>
    <row r="33" spans="1:138" x14ac:dyDescent="0.25">
      <c r="A33" s="1" t="s">
        <v>55</v>
      </c>
      <c r="B33" s="1">
        <v>2</v>
      </c>
      <c r="C33" s="1">
        <v>920</v>
      </c>
      <c r="D33" s="4" t="s">
        <v>303</v>
      </c>
      <c r="E33" s="4" t="s">
        <v>118</v>
      </c>
      <c r="F33" s="1" t="s">
        <v>72</v>
      </c>
      <c r="G33" s="2">
        <v>123.68</v>
      </c>
      <c r="H33" s="1" t="s">
        <v>2</v>
      </c>
      <c r="J33" s="1">
        <v>1</v>
      </c>
      <c r="K33" s="1">
        <v>118.47</v>
      </c>
      <c r="M33" s="1" t="s">
        <v>55</v>
      </c>
      <c r="N33" s="1">
        <v>2</v>
      </c>
      <c r="P33" s="4" t="s">
        <v>324</v>
      </c>
      <c r="Q33" s="4" t="s">
        <v>325</v>
      </c>
      <c r="R33" s="10" t="s">
        <v>11</v>
      </c>
      <c r="S33" s="2">
        <v>123.9</v>
      </c>
      <c r="T33" s="1" t="s">
        <v>2</v>
      </c>
      <c r="V33" s="1">
        <v>2</v>
      </c>
      <c r="W33" s="2">
        <v>118.92</v>
      </c>
      <c r="Y33" s="1" t="s">
        <v>55</v>
      </c>
      <c r="Z33" s="1">
        <v>2</v>
      </c>
      <c r="AA33" s="1">
        <v>258</v>
      </c>
      <c r="AB33" s="4" t="s">
        <v>416</v>
      </c>
      <c r="AC33" s="4" t="s">
        <v>417</v>
      </c>
      <c r="AD33" s="1" t="s">
        <v>22</v>
      </c>
      <c r="AE33" s="2">
        <v>120.87</v>
      </c>
      <c r="AF33" s="1" t="s">
        <v>2</v>
      </c>
      <c r="AH33" s="1">
        <v>4</v>
      </c>
      <c r="AI33" s="1">
        <v>119.54</v>
      </c>
      <c r="AK33" s="1" t="s">
        <v>55</v>
      </c>
      <c r="AL33" s="1">
        <v>2</v>
      </c>
      <c r="AM33" s="1">
        <v>481</v>
      </c>
      <c r="AN33" s="4" t="s">
        <v>446</v>
      </c>
      <c r="AO33" s="4" t="s">
        <v>121</v>
      </c>
      <c r="AP33" s="10" t="s">
        <v>10</v>
      </c>
      <c r="AQ33" s="2">
        <v>120.47</v>
      </c>
      <c r="AR33" s="1" t="s">
        <v>2</v>
      </c>
      <c r="AT33" s="1">
        <v>3</v>
      </c>
      <c r="AU33" s="1">
        <v>120.18</v>
      </c>
      <c r="AW33" s="1" t="s">
        <v>55</v>
      </c>
      <c r="AX33" s="1">
        <v>2</v>
      </c>
      <c r="BA33" s="6" t="s">
        <v>140</v>
      </c>
      <c r="BC33" s="2">
        <v>119.01</v>
      </c>
      <c r="BD33" s="1" t="s">
        <v>2</v>
      </c>
      <c r="BF33" s="1">
        <v>8</v>
      </c>
      <c r="BG33" s="2">
        <v>118.45</v>
      </c>
      <c r="BH33" s="2"/>
      <c r="BI33" s="1" t="s">
        <v>55</v>
      </c>
      <c r="BJ33" s="1">
        <v>2</v>
      </c>
      <c r="BK33" s="1">
        <v>726</v>
      </c>
      <c r="BL33" s="4" t="s">
        <v>335</v>
      </c>
      <c r="BM33" s="4" t="s">
        <v>120</v>
      </c>
      <c r="BN33" s="1" t="s">
        <v>8</v>
      </c>
      <c r="BO33" s="2">
        <v>122.37</v>
      </c>
      <c r="BP33" s="1" t="s">
        <v>2</v>
      </c>
      <c r="BR33" s="1">
        <v>3</v>
      </c>
      <c r="BS33" s="1">
        <v>119.77</v>
      </c>
      <c r="BU33" s="1" t="s">
        <v>55</v>
      </c>
      <c r="BV33" s="1">
        <v>2</v>
      </c>
      <c r="BW33" s="1">
        <v>580</v>
      </c>
      <c r="BX33" s="4" t="s">
        <v>508</v>
      </c>
      <c r="BY33" s="4" t="s">
        <v>51</v>
      </c>
      <c r="BZ33" s="1" t="s">
        <v>12</v>
      </c>
      <c r="CA33" s="2">
        <v>121.03</v>
      </c>
      <c r="CB33" s="1" t="s">
        <v>2</v>
      </c>
      <c r="CD33" s="1">
        <v>5</v>
      </c>
      <c r="CE33" s="1">
        <v>119.68</v>
      </c>
      <c r="CG33" s="1" t="s">
        <v>55</v>
      </c>
      <c r="CH33" s="1">
        <v>2</v>
      </c>
      <c r="CI33" s="1">
        <v>1878</v>
      </c>
      <c r="CJ33" s="4" t="s">
        <v>538</v>
      </c>
      <c r="CK33" s="4" t="s">
        <v>180</v>
      </c>
      <c r="CL33" s="1" t="s">
        <v>10</v>
      </c>
      <c r="CM33" s="2">
        <v>121.41</v>
      </c>
      <c r="CN33" s="1" t="s">
        <v>2</v>
      </c>
      <c r="CP33" s="1">
        <v>7</v>
      </c>
      <c r="CQ33" s="1">
        <v>120.52</v>
      </c>
      <c r="CS33" s="1" t="s">
        <v>55</v>
      </c>
      <c r="CT33" s="1">
        <v>2</v>
      </c>
      <c r="CU33" s="1">
        <v>286</v>
      </c>
      <c r="CV33" s="4" t="s">
        <v>522</v>
      </c>
      <c r="CW33" s="4" t="s">
        <v>170</v>
      </c>
      <c r="CX33" s="1" t="s">
        <v>38</v>
      </c>
      <c r="CY33" s="2">
        <v>121.33</v>
      </c>
      <c r="CZ33" s="1" t="s">
        <v>2</v>
      </c>
      <c r="DB33" s="1">
        <v>3</v>
      </c>
      <c r="DC33" s="2">
        <v>117.7</v>
      </c>
      <c r="DE33" s="1" t="s">
        <v>55</v>
      </c>
      <c r="DF33" s="1">
        <v>2</v>
      </c>
      <c r="DI33" s="4" t="s">
        <v>163</v>
      </c>
      <c r="DK33" s="2">
        <v>118.44</v>
      </c>
      <c r="DL33" s="1" t="s">
        <v>2</v>
      </c>
      <c r="DM33" s="1" t="s">
        <v>3</v>
      </c>
      <c r="DN33" s="1">
        <v>4</v>
      </c>
      <c r="DO33" s="2">
        <v>119.65</v>
      </c>
      <c r="DQ33" s="1" t="s">
        <v>55</v>
      </c>
      <c r="DR33" s="1">
        <v>2</v>
      </c>
      <c r="DT33" t="s">
        <v>247</v>
      </c>
      <c r="DW33" s="2">
        <v>121.03999999999999</v>
      </c>
      <c r="DX33" s="2" t="s">
        <v>2</v>
      </c>
      <c r="DZ33" s="5">
        <v>6</v>
      </c>
      <c r="EA33" s="2">
        <v>118.01</v>
      </c>
      <c r="EB33" s="2"/>
      <c r="EG33" s="34"/>
      <c r="EH33" s="34"/>
    </row>
    <row r="34" spans="1:138" x14ac:dyDescent="0.25">
      <c r="A34" s="1" t="s">
        <v>55</v>
      </c>
      <c r="B34" s="1">
        <v>3</v>
      </c>
      <c r="C34" s="1">
        <v>703</v>
      </c>
      <c r="D34" s="4" t="s">
        <v>368</v>
      </c>
      <c r="E34" s="11" t="s">
        <v>325</v>
      </c>
      <c r="F34" s="10" t="s">
        <v>11</v>
      </c>
      <c r="G34" s="2">
        <v>124.01</v>
      </c>
      <c r="H34" s="1" t="s">
        <v>2</v>
      </c>
      <c r="J34" s="1">
        <v>8</v>
      </c>
      <c r="K34" s="1">
        <v>119.74</v>
      </c>
      <c r="M34" s="1" t="s">
        <v>55</v>
      </c>
      <c r="N34" s="1">
        <v>3</v>
      </c>
      <c r="P34" s="4" t="s">
        <v>358</v>
      </c>
      <c r="Q34" s="4" t="s">
        <v>359</v>
      </c>
      <c r="R34" s="1" t="s">
        <v>10</v>
      </c>
      <c r="S34" s="2">
        <v>123.72</v>
      </c>
      <c r="T34" s="1" t="s">
        <v>2</v>
      </c>
      <c r="V34" s="1">
        <v>7</v>
      </c>
      <c r="W34" s="2">
        <v>119.5</v>
      </c>
      <c r="Y34" s="1" t="s">
        <v>55</v>
      </c>
      <c r="Z34" s="1">
        <v>3</v>
      </c>
      <c r="AA34" s="1">
        <v>47</v>
      </c>
      <c r="AB34" s="4" t="s">
        <v>418</v>
      </c>
      <c r="AC34" s="4" t="s">
        <v>128</v>
      </c>
      <c r="AD34" s="1" t="s">
        <v>24</v>
      </c>
      <c r="AE34" s="2">
        <v>121.09</v>
      </c>
      <c r="AF34" s="1" t="s">
        <v>2</v>
      </c>
      <c r="AH34" s="1">
        <v>1</v>
      </c>
      <c r="AI34" s="1">
        <v>118.17</v>
      </c>
      <c r="AK34" s="1" t="s">
        <v>55</v>
      </c>
      <c r="AL34" s="1">
        <v>3</v>
      </c>
      <c r="AM34" s="1">
        <v>778</v>
      </c>
      <c r="AN34" s="4" t="s">
        <v>447</v>
      </c>
      <c r="AO34" s="4" t="s">
        <v>448</v>
      </c>
      <c r="AP34" s="10" t="s">
        <v>327</v>
      </c>
      <c r="AQ34" s="2">
        <v>120.73</v>
      </c>
      <c r="AR34" s="1" t="s">
        <v>2</v>
      </c>
      <c r="AT34" s="1">
        <v>4</v>
      </c>
      <c r="AU34" s="1">
        <v>120.08</v>
      </c>
      <c r="AW34" s="1" t="s">
        <v>55</v>
      </c>
      <c r="AX34" s="1">
        <v>3</v>
      </c>
      <c r="BA34" s="6" t="s">
        <v>141</v>
      </c>
      <c r="BC34" s="2">
        <v>119.42</v>
      </c>
      <c r="BD34" s="1" t="s">
        <v>2</v>
      </c>
      <c r="BF34" s="1">
        <v>3</v>
      </c>
      <c r="BG34" s="2">
        <v>118.51</v>
      </c>
      <c r="BH34" s="2"/>
      <c r="BI34" s="1" t="s">
        <v>55</v>
      </c>
      <c r="BJ34" s="1">
        <v>3</v>
      </c>
      <c r="BK34" s="1">
        <v>632</v>
      </c>
      <c r="BL34" s="4" t="s">
        <v>472</v>
      </c>
      <c r="BM34" s="4" t="s">
        <v>166</v>
      </c>
      <c r="BN34" s="1" t="s">
        <v>11</v>
      </c>
      <c r="BO34" s="2">
        <v>122.46</v>
      </c>
      <c r="BP34" s="1" t="s">
        <v>2</v>
      </c>
      <c r="BR34" s="1">
        <v>5</v>
      </c>
      <c r="BS34" s="1">
        <v>120.91</v>
      </c>
      <c r="BU34" s="1" t="s">
        <v>55</v>
      </c>
      <c r="BV34" s="1">
        <v>3</v>
      </c>
      <c r="BW34" s="1">
        <v>974</v>
      </c>
      <c r="BX34" s="4" t="s">
        <v>411</v>
      </c>
      <c r="BY34" s="4" t="s">
        <v>130</v>
      </c>
      <c r="BZ34" s="1" t="s">
        <v>4</v>
      </c>
      <c r="CA34" s="2">
        <v>121.11</v>
      </c>
      <c r="CB34" s="1" t="s">
        <v>2</v>
      </c>
      <c r="CD34" s="1">
        <v>6</v>
      </c>
      <c r="CE34" s="1">
        <v>118.61</v>
      </c>
      <c r="CG34" s="1" t="s">
        <v>55</v>
      </c>
      <c r="CH34" s="1">
        <v>3</v>
      </c>
      <c r="CI34" s="1">
        <v>1990</v>
      </c>
      <c r="CJ34" s="4" t="s">
        <v>475</v>
      </c>
      <c r="CK34" s="4" t="s">
        <v>476</v>
      </c>
      <c r="CL34" s="1" t="s">
        <v>39</v>
      </c>
      <c r="CM34" s="2">
        <v>122.29</v>
      </c>
      <c r="CN34" s="1" t="s">
        <v>2</v>
      </c>
      <c r="CP34" s="1">
        <v>2</v>
      </c>
      <c r="CQ34" s="1">
        <v>120.44</v>
      </c>
      <c r="CS34" s="1" t="s">
        <v>55</v>
      </c>
      <c r="CT34" s="1">
        <v>3</v>
      </c>
      <c r="CU34" s="1">
        <v>781</v>
      </c>
      <c r="CV34" s="4" t="s">
        <v>357</v>
      </c>
      <c r="CW34" s="4" t="s">
        <v>141</v>
      </c>
      <c r="CX34" s="1" t="s">
        <v>101</v>
      </c>
      <c r="CY34" s="2">
        <v>121.35</v>
      </c>
      <c r="CZ34" s="1" t="s">
        <v>2</v>
      </c>
      <c r="DB34" s="1">
        <v>4</v>
      </c>
      <c r="DC34" s="2">
        <v>120.4</v>
      </c>
      <c r="DE34" s="1" t="s">
        <v>55</v>
      </c>
      <c r="DF34" s="1">
        <v>3</v>
      </c>
      <c r="DI34" s="4" t="s">
        <v>86</v>
      </c>
      <c r="DK34" s="2">
        <v>118.99</v>
      </c>
      <c r="DL34" s="1" t="s">
        <v>19</v>
      </c>
      <c r="DM34" s="1" t="s">
        <v>17</v>
      </c>
      <c r="DN34" s="1">
        <v>5</v>
      </c>
      <c r="DO34" s="2">
        <v>119.14</v>
      </c>
      <c r="DQ34" s="1" t="s">
        <v>55</v>
      </c>
      <c r="DR34" s="1">
        <v>3</v>
      </c>
      <c r="DT34" t="s">
        <v>248</v>
      </c>
      <c r="DW34" s="2">
        <v>121.8</v>
      </c>
      <c r="DX34" s="2" t="s">
        <v>2</v>
      </c>
      <c r="DZ34" s="5">
        <v>7</v>
      </c>
      <c r="EA34" s="2">
        <v>120.8</v>
      </c>
      <c r="EB34" s="2"/>
      <c r="EG34" s="34"/>
      <c r="EH34" s="34"/>
    </row>
    <row r="35" spans="1:138" x14ac:dyDescent="0.25">
      <c r="A35" s="1" t="s">
        <v>55</v>
      </c>
      <c r="B35" s="1">
        <v>4</v>
      </c>
      <c r="C35" s="1">
        <v>745</v>
      </c>
      <c r="D35" s="4" t="s">
        <v>369</v>
      </c>
      <c r="E35" s="4" t="s">
        <v>370</v>
      </c>
      <c r="F35" s="1" t="s">
        <v>371</v>
      </c>
      <c r="G35" s="2">
        <v>124.61</v>
      </c>
      <c r="J35" s="1">
        <v>2</v>
      </c>
      <c r="K35" s="1">
        <v>119.56</v>
      </c>
      <c r="M35" s="1" t="s">
        <v>55</v>
      </c>
      <c r="N35" s="1">
        <v>4</v>
      </c>
      <c r="P35" s="4" t="s">
        <v>279</v>
      </c>
      <c r="Q35" s="4" t="s">
        <v>280</v>
      </c>
      <c r="R35" s="10" t="s">
        <v>27</v>
      </c>
      <c r="S35" s="2">
        <v>123.87</v>
      </c>
      <c r="V35" s="1">
        <v>6</v>
      </c>
      <c r="W35" s="2">
        <v>121.27</v>
      </c>
      <c r="Y35" s="1" t="s">
        <v>55</v>
      </c>
      <c r="Z35" s="1">
        <v>4</v>
      </c>
      <c r="AA35" s="1">
        <v>702</v>
      </c>
      <c r="AB35" s="4" t="s">
        <v>357</v>
      </c>
      <c r="AC35" s="4" t="s">
        <v>141</v>
      </c>
      <c r="AD35" s="10" t="s">
        <v>101</v>
      </c>
      <c r="AE35" s="2">
        <v>121.63</v>
      </c>
      <c r="AF35" s="1" t="s">
        <v>2</v>
      </c>
      <c r="AG35" s="1" t="s">
        <v>3</v>
      </c>
      <c r="AH35" s="1">
        <v>3</v>
      </c>
      <c r="AI35" s="1">
        <v>121.65</v>
      </c>
      <c r="AK35" s="1" t="s">
        <v>55</v>
      </c>
      <c r="AL35" s="1">
        <v>4</v>
      </c>
      <c r="AM35" s="1">
        <v>220</v>
      </c>
      <c r="AN35" s="4" t="s">
        <v>290</v>
      </c>
      <c r="AO35" s="4" t="s">
        <v>291</v>
      </c>
      <c r="AP35" s="10" t="s">
        <v>16</v>
      </c>
      <c r="AQ35" s="2">
        <v>121.21</v>
      </c>
      <c r="AT35" s="1">
        <v>6</v>
      </c>
      <c r="AU35" s="1">
        <v>119.37</v>
      </c>
      <c r="AW35" s="1" t="s">
        <v>55</v>
      </c>
      <c r="AX35" s="1">
        <v>4</v>
      </c>
      <c r="BA35" s="6" t="s">
        <v>142</v>
      </c>
      <c r="BC35" s="2">
        <v>119.67</v>
      </c>
      <c r="BD35" s="1" t="s">
        <v>19</v>
      </c>
      <c r="BF35" s="1">
        <v>7</v>
      </c>
      <c r="BG35" s="2">
        <v>119.43</v>
      </c>
      <c r="BH35" s="2"/>
      <c r="BI35" s="1" t="s">
        <v>55</v>
      </c>
      <c r="BJ35" s="1">
        <v>4</v>
      </c>
      <c r="BK35" s="1">
        <v>803</v>
      </c>
      <c r="BL35" s="4" t="s">
        <v>326</v>
      </c>
      <c r="BM35" s="4" t="s">
        <v>175</v>
      </c>
      <c r="BN35" s="1" t="s">
        <v>72</v>
      </c>
      <c r="BO35" s="2">
        <v>122.49</v>
      </c>
      <c r="BP35" s="1" t="s">
        <v>19</v>
      </c>
      <c r="BR35" s="1">
        <v>6</v>
      </c>
      <c r="BS35" s="2">
        <v>118.6</v>
      </c>
      <c r="BU35" s="1" t="s">
        <v>55</v>
      </c>
      <c r="BV35" s="1">
        <v>4</v>
      </c>
      <c r="BW35" s="1">
        <v>392</v>
      </c>
      <c r="BX35" s="4" t="s">
        <v>509</v>
      </c>
      <c r="BY35" s="4" t="s">
        <v>103</v>
      </c>
      <c r="BZ35" s="1" t="s">
        <v>10</v>
      </c>
      <c r="CA35" s="2">
        <v>121.17</v>
      </c>
      <c r="CB35" s="1" t="s">
        <v>19</v>
      </c>
      <c r="CD35" s="1">
        <v>1</v>
      </c>
      <c r="CE35" s="1">
        <v>119.97</v>
      </c>
      <c r="CG35" s="1" t="s">
        <v>55</v>
      </c>
      <c r="CH35" s="1">
        <v>4</v>
      </c>
      <c r="CI35" s="1">
        <v>3291</v>
      </c>
      <c r="CJ35" s="4" t="s">
        <v>462</v>
      </c>
      <c r="CK35" s="4" t="s">
        <v>463</v>
      </c>
      <c r="CL35" s="1" t="s">
        <v>4</v>
      </c>
      <c r="CM35" s="2">
        <v>123.85</v>
      </c>
      <c r="CN35" s="1" t="s">
        <v>19</v>
      </c>
      <c r="CP35" s="1">
        <v>3</v>
      </c>
      <c r="CQ35" s="1">
        <v>119.24</v>
      </c>
      <c r="CS35" s="1" t="s">
        <v>55</v>
      </c>
      <c r="CT35" s="1">
        <v>4</v>
      </c>
      <c r="CU35" s="1">
        <v>555</v>
      </c>
      <c r="CV35" s="4" t="s">
        <v>454</v>
      </c>
      <c r="CW35" s="4" t="s">
        <v>153</v>
      </c>
      <c r="CX35" s="1" t="s">
        <v>12</v>
      </c>
      <c r="CY35" s="2">
        <v>121.4</v>
      </c>
      <c r="DB35" s="1">
        <v>6</v>
      </c>
      <c r="DC35" s="1">
        <v>119.37</v>
      </c>
      <c r="DE35" s="1" t="s">
        <v>55</v>
      </c>
      <c r="DF35" s="1">
        <v>4</v>
      </c>
      <c r="DI35" s="4" t="s">
        <v>201</v>
      </c>
      <c r="DK35" s="2">
        <v>119.12</v>
      </c>
      <c r="DL35" s="1" t="s">
        <v>19</v>
      </c>
      <c r="DM35" s="1" t="s">
        <v>17</v>
      </c>
      <c r="DN35" s="1">
        <v>7</v>
      </c>
      <c r="DO35" s="2">
        <v>122.29</v>
      </c>
      <c r="DQ35" s="1" t="s">
        <v>55</v>
      </c>
      <c r="DR35" s="1">
        <v>4</v>
      </c>
      <c r="DT35" t="s">
        <v>249</v>
      </c>
      <c r="DW35" s="2">
        <v>121.92000000000002</v>
      </c>
      <c r="DX35" s="2"/>
      <c r="DY35" s="1" t="s">
        <v>3</v>
      </c>
      <c r="DZ35" s="5">
        <v>9</v>
      </c>
      <c r="EA35" s="2">
        <v>121.98</v>
      </c>
      <c r="EB35" s="2"/>
      <c r="EG35" s="34"/>
      <c r="EH35" s="34"/>
    </row>
    <row r="36" spans="1:138" x14ac:dyDescent="0.25">
      <c r="A36" s="1" t="s">
        <v>55</v>
      </c>
      <c r="B36" s="1">
        <v>5</v>
      </c>
      <c r="C36" s="1">
        <v>1092</v>
      </c>
      <c r="D36" s="4" t="s">
        <v>372</v>
      </c>
      <c r="E36" s="4" t="s">
        <v>125</v>
      </c>
      <c r="F36" s="10" t="s">
        <v>88</v>
      </c>
      <c r="G36" s="2">
        <v>124.93</v>
      </c>
      <c r="J36" s="1">
        <v>3</v>
      </c>
      <c r="K36" s="1">
        <v>121.08</v>
      </c>
      <c r="M36" s="1" t="s">
        <v>55</v>
      </c>
      <c r="N36" s="1">
        <v>5</v>
      </c>
      <c r="P36" s="4" t="s">
        <v>376</v>
      </c>
      <c r="Q36" s="4" t="s">
        <v>312</v>
      </c>
      <c r="R36" s="1" t="s">
        <v>115</v>
      </c>
      <c r="S36" s="2">
        <v>123.96</v>
      </c>
      <c r="V36" s="1">
        <v>8</v>
      </c>
      <c r="W36" s="2">
        <v>119.6</v>
      </c>
      <c r="Y36" s="1" t="s">
        <v>55</v>
      </c>
      <c r="Z36" s="1">
        <v>5</v>
      </c>
      <c r="AA36" s="1">
        <v>754</v>
      </c>
      <c r="AB36" s="4" t="s">
        <v>379</v>
      </c>
      <c r="AC36" s="11" t="s">
        <v>154</v>
      </c>
      <c r="AD36" s="10" t="s">
        <v>88</v>
      </c>
      <c r="AE36" s="2">
        <v>121.78</v>
      </c>
      <c r="AF36" s="1" t="s">
        <v>19</v>
      </c>
      <c r="AG36" s="1" t="s">
        <v>3</v>
      </c>
      <c r="AH36" s="1">
        <v>2</v>
      </c>
      <c r="AI36" s="1">
        <v>121.86</v>
      </c>
      <c r="AK36" s="1" t="s">
        <v>55</v>
      </c>
      <c r="AL36" s="1">
        <v>5</v>
      </c>
      <c r="AM36" s="1">
        <v>920</v>
      </c>
      <c r="AN36" s="4" t="s">
        <v>372</v>
      </c>
      <c r="AO36" s="4" t="s">
        <v>125</v>
      </c>
      <c r="AP36" s="1" t="s">
        <v>88</v>
      </c>
      <c r="AQ36" s="2">
        <v>122.45</v>
      </c>
      <c r="AT36" s="1">
        <v>5</v>
      </c>
      <c r="AU36" s="1">
        <v>117.63</v>
      </c>
      <c r="AW36" s="1" t="s">
        <v>55</v>
      </c>
      <c r="AX36" s="1">
        <v>5</v>
      </c>
      <c r="BA36" s="6" t="s">
        <v>143</v>
      </c>
      <c r="BC36" s="2">
        <v>120.09</v>
      </c>
      <c r="BD36" s="1" t="s">
        <v>19</v>
      </c>
      <c r="BE36" s="1" t="s">
        <v>17</v>
      </c>
      <c r="BF36" s="1">
        <v>5</v>
      </c>
      <c r="BG36" s="2">
        <v>120.92</v>
      </c>
      <c r="BH36" s="2"/>
      <c r="BI36" s="1" t="s">
        <v>55</v>
      </c>
      <c r="BJ36" s="1">
        <v>5</v>
      </c>
      <c r="BK36" s="1">
        <v>287</v>
      </c>
      <c r="BL36" s="4" t="s">
        <v>473</v>
      </c>
      <c r="BM36" s="4" t="s">
        <v>474</v>
      </c>
      <c r="BN36" s="1" t="s">
        <v>34</v>
      </c>
      <c r="BO36" s="2">
        <v>123.32</v>
      </c>
      <c r="BP36" s="1" t="s">
        <v>19</v>
      </c>
      <c r="BR36" s="1">
        <v>2</v>
      </c>
      <c r="BS36" s="2">
        <v>120.1</v>
      </c>
      <c r="BU36" s="1" t="s">
        <v>55</v>
      </c>
      <c r="BV36" s="1">
        <v>5</v>
      </c>
      <c r="BW36" s="1">
        <v>472</v>
      </c>
      <c r="BX36" s="4" t="s">
        <v>510</v>
      </c>
      <c r="BY36" s="4" t="s">
        <v>198</v>
      </c>
      <c r="BZ36" s="1" t="s">
        <v>511</v>
      </c>
      <c r="CA36" s="2">
        <v>121.89</v>
      </c>
      <c r="CB36" s="1" t="s">
        <v>19</v>
      </c>
      <c r="CD36" s="1">
        <v>2</v>
      </c>
      <c r="CE36" s="1">
        <v>121.75</v>
      </c>
      <c r="CG36" s="1" t="s">
        <v>55</v>
      </c>
      <c r="CH36" s="1">
        <v>5</v>
      </c>
      <c r="CI36" s="1">
        <v>1015</v>
      </c>
      <c r="CJ36" s="4" t="s">
        <v>539</v>
      </c>
      <c r="CK36" s="4" t="s">
        <v>540</v>
      </c>
      <c r="CL36" s="1" t="s">
        <v>110</v>
      </c>
      <c r="CM36" s="21">
        <v>130.94999999999999</v>
      </c>
      <c r="CO36" s="1" t="s">
        <v>17</v>
      </c>
      <c r="CP36" s="1">
        <v>4</v>
      </c>
      <c r="CQ36" s="1">
        <v>133.88999999999999</v>
      </c>
      <c r="CS36" s="1" t="s">
        <v>55</v>
      </c>
      <c r="CT36" s="1">
        <v>5</v>
      </c>
      <c r="CU36" s="1">
        <v>507</v>
      </c>
      <c r="CV36" s="4" t="s">
        <v>577</v>
      </c>
      <c r="CW36" s="4" t="s">
        <v>98</v>
      </c>
      <c r="CX36" s="1" t="s">
        <v>76</v>
      </c>
      <c r="CY36" s="2">
        <v>121.43</v>
      </c>
      <c r="DB36" s="1">
        <v>9</v>
      </c>
      <c r="DC36" s="1">
        <v>119.26</v>
      </c>
      <c r="DE36" s="1" t="s">
        <v>55</v>
      </c>
      <c r="DF36" s="1">
        <v>5</v>
      </c>
      <c r="DI36" s="4" t="s">
        <v>202</v>
      </c>
      <c r="DK36" s="2">
        <v>119.78</v>
      </c>
      <c r="DL36" s="1" t="s">
        <v>19</v>
      </c>
      <c r="DM36" s="1" t="s">
        <v>17</v>
      </c>
      <c r="DN36" s="1">
        <v>2</v>
      </c>
      <c r="DO36" s="1">
        <v>121.44</v>
      </c>
      <c r="DQ36" s="1" t="s">
        <v>55</v>
      </c>
      <c r="DR36" s="1">
        <v>5</v>
      </c>
      <c r="DT36" t="s">
        <v>250</v>
      </c>
      <c r="DW36" s="2">
        <v>122.03999999999999</v>
      </c>
      <c r="DX36" s="2"/>
      <c r="DZ36" s="5">
        <v>2</v>
      </c>
      <c r="EA36" s="2">
        <v>120.77</v>
      </c>
      <c r="EB36" s="2"/>
      <c r="EG36" s="34"/>
      <c r="EH36" s="34"/>
    </row>
    <row r="37" spans="1:138" x14ac:dyDescent="0.25">
      <c r="A37" s="1" t="s">
        <v>55</v>
      </c>
      <c r="B37" s="1">
        <v>6</v>
      </c>
      <c r="C37" s="1">
        <v>664</v>
      </c>
      <c r="D37" s="4" t="s">
        <v>345</v>
      </c>
      <c r="E37" s="11" t="s">
        <v>346</v>
      </c>
      <c r="F37" s="1" t="s">
        <v>112</v>
      </c>
      <c r="G37" s="2">
        <v>125.31</v>
      </c>
      <c r="J37" s="1">
        <v>6</v>
      </c>
      <c r="K37" s="1">
        <v>123.75</v>
      </c>
      <c r="M37" s="1" t="s">
        <v>55</v>
      </c>
      <c r="N37" s="1">
        <v>6</v>
      </c>
      <c r="P37" s="4" t="s">
        <v>342</v>
      </c>
      <c r="Q37" s="4" t="s">
        <v>308</v>
      </c>
      <c r="R37" s="1" t="s">
        <v>12</v>
      </c>
      <c r="S37" s="2">
        <v>126.31</v>
      </c>
      <c r="V37" s="1">
        <v>3</v>
      </c>
      <c r="W37" s="2">
        <v>120.5</v>
      </c>
      <c r="Y37" s="1" t="s">
        <v>55</v>
      </c>
      <c r="Z37" s="1">
        <v>6</v>
      </c>
      <c r="AA37" s="1">
        <v>483</v>
      </c>
      <c r="AB37" s="4" t="s">
        <v>368</v>
      </c>
      <c r="AC37" s="4" t="s">
        <v>325</v>
      </c>
      <c r="AD37" s="10" t="s">
        <v>11</v>
      </c>
      <c r="AE37" s="2">
        <v>122.16</v>
      </c>
      <c r="AH37" s="1">
        <v>5</v>
      </c>
      <c r="AI37" s="1">
        <v>120.54</v>
      </c>
      <c r="AK37" s="1" t="s">
        <v>55</v>
      </c>
      <c r="AL37" s="1">
        <v>6</v>
      </c>
      <c r="AM37" s="1">
        <v>383</v>
      </c>
      <c r="AN37" s="4" t="s">
        <v>449</v>
      </c>
      <c r="AO37" s="4" t="s">
        <v>450</v>
      </c>
      <c r="AP37" s="10" t="s">
        <v>1</v>
      </c>
      <c r="AQ37" s="2">
        <v>123.75</v>
      </c>
      <c r="AS37" s="1" t="s">
        <v>3</v>
      </c>
      <c r="AT37" s="1">
        <v>8</v>
      </c>
      <c r="AU37" s="2">
        <v>122.7</v>
      </c>
      <c r="AW37" s="1" t="s">
        <v>55</v>
      </c>
      <c r="AX37" s="1">
        <v>6</v>
      </c>
      <c r="BA37" s="6" t="s">
        <v>144</v>
      </c>
      <c r="BC37" s="21">
        <v>140.69</v>
      </c>
      <c r="BF37" s="1">
        <v>2</v>
      </c>
      <c r="BG37" s="2"/>
      <c r="BH37" s="2"/>
      <c r="BI37" s="1" t="s">
        <v>55</v>
      </c>
      <c r="BJ37" s="1">
        <v>6</v>
      </c>
      <c r="BK37" s="1">
        <v>461</v>
      </c>
      <c r="BL37" s="4" t="s">
        <v>475</v>
      </c>
      <c r="BM37" s="4" t="s">
        <v>476</v>
      </c>
      <c r="BN37" s="1" t="s">
        <v>39</v>
      </c>
      <c r="BO37" s="2">
        <v>126.39</v>
      </c>
      <c r="BR37" s="1">
        <v>4</v>
      </c>
      <c r="BS37" s="1">
        <v>121.13</v>
      </c>
      <c r="BU37" s="1" t="s">
        <v>55</v>
      </c>
      <c r="BV37" s="1">
        <v>6</v>
      </c>
      <c r="BW37" s="1">
        <v>999</v>
      </c>
      <c r="BX37" s="4" t="s">
        <v>512</v>
      </c>
      <c r="BY37" s="4" t="s">
        <v>513</v>
      </c>
      <c r="BZ37" s="1" t="s">
        <v>90</v>
      </c>
      <c r="CA37" s="2">
        <v>123.52</v>
      </c>
      <c r="CD37" s="1">
        <v>7</v>
      </c>
      <c r="CE37" s="1">
        <v>121.41</v>
      </c>
      <c r="CG37" s="1" t="s">
        <v>55</v>
      </c>
      <c r="CH37" s="1">
        <v>6</v>
      </c>
      <c r="CI37" s="1">
        <v>2622</v>
      </c>
      <c r="CJ37" s="4" t="s">
        <v>541</v>
      </c>
      <c r="CK37" s="4" t="s">
        <v>542</v>
      </c>
      <c r="CL37" s="1" t="s">
        <v>105</v>
      </c>
      <c r="CM37" s="21">
        <v>137.38999999999999</v>
      </c>
      <c r="CP37" s="1">
        <v>8</v>
      </c>
      <c r="CQ37" s="1">
        <v>130.65</v>
      </c>
      <c r="CS37" s="1" t="s">
        <v>55</v>
      </c>
      <c r="CT37" s="1">
        <v>6</v>
      </c>
      <c r="CU37" s="1">
        <v>324</v>
      </c>
      <c r="CV37" s="4" t="s">
        <v>351</v>
      </c>
      <c r="CW37" s="4" t="s">
        <v>217</v>
      </c>
      <c r="CX37" s="1" t="s">
        <v>5</v>
      </c>
      <c r="CY37" s="2">
        <v>122.64</v>
      </c>
      <c r="DB37" s="1">
        <v>8</v>
      </c>
      <c r="DC37" s="1">
        <v>121.43</v>
      </c>
      <c r="DE37" s="1" t="s">
        <v>55</v>
      </c>
      <c r="DF37" s="1">
        <v>6</v>
      </c>
      <c r="DI37" s="4" t="s">
        <v>203</v>
      </c>
      <c r="DK37" s="2">
        <v>120.14</v>
      </c>
      <c r="DM37" s="1" t="s">
        <v>17</v>
      </c>
      <c r="DN37" s="1">
        <v>8</v>
      </c>
      <c r="DO37" s="2">
        <v>120.54</v>
      </c>
      <c r="DQ37" s="1" t="s">
        <v>55</v>
      </c>
      <c r="DR37" s="1">
        <v>6</v>
      </c>
      <c r="DT37" t="s">
        <v>251</v>
      </c>
      <c r="DW37" s="2">
        <v>122.07000000000001</v>
      </c>
      <c r="DX37" s="2"/>
      <c r="DZ37" s="5">
        <v>8</v>
      </c>
      <c r="EA37" s="2">
        <v>119.84</v>
      </c>
      <c r="EB37" s="2"/>
      <c r="EG37" s="34"/>
      <c r="EH37" s="34"/>
    </row>
    <row r="38" spans="1:138" x14ac:dyDescent="0.25">
      <c r="A38" s="1" t="s">
        <v>55</v>
      </c>
      <c r="B38" s="1">
        <v>7</v>
      </c>
      <c r="C38" s="1">
        <v>755</v>
      </c>
      <c r="D38" s="4" t="s">
        <v>211</v>
      </c>
      <c r="E38" s="11" t="s">
        <v>373</v>
      </c>
      <c r="F38" s="10" t="s">
        <v>104</v>
      </c>
      <c r="G38" s="2">
        <v>125.41</v>
      </c>
      <c r="I38" s="1" t="s">
        <v>33</v>
      </c>
      <c r="J38" s="1">
        <v>7</v>
      </c>
      <c r="K38" s="2">
        <v>127.7</v>
      </c>
      <c r="M38" s="1" t="s">
        <v>55</v>
      </c>
      <c r="N38" s="1">
        <v>7</v>
      </c>
      <c r="P38" s="4" t="s">
        <v>394</v>
      </c>
      <c r="Q38" s="4" t="s">
        <v>395</v>
      </c>
      <c r="R38" s="10" t="s">
        <v>113</v>
      </c>
      <c r="S38" s="21">
        <v>144.88</v>
      </c>
      <c r="V38" s="1">
        <v>5</v>
      </c>
      <c r="Y38" s="1" t="s">
        <v>55</v>
      </c>
      <c r="Z38" s="1">
        <v>7</v>
      </c>
      <c r="AA38" s="1">
        <v>376</v>
      </c>
      <c r="AB38" s="4" t="s">
        <v>419</v>
      </c>
      <c r="AC38" s="11" t="s">
        <v>318</v>
      </c>
      <c r="AD38" s="10" t="s">
        <v>15</v>
      </c>
      <c r="AE38" s="2">
        <v>125.95</v>
      </c>
      <c r="AH38" s="1">
        <v>8</v>
      </c>
      <c r="AI38" s="1">
        <v>120.96</v>
      </c>
      <c r="AK38" s="1" t="s">
        <v>55</v>
      </c>
      <c r="AL38" s="1">
        <v>7</v>
      </c>
      <c r="AM38" s="1">
        <v>616</v>
      </c>
      <c r="AN38" s="4" t="s">
        <v>451</v>
      </c>
      <c r="AO38" s="4" t="s">
        <v>452</v>
      </c>
      <c r="AP38" s="10" t="s">
        <v>99</v>
      </c>
      <c r="AQ38" s="2">
        <v>127.34</v>
      </c>
      <c r="AT38" s="1">
        <v>2</v>
      </c>
      <c r="AU38" s="1">
        <v>125.11</v>
      </c>
      <c r="AW38" s="1" t="s">
        <v>55</v>
      </c>
      <c r="BA38" s="6" t="s">
        <v>145</v>
      </c>
      <c r="BC38" s="1" t="s">
        <v>70</v>
      </c>
      <c r="BF38" s="1">
        <v>6</v>
      </c>
      <c r="BG38" s="2">
        <v>121.07</v>
      </c>
      <c r="BH38" s="2"/>
      <c r="BI38" s="1" t="s">
        <v>55</v>
      </c>
      <c r="BJ38" s="1">
        <v>7</v>
      </c>
      <c r="BK38" s="1">
        <v>102</v>
      </c>
      <c r="BL38" s="4" t="s">
        <v>428</v>
      </c>
      <c r="BM38" s="4" t="s">
        <v>429</v>
      </c>
      <c r="BN38" s="1" t="s">
        <v>37</v>
      </c>
      <c r="BO38" s="21">
        <v>138.75</v>
      </c>
      <c r="BR38" s="1">
        <v>8</v>
      </c>
      <c r="BS38" s="1">
        <v>135.26</v>
      </c>
      <c r="BU38" s="1" t="s">
        <v>55</v>
      </c>
      <c r="BV38" s="1" t="s">
        <v>6</v>
      </c>
      <c r="BW38" s="1">
        <v>782</v>
      </c>
      <c r="BX38" s="4" t="s">
        <v>465</v>
      </c>
      <c r="BY38" s="4" t="s">
        <v>161</v>
      </c>
      <c r="BZ38" s="1" t="s">
        <v>72</v>
      </c>
      <c r="CA38" s="31">
        <v>121.01</v>
      </c>
      <c r="CB38" s="1" t="s">
        <v>2</v>
      </c>
      <c r="CD38" s="1">
        <v>3</v>
      </c>
      <c r="CE38" s="1">
        <v>116.95</v>
      </c>
      <c r="CG38" s="1" t="s">
        <v>55</v>
      </c>
      <c r="CI38" s="1">
        <v>3169</v>
      </c>
      <c r="CJ38" s="4" t="s">
        <v>372</v>
      </c>
      <c r="CK38" s="4" t="s">
        <v>125</v>
      </c>
      <c r="CL38" s="1" t="s">
        <v>88</v>
      </c>
      <c r="CM38" s="2" t="s">
        <v>70</v>
      </c>
      <c r="CP38" s="1">
        <v>5</v>
      </c>
      <c r="CQ38" s="1">
        <v>119.25</v>
      </c>
      <c r="CS38" s="1" t="s">
        <v>55</v>
      </c>
      <c r="CT38" s="1">
        <v>7</v>
      </c>
      <c r="CU38" s="1">
        <v>476</v>
      </c>
      <c r="CV38" s="4" t="s">
        <v>578</v>
      </c>
      <c r="CW38" s="4" t="s">
        <v>186</v>
      </c>
      <c r="CX38" s="1" t="s">
        <v>20</v>
      </c>
      <c r="CY38" s="2">
        <v>123.98</v>
      </c>
      <c r="DB38" s="1">
        <v>7</v>
      </c>
      <c r="DC38" s="1">
        <v>121.21</v>
      </c>
      <c r="DE38" s="1" t="s">
        <v>55</v>
      </c>
      <c r="DF38" s="1">
        <v>7</v>
      </c>
      <c r="DI38" s="4" t="s">
        <v>204</v>
      </c>
      <c r="DK38" s="2">
        <v>121.04</v>
      </c>
      <c r="DN38" s="1">
        <v>1</v>
      </c>
      <c r="DO38" s="2">
        <v>120.37</v>
      </c>
      <c r="DQ38" s="1" t="s">
        <v>55</v>
      </c>
      <c r="DR38" s="1">
        <v>7</v>
      </c>
      <c r="DT38" t="s">
        <v>252</v>
      </c>
      <c r="DW38" s="2">
        <v>122.75</v>
      </c>
      <c r="DX38" s="2"/>
      <c r="DZ38" s="5">
        <v>3</v>
      </c>
      <c r="EA38" s="2">
        <v>120.17</v>
      </c>
      <c r="EB38" s="2"/>
      <c r="EG38" s="34"/>
      <c r="EH38" s="34"/>
    </row>
    <row r="39" spans="1:138" x14ac:dyDescent="0.25">
      <c r="A39" s="1" t="s">
        <v>55</v>
      </c>
      <c r="B39" s="1">
        <v>8</v>
      </c>
      <c r="C39" s="1">
        <v>644</v>
      </c>
      <c r="D39" s="4" t="s">
        <v>374</v>
      </c>
      <c r="E39" s="4" t="s">
        <v>375</v>
      </c>
      <c r="F39" s="10" t="s">
        <v>92</v>
      </c>
      <c r="G39" s="2">
        <v>127.98</v>
      </c>
      <c r="J39" s="1">
        <v>5</v>
      </c>
      <c r="K39" s="1">
        <v>120.98</v>
      </c>
      <c r="P39" s="4"/>
      <c r="Q39" s="4"/>
      <c r="Y39" s="1" t="s">
        <v>55</v>
      </c>
      <c r="Z39" s="1">
        <v>8</v>
      </c>
      <c r="AA39" s="1">
        <v>541</v>
      </c>
      <c r="AB39" s="4" t="s">
        <v>420</v>
      </c>
      <c r="AC39" s="11" t="s">
        <v>421</v>
      </c>
      <c r="AD39" s="1" t="s">
        <v>105</v>
      </c>
      <c r="AE39" s="21">
        <v>133.87</v>
      </c>
      <c r="AG39" s="1" t="s">
        <v>3</v>
      </c>
      <c r="AH39" s="1">
        <v>6</v>
      </c>
      <c r="AN39" s="4"/>
      <c r="AO39" s="4"/>
      <c r="BH39" s="2"/>
      <c r="BL39" s="4"/>
      <c r="BM39" s="4"/>
      <c r="BX39" s="4"/>
      <c r="BY39" s="4"/>
      <c r="CG39" s="1" t="s">
        <v>55</v>
      </c>
      <c r="CJ39" s="4"/>
      <c r="CK39" s="4"/>
      <c r="CV39" s="4"/>
      <c r="CW39" s="4"/>
      <c r="CY39" s="2"/>
      <c r="DE39" s="1" t="s">
        <v>55</v>
      </c>
      <c r="DF39" s="1">
        <v>8</v>
      </c>
      <c r="DI39" s="4" t="s">
        <v>205</v>
      </c>
      <c r="DK39" s="21">
        <v>141.24</v>
      </c>
      <c r="DN39" s="1">
        <v>6</v>
      </c>
      <c r="DO39" s="2">
        <v>138.19</v>
      </c>
      <c r="DQ39" s="1" t="s">
        <v>55</v>
      </c>
      <c r="DR39" s="1">
        <v>8</v>
      </c>
      <c r="DT39" t="s">
        <v>253</v>
      </c>
      <c r="DW39" s="2">
        <v>123.19000000000001</v>
      </c>
      <c r="DX39" s="2"/>
      <c r="DZ39" s="5">
        <v>5</v>
      </c>
      <c r="EA39" s="2">
        <v>122.13</v>
      </c>
      <c r="EB39" s="2"/>
      <c r="EG39" s="34"/>
      <c r="EH39" s="34"/>
    </row>
    <row r="40" spans="1:138" x14ac:dyDescent="0.25">
      <c r="BH40" s="2"/>
      <c r="BL40" s="4"/>
      <c r="BM40" s="4"/>
      <c r="BX40" s="4"/>
      <c r="BY40" s="4"/>
      <c r="CJ40" s="4"/>
      <c r="CK40" s="4"/>
      <c r="CV40" s="4"/>
      <c r="CW40" s="4"/>
      <c r="CY40" s="2"/>
      <c r="EG40" s="34"/>
      <c r="EH40" s="34"/>
    </row>
    <row r="41" spans="1:138" x14ac:dyDescent="0.25">
      <c r="BH41" s="2"/>
      <c r="BL41" s="4"/>
      <c r="BM41" s="4"/>
      <c r="BX41" s="4"/>
      <c r="BY41" s="4"/>
      <c r="CJ41" s="4"/>
      <c r="CK41" s="4"/>
      <c r="CV41" s="4"/>
      <c r="CW41" s="4"/>
      <c r="CY41" s="2"/>
      <c r="EG41" s="34"/>
      <c r="EH41" s="34"/>
    </row>
    <row r="42" spans="1:138" x14ac:dyDescent="0.25">
      <c r="A42" s="1" t="s">
        <v>57</v>
      </c>
      <c r="B42" s="1">
        <v>1</v>
      </c>
      <c r="C42" s="1">
        <v>749</v>
      </c>
      <c r="D42" s="4" t="s">
        <v>336</v>
      </c>
      <c r="E42" s="11" t="s">
        <v>337</v>
      </c>
      <c r="F42" s="1" t="s">
        <v>75</v>
      </c>
      <c r="G42" s="2">
        <v>121.06</v>
      </c>
      <c r="H42" s="10" t="s">
        <v>2</v>
      </c>
      <c r="I42" s="1" t="s">
        <v>3</v>
      </c>
      <c r="J42" s="1">
        <v>7</v>
      </c>
      <c r="K42" s="1">
        <v>121.22</v>
      </c>
      <c r="M42" s="1" t="s">
        <v>57</v>
      </c>
      <c r="N42" s="1">
        <v>1</v>
      </c>
      <c r="P42" s="4" t="s">
        <v>340</v>
      </c>
      <c r="Q42" s="4" t="s">
        <v>313</v>
      </c>
      <c r="R42" s="1" t="s">
        <v>114</v>
      </c>
      <c r="S42" s="2">
        <v>120.61</v>
      </c>
      <c r="T42" s="1" t="s">
        <v>2</v>
      </c>
      <c r="V42" s="1">
        <v>3</v>
      </c>
      <c r="W42" s="1">
        <v>117.68</v>
      </c>
      <c r="Y42" s="1" t="s">
        <v>57</v>
      </c>
      <c r="Z42" s="1">
        <v>1</v>
      </c>
      <c r="AA42" s="1">
        <v>624</v>
      </c>
      <c r="AB42" s="4" t="s">
        <v>422</v>
      </c>
      <c r="AC42" s="4" t="s">
        <v>315</v>
      </c>
      <c r="AD42" s="10" t="s">
        <v>72</v>
      </c>
      <c r="AE42" s="2">
        <v>120.64</v>
      </c>
      <c r="AF42" s="1" t="s">
        <v>2</v>
      </c>
      <c r="AH42" s="1">
        <v>4</v>
      </c>
      <c r="AI42" s="2">
        <v>117.33</v>
      </c>
      <c r="AK42" s="1" t="s">
        <v>57</v>
      </c>
      <c r="AL42" s="1">
        <v>1</v>
      </c>
      <c r="AM42" s="1">
        <v>258</v>
      </c>
      <c r="AN42" s="4" t="s">
        <v>418</v>
      </c>
      <c r="AO42" s="4" t="s">
        <v>128</v>
      </c>
      <c r="AP42" s="1" t="s">
        <v>24</v>
      </c>
      <c r="AQ42" s="2">
        <v>119.95</v>
      </c>
      <c r="AR42" s="1" t="s">
        <v>2</v>
      </c>
      <c r="AS42" s="1" t="s">
        <v>3</v>
      </c>
      <c r="AT42" s="1">
        <v>2</v>
      </c>
      <c r="AU42" s="1">
        <v>120.53</v>
      </c>
      <c r="AW42" s="1" t="s">
        <v>57</v>
      </c>
      <c r="AX42" s="1">
        <v>1</v>
      </c>
      <c r="BA42" s="6" t="s">
        <v>146</v>
      </c>
      <c r="BC42" s="2">
        <v>120.34</v>
      </c>
      <c r="BD42" s="1" t="s">
        <v>2</v>
      </c>
      <c r="BF42" s="1">
        <v>8</v>
      </c>
      <c r="BG42" s="2">
        <v>119.18</v>
      </c>
      <c r="BH42" s="2"/>
      <c r="BI42" s="1" t="s">
        <v>57</v>
      </c>
      <c r="BJ42" s="1">
        <v>1</v>
      </c>
      <c r="BK42" s="1">
        <v>588</v>
      </c>
      <c r="BL42" s="4" t="s">
        <v>477</v>
      </c>
      <c r="BM42" s="4" t="s">
        <v>132</v>
      </c>
      <c r="BN42" s="1" t="s">
        <v>12</v>
      </c>
      <c r="BO42" s="2">
        <v>123.5</v>
      </c>
      <c r="BP42" s="1" t="s">
        <v>2</v>
      </c>
      <c r="BR42" s="1">
        <v>8</v>
      </c>
      <c r="BS42" s="1">
        <v>119.49</v>
      </c>
      <c r="BU42" s="1" t="s">
        <v>57</v>
      </c>
      <c r="BV42" s="1">
        <v>1</v>
      </c>
      <c r="BW42" s="1">
        <v>873</v>
      </c>
      <c r="BX42" s="4" t="s">
        <v>514</v>
      </c>
      <c r="BY42" s="4" t="s">
        <v>515</v>
      </c>
      <c r="BZ42" s="1" t="s">
        <v>81</v>
      </c>
      <c r="CA42" s="2">
        <v>122.75</v>
      </c>
      <c r="CB42" s="1" t="s">
        <v>2</v>
      </c>
      <c r="CD42" s="1">
        <v>6</v>
      </c>
      <c r="CE42" s="2">
        <v>120.4</v>
      </c>
      <c r="CG42" s="1" t="s">
        <v>57</v>
      </c>
      <c r="CH42" s="1">
        <v>1</v>
      </c>
      <c r="CI42" s="1">
        <v>3173</v>
      </c>
      <c r="CJ42" s="4" t="s">
        <v>481</v>
      </c>
      <c r="CK42" s="4" t="s">
        <v>165</v>
      </c>
      <c r="CL42" s="1" t="s">
        <v>88</v>
      </c>
      <c r="CM42" s="2">
        <v>128.35</v>
      </c>
      <c r="CN42" s="1" t="s">
        <v>2</v>
      </c>
      <c r="CP42" s="1">
        <v>6</v>
      </c>
      <c r="CQ42" s="1">
        <v>118.46</v>
      </c>
      <c r="CS42" s="1" t="s">
        <v>57</v>
      </c>
      <c r="CT42" s="1">
        <v>1</v>
      </c>
      <c r="CU42" s="1">
        <v>433</v>
      </c>
      <c r="CV42" s="4" t="s">
        <v>579</v>
      </c>
      <c r="CW42" s="4" t="s">
        <v>226</v>
      </c>
      <c r="CX42" s="1" t="s">
        <v>27</v>
      </c>
      <c r="CY42" s="2">
        <v>121.42</v>
      </c>
      <c r="CZ42" s="1" t="s">
        <v>2</v>
      </c>
      <c r="DB42" s="1">
        <v>6</v>
      </c>
      <c r="DC42" s="1">
        <v>118.37</v>
      </c>
      <c r="DE42" s="1" t="s">
        <v>57</v>
      </c>
      <c r="DF42" s="1">
        <v>1</v>
      </c>
      <c r="DI42" s="4" t="s">
        <v>174</v>
      </c>
      <c r="DK42" s="2">
        <v>119.83</v>
      </c>
      <c r="DL42" s="1" t="s">
        <v>2</v>
      </c>
      <c r="DN42" s="1">
        <v>3</v>
      </c>
      <c r="DO42" s="2">
        <v>117.47</v>
      </c>
      <c r="DQ42" s="1" t="s">
        <v>57</v>
      </c>
      <c r="DR42" s="1">
        <v>1</v>
      </c>
      <c r="DT42" t="s">
        <v>254</v>
      </c>
      <c r="DW42" s="2">
        <v>122.74</v>
      </c>
      <c r="DX42" s="2" t="s">
        <v>2</v>
      </c>
      <c r="DZ42" s="5">
        <v>6</v>
      </c>
      <c r="EA42" s="2">
        <v>117.38</v>
      </c>
      <c r="EB42" s="2"/>
      <c r="EC42" s="2">
        <f>AVERAGE(G42:G47,S42:S47,AE42:AE48,AQ42:AQ47,BC42:BC47,BO42:BO48,CA42:CA48,CM42:CM45,CY42:CY47,DK42:DK48,DW42:DW48,CM49)</f>
        <v>122.72228571428573</v>
      </c>
      <c r="ED42" s="2">
        <f>STDEV(G42:G47,S42:S47,AE42:AE48,AQ42:AQ47,BC42:BC47,BO42:BO48,CA42:CA48,CM42:CM45,CY42:CY47,DK42:DK48,DW42:DW48,CM49)</f>
        <v>2.5716498800556149</v>
      </c>
      <c r="EG42" s="2">
        <f>AVERAGE(K42:K47,W42:W47,AI42:AI48,AU42:AU47,BG42:BG47,BS42:BS48,CE42:CE48,CQ42:CQ45,DC42:DC47,DO42:DO48,EA42:EA48,CQ49)</f>
        <v>120.06797101449274</v>
      </c>
      <c r="EH42" s="2">
        <f>STDEV(K42:K47,W42:W47,AI42:AI48,AU42:AU47,BG42:BG47,BS42:BS48,CE42:CE48,CQ42:CQ45,DC42:DC47,DO42:DO48,EA42:EA48,CQ49)</f>
        <v>1.5236108231185397</v>
      </c>
    </row>
    <row r="43" spans="1:138" x14ac:dyDescent="0.25">
      <c r="A43" s="1" t="s">
        <v>57</v>
      </c>
      <c r="B43" s="1">
        <v>2</v>
      </c>
      <c r="C43" s="1">
        <v>1017</v>
      </c>
      <c r="D43" s="4" t="s">
        <v>304</v>
      </c>
      <c r="E43" s="11" t="s">
        <v>305</v>
      </c>
      <c r="F43" s="10" t="s">
        <v>7</v>
      </c>
      <c r="G43" s="2">
        <v>121.09</v>
      </c>
      <c r="H43" s="1" t="s">
        <v>2</v>
      </c>
      <c r="J43" s="1">
        <v>2</v>
      </c>
      <c r="K43" s="1">
        <v>120.59</v>
      </c>
      <c r="M43" s="1" t="s">
        <v>57</v>
      </c>
      <c r="N43" s="1">
        <v>2</v>
      </c>
      <c r="P43" s="4" t="s">
        <v>328</v>
      </c>
      <c r="Q43" s="4" t="s">
        <v>36</v>
      </c>
      <c r="R43" s="1" t="s">
        <v>5</v>
      </c>
      <c r="S43" s="2">
        <v>120.81</v>
      </c>
      <c r="T43" s="1" t="s">
        <v>2</v>
      </c>
      <c r="V43" s="1">
        <v>2</v>
      </c>
      <c r="W43" s="1">
        <v>119.52</v>
      </c>
      <c r="Y43" s="1" t="s">
        <v>57</v>
      </c>
      <c r="Z43" s="1">
        <v>2</v>
      </c>
      <c r="AA43" s="1">
        <v>504</v>
      </c>
      <c r="AB43" s="4" t="s">
        <v>295</v>
      </c>
      <c r="AC43" s="11" t="s">
        <v>139</v>
      </c>
      <c r="AD43" s="1" t="s">
        <v>75</v>
      </c>
      <c r="AE43" s="2">
        <v>120.71</v>
      </c>
      <c r="AF43" s="1" t="s">
        <v>2</v>
      </c>
      <c r="AH43" s="1">
        <v>7</v>
      </c>
      <c r="AI43" s="1">
        <v>118.49</v>
      </c>
      <c r="AK43" s="1" t="s">
        <v>57</v>
      </c>
      <c r="AL43" s="1">
        <v>2</v>
      </c>
      <c r="AM43" s="1">
        <v>594</v>
      </c>
      <c r="AN43" s="4" t="s">
        <v>399</v>
      </c>
      <c r="AO43" s="11" t="s">
        <v>133</v>
      </c>
      <c r="AP43" s="10" t="s">
        <v>76</v>
      </c>
      <c r="AQ43" s="2">
        <v>120.35</v>
      </c>
      <c r="AR43" s="1" t="s">
        <v>2</v>
      </c>
      <c r="AT43" s="1">
        <v>6</v>
      </c>
      <c r="AU43" s="1">
        <v>118.61</v>
      </c>
      <c r="AW43" s="1" t="s">
        <v>57</v>
      </c>
      <c r="AX43" s="1">
        <v>2</v>
      </c>
      <c r="BA43" s="6" t="s">
        <v>147</v>
      </c>
      <c r="BC43" s="2">
        <v>120.52000000000001</v>
      </c>
      <c r="BD43" s="1" t="s">
        <v>2</v>
      </c>
      <c r="BF43" s="1">
        <v>3</v>
      </c>
      <c r="BG43" s="2">
        <v>118.54</v>
      </c>
      <c r="BH43" s="2"/>
      <c r="BI43" s="1" t="s">
        <v>57</v>
      </c>
      <c r="BJ43" s="1">
        <v>2</v>
      </c>
      <c r="BK43" s="1">
        <v>1035</v>
      </c>
      <c r="BL43" s="4" t="s">
        <v>478</v>
      </c>
      <c r="BM43" s="4" t="s">
        <v>320</v>
      </c>
      <c r="BN43" s="1" t="s">
        <v>4</v>
      </c>
      <c r="BO43" s="2">
        <v>124.07</v>
      </c>
      <c r="BP43" s="1" t="s">
        <v>2</v>
      </c>
      <c r="BR43" s="1">
        <v>6</v>
      </c>
      <c r="BS43" s="1">
        <v>117.84</v>
      </c>
      <c r="BU43" s="1" t="s">
        <v>57</v>
      </c>
      <c r="BV43" s="1">
        <v>2</v>
      </c>
      <c r="BW43" s="1">
        <v>102</v>
      </c>
      <c r="BX43" s="4" t="s">
        <v>516</v>
      </c>
      <c r="BY43" s="4" t="s">
        <v>517</v>
      </c>
      <c r="BZ43" s="1" t="s">
        <v>18</v>
      </c>
      <c r="CA43" s="2">
        <v>122.77</v>
      </c>
      <c r="CB43" s="1" t="s">
        <v>2</v>
      </c>
      <c r="CD43" s="1">
        <v>1</v>
      </c>
      <c r="CE43" s="2">
        <v>119.21</v>
      </c>
      <c r="CG43" s="1" t="s">
        <v>57</v>
      </c>
      <c r="CH43" s="1">
        <v>2</v>
      </c>
      <c r="CI43" s="1">
        <v>2338</v>
      </c>
      <c r="CJ43" s="4" t="s">
        <v>508</v>
      </c>
      <c r="CK43" s="4" t="s">
        <v>51</v>
      </c>
      <c r="CL43" s="1" t="s">
        <v>12</v>
      </c>
      <c r="CM43" s="2">
        <v>128.43</v>
      </c>
      <c r="CN43" s="1" t="s">
        <v>2</v>
      </c>
      <c r="CP43" s="1">
        <v>7</v>
      </c>
      <c r="CQ43" s="2">
        <v>121.2</v>
      </c>
      <c r="CS43" s="1" t="s">
        <v>57</v>
      </c>
      <c r="CT43" s="1">
        <v>2</v>
      </c>
      <c r="CU43" s="1">
        <v>669</v>
      </c>
      <c r="CV43" s="4" t="s">
        <v>580</v>
      </c>
      <c r="CW43" s="4" t="s">
        <v>581</v>
      </c>
      <c r="CX43" s="1" t="s">
        <v>8</v>
      </c>
      <c r="CY43" s="2">
        <v>121.62</v>
      </c>
      <c r="CZ43" s="1" t="s">
        <v>2</v>
      </c>
      <c r="DB43" s="1">
        <v>8</v>
      </c>
      <c r="DC43" s="1">
        <v>120.01</v>
      </c>
      <c r="DE43" s="1" t="s">
        <v>57</v>
      </c>
      <c r="DF43" s="1">
        <v>2</v>
      </c>
      <c r="DI43" s="4" t="s">
        <v>165</v>
      </c>
      <c r="DK43" s="2">
        <v>119.91</v>
      </c>
      <c r="DL43" s="1" t="s">
        <v>2</v>
      </c>
      <c r="DN43" s="1">
        <v>2</v>
      </c>
      <c r="DO43" s="2">
        <v>119.7</v>
      </c>
      <c r="DQ43" s="1" t="s">
        <v>57</v>
      </c>
      <c r="DR43" s="1">
        <v>2</v>
      </c>
      <c r="DT43" t="s">
        <v>255</v>
      </c>
      <c r="DW43" s="2">
        <v>122.84999999999998</v>
      </c>
      <c r="DX43" s="2" t="s">
        <v>2</v>
      </c>
      <c r="DZ43" s="5">
        <v>2</v>
      </c>
      <c r="EA43" s="2">
        <v>119.87</v>
      </c>
      <c r="EB43" s="2"/>
      <c r="EG43" s="34"/>
      <c r="EH43" s="34"/>
    </row>
    <row r="44" spans="1:138" x14ac:dyDescent="0.25">
      <c r="A44" s="1" t="s">
        <v>57</v>
      </c>
      <c r="B44" s="1">
        <v>3</v>
      </c>
      <c r="C44" s="1">
        <v>464</v>
      </c>
      <c r="D44" s="4" t="s">
        <v>376</v>
      </c>
      <c r="E44" s="11" t="s">
        <v>312</v>
      </c>
      <c r="F44" s="10" t="s">
        <v>115</v>
      </c>
      <c r="G44" s="2">
        <v>121.17</v>
      </c>
      <c r="H44" s="1" t="s">
        <v>2</v>
      </c>
      <c r="J44" s="1">
        <v>5</v>
      </c>
      <c r="K44" s="1">
        <v>120.74</v>
      </c>
      <c r="M44" s="1" t="s">
        <v>57</v>
      </c>
      <c r="N44" s="1">
        <v>3</v>
      </c>
      <c r="P44" s="4" t="s">
        <v>396</v>
      </c>
      <c r="Q44" s="4" t="s">
        <v>145</v>
      </c>
      <c r="R44" s="1" t="s">
        <v>4</v>
      </c>
      <c r="S44" s="2">
        <v>121.16</v>
      </c>
      <c r="T44" s="1" t="s">
        <v>2</v>
      </c>
      <c r="V44" s="1">
        <v>6</v>
      </c>
      <c r="W44" s="1">
        <v>118.52</v>
      </c>
      <c r="Y44" s="1" t="s">
        <v>57</v>
      </c>
      <c r="Z44" s="1">
        <v>3</v>
      </c>
      <c r="AA44" s="1">
        <v>395</v>
      </c>
      <c r="AB44" s="4" t="s">
        <v>390</v>
      </c>
      <c r="AC44" s="4" t="s">
        <v>391</v>
      </c>
      <c r="AD44" s="10" t="s">
        <v>76</v>
      </c>
      <c r="AE44" s="2">
        <v>121.05</v>
      </c>
      <c r="AF44" s="1" t="s">
        <v>2</v>
      </c>
      <c r="AG44" s="1" t="s">
        <v>3</v>
      </c>
      <c r="AH44" s="1">
        <v>3</v>
      </c>
      <c r="AI44" s="1">
        <v>121.47</v>
      </c>
      <c r="AK44" s="1" t="s">
        <v>57</v>
      </c>
      <c r="AL44" s="1">
        <v>3</v>
      </c>
      <c r="AM44" s="1">
        <v>303</v>
      </c>
      <c r="AN44" s="4" t="s">
        <v>283</v>
      </c>
      <c r="AO44" s="11" t="s">
        <v>309</v>
      </c>
      <c r="AP44" s="10" t="s">
        <v>35</v>
      </c>
      <c r="AQ44" s="2">
        <v>120.38</v>
      </c>
      <c r="AR44" s="1" t="s">
        <v>2</v>
      </c>
      <c r="AT44" s="1">
        <v>8</v>
      </c>
      <c r="AU44" s="1">
        <v>119.75</v>
      </c>
      <c r="AW44" s="1" t="s">
        <v>57</v>
      </c>
      <c r="AX44" s="1">
        <v>3</v>
      </c>
      <c r="BA44" s="6" t="s">
        <v>148</v>
      </c>
      <c r="BC44" s="2">
        <v>120.54</v>
      </c>
      <c r="BD44" s="1" t="s">
        <v>2</v>
      </c>
      <c r="BF44" s="1">
        <v>5</v>
      </c>
      <c r="BG44" s="2">
        <v>116.67</v>
      </c>
      <c r="BH44" s="2"/>
      <c r="BI44" s="1" t="s">
        <v>57</v>
      </c>
      <c r="BJ44" s="1">
        <v>3</v>
      </c>
      <c r="BK44" s="1">
        <v>541</v>
      </c>
      <c r="BL44" s="4" t="s">
        <v>399</v>
      </c>
      <c r="BM44" s="4" t="s">
        <v>133</v>
      </c>
      <c r="BN44" s="1" t="s">
        <v>76</v>
      </c>
      <c r="BO44" s="2">
        <v>124.52</v>
      </c>
      <c r="BP44" s="1" t="s">
        <v>2</v>
      </c>
      <c r="BR44" s="1">
        <v>4</v>
      </c>
      <c r="BS44" s="1">
        <v>119.13</v>
      </c>
      <c r="BU44" s="1" t="s">
        <v>57</v>
      </c>
      <c r="BV44" s="1">
        <v>3</v>
      </c>
      <c r="BW44" s="1">
        <v>827</v>
      </c>
      <c r="BX44" s="4" t="s">
        <v>357</v>
      </c>
      <c r="BY44" s="4" t="s">
        <v>141</v>
      </c>
      <c r="BZ44" s="1" t="s">
        <v>101</v>
      </c>
      <c r="CA44" s="2">
        <v>122.81</v>
      </c>
      <c r="CB44" s="1" t="s">
        <v>2</v>
      </c>
      <c r="CD44" s="1">
        <v>3</v>
      </c>
      <c r="CE44" s="2">
        <v>119.48</v>
      </c>
      <c r="CG44" s="1" t="s">
        <v>57</v>
      </c>
      <c r="CH44" s="1">
        <v>3</v>
      </c>
      <c r="CI44" s="1">
        <v>1173</v>
      </c>
      <c r="CJ44" s="4" t="s">
        <v>496</v>
      </c>
      <c r="CK44" s="4" t="s">
        <v>163</v>
      </c>
      <c r="CL44" s="1" t="s">
        <v>24</v>
      </c>
      <c r="CM44" s="2">
        <v>128.44999999999999</v>
      </c>
      <c r="CP44" s="1">
        <v>2</v>
      </c>
      <c r="CQ44" s="1">
        <v>119.63</v>
      </c>
      <c r="CS44" s="1" t="s">
        <v>57</v>
      </c>
      <c r="CT44" s="1">
        <v>3</v>
      </c>
      <c r="CU44" s="1">
        <v>406</v>
      </c>
      <c r="CV44" s="4" t="s">
        <v>582</v>
      </c>
      <c r="CW44" s="4" t="s">
        <v>188</v>
      </c>
      <c r="CX44" s="1" t="s">
        <v>10</v>
      </c>
      <c r="CY44" s="2">
        <v>121.72</v>
      </c>
      <c r="CZ44" s="1" t="s">
        <v>2</v>
      </c>
      <c r="DB44" s="1">
        <v>9</v>
      </c>
      <c r="DC44" s="2">
        <v>120.6</v>
      </c>
      <c r="DE44" s="1" t="s">
        <v>57</v>
      </c>
      <c r="DF44" s="1">
        <v>3</v>
      </c>
      <c r="DI44" s="4" t="s">
        <v>206</v>
      </c>
      <c r="DK44" s="2">
        <v>119.96</v>
      </c>
      <c r="DL44" s="1" t="s">
        <v>19</v>
      </c>
      <c r="DN44" s="1">
        <v>7</v>
      </c>
      <c r="DO44" s="2">
        <v>119.1</v>
      </c>
      <c r="DQ44" s="1" t="s">
        <v>57</v>
      </c>
      <c r="DR44" s="1">
        <v>3</v>
      </c>
      <c r="DT44" t="s">
        <v>256</v>
      </c>
      <c r="DW44" s="2">
        <v>122.97999999999999</v>
      </c>
      <c r="DX44" s="2" t="s">
        <v>2</v>
      </c>
      <c r="DZ44" s="5">
        <v>7</v>
      </c>
      <c r="EA44" s="2">
        <v>120.79</v>
      </c>
      <c r="EB44" s="2"/>
      <c r="EG44" s="34"/>
      <c r="EH44" s="34"/>
    </row>
    <row r="45" spans="1:138" x14ac:dyDescent="0.25">
      <c r="A45" s="1" t="s">
        <v>57</v>
      </c>
      <c r="B45" s="1">
        <v>4</v>
      </c>
      <c r="C45" s="1">
        <v>148</v>
      </c>
      <c r="D45" s="4" t="s">
        <v>283</v>
      </c>
      <c r="E45" s="11" t="s">
        <v>309</v>
      </c>
      <c r="F45" s="10" t="s">
        <v>35</v>
      </c>
      <c r="G45" s="2">
        <v>121.2</v>
      </c>
      <c r="H45" s="1" t="s">
        <v>19</v>
      </c>
      <c r="J45" s="1">
        <v>6</v>
      </c>
      <c r="K45" s="1">
        <v>118.89</v>
      </c>
      <c r="M45" s="1" t="s">
        <v>57</v>
      </c>
      <c r="N45" s="1">
        <v>4</v>
      </c>
      <c r="P45" s="4" t="s">
        <v>343</v>
      </c>
      <c r="Q45" s="4" t="s">
        <v>344</v>
      </c>
      <c r="R45" s="1" t="s">
        <v>78</v>
      </c>
      <c r="S45" s="2">
        <v>121.36</v>
      </c>
      <c r="T45" s="1" t="s">
        <v>19</v>
      </c>
      <c r="V45" s="1">
        <v>4</v>
      </c>
      <c r="W45" s="1">
        <v>119.49</v>
      </c>
      <c r="Y45" s="1" t="s">
        <v>57</v>
      </c>
      <c r="Z45" s="1">
        <v>4</v>
      </c>
      <c r="AA45" s="1">
        <v>597</v>
      </c>
      <c r="AB45" s="4" t="s">
        <v>423</v>
      </c>
      <c r="AC45" s="4" t="s">
        <v>151</v>
      </c>
      <c r="AD45" s="1" t="s">
        <v>327</v>
      </c>
      <c r="AE45" s="2">
        <v>121.35</v>
      </c>
      <c r="AF45" s="1" t="s">
        <v>2</v>
      </c>
      <c r="AH45" s="1">
        <v>6</v>
      </c>
      <c r="AI45" s="2">
        <v>119.78</v>
      </c>
      <c r="AK45" s="1" t="s">
        <v>57</v>
      </c>
      <c r="AL45" s="1">
        <v>4</v>
      </c>
      <c r="AM45" s="1">
        <v>924</v>
      </c>
      <c r="AN45" s="4" t="s">
        <v>379</v>
      </c>
      <c r="AO45" s="4" t="s">
        <v>154</v>
      </c>
      <c r="AP45" s="1" t="s">
        <v>88</v>
      </c>
      <c r="AQ45" s="2">
        <v>120.45</v>
      </c>
      <c r="AR45" s="1" t="s">
        <v>19</v>
      </c>
      <c r="AT45" s="1">
        <v>4</v>
      </c>
      <c r="AU45" s="1">
        <v>118.67</v>
      </c>
      <c r="AW45" s="1" t="s">
        <v>57</v>
      </c>
      <c r="AX45" s="1">
        <v>4</v>
      </c>
      <c r="BA45" s="6" t="s">
        <v>149</v>
      </c>
      <c r="BC45" s="2">
        <v>120.59</v>
      </c>
      <c r="BD45" s="1" t="s">
        <v>19</v>
      </c>
      <c r="BE45" s="1" t="s">
        <v>17</v>
      </c>
      <c r="BF45" s="1">
        <v>4</v>
      </c>
      <c r="BG45" s="2">
        <v>121.25</v>
      </c>
      <c r="BH45" s="2"/>
      <c r="BI45" s="1" t="s">
        <v>57</v>
      </c>
      <c r="BJ45" s="1">
        <v>4</v>
      </c>
      <c r="BK45" s="1">
        <v>245</v>
      </c>
      <c r="BL45" s="4" t="s">
        <v>434</v>
      </c>
      <c r="BM45" s="4" t="s">
        <v>119</v>
      </c>
      <c r="BN45" s="1" t="s">
        <v>107</v>
      </c>
      <c r="BO45" s="2">
        <v>124.73</v>
      </c>
      <c r="BR45" s="1">
        <v>2</v>
      </c>
      <c r="BS45" s="2">
        <v>121.9</v>
      </c>
      <c r="BU45" s="1" t="s">
        <v>57</v>
      </c>
      <c r="BV45" s="1">
        <v>4</v>
      </c>
      <c r="BW45" s="1">
        <v>886</v>
      </c>
      <c r="BX45" s="4" t="s">
        <v>518</v>
      </c>
      <c r="BY45" s="4" t="s">
        <v>519</v>
      </c>
      <c r="BZ45" s="1" t="s">
        <v>88</v>
      </c>
      <c r="CA45" s="2">
        <v>122.84</v>
      </c>
      <c r="CB45" s="1" t="s">
        <v>2</v>
      </c>
      <c r="CD45" s="1">
        <v>7</v>
      </c>
      <c r="CE45" s="2">
        <v>118.3</v>
      </c>
      <c r="CG45" s="1" t="s">
        <v>57</v>
      </c>
      <c r="CH45" s="1">
        <v>4</v>
      </c>
      <c r="CI45" s="1">
        <v>1536</v>
      </c>
      <c r="CJ45" s="4" t="s">
        <v>473</v>
      </c>
      <c r="CK45" s="4" t="s">
        <v>474</v>
      </c>
      <c r="CL45" s="1" t="s">
        <v>34</v>
      </c>
      <c r="CM45" s="2">
        <v>128.68</v>
      </c>
      <c r="CP45" s="1">
        <v>9</v>
      </c>
      <c r="CQ45" s="1">
        <v>121.38</v>
      </c>
      <c r="CS45" s="1" t="s">
        <v>57</v>
      </c>
      <c r="CT45" s="1">
        <v>4</v>
      </c>
      <c r="CU45" s="1">
        <v>511</v>
      </c>
      <c r="CV45" s="4" t="s">
        <v>583</v>
      </c>
      <c r="CW45" s="4" t="s">
        <v>172</v>
      </c>
      <c r="CX45" s="1" t="s">
        <v>76</v>
      </c>
      <c r="CY45" s="2">
        <v>122.37</v>
      </c>
      <c r="DB45" s="1">
        <v>2</v>
      </c>
      <c r="DC45" s="1">
        <v>119.63</v>
      </c>
      <c r="DE45" s="1" t="s">
        <v>57</v>
      </c>
      <c r="DF45" s="1">
        <v>4</v>
      </c>
      <c r="DI45" s="4" t="s">
        <v>207</v>
      </c>
      <c r="DK45" s="2">
        <v>120</v>
      </c>
      <c r="DL45" s="1" t="s">
        <v>19</v>
      </c>
      <c r="DM45" s="1" t="s">
        <v>17</v>
      </c>
      <c r="DN45" s="1">
        <v>8</v>
      </c>
      <c r="DO45" s="2">
        <v>121.34</v>
      </c>
      <c r="DQ45" s="1" t="s">
        <v>57</v>
      </c>
      <c r="DR45" s="1">
        <v>4</v>
      </c>
      <c r="DT45" t="s">
        <v>257</v>
      </c>
      <c r="DW45" s="2">
        <v>123.45000000000002</v>
      </c>
      <c r="DX45" s="2"/>
      <c r="DZ45" s="5">
        <v>9</v>
      </c>
      <c r="EA45" s="2">
        <v>120.05</v>
      </c>
      <c r="EB45" s="2"/>
      <c r="EG45" s="34"/>
      <c r="EH45" s="34"/>
    </row>
    <row r="46" spans="1:138" x14ac:dyDescent="0.25">
      <c r="A46" s="1" t="s">
        <v>57</v>
      </c>
      <c r="B46" s="1">
        <v>5</v>
      </c>
      <c r="C46" s="1">
        <v>1021</v>
      </c>
      <c r="D46" s="11" t="s">
        <v>281</v>
      </c>
      <c r="E46" s="11" t="s">
        <v>282</v>
      </c>
      <c r="F46" s="10" t="s">
        <v>94</v>
      </c>
      <c r="G46" s="2">
        <v>121.24</v>
      </c>
      <c r="H46" s="1" t="s">
        <v>19</v>
      </c>
      <c r="I46" s="1" t="s">
        <v>3</v>
      </c>
      <c r="J46" s="1">
        <v>4</v>
      </c>
      <c r="K46" s="1">
        <v>121.81</v>
      </c>
      <c r="M46" s="1" t="s">
        <v>57</v>
      </c>
      <c r="N46" s="1">
        <v>5</v>
      </c>
      <c r="P46" s="4" t="s">
        <v>357</v>
      </c>
      <c r="Q46" s="4" t="s">
        <v>141</v>
      </c>
      <c r="R46" s="1" t="s">
        <v>101</v>
      </c>
      <c r="S46" s="2">
        <v>122.17</v>
      </c>
      <c r="T46" s="1" t="s">
        <v>19</v>
      </c>
      <c r="V46" s="1">
        <v>7</v>
      </c>
      <c r="W46" s="1">
        <v>121.03</v>
      </c>
      <c r="Y46" s="1" t="s">
        <v>57</v>
      </c>
      <c r="Z46" s="1">
        <v>5</v>
      </c>
      <c r="AA46" s="1">
        <v>299</v>
      </c>
      <c r="AB46" s="4" t="s">
        <v>424</v>
      </c>
      <c r="AC46" s="4" t="s">
        <v>425</v>
      </c>
      <c r="AD46" s="10" t="s">
        <v>27</v>
      </c>
      <c r="AE46" s="2">
        <v>121.56</v>
      </c>
      <c r="AF46" s="1" t="s">
        <v>19</v>
      </c>
      <c r="AH46" s="1">
        <v>8</v>
      </c>
      <c r="AI46" s="2">
        <v>121</v>
      </c>
      <c r="AK46" s="1" t="s">
        <v>57</v>
      </c>
      <c r="AL46" s="1">
        <v>5</v>
      </c>
      <c r="AM46" s="1">
        <v>954</v>
      </c>
      <c r="AN46" s="4" t="s">
        <v>330</v>
      </c>
      <c r="AO46" s="4" t="s">
        <v>278</v>
      </c>
      <c r="AP46" s="1" t="s">
        <v>4</v>
      </c>
      <c r="AQ46" s="2">
        <v>120.61</v>
      </c>
      <c r="AR46" s="1" t="s">
        <v>19</v>
      </c>
      <c r="AT46" s="1">
        <v>9</v>
      </c>
      <c r="AU46" s="1">
        <v>119.07</v>
      </c>
      <c r="AW46" s="1" t="s">
        <v>57</v>
      </c>
      <c r="AX46" s="1">
        <v>5</v>
      </c>
      <c r="BA46" s="6" t="s">
        <v>150</v>
      </c>
      <c r="BC46" s="2">
        <v>121.58999999999999</v>
      </c>
      <c r="BF46" s="1">
        <v>2</v>
      </c>
      <c r="BG46" s="2">
        <v>119.82</v>
      </c>
      <c r="BH46" s="2"/>
      <c r="BI46" s="1" t="s">
        <v>57</v>
      </c>
      <c r="BJ46" s="1">
        <v>5</v>
      </c>
      <c r="BK46" s="1">
        <v>431</v>
      </c>
      <c r="BL46" s="4" t="s">
        <v>479</v>
      </c>
      <c r="BM46" s="4" t="s">
        <v>480</v>
      </c>
      <c r="BN46" s="1" t="s">
        <v>27</v>
      </c>
      <c r="BO46" s="2">
        <v>124.99</v>
      </c>
      <c r="BR46" s="1">
        <v>5</v>
      </c>
      <c r="BS46" s="1">
        <v>120.71</v>
      </c>
      <c r="BU46" s="1" t="s">
        <v>57</v>
      </c>
      <c r="BV46" s="1">
        <v>5</v>
      </c>
      <c r="BW46" s="1">
        <v>695</v>
      </c>
      <c r="BX46" s="4" t="s">
        <v>488</v>
      </c>
      <c r="BY46" s="4" t="s">
        <v>489</v>
      </c>
      <c r="BZ46" s="1" t="s">
        <v>91</v>
      </c>
      <c r="CA46" s="2">
        <v>122.87</v>
      </c>
      <c r="CC46" s="1" t="s">
        <v>3</v>
      </c>
      <c r="CD46" s="1">
        <v>2</v>
      </c>
      <c r="CE46" s="1">
        <v>123.49</v>
      </c>
      <c r="CG46" s="1" t="s">
        <v>57</v>
      </c>
      <c r="CH46" s="1">
        <v>5</v>
      </c>
      <c r="CI46" s="1">
        <v>1305</v>
      </c>
      <c r="CJ46" s="4" t="s">
        <v>543</v>
      </c>
      <c r="CK46" s="4" t="s">
        <v>177</v>
      </c>
      <c r="CL46" s="1" t="s">
        <v>35</v>
      </c>
      <c r="CM46" s="21">
        <v>129.33000000000001</v>
      </c>
      <c r="CP46" s="1">
        <v>5</v>
      </c>
      <c r="CQ46" s="1">
        <v>119.82</v>
      </c>
      <c r="CS46" s="1" t="s">
        <v>57</v>
      </c>
      <c r="CT46" s="1">
        <v>5</v>
      </c>
      <c r="CU46" s="1">
        <v>858</v>
      </c>
      <c r="CV46" s="4" t="s">
        <v>584</v>
      </c>
      <c r="CW46" s="4" t="s">
        <v>106</v>
      </c>
      <c r="CX46" s="1" t="s">
        <v>408</v>
      </c>
      <c r="CY46" s="2">
        <v>122.46</v>
      </c>
      <c r="DB46" s="1">
        <v>4</v>
      </c>
      <c r="DC46" s="1">
        <v>121.46</v>
      </c>
      <c r="DE46" s="1" t="s">
        <v>57</v>
      </c>
      <c r="DF46" s="1">
        <v>5</v>
      </c>
      <c r="DI46" s="4" t="s">
        <v>208</v>
      </c>
      <c r="DK46" s="2">
        <v>120.21000000000001</v>
      </c>
      <c r="DM46" s="1" t="s">
        <v>3</v>
      </c>
      <c r="DN46" s="1">
        <v>1</v>
      </c>
      <c r="DO46" s="2">
        <v>120.36</v>
      </c>
      <c r="DQ46" s="1" t="s">
        <v>57</v>
      </c>
      <c r="DR46" s="1">
        <v>5</v>
      </c>
      <c r="DT46" t="s">
        <v>258</v>
      </c>
      <c r="DW46" s="2">
        <v>123.54</v>
      </c>
      <c r="DX46" s="2"/>
      <c r="DZ46" s="5">
        <v>5</v>
      </c>
      <c r="EA46" s="2">
        <v>120.9</v>
      </c>
      <c r="EB46" s="2"/>
      <c r="EG46" s="34"/>
      <c r="EH46" s="34"/>
    </row>
    <row r="47" spans="1:138" x14ac:dyDescent="0.25">
      <c r="A47" s="1" t="s">
        <v>57</v>
      </c>
      <c r="B47" s="1">
        <v>6</v>
      </c>
      <c r="C47" s="1">
        <v>42</v>
      </c>
      <c r="D47" s="4" t="s">
        <v>290</v>
      </c>
      <c r="E47" s="11" t="s">
        <v>291</v>
      </c>
      <c r="F47" s="10" t="s">
        <v>16</v>
      </c>
      <c r="G47" s="2">
        <v>121.43</v>
      </c>
      <c r="H47" s="1" t="s">
        <v>19</v>
      </c>
      <c r="J47" s="1">
        <v>1</v>
      </c>
      <c r="K47" s="1">
        <v>119.35</v>
      </c>
      <c r="M47" s="1" t="s">
        <v>57</v>
      </c>
      <c r="N47" s="1">
        <v>6</v>
      </c>
      <c r="P47" s="4" t="s">
        <v>397</v>
      </c>
      <c r="Q47" s="4" t="s">
        <v>398</v>
      </c>
      <c r="R47" s="1" t="s">
        <v>93</v>
      </c>
      <c r="S47" s="2">
        <v>123.46</v>
      </c>
      <c r="V47" s="1">
        <v>8</v>
      </c>
      <c r="W47" s="1">
        <v>120.94</v>
      </c>
      <c r="Y47" s="1" t="s">
        <v>57</v>
      </c>
      <c r="Z47" s="1">
        <v>6</v>
      </c>
      <c r="AA47" s="1">
        <v>700</v>
      </c>
      <c r="AB47" s="4" t="s">
        <v>281</v>
      </c>
      <c r="AC47" s="4" t="s">
        <v>282</v>
      </c>
      <c r="AD47" s="10" t="s">
        <v>94</v>
      </c>
      <c r="AE47" s="2">
        <v>121.65</v>
      </c>
      <c r="AF47" s="1" t="s">
        <v>19</v>
      </c>
      <c r="AG47" s="1" t="s">
        <v>3</v>
      </c>
      <c r="AH47" s="1">
        <v>5</v>
      </c>
      <c r="AI47" s="1">
        <v>122.18</v>
      </c>
      <c r="AK47" s="1" t="s">
        <v>57</v>
      </c>
      <c r="AL47" s="1">
        <v>6</v>
      </c>
      <c r="AM47" s="1">
        <v>664</v>
      </c>
      <c r="AN47" s="4" t="s">
        <v>368</v>
      </c>
      <c r="AO47" s="11" t="s">
        <v>325</v>
      </c>
      <c r="AP47" s="10" t="s">
        <v>11</v>
      </c>
      <c r="AQ47" s="2">
        <v>120.74</v>
      </c>
      <c r="AS47" s="1" t="s">
        <v>3</v>
      </c>
      <c r="AT47" s="1">
        <v>5</v>
      </c>
      <c r="AU47" s="1">
        <v>121.13</v>
      </c>
      <c r="AW47" s="1" t="s">
        <v>57</v>
      </c>
      <c r="AX47" s="1">
        <v>6</v>
      </c>
      <c r="BA47" s="6" t="s">
        <v>151</v>
      </c>
      <c r="BC47" s="2">
        <v>123.02999999999999</v>
      </c>
      <c r="BF47" s="1">
        <v>7</v>
      </c>
      <c r="BG47" s="2">
        <v>120.71</v>
      </c>
      <c r="BH47" s="2"/>
      <c r="BI47" s="1" t="s">
        <v>57</v>
      </c>
      <c r="BJ47" s="1">
        <v>6</v>
      </c>
      <c r="BK47" s="1">
        <v>938</v>
      </c>
      <c r="BL47" s="4" t="s">
        <v>481</v>
      </c>
      <c r="BM47" s="4" t="s">
        <v>165</v>
      </c>
      <c r="BN47" s="1" t="s">
        <v>88</v>
      </c>
      <c r="BO47" s="2">
        <v>126.74</v>
      </c>
      <c r="BR47" s="1">
        <v>3</v>
      </c>
      <c r="BS47" s="1">
        <v>120.32</v>
      </c>
      <c r="BU47" s="1" t="s">
        <v>57</v>
      </c>
      <c r="BV47" s="1">
        <v>6</v>
      </c>
      <c r="BW47" s="1">
        <v>198</v>
      </c>
      <c r="BX47" s="4" t="s">
        <v>520</v>
      </c>
      <c r="BY47" s="4" t="s">
        <v>521</v>
      </c>
      <c r="BZ47" s="1" t="s">
        <v>35</v>
      </c>
      <c r="CA47" s="2">
        <v>123.62</v>
      </c>
      <c r="CD47" s="1">
        <v>4</v>
      </c>
      <c r="CE47" s="2">
        <v>120.85</v>
      </c>
      <c r="CG47" s="1" t="s">
        <v>57</v>
      </c>
      <c r="CH47" s="1">
        <v>6</v>
      </c>
      <c r="CI47" s="1">
        <v>2533</v>
      </c>
      <c r="CJ47" s="4" t="s">
        <v>544</v>
      </c>
      <c r="CK47" s="4" t="s">
        <v>545</v>
      </c>
      <c r="CL47" s="1" t="s">
        <v>102</v>
      </c>
      <c r="CM47" s="21">
        <v>147.97</v>
      </c>
      <c r="CO47" s="1" t="s">
        <v>33</v>
      </c>
      <c r="CP47" s="1">
        <v>4</v>
      </c>
      <c r="CS47" s="1" t="s">
        <v>57</v>
      </c>
      <c r="CT47" s="1">
        <v>6</v>
      </c>
      <c r="CU47" s="1">
        <v>153</v>
      </c>
      <c r="CV47" s="4" t="s">
        <v>585</v>
      </c>
      <c r="CW47" s="4" t="s">
        <v>201</v>
      </c>
      <c r="CX47" s="1" t="s">
        <v>586</v>
      </c>
      <c r="CY47" s="2">
        <v>122.48</v>
      </c>
      <c r="DB47" s="1">
        <v>5</v>
      </c>
      <c r="DC47" s="1">
        <v>120.97</v>
      </c>
      <c r="DE47" s="1" t="s">
        <v>57</v>
      </c>
      <c r="DF47" s="1">
        <v>6</v>
      </c>
      <c r="DI47" s="4" t="s">
        <v>209</v>
      </c>
      <c r="DK47" s="2">
        <v>122.77</v>
      </c>
      <c r="DN47" s="1">
        <v>6</v>
      </c>
      <c r="DO47" s="2">
        <v>120.57</v>
      </c>
      <c r="DQ47" s="1" t="s">
        <v>57</v>
      </c>
      <c r="DR47" s="1">
        <v>6</v>
      </c>
      <c r="DT47" s="4" t="s">
        <v>271</v>
      </c>
      <c r="DW47" s="1">
        <v>126.54</v>
      </c>
      <c r="DZ47" s="1">
        <v>3</v>
      </c>
      <c r="EA47" s="1">
        <v>122.11</v>
      </c>
      <c r="EB47" s="2"/>
      <c r="EG47" s="34"/>
      <c r="EH47" s="34"/>
    </row>
    <row r="48" spans="1:138" x14ac:dyDescent="0.25">
      <c r="A48" s="1" t="s">
        <v>57</v>
      </c>
      <c r="B48" s="1">
        <v>7</v>
      </c>
      <c r="C48" s="1">
        <v>826</v>
      </c>
      <c r="D48" s="4" t="s">
        <v>377</v>
      </c>
      <c r="E48" s="4" t="s">
        <v>378</v>
      </c>
      <c r="F48" s="10" t="s">
        <v>29</v>
      </c>
      <c r="G48" s="21">
        <v>149.86000000000001</v>
      </c>
      <c r="I48" s="1" t="s">
        <v>33</v>
      </c>
      <c r="J48" s="1">
        <v>3</v>
      </c>
      <c r="K48" s="12">
        <v>149</v>
      </c>
      <c r="M48" s="1" t="s">
        <v>57</v>
      </c>
      <c r="N48" s="1">
        <v>7</v>
      </c>
      <c r="P48" s="4" t="s">
        <v>355</v>
      </c>
      <c r="Q48" s="4" t="s">
        <v>71</v>
      </c>
      <c r="R48" s="1" t="s">
        <v>356</v>
      </c>
      <c r="S48" s="21">
        <v>140.22999999999999</v>
      </c>
      <c r="V48" s="1">
        <v>5</v>
      </c>
      <c r="W48" s="2"/>
      <c r="Y48" s="1" t="s">
        <v>57</v>
      </c>
      <c r="Z48" s="1">
        <v>7</v>
      </c>
      <c r="AA48" s="1">
        <v>93</v>
      </c>
      <c r="AB48" s="4" t="s">
        <v>283</v>
      </c>
      <c r="AC48" s="4" t="s">
        <v>309</v>
      </c>
      <c r="AD48" s="1" t="s">
        <v>35</v>
      </c>
      <c r="AE48" s="2">
        <v>121.71</v>
      </c>
      <c r="AF48" s="1" t="s">
        <v>19</v>
      </c>
      <c r="AH48" s="1">
        <v>1</v>
      </c>
      <c r="AI48" s="1">
        <v>120.52</v>
      </c>
      <c r="AK48" s="1" t="s">
        <v>57</v>
      </c>
      <c r="AL48" s="1">
        <v>7</v>
      </c>
      <c r="AM48" s="1">
        <v>533</v>
      </c>
      <c r="AN48" s="4" t="s">
        <v>396</v>
      </c>
      <c r="AO48" s="11" t="s">
        <v>453</v>
      </c>
      <c r="AP48" s="10" t="s">
        <v>109</v>
      </c>
      <c r="AQ48" s="21">
        <v>156.13999999999999</v>
      </c>
      <c r="AT48" s="1">
        <v>3</v>
      </c>
      <c r="AU48" s="1">
        <v>155.44999999999999</v>
      </c>
      <c r="AW48" s="1" t="s">
        <v>57</v>
      </c>
      <c r="AX48" s="1">
        <v>7</v>
      </c>
      <c r="BA48" s="6" t="s">
        <v>152</v>
      </c>
      <c r="BC48" s="21">
        <v>150.13999999999999</v>
      </c>
      <c r="BE48" s="1" t="s">
        <v>17</v>
      </c>
      <c r="BF48" s="1">
        <v>6</v>
      </c>
      <c r="BG48" s="2">
        <v>152.97</v>
      </c>
      <c r="BH48" s="2"/>
      <c r="BI48" s="1" t="s">
        <v>57</v>
      </c>
      <c r="BJ48" s="1">
        <v>7</v>
      </c>
      <c r="BK48" s="1">
        <v>705</v>
      </c>
      <c r="BL48" s="4" t="s">
        <v>482</v>
      </c>
      <c r="BM48" s="4" t="s">
        <v>483</v>
      </c>
      <c r="BN48" s="1" t="s">
        <v>484</v>
      </c>
      <c r="BO48" s="2">
        <v>128.22</v>
      </c>
      <c r="BR48" s="1">
        <v>7</v>
      </c>
      <c r="BS48" s="1">
        <v>125.11</v>
      </c>
      <c r="BU48" s="1" t="s">
        <v>57</v>
      </c>
      <c r="BV48" s="1">
        <v>7</v>
      </c>
      <c r="BW48" s="1">
        <v>159</v>
      </c>
      <c r="BX48" s="4" t="s">
        <v>418</v>
      </c>
      <c r="BY48" s="4" t="s">
        <v>128</v>
      </c>
      <c r="BZ48" s="1" t="s">
        <v>24</v>
      </c>
      <c r="CA48" s="2">
        <v>125.62</v>
      </c>
      <c r="CD48" s="1">
        <v>5</v>
      </c>
      <c r="CE48" s="1">
        <v>118.12</v>
      </c>
      <c r="CG48" s="1" t="s">
        <v>57</v>
      </c>
      <c r="CH48" s="1">
        <v>7</v>
      </c>
      <c r="CI48" s="1">
        <v>2638</v>
      </c>
      <c r="CJ48" s="4" t="s">
        <v>546</v>
      </c>
      <c r="CK48" s="4" t="s">
        <v>547</v>
      </c>
      <c r="CL48" s="1" t="s">
        <v>29</v>
      </c>
      <c r="CM48" s="21">
        <v>149.16</v>
      </c>
      <c r="CO48" s="1" t="s">
        <v>17</v>
      </c>
      <c r="CP48" s="1">
        <v>8</v>
      </c>
      <c r="CQ48" s="1">
        <v>161.22</v>
      </c>
      <c r="CS48" s="1" t="s">
        <v>57</v>
      </c>
      <c r="CT48" s="1">
        <v>7</v>
      </c>
      <c r="CU48" s="1">
        <v>893</v>
      </c>
      <c r="CV48" s="4" t="s">
        <v>432</v>
      </c>
      <c r="CW48" s="4" t="s">
        <v>502</v>
      </c>
      <c r="CX48" s="1" t="s">
        <v>4</v>
      </c>
      <c r="CY48" s="21">
        <v>129.57</v>
      </c>
      <c r="DB48" s="1">
        <v>7</v>
      </c>
      <c r="DC48" s="2">
        <v>119.15</v>
      </c>
      <c r="DE48" s="1" t="s">
        <v>57</v>
      </c>
      <c r="DF48" s="1">
        <v>7</v>
      </c>
      <c r="DI48" s="4" t="s">
        <v>210</v>
      </c>
      <c r="DK48" s="2">
        <v>127.65</v>
      </c>
      <c r="DN48" s="1">
        <v>4</v>
      </c>
      <c r="DO48" s="1">
        <v>122.44</v>
      </c>
      <c r="DQ48" s="1" t="s">
        <v>57</v>
      </c>
      <c r="DR48" s="1">
        <v>7</v>
      </c>
      <c r="DT48" s="4" t="s">
        <v>270</v>
      </c>
      <c r="DW48" s="1">
        <v>129.19</v>
      </c>
      <c r="DZ48" s="1">
        <v>4</v>
      </c>
      <c r="EA48" s="1">
        <v>122.07</v>
      </c>
      <c r="EB48" s="2"/>
      <c r="EG48" s="34"/>
      <c r="EH48" s="34"/>
    </row>
    <row r="49" spans="1:138" x14ac:dyDescent="0.25">
      <c r="C49" s="1">
        <v>997</v>
      </c>
      <c r="D49" s="4" t="s">
        <v>340</v>
      </c>
      <c r="E49" s="4" t="s">
        <v>313</v>
      </c>
      <c r="F49" s="1" t="s">
        <v>114</v>
      </c>
      <c r="G49" s="2" t="s">
        <v>40</v>
      </c>
      <c r="I49" s="5">
        <v>8</v>
      </c>
      <c r="K49" s="1">
        <v>117.44</v>
      </c>
      <c r="P49" s="4"/>
      <c r="Q49" s="4"/>
      <c r="Y49" s="1" t="s">
        <v>57</v>
      </c>
      <c r="AA49" s="1">
        <v>317</v>
      </c>
      <c r="AB49" s="4" t="s">
        <v>376</v>
      </c>
      <c r="AC49" s="4" t="s">
        <v>312</v>
      </c>
      <c r="AD49" s="1" t="s">
        <v>115</v>
      </c>
      <c r="AE49" s="2" t="s">
        <v>40</v>
      </c>
      <c r="AG49" s="1">
        <v>2</v>
      </c>
      <c r="AI49" s="2">
        <v>127.2</v>
      </c>
      <c r="AK49" s="1" t="s">
        <v>57</v>
      </c>
      <c r="AM49" s="1">
        <v>942</v>
      </c>
      <c r="AN49" s="4" t="s">
        <v>407</v>
      </c>
      <c r="AO49" s="4" t="s">
        <v>138</v>
      </c>
      <c r="AP49" s="1" t="s">
        <v>408</v>
      </c>
      <c r="AQ49" s="2" t="s">
        <v>40</v>
      </c>
      <c r="AS49" s="1">
        <v>7</v>
      </c>
      <c r="AU49" s="1">
        <v>129.77000000000001</v>
      </c>
      <c r="BH49" s="2"/>
      <c r="BL49" s="4"/>
      <c r="BM49" s="4"/>
      <c r="BX49" s="4"/>
      <c r="BY49" s="4"/>
      <c r="CG49" s="1" t="s">
        <v>57</v>
      </c>
      <c r="CH49" s="1" t="s">
        <v>6</v>
      </c>
      <c r="CI49" s="1">
        <v>2844</v>
      </c>
      <c r="CJ49" s="4" t="s">
        <v>326</v>
      </c>
      <c r="CK49" s="4" t="s">
        <v>321</v>
      </c>
      <c r="CL49" s="1" t="s">
        <v>72</v>
      </c>
      <c r="CM49" s="31">
        <v>128.38999999999999</v>
      </c>
      <c r="CN49" s="1" t="s">
        <v>2</v>
      </c>
      <c r="CP49" s="1">
        <v>3</v>
      </c>
      <c r="CS49" s="1" t="s">
        <v>57</v>
      </c>
      <c r="CT49" s="1">
        <v>8</v>
      </c>
      <c r="CU49" s="1">
        <v>458</v>
      </c>
      <c r="CV49" s="4" t="s">
        <v>14</v>
      </c>
      <c r="CW49" s="4" t="s">
        <v>587</v>
      </c>
      <c r="CX49" s="1" t="s">
        <v>28</v>
      </c>
      <c r="CY49" s="21">
        <v>137.38999999999999</v>
      </c>
      <c r="DB49" s="1">
        <v>3</v>
      </c>
      <c r="DC49" s="1">
        <v>134.76</v>
      </c>
      <c r="DE49" s="1" t="s">
        <v>57</v>
      </c>
      <c r="DF49" s="1">
        <v>8</v>
      </c>
      <c r="DI49" s="4" t="s">
        <v>211</v>
      </c>
      <c r="DK49" s="21">
        <v>136.98000000000002</v>
      </c>
      <c r="DN49" s="1">
        <v>5</v>
      </c>
      <c r="DO49" s="2"/>
      <c r="DQ49" s="1" t="s">
        <v>57</v>
      </c>
      <c r="DT49" s="4" t="s">
        <v>272</v>
      </c>
      <c r="DW49" s="1" t="s">
        <v>40</v>
      </c>
      <c r="DZ49" s="1">
        <v>8</v>
      </c>
      <c r="EA49" s="1">
        <v>117.78</v>
      </c>
      <c r="EB49" s="2"/>
      <c r="EG49" s="34"/>
      <c r="EH49" s="34"/>
    </row>
    <row r="50" spans="1:138" x14ac:dyDescent="0.25">
      <c r="BH50" s="2"/>
      <c r="BL50" s="4"/>
      <c r="BM50" s="4"/>
      <c r="CJ50" s="4"/>
      <c r="CK50" s="4"/>
      <c r="CV50" s="4"/>
      <c r="CW50" s="4"/>
      <c r="CY50" s="2"/>
      <c r="EG50" s="34"/>
      <c r="EH50" s="34"/>
    </row>
    <row r="51" spans="1:138" x14ac:dyDescent="0.25">
      <c r="BH51" s="2"/>
      <c r="BL51" s="4"/>
      <c r="BM51" s="4"/>
      <c r="CJ51" s="4"/>
      <c r="CK51" s="4"/>
      <c r="CV51" s="4"/>
      <c r="CW51" s="4"/>
      <c r="CY51" s="2"/>
      <c r="EG51" s="34"/>
      <c r="EH51" s="34"/>
    </row>
    <row r="52" spans="1:138" x14ac:dyDescent="0.25">
      <c r="A52" s="1" t="s">
        <v>58</v>
      </c>
      <c r="D52" s="4"/>
      <c r="E52" s="4"/>
      <c r="M52" s="1" t="s">
        <v>58</v>
      </c>
      <c r="N52" s="1">
        <v>1</v>
      </c>
      <c r="P52" s="4" t="s">
        <v>374</v>
      </c>
      <c r="Q52" s="4" t="s">
        <v>126</v>
      </c>
      <c r="R52" s="1" t="s">
        <v>72</v>
      </c>
      <c r="S52" s="2">
        <v>123.77</v>
      </c>
      <c r="T52" s="10" t="s">
        <v>2</v>
      </c>
      <c r="V52" s="1">
        <v>3</v>
      </c>
      <c r="W52" s="1">
        <v>116.23</v>
      </c>
      <c r="AK52" s="1" t="s">
        <v>58</v>
      </c>
      <c r="AL52" s="1">
        <v>1</v>
      </c>
      <c r="AM52" s="1">
        <v>642</v>
      </c>
      <c r="AN52" s="4" t="s">
        <v>454</v>
      </c>
      <c r="AO52" s="4" t="s">
        <v>153</v>
      </c>
      <c r="AP52" s="1" t="s">
        <v>12</v>
      </c>
      <c r="AQ52" s="2">
        <v>118.95</v>
      </c>
      <c r="AR52" s="1" t="s">
        <v>2</v>
      </c>
      <c r="AS52" s="1" t="s">
        <v>3</v>
      </c>
      <c r="AT52" s="1">
        <v>3</v>
      </c>
      <c r="AU52" s="1">
        <v>119.14</v>
      </c>
      <c r="AW52" s="1" t="s">
        <v>58</v>
      </c>
      <c r="AX52" s="1">
        <v>1</v>
      </c>
      <c r="BA52" s="6" t="s">
        <v>153</v>
      </c>
      <c r="BC52" s="2">
        <v>119.71999999999998</v>
      </c>
      <c r="BD52" s="1" t="s">
        <v>2</v>
      </c>
      <c r="BF52" s="1">
        <v>8</v>
      </c>
      <c r="BG52" s="2">
        <v>118.52</v>
      </c>
      <c r="BH52" s="2"/>
      <c r="BI52" s="1" t="s">
        <v>58</v>
      </c>
      <c r="BJ52" s="1">
        <v>1</v>
      </c>
      <c r="BK52" s="1">
        <v>257</v>
      </c>
      <c r="BL52" s="4" t="s">
        <v>299</v>
      </c>
      <c r="BM52" s="4" t="s">
        <v>300</v>
      </c>
      <c r="BN52" s="1" t="s">
        <v>38</v>
      </c>
      <c r="BO52" s="2">
        <v>122.33</v>
      </c>
      <c r="BP52" s="1" t="s">
        <v>2</v>
      </c>
      <c r="BR52" s="1">
        <v>8</v>
      </c>
      <c r="BS52" s="2">
        <v>120.2</v>
      </c>
      <c r="BX52" s="4"/>
      <c r="BY52" s="4"/>
      <c r="CG52" s="1" t="s">
        <v>58</v>
      </c>
      <c r="CH52" s="1">
        <v>1</v>
      </c>
      <c r="CI52" s="1">
        <v>2323</v>
      </c>
      <c r="CJ52" s="4" t="s">
        <v>454</v>
      </c>
      <c r="CK52" s="4" t="s">
        <v>153</v>
      </c>
      <c r="CL52" s="1" t="s">
        <v>12</v>
      </c>
      <c r="CM52" s="2">
        <v>121.04</v>
      </c>
      <c r="CN52" s="1" t="s">
        <v>2</v>
      </c>
      <c r="CP52" s="1">
        <v>3</v>
      </c>
      <c r="CQ52" s="1">
        <v>117.79</v>
      </c>
      <c r="CS52" s="1" t="s">
        <v>58</v>
      </c>
      <c r="CT52" s="1">
        <v>1</v>
      </c>
      <c r="CU52" s="1">
        <v>204</v>
      </c>
      <c r="CV52" s="4" t="s">
        <v>543</v>
      </c>
      <c r="CW52" s="4" t="s">
        <v>177</v>
      </c>
      <c r="CX52" s="1" t="s">
        <v>35</v>
      </c>
      <c r="CY52" s="2">
        <v>120.23</v>
      </c>
      <c r="CZ52" s="1" t="s">
        <v>2</v>
      </c>
      <c r="DB52" s="1">
        <v>7</v>
      </c>
      <c r="DC52" s="1">
        <v>119.52</v>
      </c>
      <c r="DE52" s="1" t="s">
        <v>58</v>
      </c>
      <c r="DF52" s="1">
        <v>1</v>
      </c>
      <c r="DI52" s="4" t="s">
        <v>212</v>
      </c>
      <c r="DK52" s="2">
        <v>120.42</v>
      </c>
      <c r="DL52" s="1" t="s">
        <v>2</v>
      </c>
      <c r="DN52" s="1">
        <v>3</v>
      </c>
      <c r="DO52" s="2">
        <v>118.97</v>
      </c>
      <c r="DQ52" s="1" t="s">
        <v>58</v>
      </c>
      <c r="DR52" s="1">
        <v>1</v>
      </c>
      <c r="DT52" t="s">
        <v>259</v>
      </c>
      <c r="DW52" s="2">
        <v>119.86</v>
      </c>
      <c r="DX52" s="2" t="s">
        <v>2</v>
      </c>
      <c r="DZ52" s="5">
        <v>5</v>
      </c>
      <c r="EA52" s="2">
        <v>115.47</v>
      </c>
      <c r="EB52" s="2"/>
      <c r="EC52" s="2">
        <f>AVERAGE(S52:S57,AQ52:AQ56,BC52:BC57,BO52:BO56,CM52:CM57,CY52:CY58,DK52:DK59,DW52:DW58,BO58,AQ59)</f>
        <v>121.77826923076921</v>
      </c>
      <c r="ED52" s="2">
        <f>STDEV(S52:S57,AQ52:AQ56,BC52:BC57,BO52:BO56,CM52:CM57,CY52:CY58,DK52:DK59,DW52:DW58,BO58,AQ59)</f>
        <v>2.132840985913286</v>
      </c>
      <c r="EG52" s="2">
        <f>AVERAGE(W52:W57,AU52:AU56,BG52:BG57,BS52:BS56,CQ52:CQ57,DC52:DC58,DO52:DO59,EA52:EA58,BS58,AU59)</f>
        <v>120.26705882352937</v>
      </c>
      <c r="EH52" s="2">
        <f>STDEV(W52:W57,AU52:AU56,BG52:BG57,BS52:BS56,CQ52:CQ57,DC52:DC58,DO52:DO59,EA52:EA58,BS58,AU59)</f>
        <v>2.4119471753068291</v>
      </c>
    </row>
    <row r="53" spans="1:138" x14ac:dyDescent="0.25">
      <c r="A53" s="1" t="s">
        <v>58</v>
      </c>
      <c r="D53" s="4"/>
      <c r="E53" s="4"/>
      <c r="M53" s="1" t="s">
        <v>58</v>
      </c>
      <c r="N53" s="1">
        <v>2</v>
      </c>
      <c r="P53" s="4" t="s">
        <v>368</v>
      </c>
      <c r="Q53" s="4" t="s">
        <v>325</v>
      </c>
      <c r="R53" s="1" t="s">
        <v>11</v>
      </c>
      <c r="S53" s="2">
        <v>123.95</v>
      </c>
      <c r="T53" s="1" t="s">
        <v>2</v>
      </c>
      <c r="V53" s="1">
        <v>6</v>
      </c>
      <c r="W53" s="1">
        <v>119.87</v>
      </c>
      <c r="AK53" s="1" t="s">
        <v>58</v>
      </c>
      <c r="AL53" s="1">
        <v>2</v>
      </c>
      <c r="AM53" s="1">
        <v>398</v>
      </c>
      <c r="AN53" s="4" t="s">
        <v>328</v>
      </c>
      <c r="AO53" s="4" t="s">
        <v>36</v>
      </c>
      <c r="AP53" s="1" t="s">
        <v>5</v>
      </c>
      <c r="AQ53" s="2">
        <v>119.58</v>
      </c>
      <c r="AR53" s="1" t="s">
        <v>2</v>
      </c>
      <c r="AS53" s="1" t="s">
        <v>3</v>
      </c>
      <c r="AT53" s="1">
        <v>9</v>
      </c>
      <c r="AU53" s="1">
        <v>119.74</v>
      </c>
      <c r="AW53" s="1" t="s">
        <v>58</v>
      </c>
      <c r="AX53" s="1">
        <v>2</v>
      </c>
      <c r="BA53" s="6" t="s">
        <v>154</v>
      </c>
      <c r="BC53" s="2">
        <v>120</v>
      </c>
      <c r="BD53" s="1" t="s">
        <v>2</v>
      </c>
      <c r="BF53" s="1">
        <v>2</v>
      </c>
      <c r="BG53" s="2">
        <v>118.38</v>
      </c>
      <c r="BH53" s="2"/>
      <c r="BI53" s="1" t="s">
        <v>58</v>
      </c>
      <c r="BJ53" s="1">
        <v>2</v>
      </c>
      <c r="BK53" s="1">
        <v>631</v>
      </c>
      <c r="BL53" s="4" t="s">
        <v>322</v>
      </c>
      <c r="BM53" s="4" t="s">
        <v>147</v>
      </c>
      <c r="BN53" s="1" t="s">
        <v>11</v>
      </c>
      <c r="BO53" s="2">
        <v>122.83</v>
      </c>
      <c r="BP53" s="1" t="s">
        <v>2</v>
      </c>
      <c r="BR53" s="1">
        <v>7</v>
      </c>
      <c r="BS53" s="2">
        <v>119.03</v>
      </c>
      <c r="BX53" s="4"/>
      <c r="BY53" s="4"/>
      <c r="CG53" s="1" t="s">
        <v>58</v>
      </c>
      <c r="CH53" s="1">
        <v>2</v>
      </c>
      <c r="CI53" s="1">
        <v>2886</v>
      </c>
      <c r="CJ53" s="4" t="s">
        <v>507</v>
      </c>
      <c r="CK53" s="4" t="s">
        <v>169</v>
      </c>
      <c r="CL53" s="1" t="s">
        <v>72</v>
      </c>
      <c r="CM53" s="2">
        <v>121.08</v>
      </c>
      <c r="CN53" s="1" t="s">
        <v>2</v>
      </c>
      <c r="CP53" s="1">
        <v>2</v>
      </c>
      <c r="CQ53" s="1">
        <v>117.93</v>
      </c>
      <c r="CS53" s="1" t="s">
        <v>58</v>
      </c>
      <c r="CT53" s="1">
        <v>2</v>
      </c>
      <c r="CU53" s="1">
        <v>768</v>
      </c>
      <c r="CV53" s="4" t="s">
        <v>588</v>
      </c>
      <c r="CW53" s="4" t="s">
        <v>589</v>
      </c>
      <c r="CX53" s="1" t="s">
        <v>7</v>
      </c>
      <c r="CY53" s="2">
        <v>120.25</v>
      </c>
      <c r="CZ53" s="1" t="s">
        <v>2</v>
      </c>
      <c r="DB53" s="1">
        <v>9</v>
      </c>
      <c r="DC53" s="1">
        <v>117.95</v>
      </c>
      <c r="DE53" s="1" t="s">
        <v>58</v>
      </c>
      <c r="DF53" s="1">
        <v>2</v>
      </c>
      <c r="DI53" s="4" t="s">
        <v>213</v>
      </c>
      <c r="DK53" s="2">
        <v>120.45</v>
      </c>
      <c r="DL53" s="1" t="s">
        <v>2</v>
      </c>
      <c r="DN53" s="1">
        <v>1</v>
      </c>
      <c r="DO53" s="2">
        <v>120.04</v>
      </c>
      <c r="DQ53" s="1" t="s">
        <v>58</v>
      </c>
      <c r="DR53" s="1">
        <v>2</v>
      </c>
      <c r="DT53" t="s">
        <v>260</v>
      </c>
      <c r="DW53" s="2">
        <v>120.07000000000001</v>
      </c>
      <c r="DX53" s="2" t="s">
        <v>2</v>
      </c>
      <c r="DZ53" s="5">
        <v>7</v>
      </c>
      <c r="EA53" s="2">
        <v>118.92</v>
      </c>
      <c r="EB53" s="2"/>
      <c r="EG53" s="34"/>
      <c r="EH53" s="34"/>
    </row>
    <row r="54" spans="1:138" x14ac:dyDescent="0.25">
      <c r="A54" s="1" t="s">
        <v>58</v>
      </c>
      <c r="D54" s="4"/>
      <c r="E54" s="4"/>
      <c r="M54" s="1" t="s">
        <v>58</v>
      </c>
      <c r="N54" s="1">
        <v>3</v>
      </c>
      <c r="P54" s="4" t="s">
        <v>299</v>
      </c>
      <c r="Q54" s="4" t="s">
        <v>300</v>
      </c>
      <c r="R54" s="1" t="s">
        <v>38</v>
      </c>
      <c r="S54" s="2">
        <v>123.99</v>
      </c>
      <c r="T54" s="10" t="s">
        <v>2</v>
      </c>
      <c r="V54" s="1">
        <v>8</v>
      </c>
      <c r="W54" s="1">
        <v>119.24</v>
      </c>
      <c r="AK54" s="1" t="s">
        <v>58</v>
      </c>
      <c r="AL54" s="1">
        <v>3</v>
      </c>
      <c r="AM54" s="1">
        <v>878</v>
      </c>
      <c r="AN54" s="4" t="s">
        <v>357</v>
      </c>
      <c r="AO54" s="4" t="s">
        <v>141</v>
      </c>
      <c r="AP54" s="1" t="s">
        <v>101</v>
      </c>
      <c r="AQ54" s="2">
        <v>119.72</v>
      </c>
      <c r="AR54" s="1" t="s">
        <v>2</v>
      </c>
      <c r="AS54" s="1" t="s">
        <v>17</v>
      </c>
      <c r="AT54" s="1">
        <v>6</v>
      </c>
      <c r="AU54" s="1">
        <v>119.88</v>
      </c>
      <c r="AW54" s="1" t="s">
        <v>58</v>
      </c>
      <c r="AX54" s="1">
        <v>3</v>
      </c>
      <c r="BA54" s="6" t="s">
        <v>155</v>
      </c>
      <c r="BC54" s="2">
        <v>120.13</v>
      </c>
      <c r="BD54" s="1" t="s">
        <v>2</v>
      </c>
      <c r="BF54" s="1">
        <v>5</v>
      </c>
      <c r="BG54" s="2">
        <v>119.57</v>
      </c>
      <c r="BH54" s="2"/>
      <c r="BI54" s="1" t="s">
        <v>58</v>
      </c>
      <c r="BJ54" s="1">
        <v>3</v>
      </c>
      <c r="BK54" s="1">
        <v>392</v>
      </c>
      <c r="BL54" s="4" t="s">
        <v>431</v>
      </c>
      <c r="BM54" s="4" t="s">
        <v>140</v>
      </c>
      <c r="BN54" s="1" t="s">
        <v>10</v>
      </c>
      <c r="BO54" s="2">
        <v>123.07</v>
      </c>
      <c r="BP54" s="1" t="s">
        <v>2</v>
      </c>
      <c r="BR54" s="1">
        <v>2</v>
      </c>
      <c r="BS54" s="2">
        <v>119.27</v>
      </c>
      <c r="BX54" s="4"/>
      <c r="BY54" s="4"/>
      <c r="BZ54" s="10"/>
      <c r="CG54" s="1" t="s">
        <v>58</v>
      </c>
      <c r="CH54" s="1">
        <v>3</v>
      </c>
      <c r="CI54" s="1">
        <v>1428</v>
      </c>
      <c r="CJ54" s="4" t="s">
        <v>434</v>
      </c>
      <c r="CK54" s="4" t="s">
        <v>119</v>
      </c>
      <c r="CL54" s="1" t="s">
        <v>107</v>
      </c>
      <c r="CM54" s="2">
        <v>121.3</v>
      </c>
      <c r="CN54" s="1" t="s">
        <v>2</v>
      </c>
      <c r="CP54" s="1">
        <v>7</v>
      </c>
      <c r="CQ54" s="1">
        <v>121.27</v>
      </c>
      <c r="CS54" s="1" t="s">
        <v>58</v>
      </c>
      <c r="CT54" s="1">
        <v>3</v>
      </c>
      <c r="CU54" s="1">
        <v>599</v>
      </c>
      <c r="CV54" s="4" t="s">
        <v>526</v>
      </c>
      <c r="CW54" s="4" t="s">
        <v>168</v>
      </c>
      <c r="CX54" s="1" t="s">
        <v>11</v>
      </c>
      <c r="CY54" s="2">
        <v>120.37</v>
      </c>
      <c r="CZ54" s="1" t="s">
        <v>2</v>
      </c>
      <c r="DA54" s="1" t="s">
        <v>3</v>
      </c>
      <c r="DB54" s="1">
        <v>4</v>
      </c>
      <c r="DC54" s="1">
        <v>120.69</v>
      </c>
      <c r="DE54" s="1" t="s">
        <v>58</v>
      </c>
      <c r="DF54" s="1">
        <v>3</v>
      </c>
      <c r="DI54" s="4" t="s">
        <v>170</v>
      </c>
      <c r="DK54" s="2">
        <v>120.5</v>
      </c>
      <c r="DN54" s="1">
        <v>4</v>
      </c>
      <c r="DO54" s="2">
        <v>118.49</v>
      </c>
      <c r="DQ54" s="1" t="s">
        <v>58</v>
      </c>
      <c r="DR54" s="1">
        <v>3</v>
      </c>
      <c r="DT54" t="s">
        <v>261</v>
      </c>
      <c r="DW54" s="2">
        <v>120.22999999999998</v>
      </c>
      <c r="DX54" s="2" t="s">
        <v>2</v>
      </c>
      <c r="DZ54" s="5">
        <v>9</v>
      </c>
      <c r="EA54" s="2">
        <v>119.46</v>
      </c>
      <c r="EB54" s="2"/>
      <c r="EG54" s="34"/>
      <c r="EH54" s="34"/>
    </row>
    <row r="55" spans="1:138" x14ac:dyDescent="0.25">
      <c r="A55" s="1" t="s">
        <v>58</v>
      </c>
      <c r="D55" s="4"/>
      <c r="E55" s="4"/>
      <c r="M55" s="1" t="s">
        <v>58</v>
      </c>
      <c r="N55" s="1">
        <v>4</v>
      </c>
      <c r="P55" s="4" t="s">
        <v>304</v>
      </c>
      <c r="Q55" s="4" t="s">
        <v>305</v>
      </c>
      <c r="R55" s="10" t="s">
        <v>7</v>
      </c>
      <c r="S55" s="2">
        <v>124</v>
      </c>
      <c r="T55" s="10"/>
      <c r="V55" s="1">
        <v>5</v>
      </c>
      <c r="W55" s="1">
        <v>119.91</v>
      </c>
      <c r="AK55" s="1" t="s">
        <v>58</v>
      </c>
      <c r="AL55" s="1">
        <v>4</v>
      </c>
      <c r="AM55" s="1">
        <v>693</v>
      </c>
      <c r="AN55" s="4" t="s">
        <v>347</v>
      </c>
      <c r="AO55" s="4" t="s">
        <v>122</v>
      </c>
      <c r="AP55" s="1" t="s">
        <v>108</v>
      </c>
      <c r="AQ55" s="2">
        <v>119.76</v>
      </c>
      <c r="AR55" s="1" t="s">
        <v>19</v>
      </c>
      <c r="AS55" s="1" t="s">
        <v>3</v>
      </c>
      <c r="AT55" s="1">
        <v>7</v>
      </c>
      <c r="AU55" s="1">
        <v>121.28</v>
      </c>
      <c r="AW55" s="1" t="s">
        <v>58</v>
      </c>
      <c r="AX55" s="1">
        <v>4</v>
      </c>
      <c r="BA55" s="6" t="s">
        <v>156</v>
      </c>
      <c r="BC55" s="2">
        <v>120.15</v>
      </c>
      <c r="BD55" s="1" t="s">
        <v>19</v>
      </c>
      <c r="BE55" s="1" t="s">
        <v>17</v>
      </c>
      <c r="BF55" s="1">
        <v>3</v>
      </c>
      <c r="BG55" s="2">
        <v>120.89</v>
      </c>
      <c r="BH55" s="2"/>
      <c r="BI55" s="1" t="s">
        <v>58</v>
      </c>
      <c r="BJ55" s="1">
        <v>4</v>
      </c>
      <c r="BK55" s="1">
        <v>508</v>
      </c>
      <c r="BL55" s="4" t="s">
        <v>485</v>
      </c>
      <c r="BM55" s="4" t="s">
        <v>56</v>
      </c>
      <c r="BN55" s="1" t="s">
        <v>15</v>
      </c>
      <c r="BO55" s="2">
        <v>126.3</v>
      </c>
      <c r="BR55" s="1">
        <v>3</v>
      </c>
      <c r="BS55" s="2">
        <v>121.27</v>
      </c>
      <c r="BX55" s="4"/>
      <c r="BY55" s="4"/>
      <c r="CG55" s="1" t="s">
        <v>58</v>
      </c>
      <c r="CH55" s="1">
        <v>4</v>
      </c>
      <c r="CI55" s="1">
        <v>2767</v>
      </c>
      <c r="CJ55" s="4" t="s">
        <v>326</v>
      </c>
      <c r="CK55" s="4" t="s">
        <v>179</v>
      </c>
      <c r="CL55" s="1" t="s">
        <v>327</v>
      </c>
      <c r="CM55" s="2">
        <v>121.65</v>
      </c>
      <c r="CN55" s="1" t="s">
        <v>19</v>
      </c>
      <c r="CP55" s="1">
        <v>4</v>
      </c>
      <c r="CQ55" s="1">
        <v>119.74</v>
      </c>
      <c r="CS55" s="1" t="s">
        <v>58</v>
      </c>
      <c r="CT55" s="1">
        <v>4</v>
      </c>
      <c r="CU55" s="1">
        <v>403</v>
      </c>
      <c r="CV55" s="4" t="s">
        <v>349</v>
      </c>
      <c r="CW55" s="4" t="s">
        <v>127</v>
      </c>
      <c r="CX55" s="1" t="s">
        <v>10</v>
      </c>
      <c r="CY55" s="2">
        <v>120.7</v>
      </c>
      <c r="CZ55" s="1" t="s">
        <v>19</v>
      </c>
      <c r="DB55" s="1">
        <v>3</v>
      </c>
      <c r="DC55" s="1">
        <v>119.21</v>
      </c>
      <c r="DE55" s="1" t="s">
        <v>58</v>
      </c>
      <c r="DF55" s="1">
        <v>4</v>
      </c>
      <c r="DI55" s="4" t="s">
        <v>168</v>
      </c>
      <c r="DK55" s="2">
        <v>120.52</v>
      </c>
      <c r="DN55" s="1">
        <v>8</v>
      </c>
      <c r="DO55" s="2">
        <v>119.93</v>
      </c>
      <c r="DQ55" s="1" t="s">
        <v>58</v>
      </c>
      <c r="DR55" s="1">
        <v>4</v>
      </c>
      <c r="DT55" t="s">
        <v>262</v>
      </c>
      <c r="DW55" s="2">
        <v>120.27999999999999</v>
      </c>
      <c r="DX55" s="2" t="s">
        <v>19</v>
      </c>
      <c r="DY55" s="1" t="s">
        <v>17</v>
      </c>
      <c r="DZ55" s="5">
        <v>3</v>
      </c>
      <c r="EA55" s="2">
        <v>120.34</v>
      </c>
      <c r="EB55" s="2"/>
      <c r="EG55" s="34"/>
      <c r="EH55" s="34"/>
    </row>
    <row r="56" spans="1:138" x14ac:dyDescent="0.25">
      <c r="A56" s="1" t="s">
        <v>58</v>
      </c>
      <c r="D56" s="4"/>
      <c r="E56" s="4"/>
      <c r="K56" s="2"/>
      <c r="M56" s="1" t="s">
        <v>58</v>
      </c>
      <c r="N56" s="1">
        <v>5</v>
      </c>
      <c r="P56" s="4" t="s">
        <v>330</v>
      </c>
      <c r="Q56" s="4" t="s">
        <v>278</v>
      </c>
      <c r="R56" s="1" t="s">
        <v>4</v>
      </c>
      <c r="S56" s="2">
        <v>125.67</v>
      </c>
      <c r="T56" s="10"/>
      <c r="V56" s="1">
        <v>2</v>
      </c>
      <c r="W56" s="1">
        <v>119.32</v>
      </c>
      <c r="AK56" s="1" t="s">
        <v>58</v>
      </c>
      <c r="AL56" s="1">
        <v>5</v>
      </c>
      <c r="AM56" s="1">
        <v>447</v>
      </c>
      <c r="AN56" s="4" t="s">
        <v>455</v>
      </c>
      <c r="AO56" s="4" t="s">
        <v>134</v>
      </c>
      <c r="AP56" s="1" t="s">
        <v>22</v>
      </c>
      <c r="AQ56" s="2">
        <v>120.43</v>
      </c>
      <c r="AR56" s="1" t="s">
        <v>19</v>
      </c>
      <c r="AS56" s="1" t="s">
        <v>17</v>
      </c>
      <c r="AT56" s="1">
        <v>8</v>
      </c>
      <c r="AU56" s="1">
        <v>120.56</v>
      </c>
      <c r="AW56" s="1" t="s">
        <v>58</v>
      </c>
      <c r="AX56" s="1">
        <v>5</v>
      </c>
      <c r="BA56" s="6" t="s">
        <v>157</v>
      </c>
      <c r="BC56" s="2">
        <v>120.24000000000001</v>
      </c>
      <c r="BD56" s="1" t="s">
        <v>19</v>
      </c>
      <c r="BF56" s="1">
        <v>6</v>
      </c>
      <c r="BG56" s="2">
        <v>119.22</v>
      </c>
      <c r="BH56" s="2"/>
      <c r="BI56" s="1" t="s">
        <v>58</v>
      </c>
      <c r="BJ56" s="1">
        <v>5</v>
      </c>
      <c r="BK56" s="1">
        <v>657</v>
      </c>
      <c r="BL56" s="4" t="s">
        <v>486</v>
      </c>
      <c r="BM56" s="4" t="s">
        <v>136</v>
      </c>
      <c r="BN56" s="1" t="s">
        <v>487</v>
      </c>
      <c r="BO56" s="2">
        <v>126.53</v>
      </c>
      <c r="BQ56" s="1" t="s">
        <v>3</v>
      </c>
      <c r="BR56" s="1">
        <v>4</v>
      </c>
      <c r="BS56" s="2">
        <v>129.93</v>
      </c>
      <c r="BX56" s="4"/>
      <c r="BY56" s="4"/>
      <c r="CG56" s="1" t="s">
        <v>58</v>
      </c>
      <c r="CH56" s="1">
        <v>5</v>
      </c>
      <c r="CI56" s="1">
        <v>2285</v>
      </c>
      <c r="CJ56" s="4" t="s">
        <v>506</v>
      </c>
      <c r="CK56" s="4" t="s">
        <v>178</v>
      </c>
      <c r="CL56" s="1" t="s">
        <v>92</v>
      </c>
      <c r="CM56" s="2">
        <v>122.12</v>
      </c>
      <c r="CN56" s="1" t="s">
        <v>19</v>
      </c>
      <c r="CP56" s="1">
        <v>5</v>
      </c>
      <c r="CQ56" s="1">
        <v>119.79</v>
      </c>
      <c r="CS56" s="1" t="s">
        <v>58</v>
      </c>
      <c r="CT56" s="1">
        <v>5</v>
      </c>
      <c r="CU56" s="1">
        <v>482</v>
      </c>
      <c r="CV56" s="4" t="s">
        <v>590</v>
      </c>
      <c r="CW56" s="4" t="s">
        <v>591</v>
      </c>
      <c r="CX56" s="1" t="s">
        <v>592</v>
      </c>
      <c r="CY56" s="2">
        <v>121.01</v>
      </c>
      <c r="DA56" s="1" t="s">
        <v>3</v>
      </c>
      <c r="DB56" s="1">
        <v>6</v>
      </c>
      <c r="DC56" s="1">
        <v>121.15</v>
      </c>
      <c r="DE56" s="1" t="s">
        <v>58</v>
      </c>
      <c r="DF56" s="1">
        <v>5</v>
      </c>
      <c r="DI56" s="4" t="s">
        <v>214</v>
      </c>
      <c r="DK56" s="2">
        <v>121.64</v>
      </c>
      <c r="DN56" s="1">
        <v>7</v>
      </c>
      <c r="DO56" s="2">
        <v>120.94</v>
      </c>
      <c r="DQ56" s="1" t="s">
        <v>58</v>
      </c>
      <c r="DR56" s="1">
        <v>5</v>
      </c>
      <c r="DT56" t="s">
        <v>263</v>
      </c>
      <c r="DW56" s="2">
        <v>121.13000000000001</v>
      </c>
      <c r="DX56" s="2" t="s">
        <v>19</v>
      </c>
      <c r="DZ56" s="5">
        <v>4</v>
      </c>
      <c r="EA56" s="2">
        <v>120.77</v>
      </c>
      <c r="EB56" s="2"/>
      <c r="EG56" s="34"/>
      <c r="EH56" s="34"/>
    </row>
    <row r="57" spans="1:138" x14ac:dyDescent="0.25">
      <c r="A57" s="1" t="s">
        <v>58</v>
      </c>
      <c r="D57" s="4"/>
      <c r="E57" s="4"/>
      <c r="M57" s="1" t="s">
        <v>58</v>
      </c>
      <c r="N57" s="1">
        <v>6</v>
      </c>
      <c r="P57" s="4" t="s">
        <v>360</v>
      </c>
      <c r="Q57" s="4" t="s">
        <v>361</v>
      </c>
      <c r="R57" s="10" t="s">
        <v>341</v>
      </c>
      <c r="S57" s="2">
        <v>126.23</v>
      </c>
      <c r="V57" s="1">
        <v>4</v>
      </c>
      <c r="W57" s="1">
        <v>126.17</v>
      </c>
      <c r="AK57" s="1" t="s">
        <v>58</v>
      </c>
      <c r="AL57" s="1">
        <v>6</v>
      </c>
      <c r="AM57" s="1">
        <v>1018</v>
      </c>
      <c r="AN57" s="4" t="s">
        <v>456</v>
      </c>
      <c r="AO57" s="4" t="s">
        <v>457</v>
      </c>
      <c r="AP57" s="1" t="s">
        <v>84</v>
      </c>
      <c r="AQ57" s="21">
        <v>129.9</v>
      </c>
      <c r="AT57" s="1">
        <v>5</v>
      </c>
      <c r="AU57" s="2">
        <v>127.2</v>
      </c>
      <c r="AW57" s="1" t="s">
        <v>58</v>
      </c>
      <c r="AX57" s="1">
        <v>6</v>
      </c>
      <c r="BA57" s="6" t="s">
        <v>158</v>
      </c>
      <c r="BC57" s="2">
        <v>121.91</v>
      </c>
      <c r="BF57" s="1">
        <v>4</v>
      </c>
      <c r="BG57" s="2">
        <v>121.14</v>
      </c>
      <c r="BH57" s="2"/>
      <c r="BI57" s="1" t="s">
        <v>58</v>
      </c>
      <c r="BJ57" s="1">
        <v>6</v>
      </c>
      <c r="BK57" s="1">
        <v>695</v>
      </c>
      <c r="BL57" s="4" t="s">
        <v>488</v>
      </c>
      <c r="BM57" s="4" t="s">
        <v>489</v>
      </c>
      <c r="BN57" s="1" t="s">
        <v>91</v>
      </c>
      <c r="BO57" s="21">
        <v>151.94</v>
      </c>
      <c r="BR57" s="1">
        <v>6</v>
      </c>
      <c r="BS57" s="2">
        <v>120.9</v>
      </c>
      <c r="BX57" s="4"/>
      <c r="BY57" s="4"/>
      <c r="BZ57" s="10"/>
      <c r="CG57" s="1" t="s">
        <v>58</v>
      </c>
      <c r="CH57" s="1">
        <v>6</v>
      </c>
      <c r="CI57" s="1">
        <v>2009</v>
      </c>
      <c r="CJ57" s="4" t="s">
        <v>400</v>
      </c>
      <c r="CK57" s="4" t="s">
        <v>143</v>
      </c>
      <c r="CL57" s="1" t="s">
        <v>401</v>
      </c>
      <c r="CM57" s="2">
        <v>123.23</v>
      </c>
      <c r="CN57" s="1" t="s">
        <v>19</v>
      </c>
      <c r="CP57" s="1">
        <v>9</v>
      </c>
      <c r="CQ57" s="2">
        <v>121.21</v>
      </c>
      <c r="CS57" s="1" t="s">
        <v>58</v>
      </c>
      <c r="CT57" s="1">
        <v>6</v>
      </c>
      <c r="CU57" s="1">
        <v>849</v>
      </c>
      <c r="CV57" s="4" t="s">
        <v>593</v>
      </c>
      <c r="CW57" s="4" t="s">
        <v>594</v>
      </c>
      <c r="CX57" s="1" t="s">
        <v>88</v>
      </c>
      <c r="CY57" s="2">
        <v>121.07</v>
      </c>
      <c r="DB57" s="1">
        <v>8</v>
      </c>
      <c r="DC57" s="1">
        <v>120.21</v>
      </c>
      <c r="DE57" s="1" t="s">
        <v>58</v>
      </c>
      <c r="DF57" s="1">
        <v>6</v>
      </c>
      <c r="DI57" s="4" t="s">
        <v>69</v>
      </c>
      <c r="DK57" s="2">
        <v>121.86</v>
      </c>
      <c r="DM57" s="1" t="s">
        <v>3</v>
      </c>
      <c r="DN57" s="1">
        <v>2</v>
      </c>
      <c r="DO57" s="2">
        <v>124.98</v>
      </c>
      <c r="DQ57" s="1" t="s">
        <v>58</v>
      </c>
      <c r="DR57" s="1">
        <v>6</v>
      </c>
      <c r="DT57" t="s">
        <v>264</v>
      </c>
      <c r="DW57" s="2">
        <v>121.25000000000003</v>
      </c>
      <c r="DX57" s="2" t="s">
        <v>19</v>
      </c>
      <c r="DZ57" s="5">
        <v>2</v>
      </c>
      <c r="EA57" s="2">
        <v>120.94</v>
      </c>
      <c r="EB57" s="2"/>
      <c r="EG57" s="34"/>
      <c r="EH57" s="34"/>
    </row>
    <row r="58" spans="1:138" x14ac:dyDescent="0.25">
      <c r="A58" s="1" t="s">
        <v>58</v>
      </c>
      <c r="D58" s="4"/>
      <c r="E58" s="4"/>
      <c r="K58" s="12"/>
      <c r="M58" s="1" t="s">
        <v>58</v>
      </c>
      <c r="N58" s="1">
        <v>7</v>
      </c>
      <c r="P58" s="4" t="s">
        <v>369</v>
      </c>
      <c r="Q58" s="4" t="s">
        <v>370</v>
      </c>
      <c r="R58" s="1" t="s">
        <v>371</v>
      </c>
      <c r="S58" s="21">
        <v>139.34</v>
      </c>
      <c r="T58" s="10"/>
      <c r="V58" s="1">
        <v>7</v>
      </c>
      <c r="W58" s="1">
        <v>123.81</v>
      </c>
      <c r="AK58" s="1" t="s">
        <v>58</v>
      </c>
      <c r="AL58" s="1">
        <v>7</v>
      </c>
      <c r="AM58" s="1">
        <v>301</v>
      </c>
      <c r="AN58" s="4" t="s">
        <v>458</v>
      </c>
      <c r="AO58" s="4" t="s">
        <v>459</v>
      </c>
      <c r="AP58" s="1" t="s">
        <v>460</v>
      </c>
      <c r="AQ58" s="21">
        <v>150.08000000000001</v>
      </c>
      <c r="AS58" s="1" t="s">
        <v>3</v>
      </c>
      <c r="AT58" s="1">
        <v>2</v>
      </c>
      <c r="AW58" s="1" t="s">
        <v>58</v>
      </c>
      <c r="BA58" s="6" t="s">
        <v>159</v>
      </c>
      <c r="BC58" s="2" t="s">
        <v>6</v>
      </c>
      <c r="BF58" s="1">
        <v>7</v>
      </c>
      <c r="BG58" s="2"/>
      <c r="BH58" s="2"/>
      <c r="BI58" s="1" t="s">
        <v>58</v>
      </c>
      <c r="BJ58" s="1" t="s">
        <v>6</v>
      </c>
      <c r="BK58" s="1">
        <v>802</v>
      </c>
      <c r="BL58" s="4" t="s">
        <v>303</v>
      </c>
      <c r="BM58" s="4" t="s">
        <v>118</v>
      </c>
      <c r="BN58" s="1" t="s">
        <v>72</v>
      </c>
      <c r="BO58" s="31">
        <v>123.4</v>
      </c>
      <c r="BP58" s="1" t="s">
        <v>19</v>
      </c>
      <c r="BR58" s="1">
        <v>5</v>
      </c>
      <c r="BS58" s="1">
        <v>118.23</v>
      </c>
      <c r="BX58" s="4"/>
      <c r="BY58" s="4"/>
      <c r="CG58" s="1" t="s">
        <v>58</v>
      </c>
      <c r="CH58" s="1">
        <v>7</v>
      </c>
      <c r="CI58" s="1">
        <v>1276</v>
      </c>
      <c r="CJ58" s="4" t="s">
        <v>548</v>
      </c>
      <c r="CK58" s="4" t="s">
        <v>173</v>
      </c>
      <c r="CL58" s="1" t="s">
        <v>460</v>
      </c>
      <c r="CM58" s="21">
        <v>132.56</v>
      </c>
      <c r="CP58" s="1">
        <v>6</v>
      </c>
      <c r="CS58" s="1" t="s">
        <v>58</v>
      </c>
      <c r="CT58" s="1">
        <v>7</v>
      </c>
      <c r="CU58" s="1">
        <v>577</v>
      </c>
      <c r="CV58" s="4" t="s">
        <v>595</v>
      </c>
      <c r="CW58" s="4" t="s">
        <v>194</v>
      </c>
      <c r="CX58" s="1" t="s">
        <v>12</v>
      </c>
      <c r="CY58" s="2">
        <v>123.52</v>
      </c>
      <c r="DB58" s="1">
        <v>5</v>
      </c>
      <c r="DC58" s="1">
        <v>121.32</v>
      </c>
      <c r="DE58" s="1" t="s">
        <v>58</v>
      </c>
      <c r="DF58" s="1">
        <v>7</v>
      </c>
      <c r="DI58" s="4" t="s">
        <v>98</v>
      </c>
      <c r="DK58" s="2">
        <v>122.07</v>
      </c>
      <c r="DN58" s="1">
        <v>5</v>
      </c>
      <c r="DO58" s="2">
        <v>121.12</v>
      </c>
      <c r="DQ58" s="1" t="s">
        <v>58</v>
      </c>
      <c r="DR58" s="1">
        <v>7</v>
      </c>
      <c r="DT58" t="s">
        <v>265</v>
      </c>
      <c r="DW58" s="2">
        <v>121.73000000000002</v>
      </c>
      <c r="DX58" s="2" t="s">
        <v>19</v>
      </c>
      <c r="DZ58" s="5">
        <v>6</v>
      </c>
      <c r="EA58" s="2">
        <v>121.5</v>
      </c>
      <c r="EB58" s="2"/>
      <c r="EG58" s="34"/>
      <c r="EH58" s="34"/>
    </row>
    <row r="59" spans="1:138" x14ac:dyDescent="0.25">
      <c r="D59" s="4"/>
      <c r="E59" s="4"/>
      <c r="P59" s="4"/>
      <c r="Q59" s="4"/>
      <c r="AK59" s="1" t="s">
        <v>58</v>
      </c>
      <c r="AL59" s="1" t="s">
        <v>6</v>
      </c>
      <c r="AM59" s="1">
        <v>799</v>
      </c>
      <c r="AN59" s="4" t="s">
        <v>303</v>
      </c>
      <c r="AO59" s="4" t="s">
        <v>316</v>
      </c>
      <c r="AP59" s="1" t="s">
        <v>72</v>
      </c>
      <c r="AQ59" s="31">
        <v>120.93</v>
      </c>
      <c r="AT59" s="1">
        <v>4</v>
      </c>
      <c r="BC59" s="2"/>
      <c r="BG59" s="2"/>
      <c r="BH59" s="2"/>
      <c r="BX59" s="4"/>
      <c r="BY59" s="4"/>
      <c r="CG59" s="1" t="s">
        <v>58</v>
      </c>
      <c r="CH59" s="1">
        <v>8</v>
      </c>
      <c r="CI59" s="1">
        <v>2378</v>
      </c>
      <c r="CJ59" s="4" t="s">
        <v>549</v>
      </c>
      <c r="CK59" s="4" t="s">
        <v>550</v>
      </c>
      <c r="CL59" s="1" t="s">
        <v>89</v>
      </c>
      <c r="CM59" s="21">
        <v>164.95</v>
      </c>
      <c r="CO59" s="1" t="s">
        <v>33</v>
      </c>
      <c r="CP59" s="1">
        <v>8</v>
      </c>
      <c r="CQ59" s="2"/>
      <c r="CV59" s="4"/>
      <c r="CW59" s="4"/>
      <c r="CX59" s="10"/>
      <c r="CY59" s="2"/>
      <c r="DE59" s="1" t="s">
        <v>58</v>
      </c>
      <c r="DF59" s="1">
        <v>8</v>
      </c>
      <c r="DI59" s="4" t="s">
        <v>215</v>
      </c>
      <c r="DK59" s="8">
        <v>129.30000000000001</v>
      </c>
      <c r="DN59" s="1">
        <v>6</v>
      </c>
      <c r="DO59" s="1">
        <v>126.98</v>
      </c>
      <c r="DQ59" s="1" t="s">
        <v>58</v>
      </c>
      <c r="DR59" s="1">
        <v>8</v>
      </c>
      <c r="DT59" s="4" t="s">
        <v>273</v>
      </c>
      <c r="DW59" s="19">
        <v>140.06</v>
      </c>
      <c r="DY59" s="1" t="s">
        <v>3</v>
      </c>
      <c r="DZ59" s="1">
        <v>8</v>
      </c>
      <c r="EG59" s="34"/>
      <c r="EH59" s="34"/>
    </row>
    <row r="60" spans="1:138" x14ac:dyDescent="0.25">
      <c r="BC60" s="2"/>
      <c r="BG60" s="2"/>
      <c r="BH60" s="2"/>
      <c r="CY60" s="2"/>
      <c r="EG60" s="34"/>
      <c r="EH60" s="34"/>
    </row>
    <row r="61" spans="1:138" x14ac:dyDescent="0.25">
      <c r="BC61" s="2"/>
      <c r="BG61" s="2"/>
      <c r="BH61" s="2"/>
      <c r="CY61" s="2"/>
      <c r="EG61" s="34"/>
      <c r="EH61" s="34"/>
    </row>
    <row r="62" spans="1:138" x14ac:dyDescent="0.25">
      <c r="A62" s="1" t="s">
        <v>60</v>
      </c>
      <c r="D62" s="4"/>
      <c r="E62" s="4"/>
      <c r="P62" s="4"/>
      <c r="Q62" s="4"/>
      <c r="W62" s="2"/>
      <c r="BC62" s="2"/>
      <c r="BG62" s="2"/>
      <c r="BH62" s="2"/>
      <c r="BL62" s="4"/>
      <c r="BM62" s="4"/>
      <c r="BN62" s="10"/>
      <c r="CJ62" s="4"/>
      <c r="CK62" s="4"/>
      <c r="CY62" s="2"/>
      <c r="DE62" s="1" t="s">
        <v>60</v>
      </c>
      <c r="DF62" s="1">
        <v>1</v>
      </c>
      <c r="DI62" s="4" t="s">
        <v>216</v>
      </c>
      <c r="DK62" s="2">
        <v>121.58</v>
      </c>
      <c r="DL62" s="1" t="s">
        <v>2</v>
      </c>
      <c r="DN62" s="1">
        <v>1</v>
      </c>
      <c r="DO62" s="1">
        <v>120.57</v>
      </c>
      <c r="EC62" s="2">
        <f>AVERAGE(DK62:DK69)</f>
        <v>122.48624999999998</v>
      </c>
      <c r="ED62" s="2">
        <f>STDEV(DK62:DK69)</f>
        <v>0.90256677631867943</v>
      </c>
      <c r="EG62" s="2">
        <f>AVERAGE(DO62:DO69)</f>
        <v>121.33250000000001</v>
      </c>
      <c r="EH62" s="2">
        <f>STDEV(DO62:DO69)</f>
        <v>2.9694287569930218</v>
      </c>
    </row>
    <row r="63" spans="1:138" x14ac:dyDescent="0.25">
      <c r="A63" s="1" t="s">
        <v>60</v>
      </c>
      <c r="D63" s="4"/>
      <c r="E63" s="4"/>
      <c r="P63" s="4"/>
      <c r="Q63" s="4"/>
      <c r="R63" s="10"/>
      <c r="BC63" s="2"/>
      <c r="BG63" s="2"/>
      <c r="BH63" s="2"/>
      <c r="BL63" s="4"/>
      <c r="BM63" s="4"/>
      <c r="CJ63" s="4"/>
      <c r="CK63" s="4"/>
      <c r="CY63" s="2"/>
      <c r="DE63" s="1" t="s">
        <v>60</v>
      </c>
      <c r="DF63" s="1">
        <v>2</v>
      </c>
      <c r="DI63" s="4" t="s">
        <v>162</v>
      </c>
      <c r="DK63" s="2">
        <v>121.64999999999999</v>
      </c>
      <c r="DL63" s="1" t="s">
        <v>2</v>
      </c>
      <c r="DN63" s="1">
        <v>6</v>
      </c>
      <c r="DO63" s="2">
        <v>119.88</v>
      </c>
      <c r="EG63" s="34"/>
      <c r="EH63" s="34"/>
    </row>
    <row r="64" spans="1:138" x14ac:dyDescent="0.25">
      <c r="A64" s="1" t="s">
        <v>60</v>
      </c>
      <c r="D64" s="4"/>
      <c r="E64" s="4"/>
      <c r="P64" s="4"/>
      <c r="Q64" s="4"/>
      <c r="T64" s="13"/>
      <c r="BC64" s="2"/>
      <c r="BG64" s="2"/>
      <c r="BH64" s="2"/>
      <c r="BL64" s="4"/>
      <c r="BM64" s="4"/>
      <c r="CJ64" s="4"/>
      <c r="CK64" s="4"/>
      <c r="CY64" s="2"/>
      <c r="DE64" s="1" t="s">
        <v>60</v>
      </c>
      <c r="DF64" s="1">
        <v>3</v>
      </c>
      <c r="DI64" s="4" t="s">
        <v>217</v>
      </c>
      <c r="DK64" s="2">
        <v>121.85</v>
      </c>
      <c r="DN64" s="1">
        <v>8</v>
      </c>
      <c r="DO64" s="2">
        <v>121.2</v>
      </c>
      <c r="EG64" s="34"/>
      <c r="EH64" s="34"/>
    </row>
    <row r="65" spans="1:138" x14ac:dyDescent="0.25">
      <c r="A65" s="1" t="s">
        <v>60</v>
      </c>
      <c r="D65" s="4"/>
      <c r="E65" s="4"/>
      <c r="K65" s="2"/>
      <c r="P65" s="4"/>
      <c r="Q65" s="4"/>
      <c r="R65" s="10"/>
      <c r="BC65" s="2"/>
      <c r="BG65" s="2"/>
      <c r="BH65" s="2"/>
      <c r="BL65" s="4"/>
      <c r="BM65" s="4"/>
      <c r="CJ65" s="4"/>
      <c r="CK65" s="4"/>
      <c r="CY65" s="2"/>
      <c r="DE65" s="1" t="s">
        <v>60</v>
      </c>
      <c r="DF65" s="1">
        <v>4</v>
      </c>
      <c r="DI65" s="4" t="s">
        <v>218</v>
      </c>
      <c r="DK65" s="2">
        <v>122.1</v>
      </c>
      <c r="DN65" s="1">
        <v>4</v>
      </c>
      <c r="DO65" s="2">
        <v>118.93</v>
      </c>
      <c r="EG65" s="34"/>
      <c r="EH65" s="34"/>
    </row>
    <row r="66" spans="1:138" x14ac:dyDescent="0.25">
      <c r="A66" s="1" t="s">
        <v>60</v>
      </c>
      <c r="D66" s="4"/>
      <c r="E66" s="4"/>
      <c r="P66" s="4"/>
      <c r="Q66" s="4"/>
      <c r="BC66" s="2"/>
      <c r="BG66" s="2"/>
      <c r="BH66" s="2"/>
      <c r="BL66" s="4"/>
      <c r="BM66" s="4"/>
      <c r="CJ66" s="4"/>
      <c r="CK66" s="4"/>
      <c r="CY66" s="2"/>
      <c r="DE66" s="1" t="s">
        <v>60</v>
      </c>
      <c r="DF66" s="1">
        <v>5</v>
      </c>
      <c r="DI66" s="4" t="s">
        <v>219</v>
      </c>
      <c r="DK66" s="2">
        <v>122.19</v>
      </c>
      <c r="DN66" s="1">
        <v>2</v>
      </c>
      <c r="DO66" s="2">
        <v>118.01</v>
      </c>
      <c r="EG66" s="34"/>
      <c r="EH66" s="34"/>
    </row>
    <row r="67" spans="1:138" x14ac:dyDescent="0.25">
      <c r="A67" s="1" t="s">
        <v>60</v>
      </c>
      <c r="D67" s="4"/>
      <c r="E67" s="4"/>
      <c r="P67" s="4"/>
      <c r="Q67" s="4"/>
      <c r="R67" s="10"/>
      <c r="BC67" s="2"/>
      <c r="BG67" s="2"/>
      <c r="BH67" s="2"/>
      <c r="BL67" s="4"/>
      <c r="BM67" s="4"/>
      <c r="CJ67" s="4"/>
      <c r="CK67" s="4"/>
      <c r="CY67" s="2"/>
      <c r="DE67" s="1" t="s">
        <v>60</v>
      </c>
      <c r="DF67" s="1">
        <v>6</v>
      </c>
      <c r="DI67" s="4" t="s">
        <v>164</v>
      </c>
      <c r="DK67" s="2">
        <v>122.98</v>
      </c>
      <c r="DM67" s="1" t="s">
        <v>3</v>
      </c>
      <c r="DN67" s="1">
        <v>5</v>
      </c>
      <c r="DO67" s="2">
        <v>127.21</v>
      </c>
      <c r="EG67" s="34"/>
      <c r="EH67" s="34"/>
    </row>
    <row r="68" spans="1:138" x14ac:dyDescent="0.25">
      <c r="A68" s="1" t="s">
        <v>60</v>
      </c>
      <c r="D68" s="4"/>
      <c r="E68" s="4"/>
      <c r="P68" s="4"/>
      <c r="Q68" s="4"/>
      <c r="BC68" s="2"/>
      <c r="BG68" s="2"/>
      <c r="BH68" s="2"/>
      <c r="BL68" s="4"/>
      <c r="BM68" s="4"/>
      <c r="CJ68" s="4"/>
      <c r="CK68" s="4"/>
      <c r="CY68" s="2"/>
      <c r="DE68" s="1" t="s">
        <v>60</v>
      </c>
      <c r="DF68" s="1">
        <v>7</v>
      </c>
      <c r="DI68" s="4" t="s">
        <v>133</v>
      </c>
      <c r="DK68" s="2">
        <v>123.76</v>
      </c>
      <c r="DN68" s="1">
        <v>7</v>
      </c>
      <c r="DO68" s="2">
        <v>120.81</v>
      </c>
      <c r="EG68" s="34"/>
      <c r="EH68" s="34"/>
    </row>
    <row r="69" spans="1:138" x14ac:dyDescent="0.25">
      <c r="P69" s="4"/>
      <c r="Q69" s="4"/>
      <c r="BC69" s="2"/>
      <c r="BG69" s="2"/>
      <c r="BH69" s="2"/>
      <c r="CJ69" s="4"/>
      <c r="CK69" s="4"/>
      <c r="CY69" s="2"/>
      <c r="DE69" s="1" t="s">
        <v>60</v>
      </c>
      <c r="DF69" s="1">
        <v>8</v>
      </c>
      <c r="DI69" s="4" t="s">
        <v>220</v>
      </c>
      <c r="DK69" s="2">
        <v>123.78</v>
      </c>
      <c r="DM69" s="1" t="s">
        <v>3</v>
      </c>
      <c r="DN69" s="1">
        <v>3</v>
      </c>
      <c r="DO69" s="2">
        <v>124.05</v>
      </c>
      <c r="EG69" s="34"/>
      <c r="EH69" s="34"/>
    </row>
    <row r="70" spans="1:138" x14ac:dyDescent="0.25">
      <c r="BC70" s="2"/>
      <c r="BG70" s="2"/>
      <c r="BH70" s="2"/>
      <c r="CY70" s="2"/>
      <c r="EG70" s="34"/>
      <c r="EH70" s="34"/>
    </row>
    <row r="71" spans="1:138" x14ac:dyDescent="0.25">
      <c r="BC71" s="2"/>
      <c r="BG71" s="2"/>
      <c r="BH71" s="2"/>
      <c r="CY71" s="2"/>
      <c r="EG71" s="34"/>
      <c r="EH71" s="34"/>
    </row>
    <row r="72" spans="1:138" x14ac:dyDescent="0.25">
      <c r="A72" s="1" t="s">
        <v>61</v>
      </c>
      <c r="D72" s="4"/>
      <c r="E72" s="4"/>
      <c r="K72" s="2"/>
      <c r="P72" s="4"/>
      <c r="Q72" s="4"/>
      <c r="BC72" s="2"/>
      <c r="BG72" s="2"/>
      <c r="BH72" s="2"/>
      <c r="CY72" s="2"/>
      <c r="DE72" s="1" t="s">
        <v>61</v>
      </c>
      <c r="DF72" s="1">
        <v>1</v>
      </c>
      <c r="DI72" s="4" t="s">
        <v>221</v>
      </c>
      <c r="DK72" s="2">
        <v>119.84</v>
      </c>
      <c r="DL72" s="1" t="s">
        <v>2</v>
      </c>
      <c r="DN72" s="1">
        <v>4</v>
      </c>
      <c r="DO72" s="2">
        <v>116.24</v>
      </c>
      <c r="EC72" s="2">
        <f>AVERAGE(DK72:DK78)</f>
        <v>121.22571428571429</v>
      </c>
      <c r="ED72" s="2">
        <f>STDEV(DK72:DK78)</f>
        <v>1.8889755348941326</v>
      </c>
      <c r="EG72" s="2">
        <f>AVERAGE(DO72:DO78)</f>
        <v>119.93142857142857</v>
      </c>
      <c r="EH72" s="2">
        <f>STDEV(DO72:DO78)</f>
        <v>1.8784517434262082</v>
      </c>
    </row>
    <row r="73" spans="1:138" x14ac:dyDescent="0.25">
      <c r="A73" s="1" t="s">
        <v>61</v>
      </c>
      <c r="D73" s="4"/>
      <c r="E73" s="4"/>
      <c r="P73" s="4"/>
      <c r="Q73" s="4"/>
      <c r="BC73" s="2"/>
      <c r="BG73" s="2"/>
      <c r="BH73" s="2"/>
      <c r="CY73" s="2"/>
      <c r="DE73" s="1" t="s">
        <v>61</v>
      </c>
      <c r="DF73" s="1">
        <v>2</v>
      </c>
      <c r="DI73" s="4" t="s">
        <v>222</v>
      </c>
      <c r="DK73" s="2">
        <v>120.03999999999999</v>
      </c>
      <c r="DL73" s="1" t="s">
        <v>2</v>
      </c>
      <c r="DM73" s="1" t="s">
        <v>17</v>
      </c>
      <c r="DN73" s="1">
        <v>5</v>
      </c>
      <c r="DO73" s="1">
        <v>120.37</v>
      </c>
    </row>
    <row r="74" spans="1:138" x14ac:dyDescent="0.25">
      <c r="A74" s="1" t="s">
        <v>61</v>
      </c>
      <c r="D74" s="4"/>
      <c r="E74" s="4"/>
      <c r="P74" s="4"/>
      <c r="Q74" s="4"/>
      <c r="BC74" s="2"/>
      <c r="BG74" s="2"/>
      <c r="BH74" s="2"/>
      <c r="CY74" s="2"/>
      <c r="DE74" s="1" t="s">
        <v>61</v>
      </c>
      <c r="DF74" s="1">
        <v>3</v>
      </c>
      <c r="DI74" s="4" t="s">
        <v>172</v>
      </c>
      <c r="DK74" s="2">
        <v>120.49</v>
      </c>
      <c r="DN74" s="1">
        <v>8</v>
      </c>
      <c r="DO74" s="1">
        <v>119.38</v>
      </c>
    </row>
    <row r="75" spans="1:138" x14ac:dyDescent="0.25">
      <c r="A75" s="1" t="s">
        <v>61</v>
      </c>
      <c r="D75" s="4"/>
      <c r="E75" s="4"/>
      <c r="P75" s="4"/>
      <c r="Q75" s="4"/>
      <c r="W75" s="2"/>
      <c r="BC75" s="2"/>
      <c r="BG75" s="2"/>
      <c r="BH75" s="2"/>
      <c r="CY75" s="2"/>
      <c r="DE75" s="1" t="s">
        <v>61</v>
      </c>
      <c r="DF75" s="1">
        <v>4</v>
      </c>
      <c r="DI75" s="4" t="s">
        <v>223</v>
      </c>
      <c r="DK75" s="2">
        <v>120.57</v>
      </c>
      <c r="DM75" s="1" t="s">
        <v>3</v>
      </c>
      <c r="DN75" s="1">
        <v>3</v>
      </c>
      <c r="DO75" s="2">
        <v>122.03</v>
      </c>
    </row>
    <row r="76" spans="1:138" x14ac:dyDescent="0.25">
      <c r="A76" s="1" t="s">
        <v>61</v>
      </c>
      <c r="D76" s="4"/>
      <c r="E76" s="4"/>
      <c r="P76" s="4"/>
      <c r="Q76" s="4"/>
      <c r="BC76" s="2"/>
      <c r="BG76" s="2"/>
      <c r="BH76" s="2"/>
      <c r="CY76" s="2"/>
      <c r="DE76" s="1" t="s">
        <v>61</v>
      </c>
      <c r="DF76" s="1">
        <v>5</v>
      </c>
      <c r="DI76" s="4" t="s">
        <v>224</v>
      </c>
      <c r="DK76" s="2">
        <v>121.09</v>
      </c>
      <c r="DM76" s="1" t="s">
        <v>17</v>
      </c>
      <c r="DN76" s="1">
        <v>7</v>
      </c>
      <c r="DO76" s="2">
        <v>121.42</v>
      </c>
    </row>
    <row r="77" spans="1:138" x14ac:dyDescent="0.25">
      <c r="A77" s="1" t="s">
        <v>61</v>
      </c>
      <c r="D77" s="4"/>
      <c r="E77" s="4"/>
      <c r="K77" s="12"/>
      <c r="P77" s="4"/>
      <c r="Q77" s="4"/>
      <c r="BC77" s="2"/>
      <c r="BG77" s="2"/>
      <c r="BH77" s="2"/>
      <c r="CY77" s="2"/>
      <c r="DE77" s="1" t="s">
        <v>61</v>
      </c>
      <c r="DF77" s="1">
        <v>6</v>
      </c>
      <c r="DI77" s="4" t="s">
        <v>225</v>
      </c>
      <c r="DK77" s="2">
        <v>121.19</v>
      </c>
      <c r="DN77" s="1">
        <v>2</v>
      </c>
      <c r="DO77" s="2">
        <v>119.59</v>
      </c>
    </row>
    <row r="78" spans="1:138" x14ac:dyDescent="0.25">
      <c r="A78" s="1" t="s">
        <v>61</v>
      </c>
      <c r="D78" s="4"/>
      <c r="E78" s="4"/>
      <c r="P78" s="4"/>
      <c r="Q78" s="4"/>
      <c r="BC78" s="2"/>
      <c r="BG78" s="2"/>
      <c r="BH78" s="2"/>
      <c r="CY78" s="2"/>
      <c r="DE78" s="1" t="s">
        <v>61</v>
      </c>
      <c r="DF78" s="1">
        <v>7</v>
      </c>
      <c r="DI78" s="4" t="s">
        <v>226</v>
      </c>
      <c r="DK78" s="2">
        <v>125.36</v>
      </c>
      <c r="DN78" s="1">
        <v>1</v>
      </c>
      <c r="DO78" s="2">
        <v>120.49</v>
      </c>
    </row>
    <row r="79" spans="1:138" x14ac:dyDescent="0.25">
      <c r="A79" s="1" t="s">
        <v>61</v>
      </c>
      <c r="P79" s="4"/>
      <c r="Q79" s="4"/>
      <c r="BC79" s="2"/>
      <c r="BG79" s="2"/>
      <c r="BH79" s="2"/>
      <c r="CY79" s="2"/>
      <c r="DE79" s="1" t="s">
        <v>61</v>
      </c>
      <c r="DF79" s="1">
        <v>8</v>
      </c>
      <c r="DI79" s="4" t="s">
        <v>173</v>
      </c>
      <c r="DK79" s="21">
        <v>131.69999999999999</v>
      </c>
      <c r="DM79" s="1" t="s">
        <v>17</v>
      </c>
      <c r="DN79" s="1">
        <v>6</v>
      </c>
      <c r="DO79" s="2"/>
    </row>
    <row r="80" spans="1:138" x14ac:dyDescent="0.25">
      <c r="CY80" s="2"/>
    </row>
    <row r="81" spans="1:138" x14ac:dyDescent="0.25">
      <c r="CY81" s="2"/>
    </row>
    <row r="82" spans="1:138" x14ac:dyDescent="0.25">
      <c r="CY82" s="2"/>
    </row>
    <row r="83" spans="1:138" x14ac:dyDescent="0.25">
      <c r="A83" s="1" t="s">
        <v>95</v>
      </c>
      <c r="P83" s="4"/>
      <c r="Q83" s="4"/>
      <c r="CY83" s="2"/>
    </row>
    <row r="84" spans="1:138" x14ac:dyDescent="0.25">
      <c r="A84" s="1" t="s">
        <v>95</v>
      </c>
      <c r="P84" s="4"/>
      <c r="Q84" s="4"/>
      <c r="CY84" s="2"/>
    </row>
    <row r="85" spans="1:138" x14ac:dyDescent="0.25">
      <c r="A85" s="1" t="s">
        <v>95</v>
      </c>
      <c r="P85" s="4"/>
      <c r="Q85" s="4"/>
      <c r="CY85" s="2"/>
    </row>
    <row r="86" spans="1:138" x14ac:dyDescent="0.25">
      <c r="A86" s="1" t="s">
        <v>95</v>
      </c>
      <c r="P86" s="4"/>
      <c r="Q86" s="4"/>
      <c r="CY86" s="2"/>
    </row>
    <row r="87" spans="1:138" x14ac:dyDescent="0.25">
      <c r="A87" s="1" t="s">
        <v>95</v>
      </c>
      <c r="P87" s="4"/>
      <c r="Q87" s="4"/>
      <c r="CY87" s="2"/>
    </row>
    <row r="88" spans="1:138" x14ac:dyDescent="0.25">
      <c r="A88" s="1" t="s">
        <v>95</v>
      </c>
      <c r="P88" s="4"/>
      <c r="Q88" s="4"/>
      <c r="CY88" s="2"/>
    </row>
    <row r="89" spans="1:138" x14ac:dyDescent="0.25">
      <c r="A89" s="1" t="s">
        <v>95</v>
      </c>
      <c r="P89" s="4"/>
      <c r="Q89" s="4"/>
      <c r="CY89" s="2"/>
    </row>
    <row r="90" spans="1:138" x14ac:dyDescent="0.25">
      <c r="A90" s="1" t="s">
        <v>95</v>
      </c>
      <c r="P90" s="4"/>
      <c r="Q90" s="4"/>
      <c r="CY90" s="2"/>
    </row>
    <row r="91" spans="1:138" x14ac:dyDescent="0.25">
      <c r="CY91" s="2"/>
    </row>
    <row r="92" spans="1:138" x14ac:dyDescent="0.25">
      <c r="CY92" s="2"/>
    </row>
    <row r="93" spans="1:138" x14ac:dyDescent="0.25">
      <c r="B93" s="36" t="s">
        <v>49</v>
      </c>
      <c r="C93" s="36"/>
      <c r="D93" s="36"/>
      <c r="E93" s="36"/>
      <c r="F93" s="36"/>
      <c r="G93" s="36"/>
      <c r="H93" s="36"/>
      <c r="I93" s="36"/>
      <c r="J93" s="36"/>
      <c r="K93" s="36"/>
      <c r="N93" s="36" t="s">
        <v>49</v>
      </c>
      <c r="O93" s="36"/>
      <c r="P93" s="36"/>
      <c r="Q93" s="36"/>
      <c r="R93" s="36"/>
      <c r="S93" s="36"/>
      <c r="T93" s="36"/>
      <c r="U93" s="36"/>
      <c r="V93" s="36"/>
      <c r="W93" s="36"/>
      <c r="Z93" s="36" t="s">
        <v>49</v>
      </c>
      <c r="AA93" s="36"/>
      <c r="AB93" s="36"/>
      <c r="AC93" s="36"/>
      <c r="AD93" s="36"/>
      <c r="AE93" s="36"/>
      <c r="AF93" s="36"/>
      <c r="AG93" s="36"/>
      <c r="AH93" s="36"/>
      <c r="AI93" s="36"/>
      <c r="AL93" s="36" t="s">
        <v>49</v>
      </c>
      <c r="AM93" s="36"/>
      <c r="AN93" s="36"/>
      <c r="AO93" s="36"/>
      <c r="AP93" s="36"/>
      <c r="AQ93" s="36"/>
      <c r="AR93" s="36"/>
      <c r="AS93" s="36"/>
      <c r="AT93" s="36"/>
      <c r="AU93" s="36"/>
      <c r="AX93" s="36" t="s">
        <v>49</v>
      </c>
      <c r="AY93" s="36"/>
      <c r="AZ93" s="36"/>
      <c r="BA93" s="36"/>
      <c r="BB93" s="36"/>
      <c r="BC93" s="36"/>
      <c r="BD93" s="36"/>
      <c r="BE93" s="36"/>
      <c r="BF93" s="36"/>
      <c r="BG93" s="36"/>
      <c r="BJ93" s="36" t="s">
        <v>49</v>
      </c>
      <c r="BK93" s="36"/>
      <c r="BL93" s="36"/>
      <c r="BM93" s="36"/>
      <c r="BN93" s="36"/>
      <c r="BO93" s="36"/>
      <c r="BP93" s="36"/>
      <c r="BQ93" s="36"/>
      <c r="BR93" s="36"/>
      <c r="BS93" s="36"/>
      <c r="BV93" s="36" t="s">
        <v>49</v>
      </c>
      <c r="BW93" s="36"/>
      <c r="BX93" s="36"/>
      <c r="BY93" s="36"/>
      <c r="BZ93" s="36"/>
      <c r="CA93" s="36"/>
      <c r="CB93" s="36"/>
      <c r="CC93" s="36"/>
      <c r="CD93" s="36"/>
      <c r="CE93" s="36"/>
      <c r="CH93" s="36" t="s">
        <v>49</v>
      </c>
      <c r="CI93" s="36"/>
      <c r="CJ93" s="36"/>
      <c r="CK93" s="36"/>
      <c r="CL93" s="36"/>
      <c r="CM93" s="36"/>
      <c r="CN93" s="36"/>
      <c r="CO93" s="36"/>
      <c r="CP93" s="36"/>
      <c r="CQ93" s="36"/>
      <c r="CT93" s="36" t="s">
        <v>49</v>
      </c>
      <c r="CU93" s="36"/>
      <c r="CV93" s="36"/>
      <c r="CW93" s="36"/>
      <c r="CX93" s="36"/>
      <c r="CY93" s="36"/>
      <c r="CZ93" s="36"/>
      <c r="DA93" s="36"/>
      <c r="DB93" s="36"/>
      <c r="DC93" s="36"/>
      <c r="DF93" s="36" t="s">
        <v>49</v>
      </c>
      <c r="DG93" s="36"/>
      <c r="DH93" s="36"/>
      <c r="DI93" s="36"/>
      <c r="DJ93" s="36"/>
      <c r="DK93" s="36"/>
      <c r="DL93" s="36"/>
      <c r="DM93" s="36"/>
      <c r="DN93" s="36"/>
      <c r="DO93" s="36"/>
      <c r="DR93" s="36" t="s">
        <v>49</v>
      </c>
      <c r="DS93" s="36"/>
      <c r="DT93" s="36"/>
      <c r="DU93" s="36"/>
      <c r="DV93" s="36"/>
      <c r="DW93" s="36"/>
      <c r="DX93" s="36"/>
      <c r="DY93" s="36"/>
      <c r="DZ93" s="36"/>
      <c r="EA93" s="36"/>
      <c r="EB93" s="14"/>
    </row>
    <row r="94" spans="1:138" x14ac:dyDescent="0.25">
      <c r="A94" s="1" t="s">
        <v>63</v>
      </c>
      <c r="B94" s="1">
        <v>1</v>
      </c>
      <c r="C94" s="1">
        <v>51</v>
      </c>
      <c r="D94" s="4" t="s">
        <v>286</v>
      </c>
      <c r="E94" s="11" t="s">
        <v>287</v>
      </c>
      <c r="F94" s="1" t="s">
        <v>288</v>
      </c>
      <c r="G94" s="2">
        <v>119.26</v>
      </c>
      <c r="H94" s="10" t="s">
        <v>2</v>
      </c>
      <c r="J94" s="1">
        <v>4</v>
      </c>
      <c r="K94" s="1">
        <v>117.99</v>
      </c>
      <c r="M94" s="1" t="s">
        <v>63</v>
      </c>
      <c r="N94" s="1">
        <v>1</v>
      </c>
      <c r="P94" s="4" t="s">
        <v>296</v>
      </c>
      <c r="Q94" s="4" t="s">
        <v>297</v>
      </c>
      <c r="R94" s="10" t="s">
        <v>10</v>
      </c>
      <c r="S94" s="2">
        <v>117.98</v>
      </c>
      <c r="T94" s="10" t="s">
        <v>2</v>
      </c>
      <c r="U94" s="10" t="s">
        <v>3</v>
      </c>
      <c r="V94" s="1">
        <v>4</v>
      </c>
      <c r="W94" s="1">
        <v>118.71</v>
      </c>
      <c r="Y94" s="1" t="s">
        <v>63</v>
      </c>
      <c r="Z94" s="1">
        <v>1</v>
      </c>
      <c r="AA94" s="1">
        <v>782</v>
      </c>
      <c r="AB94" s="4" t="s">
        <v>330</v>
      </c>
      <c r="AC94" s="11" t="s">
        <v>278</v>
      </c>
      <c r="AD94" s="10" t="s">
        <v>4</v>
      </c>
      <c r="AE94" s="2">
        <v>119</v>
      </c>
      <c r="AF94" s="10" t="s">
        <v>2</v>
      </c>
      <c r="AH94" s="1">
        <v>4</v>
      </c>
      <c r="AI94" s="1">
        <v>117.99</v>
      </c>
      <c r="AK94" s="1" t="s">
        <v>63</v>
      </c>
      <c r="AL94" s="1">
        <v>1</v>
      </c>
      <c r="AM94" s="1">
        <v>258</v>
      </c>
      <c r="AN94" s="4" t="s">
        <v>418</v>
      </c>
      <c r="AO94" s="11" t="s">
        <v>128</v>
      </c>
      <c r="AP94" s="10" t="s">
        <v>24</v>
      </c>
      <c r="AQ94" s="2">
        <v>118.11</v>
      </c>
      <c r="AR94" s="10" t="s">
        <v>2</v>
      </c>
      <c r="AS94" s="1" t="s">
        <v>17</v>
      </c>
      <c r="AT94" s="1">
        <v>8</v>
      </c>
      <c r="AU94" s="1">
        <v>119.95</v>
      </c>
      <c r="AW94" s="1" t="s">
        <v>66</v>
      </c>
      <c r="AX94" s="1">
        <v>1</v>
      </c>
      <c r="BA94" s="4" t="s">
        <v>118</v>
      </c>
      <c r="BC94" s="2">
        <v>118.30999999999999</v>
      </c>
      <c r="BD94" s="1" t="s">
        <v>2</v>
      </c>
      <c r="BF94" s="1">
        <v>4</v>
      </c>
      <c r="BG94" s="2">
        <v>116.64</v>
      </c>
      <c r="BI94" s="1" t="s">
        <v>63</v>
      </c>
      <c r="BJ94" s="1">
        <v>1</v>
      </c>
      <c r="BK94" s="1">
        <v>824</v>
      </c>
      <c r="BL94" s="4" t="s">
        <v>465</v>
      </c>
      <c r="BM94" s="11" t="s">
        <v>161</v>
      </c>
      <c r="BN94" s="10" t="s">
        <v>72</v>
      </c>
      <c r="BO94" s="2">
        <v>119.3</v>
      </c>
      <c r="BP94" s="10" t="s">
        <v>2</v>
      </c>
      <c r="BR94" s="1">
        <v>3</v>
      </c>
      <c r="BS94" s="2">
        <v>117.9</v>
      </c>
      <c r="BU94" s="1" t="s">
        <v>63</v>
      </c>
      <c r="BV94" s="1">
        <v>1</v>
      </c>
      <c r="BW94" s="1">
        <v>984</v>
      </c>
      <c r="BX94" s="4" t="s">
        <v>478</v>
      </c>
      <c r="BY94" s="11" t="s">
        <v>320</v>
      </c>
      <c r="BZ94" s="10" t="s">
        <v>4</v>
      </c>
      <c r="CA94" s="2">
        <v>118.98</v>
      </c>
      <c r="CB94" s="10" t="s">
        <v>2</v>
      </c>
      <c r="CD94" s="1">
        <v>4</v>
      </c>
      <c r="CE94" s="1">
        <v>118.86</v>
      </c>
      <c r="CG94" s="1" t="s">
        <v>63</v>
      </c>
      <c r="CH94" s="1">
        <v>1</v>
      </c>
      <c r="CI94" s="1">
        <v>2329</v>
      </c>
      <c r="CJ94" s="4" t="s">
        <v>477</v>
      </c>
      <c r="CK94" s="11" t="s">
        <v>132</v>
      </c>
      <c r="CL94" s="10" t="s">
        <v>12</v>
      </c>
      <c r="CM94" s="2">
        <v>119.42</v>
      </c>
      <c r="CN94" s="10" t="s">
        <v>2</v>
      </c>
      <c r="CP94" s="1">
        <v>5</v>
      </c>
      <c r="CQ94" s="1">
        <v>116.76</v>
      </c>
      <c r="CS94" s="1" t="s">
        <v>63</v>
      </c>
      <c r="CT94" s="1">
        <v>1</v>
      </c>
      <c r="CU94" s="1">
        <v>600</v>
      </c>
      <c r="CV94" s="4" t="s">
        <v>562</v>
      </c>
      <c r="CW94" s="11" t="s">
        <v>192</v>
      </c>
      <c r="CX94" s="10" t="s">
        <v>11</v>
      </c>
      <c r="CY94" s="18">
        <v>118.55</v>
      </c>
      <c r="CZ94" s="10" t="s">
        <v>2</v>
      </c>
      <c r="DA94" s="1" t="s">
        <v>17</v>
      </c>
      <c r="DB94" s="1">
        <v>2</v>
      </c>
      <c r="DC94" s="1">
        <v>120.37</v>
      </c>
      <c r="DE94" s="1" t="s">
        <v>66</v>
      </c>
      <c r="DF94" s="1">
        <v>1</v>
      </c>
      <c r="DI94" s="6" t="s">
        <v>194</v>
      </c>
      <c r="DK94" s="1">
        <v>119.21</v>
      </c>
      <c r="DL94" s="1" t="s">
        <v>2</v>
      </c>
      <c r="DN94" s="1">
        <v>3</v>
      </c>
      <c r="DO94" s="2">
        <v>117.52</v>
      </c>
      <c r="DQ94" s="1" t="s">
        <v>66</v>
      </c>
      <c r="DR94" s="1">
        <v>1</v>
      </c>
      <c r="DT94" t="s">
        <v>227</v>
      </c>
      <c r="DW94" s="2">
        <v>119.21</v>
      </c>
      <c r="DX94" s="1" t="s">
        <v>2</v>
      </c>
      <c r="DZ94" s="1">
        <v>4</v>
      </c>
      <c r="EA94" s="2">
        <v>115.61</v>
      </c>
      <c r="EC94" s="2">
        <f>AVERAGE(G94:G100,S94:S101,AE94:AE101,AQ94:AQ101,BC94:BC101,BO94:BO101,CA94:CA100,CM94:CM101,CY94:CY101,DK94:DK101,DW94:DW101)</f>
        <v>120.13383720930233</v>
      </c>
      <c r="ED94" s="2">
        <f>STDEV(G94:G100,S94:S101,AE94:AE101,AQ94:AQ101,BC94:BC101,BO94:BO101,CA94:CA100,CM94:CM101,CY94:CY101,DK94:DK101,DW94:DW101)</f>
        <v>1.2965739184977432</v>
      </c>
      <c r="EG94" s="2">
        <f>AVERAGE(K94:K100,W94:W101,AI94:AI101,AU94:AU101,BG94:BG101,BS94:BS101,CE94:CE100,CQ94:CQ101,DC94:DC101,DO94:DO101,EA94:EA101)</f>
        <v>119.23372093023261</v>
      </c>
      <c r="EH94" s="2">
        <f>STDEV(K94:K100,W94:W101,AI94:AI101,AU94:AU101,BG94:BG101,BS94:BS101,CE94:CE100,CQ94:CQ101,DC94:DC101,DO94:DO101,EA94:EA101)</f>
        <v>1.2275677017502129</v>
      </c>
    </row>
    <row r="95" spans="1:138" x14ac:dyDescent="0.25">
      <c r="A95" s="1" t="s">
        <v>63</v>
      </c>
      <c r="B95" s="1">
        <v>2</v>
      </c>
      <c r="C95" s="1">
        <v>917</v>
      </c>
      <c r="D95" s="4" t="s">
        <v>289</v>
      </c>
      <c r="E95" s="11" t="s">
        <v>310</v>
      </c>
      <c r="F95" s="10" t="s">
        <v>72</v>
      </c>
      <c r="G95" s="2">
        <v>119.39</v>
      </c>
      <c r="H95" s="1" t="s">
        <v>2</v>
      </c>
      <c r="J95" s="1">
        <v>3</v>
      </c>
      <c r="K95" s="1">
        <v>118.05</v>
      </c>
      <c r="M95" s="1" t="s">
        <v>63</v>
      </c>
      <c r="N95" s="1">
        <v>2</v>
      </c>
      <c r="P95" s="4" t="s">
        <v>374</v>
      </c>
      <c r="Q95" s="11" t="s">
        <v>126</v>
      </c>
      <c r="R95" s="10" t="s">
        <v>72</v>
      </c>
      <c r="S95" s="2">
        <v>118.41</v>
      </c>
      <c r="T95" s="1" t="s">
        <v>2</v>
      </c>
      <c r="V95" s="1">
        <v>6</v>
      </c>
      <c r="W95" s="1">
        <v>116.23</v>
      </c>
      <c r="Y95" s="1" t="s">
        <v>63</v>
      </c>
      <c r="Z95" s="1">
        <v>2</v>
      </c>
      <c r="AA95" s="1">
        <v>624</v>
      </c>
      <c r="AB95" s="11" t="s">
        <v>422</v>
      </c>
      <c r="AC95" s="11" t="s">
        <v>315</v>
      </c>
      <c r="AD95" s="10" t="s">
        <v>72</v>
      </c>
      <c r="AE95" s="2">
        <v>119.07</v>
      </c>
      <c r="AF95" s="1" t="s">
        <v>2</v>
      </c>
      <c r="AH95" s="1">
        <v>5</v>
      </c>
      <c r="AI95" s="1">
        <v>117.33</v>
      </c>
      <c r="AK95" s="1" t="s">
        <v>63</v>
      </c>
      <c r="AL95" s="1">
        <v>2</v>
      </c>
      <c r="AM95" s="1">
        <v>819</v>
      </c>
      <c r="AN95" s="11" t="s">
        <v>323</v>
      </c>
      <c r="AO95" s="11" t="s">
        <v>430</v>
      </c>
      <c r="AP95" s="10" t="s">
        <v>72</v>
      </c>
      <c r="AQ95" s="2">
        <v>118.56</v>
      </c>
      <c r="AR95" s="1" t="s">
        <v>2</v>
      </c>
      <c r="AT95" s="1">
        <v>5</v>
      </c>
      <c r="AU95" s="1">
        <v>118.14</v>
      </c>
      <c r="AW95" s="1" t="s">
        <v>66</v>
      </c>
      <c r="AX95" s="1">
        <v>2</v>
      </c>
      <c r="BA95" s="4" t="s">
        <v>139</v>
      </c>
      <c r="BC95" s="2">
        <v>118.61</v>
      </c>
      <c r="BD95" s="1" t="s">
        <v>2</v>
      </c>
      <c r="BE95" s="1" t="s">
        <v>3</v>
      </c>
      <c r="BF95" s="1">
        <v>5</v>
      </c>
      <c r="BG95" s="2">
        <v>118.91</v>
      </c>
      <c r="BI95" s="1" t="s">
        <v>63</v>
      </c>
      <c r="BJ95" s="1">
        <v>2</v>
      </c>
      <c r="BK95" s="1">
        <v>935</v>
      </c>
      <c r="BL95" s="11" t="s">
        <v>372</v>
      </c>
      <c r="BM95" s="11" t="s">
        <v>125</v>
      </c>
      <c r="BN95" s="10" t="s">
        <v>88</v>
      </c>
      <c r="BO95" s="2">
        <v>119.38</v>
      </c>
      <c r="BP95" s="1" t="s">
        <v>2</v>
      </c>
      <c r="BR95" s="1">
        <v>6</v>
      </c>
      <c r="BS95" s="2">
        <v>118.62</v>
      </c>
      <c r="BU95" s="1" t="s">
        <v>63</v>
      </c>
      <c r="BV95" s="1">
        <v>2</v>
      </c>
      <c r="BW95" s="1">
        <v>396</v>
      </c>
      <c r="BX95" s="11" t="s">
        <v>349</v>
      </c>
      <c r="BY95" s="11" t="s">
        <v>127</v>
      </c>
      <c r="BZ95" s="10" t="s">
        <v>10</v>
      </c>
      <c r="CA95" s="2">
        <v>119.07</v>
      </c>
      <c r="CD95" s="1">
        <v>6</v>
      </c>
      <c r="CE95" s="2">
        <v>118.6</v>
      </c>
      <c r="CG95" s="1" t="s">
        <v>63</v>
      </c>
      <c r="CH95" s="1">
        <v>2</v>
      </c>
      <c r="CI95" s="1">
        <v>2886</v>
      </c>
      <c r="CJ95" s="11" t="s">
        <v>507</v>
      </c>
      <c r="CK95" s="11" t="s">
        <v>169</v>
      </c>
      <c r="CL95" s="10" t="s">
        <v>72</v>
      </c>
      <c r="CM95" s="2">
        <v>119.45</v>
      </c>
      <c r="CN95" s="1" t="s">
        <v>2</v>
      </c>
      <c r="CP95" s="1">
        <v>7</v>
      </c>
      <c r="CQ95" s="1">
        <v>117.93</v>
      </c>
      <c r="CS95" s="1" t="s">
        <v>63</v>
      </c>
      <c r="CT95" s="1">
        <v>2</v>
      </c>
      <c r="CU95" s="1">
        <v>832</v>
      </c>
      <c r="CV95" s="11" t="s">
        <v>481</v>
      </c>
      <c r="CW95" s="11" t="s">
        <v>165</v>
      </c>
      <c r="CX95" s="10" t="s">
        <v>88</v>
      </c>
      <c r="CY95" s="18">
        <v>118.57</v>
      </c>
      <c r="CZ95" s="1" t="s">
        <v>2</v>
      </c>
      <c r="DA95" s="1" t="s">
        <v>3</v>
      </c>
      <c r="DB95" s="1">
        <v>8</v>
      </c>
      <c r="DC95" s="1">
        <v>119.62</v>
      </c>
      <c r="DE95" s="1" t="s">
        <v>66</v>
      </c>
      <c r="DF95" s="1">
        <v>2</v>
      </c>
      <c r="DI95" s="6" t="s">
        <v>221</v>
      </c>
      <c r="DK95" s="1">
        <v>119.59</v>
      </c>
      <c r="DL95" s="1" t="s">
        <v>2</v>
      </c>
      <c r="DN95" s="1">
        <v>6</v>
      </c>
      <c r="DO95" s="2">
        <v>116.24</v>
      </c>
      <c r="DQ95" s="1" t="s">
        <v>66</v>
      </c>
      <c r="DR95" s="1">
        <v>2</v>
      </c>
      <c r="DT95" t="s">
        <v>234</v>
      </c>
      <c r="DW95" s="2">
        <v>119.55999999999999</v>
      </c>
      <c r="DX95" s="1" t="s">
        <v>2</v>
      </c>
      <c r="DZ95" s="1">
        <v>7</v>
      </c>
      <c r="EA95" s="2">
        <v>117.01</v>
      </c>
      <c r="EG95" s="34"/>
      <c r="EH95" s="34"/>
    </row>
    <row r="96" spans="1:138" x14ac:dyDescent="0.25">
      <c r="A96" s="1" t="s">
        <v>63</v>
      </c>
      <c r="B96" s="1">
        <v>3</v>
      </c>
      <c r="C96" s="1">
        <v>390</v>
      </c>
      <c r="D96" s="4" t="s">
        <v>358</v>
      </c>
      <c r="E96" s="11" t="s">
        <v>359</v>
      </c>
      <c r="F96" s="10" t="s">
        <v>10</v>
      </c>
      <c r="G96" s="2">
        <v>120.56</v>
      </c>
      <c r="I96" s="1" t="s">
        <v>3</v>
      </c>
      <c r="J96" s="1">
        <v>6</v>
      </c>
      <c r="K96" s="1">
        <v>119.74</v>
      </c>
      <c r="M96" s="1" t="s">
        <v>63</v>
      </c>
      <c r="N96" s="1">
        <v>3</v>
      </c>
      <c r="P96" s="4" t="s">
        <v>277</v>
      </c>
      <c r="Q96" s="11" t="s">
        <v>278</v>
      </c>
      <c r="R96" s="10" t="s">
        <v>4</v>
      </c>
      <c r="S96" s="2">
        <v>118.71</v>
      </c>
      <c r="T96" s="1" t="s">
        <v>19</v>
      </c>
      <c r="V96" s="1">
        <v>5</v>
      </c>
      <c r="W96" s="1">
        <v>118.03</v>
      </c>
      <c r="Y96" s="1" t="s">
        <v>63</v>
      </c>
      <c r="Z96" s="1">
        <v>3</v>
      </c>
      <c r="AA96" s="1">
        <v>504</v>
      </c>
      <c r="AB96" s="11" t="s">
        <v>295</v>
      </c>
      <c r="AC96" s="11" t="s">
        <v>139</v>
      </c>
      <c r="AD96" s="1" t="s">
        <v>75</v>
      </c>
      <c r="AE96" s="2">
        <v>119.29</v>
      </c>
      <c r="AF96" s="1" t="s">
        <v>19</v>
      </c>
      <c r="AH96" s="1">
        <v>3</v>
      </c>
      <c r="AI96" s="1">
        <v>118.49</v>
      </c>
      <c r="AK96" s="1" t="s">
        <v>63</v>
      </c>
      <c r="AL96" s="1">
        <v>3</v>
      </c>
      <c r="AM96" s="1">
        <v>878</v>
      </c>
      <c r="AN96" s="11" t="s">
        <v>357</v>
      </c>
      <c r="AO96" s="4" t="s">
        <v>141</v>
      </c>
      <c r="AP96" s="10" t="s">
        <v>101</v>
      </c>
      <c r="AQ96" s="2">
        <v>118.62</v>
      </c>
      <c r="AS96" s="1" t="s">
        <v>17</v>
      </c>
      <c r="AT96" s="1">
        <v>6</v>
      </c>
      <c r="AU96" s="1">
        <v>119.72</v>
      </c>
      <c r="AW96" s="1" t="s">
        <v>66</v>
      </c>
      <c r="AX96" s="1">
        <v>3</v>
      </c>
      <c r="BA96" s="4" t="s">
        <v>141</v>
      </c>
      <c r="BC96" s="2">
        <v>118.80000000000001</v>
      </c>
      <c r="BF96" s="1">
        <v>6</v>
      </c>
      <c r="BG96" s="2">
        <v>118.51</v>
      </c>
      <c r="BI96" s="1" t="s">
        <v>63</v>
      </c>
      <c r="BJ96" s="1">
        <v>3</v>
      </c>
      <c r="BK96" s="1">
        <v>309</v>
      </c>
      <c r="BL96" s="11" t="s">
        <v>328</v>
      </c>
      <c r="BM96" s="4" t="s">
        <v>36</v>
      </c>
      <c r="BN96" s="10" t="s">
        <v>5</v>
      </c>
      <c r="BO96" s="2">
        <v>119.72</v>
      </c>
      <c r="BP96" s="1" t="s">
        <v>19</v>
      </c>
      <c r="BQ96" s="1" t="s">
        <v>3</v>
      </c>
      <c r="BR96" s="1">
        <v>1</v>
      </c>
      <c r="BS96" s="2">
        <v>120.21</v>
      </c>
      <c r="BU96" s="1" t="s">
        <v>63</v>
      </c>
      <c r="BV96" s="1">
        <v>3</v>
      </c>
      <c r="BW96" s="1">
        <v>589</v>
      </c>
      <c r="BX96" s="11" t="s">
        <v>490</v>
      </c>
      <c r="BY96" s="11" t="s">
        <v>174</v>
      </c>
      <c r="BZ96" s="10" t="s">
        <v>12</v>
      </c>
      <c r="CA96" s="2">
        <v>119.94</v>
      </c>
      <c r="CD96" s="1">
        <v>8</v>
      </c>
      <c r="CE96" s="2">
        <v>119.66</v>
      </c>
      <c r="CG96" s="1" t="s">
        <v>63</v>
      </c>
      <c r="CH96" s="1">
        <v>3</v>
      </c>
      <c r="CI96" s="1">
        <v>1428</v>
      </c>
      <c r="CJ96" s="11" t="s">
        <v>434</v>
      </c>
      <c r="CK96" s="11" t="s">
        <v>119</v>
      </c>
      <c r="CL96" s="10" t="s">
        <v>107</v>
      </c>
      <c r="CM96" s="2">
        <v>120.16</v>
      </c>
      <c r="CO96" s="1" t="s">
        <v>3</v>
      </c>
      <c r="CP96" s="1">
        <v>2</v>
      </c>
      <c r="CQ96" s="1">
        <v>121.27</v>
      </c>
      <c r="CS96" s="1" t="s">
        <v>63</v>
      </c>
      <c r="CT96" s="1">
        <v>3</v>
      </c>
      <c r="CU96" s="1">
        <v>768</v>
      </c>
      <c r="CV96" s="11" t="s">
        <v>588</v>
      </c>
      <c r="CW96" s="11" t="s">
        <v>589</v>
      </c>
      <c r="CX96" s="10" t="s">
        <v>7</v>
      </c>
      <c r="CY96" s="18">
        <v>118.63</v>
      </c>
      <c r="DB96" s="1">
        <v>4</v>
      </c>
      <c r="DC96" s="1">
        <v>117.95</v>
      </c>
      <c r="DE96" s="1" t="s">
        <v>66</v>
      </c>
      <c r="DF96" s="1">
        <v>3</v>
      </c>
      <c r="DI96" s="6" t="s">
        <v>0</v>
      </c>
      <c r="DK96" s="1">
        <v>119.75</v>
      </c>
      <c r="DN96" s="1">
        <v>7</v>
      </c>
      <c r="DO96" s="2">
        <v>119.44</v>
      </c>
      <c r="DQ96" s="1" t="s">
        <v>66</v>
      </c>
      <c r="DR96" s="1">
        <v>3</v>
      </c>
      <c r="DT96" t="s">
        <v>228</v>
      </c>
      <c r="DW96" s="2">
        <v>119.73999999999998</v>
      </c>
      <c r="DY96" s="1" t="s">
        <v>3</v>
      </c>
      <c r="DZ96" s="1">
        <v>3</v>
      </c>
      <c r="EA96" s="2">
        <v>120.99</v>
      </c>
      <c r="EG96" s="34"/>
      <c r="EH96" s="34"/>
    </row>
    <row r="97" spans="1:138" x14ac:dyDescent="0.25">
      <c r="A97" s="1" t="s">
        <v>63</v>
      </c>
      <c r="B97" s="1">
        <v>4</v>
      </c>
      <c r="C97" s="1">
        <v>1021</v>
      </c>
      <c r="D97" s="4" t="s">
        <v>281</v>
      </c>
      <c r="E97" s="11" t="s">
        <v>282</v>
      </c>
      <c r="F97" s="10" t="s">
        <v>94</v>
      </c>
      <c r="G97" s="2">
        <v>120.88</v>
      </c>
      <c r="I97" s="1" t="s">
        <v>3</v>
      </c>
      <c r="J97" s="1">
        <v>5</v>
      </c>
      <c r="K97" s="1">
        <v>121.24</v>
      </c>
      <c r="M97" s="1" t="s">
        <v>63</v>
      </c>
      <c r="N97" s="1">
        <v>4</v>
      </c>
      <c r="P97" s="4" t="s">
        <v>299</v>
      </c>
      <c r="Q97" s="4" t="s">
        <v>300</v>
      </c>
      <c r="R97" s="10" t="s">
        <v>38</v>
      </c>
      <c r="S97" s="2">
        <v>119.21</v>
      </c>
      <c r="T97" s="10" t="s">
        <v>19</v>
      </c>
      <c r="U97" s="1" t="s">
        <v>3</v>
      </c>
      <c r="V97" s="1">
        <v>3</v>
      </c>
      <c r="W97" s="1">
        <v>119.24</v>
      </c>
      <c r="Y97" s="1" t="s">
        <v>63</v>
      </c>
      <c r="Z97" s="1">
        <v>4</v>
      </c>
      <c r="AA97" s="1">
        <v>189</v>
      </c>
      <c r="AB97" s="4" t="s">
        <v>328</v>
      </c>
      <c r="AC97" s="11" t="s">
        <v>36</v>
      </c>
      <c r="AD97" s="10" t="s">
        <v>5</v>
      </c>
      <c r="AE97" s="2">
        <v>119.4</v>
      </c>
      <c r="AF97" s="1" t="s">
        <v>19</v>
      </c>
      <c r="AG97" s="1" t="s">
        <v>3</v>
      </c>
      <c r="AH97" s="1">
        <v>6</v>
      </c>
      <c r="AI97" s="1">
        <v>119.44</v>
      </c>
      <c r="AK97" s="1" t="s">
        <v>63</v>
      </c>
      <c r="AL97" s="1">
        <v>4</v>
      </c>
      <c r="AM97" s="1">
        <v>566</v>
      </c>
      <c r="AN97" s="4" t="s">
        <v>419</v>
      </c>
      <c r="AO97" s="11" t="s">
        <v>318</v>
      </c>
      <c r="AP97" s="10" t="s">
        <v>15</v>
      </c>
      <c r="AQ97" s="2">
        <v>118.63</v>
      </c>
      <c r="AS97" s="1" t="s">
        <v>17</v>
      </c>
      <c r="AT97" s="1">
        <v>4</v>
      </c>
      <c r="AU97" s="1">
        <v>119.22</v>
      </c>
      <c r="AW97" s="1" t="s">
        <v>66</v>
      </c>
      <c r="AX97" s="1">
        <v>4</v>
      </c>
      <c r="BA97" s="4" t="s">
        <v>154</v>
      </c>
      <c r="BC97" s="2">
        <v>119.27</v>
      </c>
      <c r="BF97" s="1">
        <v>8</v>
      </c>
      <c r="BG97" s="2">
        <v>118.38</v>
      </c>
      <c r="BI97" s="1" t="s">
        <v>63</v>
      </c>
      <c r="BJ97" s="1">
        <v>4</v>
      </c>
      <c r="BK97" s="1">
        <v>631</v>
      </c>
      <c r="BL97" s="4" t="s">
        <v>322</v>
      </c>
      <c r="BM97" s="11" t="s">
        <v>147</v>
      </c>
      <c r="BN97" s="10" t="s">
        <v>11</v>
      </c>
      <c r="BO97" s="2">
        <v>120.06</v>
      </c>
      <c r="BR97" s="1">
        <v>5</v>
      </c>
      <c r="BS97" s="2">
        <v>119.03</v>
      </c>
      <c r="BU97" s="1" t="s">
        <v>63</v>
      </c>
      <c r="BV97" s="1">
        <v>4</v>
      </c>
      <c r="BW97" s="1">
        <v>257</v>
      </c>
      <c r="BX97" s="4" t="s">
        <v>434</v>
      </c>
      <c r="BY97" s="11" t="s">
        <v>119</v>
      </c>
      <c r="BZ97" s="10" t="s">
        <v>107</v>
      </c>
      <c r="CA97" s="2">
        <v>120.79</v>
      </c>
      <c r="CC97" s="1" t="s">
        <v>3</v>
      </c>
      <c r="CD97" s="1">
        <v>2</v>
      </c>
      <c r="CE97" s="2">
        <v>121.33</v>
      </c>
      <c r="CG97" s="1" t="s">
        <v>63</v>
      </c>
      <c r="CH97" s="1">
        <v>4</v>
      </c>
      <c r="CI97" s="1">
        <v>3315</v>
      </c>
      <c r="CJ97" s="4" t="s">
        <v>411</v>
      </c>
      <c r="CK97" s="11" t="s">
        <v>130</v>
      </c>
      <c r="CL97" s="10" t="s">
        <v>4</v>
      </c>
      <c r="CM97" s="2">
        <v>121.63</v>
      </c>
      <c r="CP97" s="1">
        <v>6</v>
      </c>
      <c r="CQ97" s="1">
        <v>119.46</v>
      </c>
      <c r="CS97" s="1" t="s">
        <v>63</v>
      </c>
      <c r="CT97" s="1">
        <v>4</v>
      </c>
      <c r="CU97" s="1">
        <v>433</v>
      </c>
      <c r="CV97" s="4" t="s">
        <v>579</v>
      </c>
      <c r="CW97" s="11" t="s">
        <v>226</v>
      </c>
      <c r="CX97" s="10" t="s">
        <v>27</v>
      </c>
      <c r="CY97" s="18">
        <v>119.42</v>
      </c>
      <c r="DB97" s="1">
        <v>6</v>
      </c>
      <c r="DC97" s="1">
        <v>118.37</v>
      </c>
      <c r="DE97" s="1" t="s">
        <v>66</v>
      </c>
      <c r="DF97" s="1">
        <v>4</v>
      </c>
      <c r="DI97" s="6" t="s">
        <v>195</v>
      </c>
      <c r="DK97" s="1">
        <v>119.95</v>
      </c>
      <c r="DN97" s="1">
        <v>4</v>
      </c>
      <c r="DO97" s="2">
        <v>119.08</v>
      </c>
      <c r="DQ97" s="1" t="s">
        <v>66</v>
      </c>
      <c r="DR97" s="1">
        <v>4</v>
      </c>
      <c r="DT97" t="s">
        <v>240</v>
      </c>
      <c r="DW97" s="2">
        <v>119.78999999999999</v>
      </c>
      <c r="DZ97" s="1">
        <v>6</v>
      </c>
      <c r="EA97" s="2">
        <v>119.11</v>
      </c>
      <c r="EG97" s="34"/>
      <c r="EH97" s="34"/>
    </row>
    <row r="98" spans="1:138" x14ac:dyDescent="0.25">
      <c r="A98" s="1" t="s">
        <v>63</v>
      </c>
      <c r="B98" s="1">
        <v>5</v>
      </c>
      <c r="C98" s="1">
        <v>654</v>
      </c>
      <c r="D98" s="11" t="s">
        <v>342</v>
      </c>
      <c r="E98" s="11" t="s">
        <v>308</v>
      </c>
      <c r="F98" s="10" t="s">
        <v>12</v>
      </c>
      <c r="G98" s="2">
        <v>121.3</v>
      </c>
      <c r="J98" s="1">
        <v>1</v>
      </c>
      <c r="K98" s="1">
        <v>119.23</v>
      </c>
      <c r="M98" s="1" t="s">
        <v>63</v>
      </c>
      <c r="N98" s="1">
        <v>5</v>
      </c>
      <c r="P98" s="4" t="s">
        <v>347</v>
      </c>
      <c r="Q98" s="11" t="s">
        <v>122</v>
      </c>
      <c r="R98" s="10" t="s">
        <v>108</v>
      </c>
      <c r="S98" s="2">
        <v>119.37</v>
      </c>
      <c r="U98" s="10" t="s">
        <v>3</v>
      </c>
      <c r="V98" s="1">
        <v>7</v>
      </c>
      <c r="W98" s="1">
        <v>119.62</v>
      </c>
      <c r="Y98" s="1" t="s">
        <v>63</v>
      </c>
      <c r="Z98" s="1">
        <v>5</v>
      </c>
      <c r="AA98" s="1">
        <v>482</v>
      </c>
      <c r="AB98" s="11" t="s">
        <v>324</v>
      </c>
      <c r="AC98" s="11" t="s">
        <v>325</v>
      </c>
      <c r="AD98" s="10" t="s">
        <v>11</v>
      </c>
      <c r="AE98" s="2">
        <v>120.22</v>
      </c>
      <c r="AH98" s="1">
        <v>1</v>
      </c>
      <c r="AI98" s="1">
        <v>120.09</v>
      </c>
      <c r="AK98" s="1" t="s">
        <v>63</v>
      </c>
      <c r="AL98" s="1">
        <v>5</v>
      </c>
      <c r="AM98" s="1">
        <v>778</v>
      </c>
      <c r="AN98" s="11" t="s">
        <v>447</v>
      </c>
      <c r="AO98" s="11" t="s">
        <v>448</v>
      </c>
      <c r="AP98" s="10" t="s">
        <v>327</v>
      </c>
      <c r="AQ98" s="2">
        <v>120.07</v>
      </c>
      <c r="AS98" s="1" t="s">
        <v>3</v>
      </c>
      <c r="AT98" s="1">
        <v>3</v>
      </c>
      <c r="AU98" s="2">
        <v>120.08</v>
      </c>
      <c r="AW98" s="1" t="s">
        <v>66</v>
      </c>
      <c r="AX98" s="1">
        <v>5</v>
      </c>
      <c r="BA98" s="4" t="s">
        <v>119</v>
      </c>
      <c r="BC98" s="2">
        <v>119.38000000000001</v>
      </c>
      <c r="BE98" s="1" t="s">
        <v>17</v>
      </c>
      <c r="BF98" s="1">
        <v>2</v>
      </c>
      <c r="BG98" s="2">
        <v>121.26</v>
      </c>
      <c r="BI98" s="1" t="s">
        <v>63</v>
      </c>
      <c r="BJ98" s="1">
        <v>5</v>
      </c>
      <c r="BK98" s="1">
        <v>406</v>
      </c>
      <c r="BL98" s="11" t="s">
        <v>446</v>
      </c>
      <c r="BM98" s="11" t="s">
        <v>121</v>
      </c>
      <c r="BN98" s="10" t="s">
        <v>10</v>
      </c>
      <c r="BO98" s="2">
        <v>120.57</v>
      </c>
      <c r="BR98" s="1">
        <v>4</v>
      </c>
      <c r="BS98" s="2">
        <v>119.07</v>
      </c>
      <c r="BU98" s="1" t="s">
        <v>63</v>
      </c>
      <c r="BV98" s="1">
        <v>5</v>
      </c>
      <c r="BW98" s="1">
        <v>873</v>
      </c>
      <c r="BX98" s="11" t="s">
        <v>514</v>
      </c>
      <c r="BY98" s="11" t="s">
        <v>515</v>
      </c>
      <c r="BZ98" s="10" t="s">
        <v>81</v>
      </c>
      <c r="CA98" s="2">
        <v>121.51</v>
      </c>
      <c r="CD98" s="1">
        <v>1</v>
      </c>
      <c r="CE98" s="2">
        <v>120.4</v>
      </c>
      <c r="CG98" s="1" t="s">
        <v>63</v>
      </c>
      <c r="CH98" s="1">
        <v>5</v>
      </c>
      <c r="CI98" s="1">
        <v>3173</v>
      </c>
      <c r="CJ98" s="11" t="s">
        <v>481</v>
      </c>
      <c r="CK98" s="11" t="s">
        <v>165</v>
      </c>
      <c r="CL98" s="10" t="s">
        <v>88</v>
      </c>
      <c r="CM98" s="2">
        <v>121.63</v>
      </c>
      <c r="CP98" s="1">
        <v>4</v>
      </c>
      <c r="CQ98" s="1">
        <v>118.46</v>
      </c>
      <c r="CS98" s="1" t="s">
        <v>63</v>
      </c>
      <c r="CT98" s="1">
        <v>5</v>
      </c>
      <c r="CU98" s="1">
        <v>665</v>
      </c>
      <c r="CV98" s="11" t="s">
        <v>575</v>
      </c>
      <c r="CW98" s="11" t="s">
        <v>576</v>
      </c>
      <c r="CX98" s="10" t="s">
        <v>8</v>
      </c>
      <c r="CY98" s="18">
        <v>120.11</v>
      </c>
      <c r="DA98" s="1" t="s">
        <v>17</v>
      </c>
      <c r="DB98" s="1">
        <v>3</v>
      </c>
      <c r="DC98" s="1">
        <v>120.57</v>
      </c>
      <c r="DE98" s="1" t="s">
        <v>66</v>
      </c>
      <c r="DF98" s="1">
        <v>5</v>
      </c>
      <c r="DI98" s="6" t="s">
        <v>207</v>
      </c>
      <c r="DK98" s="1">
        <v>120.45</v>
      </c>
      <c r="DN98" s="1">
        <v>1</v>
      </c>
      <c r="DO98" s="2">
        <v>120</v>
      </c>
      <c r="DQ98" s="1" t="s">
        <v>66</v>
      </c>
      <c r="DR98" s="1">
        <v>5</v>
      </c>
      <c r="DT98" t="s">
        <v>255</v>
      </c>
      <c r="DW98" s="2">
        <v>119.88000000000001</v>
      </c>
      <c r="DZ98" s="1">
        <v>8</v>
      </c>
      <c r="EA98" s="2">
        <v>119.87</v>
      </c>
      <c r="EG98" s="34"/>
      <c r="EH98" s="34"/>
    </row>
    <row r="99" spans="1:138" x14ac:dyDescent="0.25">
      <c r="A99" s="1" t="s">
        <v>63</v>
      </c>
      <c r="B99" s="1">
        <v>6</v>
      </c>
      <c r="C99" s="1">
        <v>999</v>
      </c>
      <c r="D99" s="4" t="s">
        <v>298</v>
      </c>
      <c r="E99" s="11" t="s">
        <v>155</v>
      </c>
      <c r="F99" s="10" t="s">
        <v>114</v>
      </c>
      <c r="G99" s="2">
        <v>121.58</v>
      </c>
      <c r="J99" s="1">
        <v>7</v>
      </c>
      <c r="K99" s="1">
        <v>120.47</v>
      </c>
      <c r="M99" s="1" t="s">
        <v>63</v>
      </c>
      <c r="N99" s="1">
        <v>6</v>
      </c>
      <c r="P99" s="4" t="s">
        <v>386</v>
      </c>
      <c r="Q99" s="4" t="s">
        <v>387</v>
      </c>
      <c r="R99" s="10" t="s">
        <v>22</v>
      </c>
      <c r="S99" s="2">
        <v>120.21</v>
      </c>
      <c r="T99" s="10"/>
      <c r="V99" s="1">
        <v>2</v>
      </c>
      <c r="W99" s="1">
        <v>119.46</v>
      </c>
      <c r="Y99" s="1" t="s">
        <v>63</v>
      </c>
      <c r="Z99" s="1">
        <v>6</v>
      </c>
      <c r="AA99" s="1">
        <v>597</v>
      </c>
      <c r="AB99" s="4" t="s">
        <v>423</v>
      </c>
      <c r="AC99" s="11" t="s">
        <v>151</v>
      </c>
      <c r="AD99" s="10" t="s">
        <v>327</v>
      </c>
      <c r="AE99" s="2">
        <v>120.63</v>
      </c>
      <c r="AH99" s="1">
        <v>2</v>
      </c>
      <c r="AI99" s="1">
        <v>119.78</v>
      </c>
      <c r="AK99" s="1" t="s">
        <v>63</v>
      </c>
      <c r="AL99" s="1">
        <v>6</v>
      </c>
      <c r="AM99" s="1">
        <v>481</v>
      </c>
      <c r="AN99" s="4" t="s">
        <v>446</v>
      </c>
      <c r="AO99" s="11" t="s">
        <v>121</v>
      </c>
      <c r="AP99" s="10" t="s">
        <v>10</v>
      </c>
      <c r="AQ99" s="2">
        <v>120.48</v>
      </c>
      <c r="AT99" s="1">
        <v>2</v>
      </c>
      <c r="AU99" s="1">
        <v>120.18</v>
      </c>
      <c r="AW99" s="1" t="s">
        <v>66</v>
      </c>
      <c r="AX99" s="1">
        <v>6</v>
      </c>
      <c r="BA99" s="4" t="s">
        <v>140</v>
      </c>
      <c r="BC99" s="2">
        <v>119.53</v>
      </c>
      <c r="BF99" s="1">
        <v>7</v>
      </c>
      <c r="BG99" s="2">
        <v>118.45</v>
      </c>
      <c r="BI99" s="1" t="s">
        <v>63</v>
      </c>
      <c r="BJ99" s="1">
        <v>6</v>
      </c>
      <c r="BK99" s="1">
        <v>989</v>
      </c>
      <c r="BL99" s="4" t="s">
        <v>462</v>
      </c>
      <c r="BM99" s="11" t="s">
        <v>463</v>
      </c>
      <c r="BN99" s="10" t="s">
        <v>4</v>
      </c>
      <c r="BO99" s="2">
        <v>121.3</v>
      </c>
      <c r="BR99" s="1">
        <v>7</v>
      </c>
      <c r="BS99" s="2">
        <v>120.44</v>
      </c>
      <c r="BU99" s="1" t="s">
        <v>63</v>
      </c>
      <c r="BV99" s="1">
        <v>6</v>
      </c>
      <c r="BW99" s="1">
        <v>144</v>
      </c>
      <c r="BX99" s="4" t="s">
        <v>496</v>
      </c>
      <c r="BY99" s="11" t="s">
        <v>163</v>
      </c>
      <c r="BZ99" s="10" t="s">
        <v>24</v>
      </c>
      <c r="CA99" s="2">
        <v>122.13</v>
      </c>
      <c r="CD99" s="1">
        <v>7</v>
      </c>
      <c r="CE99" s="2">
        <v>119.3</v>
      </c>
      <c r="CG99" s="1" t="s">
        <v>63</v>
      </c>
      <c r="CH99" s="1">
        <v>6</v>
      </c>
      <c r="CI99" s="1">
        <v>1486</v>
      </c>
      <c r="CJ99" s="4" t="s">
        <v>522</v>
      </c>
      <c r="CK99" s="11" t="s">
        <v>170</v>
      </c>
      <c r="CL99" s="10" t="s">
        <v>38</v>
      </c>
      <c r="CM99" s="2">
        <v>121.7</v>
      </c>
      <c r="CP99" s="1">
        <v>8</v>
      </c>
      <c r="CQ99" s="1">
        <v>119.55</v>
      </c>
      <c r="CS99" s="1" t="s">
        <v>63</v>
      </c>
      <c r="CT99" s="1">
        <v>6</v>
      </c>
      <c r="CU99" s="1">
        <v>898</v>
      </c>
      <c r="CV99" s="4" t="s">
        <v>565</v>
      </c>
      <c r="CW99" s="11" t="s">
        <v>160</v>
      </c>
      <c r="CX99" s="10" t="s">
        <v>4</v>
      </c>
      <c r="CY99" s="18">
        <v>120.27</v>
      </c>
      <c r="DB99" s="1">
        <v>7</v>
      </c>
      <c r="DC99" s="1">
        <v>119.06</v>
      </c>
      <c r="DE99" s="1" t="s">
        <v>66</v>
      </c>
      <c r="DF99" s="1">
        <v>6</v>
      </c>
      <c r="DI99" s="6" t="s">
        <v>202</v>
      </c>
      <c r="DK99" s="1">
        <v>120.63</v>
      </c>
      <c r="DN99" s="1">
        <v>8</v>
      </c>
      <c r="DO99" s="2">
        <v>119.78</v>
      </c>
      <c r="DQ99" s="1" t="s">
        <v>66</v>
      </c>
      <c r="DR99" s="1">
        <v>6</v>
      </c>
      <c r="DT99" t="s">
        <v>262</v>
      </c>
      <c r="DW99" s="2">
        <v>120.26</v>
      </c>
      <c r="DY99" s="1" t="s">
        <v>17</v>
      </c>
      <c r="DZ99" s="1">
        <v>9</v>
      </c>
      <c r="EA99" s="2">
        <v>120.28</v>
      </c>
      <c r="EG99" s="34"/>
      <c r="EH99" s="34"/>
    </row>
    <row r="100" spans="1:138" x14ac:dyDescent="0.25">
      <c r="A100" s="1" t="s">
        <v>63</v>
      </c>
      <c r="B100" s="1">
        <v>7</v>
      </c>
      <c r="C100" s="1">
        <v>1161</v>
      </c>
      <c r="D100" s="4" t="s">
        <v>349</v>
      </c>
      <c r="E100" s="4" t="s">
        <v>350</v>
      </c>
      <c r="F100" s="10" t="s">
        <v>4</v>
      </c>
      <c r="G100" s="2">
        <v>122.35</v>
      </c>
      <c r="J100" s="1">
        <v>8</v>
      </c>
      <c r="K100" s="1">
        <v>119.75</v>
      </c>
      <c r="M100" s="1" t="s">
        <v>63</v>
      </c>
      <c r="N100" s="1">
        <v>7</v>
      </c>
      <c r="P100" s="4" t="s">
        <v>324</v>
      </c>
      <c r="Q100" s="4" t="s">
        <v>325</v>
      </c>
      <c r="R100" s="10" t="s">
        <v>11</v>
      </c>
      <c r="S100" s="2">
        <v>120.66</v>
      </c>
      <c r="U100" s="10"/>
      <c r="V100" s="1">
        <v>1</v>
      </c>
      <c r="W100" s="1">
        <v>118.92</v>
      </c>
      <c r="Y100" s="1" t="s">
        <v>63</v>
      </c>
      <c r="Z100" s="1">
        <v>7</v>
      </c>
      <c r="AA100" s="1">
        <v>702</v>
      </c>
      <c r="AB100" s="4" t="s">
        <v>357</v>
      </c>
      <c r="AC100" s="11" t="s">
        <v>141</v>
      </c>
      <c r="AD100" s="10" t="s">
        <v>101</v>
      </c>
      <c r="AE100" s="2">
        <v>120.64</v>
      </c>
      <c r="AG100" s="1" t="s">
        <v>3</v>
      </c>
      <c r="AH100" s="1">
        <v>8</v>
      </c>
      <c r="AI100" s="1">
        <v>121.63</v>
      </c>
      <c r="AK100" s="1" t="s">
        <v>63</v>
      </c>
      <c r="AL100" s="1">
        <v>7</v>
      </c>
      <c r="AM100" s="1">
        <v>303</v>
      </c>
      <c r="AN100" s="4" t="s">
        <v>283</v>
      </c>
      <c r="AO100" s="11" t="s">
        <v>309</v>
      </c>
      <c r="AP100" s="10" t="s">
        <v>35</v>
      </c>
      <c r="AQ100" s="2">
        <v>120.51</v>
      </c>
      <c r="AT100" s="1">
        <v>9</v>
      </c>
      <c r="AU100" s="1">
        <v>119.75</v>
      </c>
      <c r="AW100" s="1" t="s">
        <v>66</v>
      </c>
      <c r="AX100" s="1">
        <v>7</v>
      </c>
      <c r="BA100" s="4" t="s">
        <v>155</v>
      </c>
      <c r="BC100" s="2">
        <v>120</v>
      </c>
      <c r="BF100" s="1">
        <v>3</v>
      </c>
      <c r="BG100" s="2">
        <v>119.57</v>
      </c>
      <c r="BI100" s="1" t="s">
        <v>63</v>
      </c>
      <c r="BJ100" s="1">
        <v>7</v>
      </c>
      <c r="BK100" s="1">
        <v>257</v>
      </c>
      <c r="BL100" s="4" t="s">
        <v>299</v>
      </c>
      <c r="BM100" s="11" t="s">
        <v>300</v>
      </c>
      <c r="BN100" s="10" t="s">
        <v>38</v>
      </c>
      <c r="BO100" s="2">
        <v>121.53</v>
      </c>
      <c r="BR100" s="1">
        <v>2</v>
      </c>
      <c r="BS100" s="2">
        <v>120.2</v>
      </c>
      <c r="BU100" s="1" t="s">
        <v>63</v>
      </c>
      <c r="BV100" s="1" t="s">
        <v>6</v>
      </c>
      <c r="BW100" s="1">
        <v>781</v>
      </c>
      <c r="BX100" s="4" t="s">
        <v>494</v>
      </c>
      <c r="BY100" s="4" t="s">
        <v>495</v>
      </c>
      <c r="BZ100" s="1" t="s">
        <v>72</v>
      </c>
      <c r="CA100" s="31">
        <v>118.73</v>
      </c>
      <c r="CB100" s="1" t="s">
        <v>2</v>
      </c>
      <c r="CD100" s="1">
        <v>3</v>
      </c>
      <c r="CE100" s="1">
        <v>118.14</v>
      </c>
      <c r="CG100" s="1" t="s">
        <v>63</v>
      </c>
      <c r="CH100" s="1">
        <v>7</v>
      </c>
      <c r="CI100" s="1">
        <v>1878</v>
      </c>
      <c r="CJ100" s="4" t="s">
        <v>538</v>
      </c>
      <c r="CK100" s="4" t="s">
        <v>180</v>
      </c>
      <c r="CL100" s="1" t="s">
        <v>10</v>
      </c>
      <c r="CM100" s="2">
        <v>121.78</v>
      </c>
      <c r="CP100" s="1">
        <v>3</v>
      </c>
      <c r="CQ100" s="1">
        <v>120.52</v>
      </c>
      <c r="CS100" s="1" t="s">
        <v>63</v>
      </c>
      <c r="CT100" s="1">
        <v>7</v>
      </c>
      <c r="CU100" s="1">
        <v>403</v>
      </c>
      <c r="CV100" s="4" t="s">
        <v>349</v>
      </c>
      <c r="CW100" s="4" t="s">
        <v>127</v>
      </c>
      <c r="CX100" s="1" t="s">
        <v>10</v>
      </c>
      <c r="CY100" s="18">
        <v>120.53</v>
      </c>
      <c r="DB100" s="1">
        <v>5</v>
      </c>
      <c r="DC100" s="1">
        <v>119.21</v>
      </c>
      <c r="DE100" s="1" t="s">
        <v>66</v>
      </c>
      <c r="DF100" s="1">
        <v>7</v>
      </c>
      <c r="DI100" s="6" t="s">
        <v>213</v>
      </c>
      <c r="DK100" s="2">
        <v>120.8</v>
      </c>
      <c r="DN100" s="1">
        <v>2</v>
      </c>
      <c r="DO100" s="2">
        <v>120.04</v>
      </c>
      <c r="DQ100" s="1" t="s">
        <v>66</v>
      </c>
      <c r="DR100" s="1">
        <v>7</v>
      </c>
      <c r="DT100" t="s">
        <v>264</v>
      </c>
      <c r="DW100" s="2">
        <v>120.42999999999999</v>
      </c>
      <c r="DY100" s="1" t="s">
        <v>17</v>
      </c>
      <c r="DZ100" s="1">
        <v>2</v>
      </c>
      <c r="EA100" s="2">
        <v>120.94</v>
      </c>
      <c r="EG100" s="34"/>
      <c r="EH100" s="34"/>
    </row>
    <row r="101" spans="1:138" x14ac:dyDescent="0.25">
      <c r="A101" s="1" t="s">
        <v>63</v>
      </c>
      <c r="B101" s="1">
        <v>8</v>
      </c>
      <c r="C101" s="1">
        <v>42</v>
      </c>
      <c r="D101" s="4" t="s">
        <v>290</v>
      </c>
      <c r="E101" s="4" t="s">
        <v>291</v>
      </c>
      <c r="F101" s="1" t="s">
        <v>16</v>
      </c>
      <c r="G101" s="21">
        <v>125.11</v>
      </c>
      <c r="J101" s="1">
        <v>2</v>
      </c>
      <c r="K101" s="1">
        <v>119.35</v>
      </c>
      <c r="M101" s="1" t="s">
        <v>63</v>
      </c>
      <c r="N101" s="1">
        <v>8</v>
      </c>
      <c r="P101" s="4" t="s">
        <v>390</v>
      </c>
      <c r="Q101" s="4" t="s">
        <v>391</v>
      </c>
      <c r="R101" s="1" t="s">
        <v>76</v>
      </c>
      <c r="S101" s="2">
        <v>120.94</v>
      </c>
      <c r="V101" s="1">
        <v>8</v>
      </c>
      <c r="W101" s="1">
        <v>119.92</v>
      </c>
      <c r="Y101" s="1" t="s">
        <v>63</v>
      </c>
      <c r="Z101" s="1">
        <v>8</v>
      </c>
      <c r="AA101" s="1">
        <v>284</v>
      </c>
      <c r="AB101" s="4" t="s">
        <v>331</v>
      </c>
      <c r="AC101" s="4" t="s">
        <v>404</v>
      </c>
      <c r="AD101" s="10" t="s">
        <v>10</v>
      </c>
      <c r="AE101" s="2">
        <v>121.17</v>
      </c>
      <c r="AG101" s="1" t="s">
        <v>3</v>
      </c>
      <c r="AH101" s="1">
        <v>7</v>
      </c>
      <c r="AI101" s="2">
        <v>121.23</v>
      </c>
      <c r="AK101" s="1" t="s">
        <v>63</v>
      </c>
      <c r="AL101" s="1">
        <v>8</v>
      </c>
      <c r="AM101" s="1">
        <v>954</v>
      </c>
      <c r="AN101" s="4" t="s">
        <v>330</v>
      </c>
      <c r="AO101" s="11" t="s">
        <v>278</v>
      </c>
      <c r="AP101" s="10" t="s">
        <v>4</v>
      </c>
      <c r="AQ101" s="2">
        <v>122.92</v>
      </c>
      <c r="AT101" s="1">
        <v>7</v>
      </c>
      <c r="AU101" s="1">
        <v>119.07</v>
      </c>
      <c r="AW101" s="1" t="s">
        <v>66</v>
      </c>
      <c r="AX101" s="1">
        <v>8</v>
      </c>
      <c r="BA101" s="4" t="s">
        <v>142</v>
      </c>
      <c r="BC101" s="2">
        <v>121.41000000000001</v>
      </c>
      <c r="BF101" s="1">
        <v>9</v>
      </c>
      <c r="BG101" s="2">
        <v>119.43</v>
      </c>
      <c r="BI101" s="1" t="s">
        <v>63</v>
      </c>
      <c r="BJ101" s="1">
        <v>8</v>
      </c>
      <c r="BK101" s="1">
        <v>361</v>
      </c>
      <c r="BL101" s="4" t="s">
        <v>455</v>
      </c>
      <c r="BM101" s="11" t="s">
        <v>134</v>
      </c>
      <c r="BN101" s="10" t="s">
        <v>22</v>
      </c>
      <c r="BO101" s="2">
        <v>124.38</v>
      </c>
      <c r="BR101" s="1">
        <v>8</v>
      </c>
      <c r="BS101" s="1">
        <v>119.57</v>
      </c>
      <c r="BU101" s="1" t="s">
        <v>63</v>
      </c>
      <c r="BW101" s="1">
        <v>643</v>
      </c>
      <c r="BX101" s="4" t="s">
        <v>472</v>
      </c>
      <c r="BY101" s="4" t="s">
        <v>166</v>
      </c>
      <c r="BZ101" s="10" t="s">
        <v>11</v>
      </c>
      <c r="CA101" s="2" t="s">
        <v>70</v>
      </c>
      <c r="CD101" s="1">
        <v>5</v>
      </c>
      <c r="CE101" s="1">
        <v>118.27</v>
      </c>
      <c r="CG101" s="1" t="s">
        <v>63</v>
      </c>
      <c r="CH101" s="1">
        <v>8</v>
      </c>
      <c r="CI101" s="1">
        <v>1990</v>
      </c>
      <c r="CJ101" s="4" t="s">
        <v>475</v>
      </c>
      <c r="CK101" s="4" t="s">
        <v>476</v>
      </c>
      <c r="CL101" s="10" t="s">
        <v>39</v>
      </c>
      <c r="CM101" s="2">
        <v>124.42</v>
      </c>
      <c r="CP101" s="1">
        <v>9</v>
      </c>
      <c r="CQ101" s="1">
        <v>120.44</v>
      </c>
      <c r="CS101" s="1" t="s">
        <v>63</v>
      </c>
      <c r="CT101" s="1">
        <v>8</v>
      </c>
      <c r="CU101" s="1">
        <v>710</v>
      </c>
      <c r="CV101" s="4" t="s">
        <v>461</v>
      </c>
      <c r="CW101" s="11" t="s">
        <v>187</v>
      </c>
      <c r="CX101" s="10" t="s">
        <v>26</v>
      </c>
      <c r="CY101" s="18">
        <v>123.18</v>
      </c>
      <c r="DB101" s="1">
        <v>9</v>
      </c>
      <c r="DC101" s="1">
        <v>119.59</v>
      </c>
      <c r="DE101" s="1" t="s">
        <v>66</v>
      </c>
      <c r="DF101" s="1">
        <v>8</v>
      </c>
      <c r="DI101" s="6" t="s">
        <v>212</v>
      </c>
      <c r="DK101" s="2">
        <v>121.29</v>
      </c>
      <c r="DN101" s="1">
        <v>5</v>
      </c>
      <c r="DO101" s="2">
        <v>118.97</v>
      </c>
      <c r="DQ101" s="1" t="s">
        <v>66</v>
      </c>
      <c r="DR101" s="1">
        <v>8</v>
      </c>
      <c r="DT101" t="s">
        <v>260</v>
      </c>
      <c r="DW101" s="2">
        <v>120.69</v>
      </c>
      <c r="DZ101" s="1">
        <v>5</v>
      </c>
      <c r="EA101" s="2">
        <v>118.92</v>
      </c>
      <c r="EG101" s="34"/>
      <c r="EH101" s="34"/>
    </row>
    <row r="102" spans="1:138" x14ac:dyDescent="0.25">
      <c r="D102" s="4"/>
      <c r="E102" s="4"/>
      <c r="AN102" s="4"/>
      <c r="AO102" s="4"/>
      <c r="BL102" s="4"/>
      <c r="BM102" s="4"/>
      <c r="BX102" s="4"/>
      <c r="BY102" s="4"/>
      <c r="CJ102" s="4"/>
      <c r="CK102" s="4"/>
      <c r="CV102" s="4"/>
      <c r="CW102" s="4"/>
      <c r="EG102" s="34"/>
      <c r="EH102" s="34"/>
    </row>
    <row r="103" spans="1:138" x14ac:dyDescent="0.25">
      <c r="AN103" s="4"/>
      <c r="AO103" s="4"/>
      <c r="BL103" s="4"/>
      <c r="BM103" s="4"/>
      <c r="BX103" s="4"/>
      <c r="BY103" s="4"/>
      <c r="CJ103" s="4"/>
      <c r="CK103" s="4"/>
      <c r="CV103" s="4"/>
      <c r="CW103" s="4"/>
      <c r="EG103" s="34"/>
      <c r="EH103" s="34"/>
    </row>
    <row r="104" spans="1:138" x14ac:dyDescent="0.25">
      <c r="A104" s="1" t="s">
        <v>64</v>
      </c>
      <c r="B104" s="1">
        <v>1</v>
      </c>
      <c r="C104" s="1">
        <v>748</v>
      </c>
      <c r="D104" s="4" t="s">
        <v>295</v>
      </c>
      <c r="E104" s="11" t="s">
        <v>139</v>
      </c>
      <c r="F104" s="1" t="s">
        <v>75</v>
      </c>
      <c r="G104" s="2">
        <v>118.45</v>
      </c>
      <c r="H104" s="1" t="s">
        <v>2</v>
      </c>
      <c r="J104" s="1">
        <v>4</v>
      </c>
      <c r="K104" s="1">
        <v>115.55</v>
      </c>
      <c r="M104" s="1" t="s">
        <v>64</v>
      </c>
      <c r="N104" s="1">
        <v>1</v>
      </c>
      <c r="P104" s="11" t="s">
        <v>322</v>
      </c>
      <c r="Q104" s="11" t="s">
        <v>147</v>
      </c>
      <c r="R104" s="10" t="s">
        <v>11</v>
      </c>
      <c r="S104" s="2">
        <v>118.59</v>
      </c>
      <c r="T104" s="1" t="s">
        <v>2</v>
      </c>
      <c r="U104" s="1" t="s">
        <v>3</v>
      </c>
      <c r="V104" s="1">
        <v>6</v>
      </c>
      <c r="W104" s="1">
        <v>119.11</v>
      </c>
      <c r="Y104" s="1" t="s">
        <v>64</v>
      </c>
      <c r="Z104" s="1">
        <v>1</v>
      </c>
      <c r="AA104" s="1">
        <v>147</v>
      </c>
      <c r="AB104" s="4" t="s">
        <v>299</v>
      </c>
      <c r="AC104" s="11" t="s">
        <v>300</v>
      </c>
      <c r="AD104" s="10" t="s">
        <v>38</v>
      </c>
      <c r="AE104" s="2">
        <v>117.92</v>
      </c>
      <c r="AF104" s="1" t="s">
        <v>2</v>
      </c>
      <c r="AG104" s="1" t="s">
        <v>3</v>
      </c>
      <c r="AH104" s="1">
        <v>3</v>
      </c>
      <c r="AI104" s="1">
        <v>118.07</v>
      </c>
      <c r="AK104" s="1" t="s">
        <v>64</v>
      </c>
      <c r="AL104" s="1">
        <v>1</v>
      </c>
      <c r="AM104" s="1">
        <v>815</v>
      </c>
      <c r="AN104" s="4" t="s">
        <v>303</v>
      </c>
      <c r="AO104" s="11" t="s">
        <v>118</v>
      </c>
      <c r="AP104" s="10" t="s">
        <v>72</v>
      </c>
      <c r="AQ104" s="2">
        <v>118.97</v>
      </c>
      <c r="AR104" s="1" t="s">
        <v>2</v>
      </c>
      <c r="AT104" s="1">
        <v>6</v>
      </c>
      <c r="AU104" s="1">
        <v>118.63</v>
      </c>
      <c r="AW104" s="1" t="s">
        <v>67</v>
      </c>
      <c r="AX104" s="1">
        <v>1</v>
      </c>
      <c r="BA104" s="4" t="s">
        <v>132</v>
      </c>
      <c r="BC104" s="2">
        <v>117.31</v>
      </c>
      <c r="BD104" s="1" t="s">
        <v>2</v>
      </c>
      <c r="BF104" s="1">
        <v>4</v>
      </c>
      <c r="BG104" s="1">
        <v>114.97</v>
      </c>
      <c r="BI104" s="1" t="s">
        <v>64</v>
      </c>
      <c r="BJ104" s="1">
        <v>1</v>
      </c>
      <c r="BK104" s="1">
        <v>772</v>
      </c>
      <c r="BL104" s="4" t="s">
        <v>461</v>
      </c>
      <c r="BM104" s="4" t="s">
        <v>187</v>
      </c>
      <c r="BN104" s="1" t="s">
        <v>26</v>
      </c>
      <c r="BO104" s="2">
        <v>118.66</v>
      </c>
      <c r="BP104" s="1" t="s">
        <v>2</v>
      </c>
      <c r="BR104" s="1">
        <v>4</v>
      </c>
      <c r="BS104" s="1">
        <v>116.72</v>
      </c>
      <c r="BU104" s="1" t="s">
        <v>64</v>
      </c>
      <c r="BV104" s="1">
        <v>1</v>
      </c>
      <c r="BW104" s="1">
        <v>569</v>
      </c>
      <c r="BX104" s="4" t="s">
        <v>454</v>
      </c>
      <c r="BY104" s="4" t="s">
        <v>153</v>
      </c>
      <c r="BZ104" s="1" t="s">
        <v>12</v>
      </c>
      <c r="CA104" s="2">
        <v>118.5</v>
      </c>
      <c r="CB104" s="1" t="s">
        <v>2</v>
      </c>
      <c r="CC104" s="1" t="s">
        <v>3</v>
      </c>
      <c r="CD104" s="1">
        <v>5</v>
      </c>
      <c r="CE104" s="1">
        <v>119.05</v>
      </c>
      <c r="CG104" s="1" t="s">
        <v>64</v>
      </c>
      <c r="CH104" s="1">
        <v>1</v>
      </c>
      <c r="CI104" s="1">
        <v>2794</v>
      </c>
      <c r="CJ104" s="4" t="s">
        <v>461</v>
      </c>
      <c r="CK104" s="4" t="s">
        <v>187</v>
      </c>
      <c r="CL104" s="1" t="s">
        <v>26</v>
      </c>
      <c r="CM104" s="2">
        <v>117.67</v>
      </c>
      <c r="CN104" s="1" t="s">
        <v>2</v>
      </c>
      <c r="CO104" s="1" t="s">
        <v>3</v>
      </c>
      <c r="CP104" s="1">
        <v>6</v>
      </c>
      <c r="CQ104" s="1">
        <v>119.18</v>
      </c>
      <c r="CS104" s="1" t="s">
        <v>64</v>
      </c>
      <c r="CT104" s="1">
        <v>1</v>
      </c>
      <c r="CU104" s="1">
        <v>406</v>
      </c>
      <c r="CV104" s="4" t="s">
        <v>582</v>
      </c>
      <c r="CW104" s="4" t="s">
        <v>188</v>
      </c>
      <c r="CX104" s="1" t="s">
        <v>10</v>
      </c>
      <c r="CY104" s="18">
        <v>118.86</v>
      </c>
      <c r="CZ104" s="1" t="s">
        <v>2</v>
      </c>
      <c r="DA104" s="1" t="s">
        <v>17</v>
      </c>
      <c r="DB104" s="1">
        <v>2</v>
      </c>
      <c r="DC104" s="2">
        <v>120.6</v>
      </c>
      <c r="DE104" s="1" t="s">
        <v>67</v>
      </c>
      <c r="DF104" s="1">
        <v>1</v>
      </c>
      <c r="DI104" s="6" t="s">
        <v>216</v>
      </c>
      <c r="DK104" s="2">
        <v>118.93</v>
      </c>
      <c r="DL104" s="1" t="s">
        <v>2</v>
      </c>
      <c r="DM104" s="1" t="s">
        <v>3</v>
      </c>
      <c r="DN104" s="1">
        <v>1</v>
      </c>
      <c r="DO104" s="2">
        <v>120.57</v>
      </c>
      <c r="DQ104" s="1" t="s">
        <v>67</v>
      </c>
      <c r="DR104" s="1">
        <v>1</v>
      </c>
      <c r="DT104" t="s">
        <v>239</v>
      </c>
      <c r="DW104" s="2">
        <v>118.9</v>
      </c>
      <c r="DX104" s="1" t="s">
        <v>2</v>
      </c>
      <c r="DZ104" s="1">
        <v>6</v>
      </c>
      <c r="EA104" s="2">
        <v>115.27</v>
      </c>
      <c r="EB104" s="2"/>
      <c r="EC104" s="2">
        <f>AVERAGE(G104:G111,S104:S111,AE104:AE111,AQ104:AQ110,BC104:BC111,BO104:BO111,CA104:CA109,CM104:CM111,CY104:CY111,DK104:DK111,DW104:DW111,CA111)</f>
        <v>119.91116279069769</v>
      </c>
      <c r="ED104" s="2">
        <f>STDEV(G104:G111,S104:S111,AE104:AE111,AQ104:AQ110,BC104:BC111,BO104:BO111,CA104:CA109,CM104:CM111,CY104:CY111,DK104:DK111,DW104:DW111,CA111)</f>
        <v>1.3033309530535266</v>
      </c>
      <c r="EG104" s="2">
        <f>AVERAGE(K104:K111,W104:W111,AI104:AI111,AU104:AU110,BG104:BG111,BS104:BS111,CE104:CE109,CQ104:CQ111,DC104:DC111,DO104:DO111,EA104:EA111,CE111)</f>
        <v>119.18305882352942</v>
      </c>
      <c r="EH104" s="2">
        <f>STDEV(K104:K111,W104:W111,AI104:AI111,AU104:AU110,BG104:BG111,BS104:BS111,CE104:CE109,CQ104:CQ111,DC104:DC111,DO104:DO111,EA104:EA111,CE111)</f>
        <v>1.4403918312219699</v>
      </c>
    </row>
    <row r="105" spans="1:138" x14ac:dyDescent="0.25">
      <c r="A105" s="1" t="s">
        <v>64</v>
      </c>
      <c r="B105" s="1">
        <v>2</v>
      </c>
      <c r="C105" s="1">
        <v>397</v>
      </c>
      <c r="D105" s="4" t="s">
        <v>296</v>
      </c>
      <c r="E105" s="11" t="s">
        <v>297</v>
      </c>
      <c r="F105" s="10" t="s">
        <v>10</v>
      </c>
      <c r="G105" s="2">
        <v>118.86</v>
      </c>
      <c r="H105" s="1" t="s">
        <v>2</v>
      </c>
      <c r="I105" s="1" t="s">
        <v>3</v>
      </c>
      <c r="J105" s="1">
        <v>5</v>
      </c>
      <c r="K105" s="2">
        <v>119.21</v>
      </c>
      <c r="M105" s="1" t="s">
        <v>64</v>
      </c>
      <c r="N105" s="1">
        <v>2</v>
      </c>
      <c r="P105" s="4" t="s">
        <v>340</v>
      </c>
      <c r="Q105" s="4" t="s">
        <v>313</v>
      </c>
      <c r="R105" s="1" t="s">
        <v>114</v>
      </c>
      <c r="S105" s="2">
        <v>118.8</v>
      </c>
      <c r="T105" s="13" t="s">
        <v>2</v>
      </c>
      <c r="V105" s="1">
        <v>4</v>
      </c>
      <c r="W105" s="1">
        <v>117.68</v>
      </c>
      <c r="Y105" s="1" t="s">
        <v>64</v>
      </c>
      <c r="Z105" s="1">
        <v>2</v>
      </c>
      <c r="AA105" s="1">
        <v>620</v>
      </c>
      <c r="AB105" s="4" t="s">
        <v>303</v>
      </c>
      <c r="AC105" s="11" t="s">
        <v>316</v>
      </c>
      <c r="AD105" s="10" t="s">
        <v>72</v>
      </c>
      <c r="AE105" s="2">
        <v>118.58</v>
      </c>
      <c r="AF105" s="1" t="s">
        <v>2</v>
      </c>
      <c r="AH105" s="1">
        <v>4</v>
      </c>
      <c r="AI105" s="1">
        <v>116.93</v>
      </c>
      <c r="AK105" s="1" t="s">
        <v>64</v>
      </c>
      <c r="AL105" s="1">
        <v>2</v>
      </c>
      <c r="AM105" s="1">
        <v>398</v>
      </c>
      <c r="AN105" s="4" t="s">
        <v>328</v>
      </c>
      <c r="AO105" s="4" t="s">
        <v>36</v>
      </c>
      <c r="AP105" s="1" t="s">
        <v>5</v>
      </c>
      <c r="AQ105" s="2">
        <v>119.32</v>
      </c>
      <c r="AR105" s="1" t="s">
        <v>2</v>
      </c>
      <c r="AS105" s="1" t="s">
        <v>3</v>
      </c>
      <c r="AT105" s="1">
        <v>7</v>
      </c>
      <c r="AU105" s="1">
        <v>119.58</v>
      </c>
      <c r="AW105" s="1" t="s">
        <v>67</v>
      </c>
      <c r="AX105" s="1">
        <v>2</v>
      </c>
      <c r="BA105" s="4" t="s">
        <v>147</v>
      </c>
      <c r="BC105" s="2">
        <v>118.02999999999999</v>
      </c>
      <c r="BD105" s="1" t="s">
        <v>2</v>
      </c>
      <c r="BE105" s="1" t="s">
        <v>3</v>
      </c>
      <c r="BF105" s="1">
        <v>6</v>
      </c>
      <c r="BG105" s="1">
        <v>118.54</v>
      </c>
      <c r="BI105" s="1" t="s">
        <v>64</v>
      </c>
      <c r="BJ105" s="1">
        <v>2</v>
      </c>
      <c r="BK105" s="1">
        <v>403</v>
      </c>
      <c r="BL105" s="4" t="s">
        <v>349</v>
      </c>
      <c r="BM105" s="4" t="s">
        <v>127</v>
      </c>
      <c r="BN105" s="1" t="s">
        <v>10</v>
      </c>
      <c r="BO105" s="2">
        <v>119.45</v>
      </c>
      <c r="BP105" s="1" t="s">
        <v>2</v>
      </c>
      <c r="BR105" s="1">
        <v>6</v>
      </c>
      <c r="BS105" s="1">
        <v>118.63</v>
      </c>
      <c r="BU105" s="1" t="s">
        <v>64</v>
      </c>
      <c r="BV105" s="1">
        <v>2</v>
      </c>
      <c r="BW105" s="1">
        <v>955</v>
      </c>
      <c r="BX105" s="4" t="s">
        <v>432</v>
      </c>
      <c r="BY105" s="4" t="s">
        <v>502</v>
      </c>
      <c r="BZ105" s="1" t="s">
        <v>4</v>
      </c>
      <c r="CA105" s="2">
        <v>118.67</v>
      </c>
      <c r="CB105" s="1" t="s">
        <v>19</v>
      </c>
      <c r="CD105" s="1">
        <v>4</v>
      </c>
      <c r="CE105" s="1">
        <v>118.33</v>
      </c>
      <c r="CG105" s="1" t="s">
        <v>64</v>
      </c>
      <c r="CH105" s="1">
        <v>2</v>
      </c>
      <c r="CI105" s="1">
        <v>2323</v>
      </c>
      <c r="CJ105" s="4" t="s">
        <v>454</v>
      </c>
      <c r="CK105" s="4" t="s">
        <v>153</v>
      </c>
      <c r="CL105" s="1" t="s">
        <v>12</v>
      </c>
      <c r="CM105" s="2">
        <v>118.26</v>
      </c>
      <c r="CN105" s="1" t="s">
        <v>19</v>
      </c>
      <c r="CP105" s="1">
        <v>7</v>
      </c>
      <c r="CQ105" s="1">
        <v>117.79</v>
      </c>
      <c r="CS105" s="1" t="s">
        <v>64</v>
      </c>
      <c r="CT105" s="1">
        <v>2</v>
      </c>
      <c r="CU105" s="1">
        <v>377</v>
      </c>
      <c r="CV105" s="4" t="s">
        <v>557</v>
      </c>
      <c r="CW105" s="4" t="s">
        <v>219</v>
      </c>
      <c r="CX105" s="1" t="s">
        <v>22</v>
      </c>
      <c r="CY105" s="18">
        <v>118.86</v>
      </c>
      <c r="CZ105" s="1" t="s">
        <v>2</v>
      </c>
      <c r="DA105" s="1" t="s">
        <v>17</v>
      </c>
      <c r="DB105" s="1">
        <v>4</v>
      </c>
      <c r="DC105" s="2">
        <v>119.39</v>
      </c>
      <c r="DE105" s="1" t="s">
        <v>67</v>
      </c>
      <c r="DF105" s="1">
        <v>2</v>
      </c>
      <c r="DI105" s="6" t="s">
        <v>177</v>
      </c>
      <c r="DK105" s="2">
        <v>119.05</v>
      </c>
      <c r="DL105" s="1" t="s">
        <v>2</v>
      </c>
      <c r="DN105" s="1">
        <v>4</v>
      </c>
      <c r="DO105" s="2">
        <v>117.43</v>
      </c>
      <c r="DQ105" s="1" t="s">
        <v>67</v>
      </c>
      <c r="DR105" s="1">
        <v>2</v>
      </c>
      <c r="DT105" t="s">
        <v>233</v>
      </c>
      <c r="DW105" s="2">
        <v>119.32</v>
      </c>
      <c r="DX105" s="1" t="s">
        <v>2</v>
      </c>
      <c r="DY105" s="1" t="s">
        <v>3</v>
      </c>
      <c r="DZ105" s="1">
        <v>3</v>
      </c>
      <c r="EA105" s="2">
        <v>120.86</v>
      </c>
      <c r="EB105" s="2"/>
      <c r="EG105" s="34"/>
      <c r="EH105" s="34"/>
    </row>
    <row r="106" spans="1:138" x14ac:dyDescent="0.25">
      <c r="A106" s="1" t="s">
        <v>64</v>
      </c>
      <c r="B106" s="1">
        <v>3</v>
      </c>
      <c r="C106" s="1">
        <v>148</v>
      </c>
      <c r="D106" s="4" t="s">
        <v>283</v>
      </c>
      <c r="E106" s="11" t="s">
        <v>309</v>
      </c>
      <c r="F106" s="10" t="s">
        <v>35</v>
      </c>
      <c r="G106" s="2">
        <v>119.58</v>
      </c>
      <c r="H106" s="1" t="s">
        <v>19</v>
      </c>
      <c r="J106" s="1">
        <v>2</v>
      </c>
      <c r="K106" s="1">
        <v>118.89</v>
      </c>
      <c r="M106" s="1" t="s">
        <v>64</v>
      </c>
      <c r="N106" s="1">
        <v>3</v>
      </c>
      <c r="P106" s="4" t="s">
        <v>379</v>
      </c>
      <c r="Q106" s="4" t="s">
        <v>154</v>
      </c>
      <c r="R106" s="1" t="s">
        <v>88</v>
      </c>
      <c r="S106" s="2">
        <v>119.48</v>
      </c>
      <c r="U106" s="13" t="s">
        <v>17</v>
      </c>
      <c r="V106" s="1">
        <v>8</v>
      </c>
      <c r="W106" s="1">
        <v>119.62</v>
      </c>
      <c r="Y106" s="1" t="s">
        <v>64</v>
      </c>
      <c r="Z106" s="1">
        <v>3</v>
      </c>
      <c r="AA106" s="1">
        <v>416</v>
      </c>
      <c r="AB106" s="4" t="s">
        <v>399</v>
      </c>
      <c r="AC106" s="11" t="s">
        <v>133</v>
      </c>
      <c r="AD106" s="10" t="s">
        <v>76</v>
      </c>
      <c r="AE106" s="2">
        <v>119.45</v>
      </c>
      <c r="AH106" s="1">
        <v>5</v>
      </c>
      <c r="AI106" s="1">
        <v>118.88</v>
      </c>
      <c r="AK106" s="1" t="s">
        <v>64</v>
      </c>
      <c r="AL106" s="1">
        <v>3</v>
      </c>
      <c r="AM106" s="1">
        <v>663</v>
      </c>
      <c r="AN106" s="4" t="s">
        <v>324</v>
      </c>
      <c r="AO106" s="11" t="s">
        <v>325</v>
      </c>
      <c r="AP106" s="10" t="s">
        <v>11</v>
      </c>
      <c r="AQ106" s="2">
        <v>119.51</v>
      </c>
      <c r="AS106" s="1" t="s">
        <v>3</v>
      </c>
      <c r="AT106" s="1">
        <v>3</v>
      </c>
      <c r="AU106" s="1">
        <v>120.85</v>
      </c>
      <c r="AW106" s="1" t="s">
        <v>67</v>
      </c>
      <c r="AX106" s="1">
        <v>3</v>
      </c>
      <c r="BA106" s="4" t="s">
        <v>148</v>
      </c>
      <c r="BC106" s="2">
        <v>118.33</v>
      </c>
      <c r="BF106" s="1">
        <v>7</v>
      </c>
      <c r="BG106" s="1">
        <v>116.67</v>
      </c>
      <c r="BI106" s="1" t="s">
        <v>64</v>
      </c>
      <c r="BJ106" s="1">
        <v>3</v>
      </c>
      <c r="BK106" s="1">
        <v>589</v>
      </c>
      <c r="BL106" s="4" t="s">
        <v>454</v>
      </c>
      <c r="BM106" s="4" t="s">
        <v>153</v>
      </c>
      <c r="BN106" s="1" t="s">
        <v>12</v>
      </c>
      <c r="BO106" s="2">
        <v>119.47</v>
      </c>
      <c r="BP106" s="1" t="s">
        <v>19</v>
      </c>
      <c r="BR106" s="1">
        <v>7</v>
      </c>
      <c r="BS106" s="1">
        <v>119.31</v>
      </c>
      <c r="BU106" s="1" t="s">
        <v>64</v>
      </c>
      <c r="BV106" s="1">
        <v>3</v>
      </c>
      <c r="BW106" s="1">
        <v>886</v>
      </c>
      <c r="BX106" s="4" t="s">
        <v>518</v>
      </c>
      <c r="BY106" s="4" t="s">
        <v>519</v>
      </c>
      <c r="BZ106" s="1" t="s">
        <v>88</v>
      </c>
      <c r="CA106" s="2">
        <v>119.38</v>
      </c>
      <c r="CD106" s="1">
        <v>6</v>
      </c>
      <c r="CE106" s="2">
        <v>118.3</v>
      </c>
      <c r="CG106" s="1" t="s">
        <v>64</v>
      </c>
      <c r="CH106" s="1">
        <v>3</v>
      </c>
      <c r="CI106" s="1">
        <v>3300</v>
      </c>
      <c r="CJ106" s="4" t="s">
        <v>432</v>
      </c>
      <c r="CK106" s="4" t="s">
        <v>502</v>
      </c>
      <c r="CL106" s="1" t="s">
        <v>4</v>
      </c>
      <c r="CM106" s="2">
        <v>118.42</v>
      </c>
      <c r="CN106" s="1" t="s">
        <v>19</v>
      </c>
      <c r="CP106" s="1">
        <v>5</v>
      </c>
      <c r="CQ106" s="1">
        <v>117.37</v>
      </c>
      <c r="CS106" s="1" t="s">
        <v>64</v>
      </c>
      <c r="CT106" s="1">
        <v>3</v>
      </c>
      <c r="CU106" s="1">
        <v>833</v>
      </c>
      <c r="CV106" s="4" t="s">
        <v>555</v>
      </c>
      <c r="CW106" s="4" t="s">
        <v>171</v>
      </c>
      <c r="CX106" s="1" t="s">
        <v>88</v>
      </c>
      <c r="CY106" s="18">
        <v>118.94</v>
      </c>
      <c r="DA106" s="1" t="s">
        <v>17</v>
      </c>
      <c r="DB106" s="1">
        <v>9</v>
      </c>
      <c r="DC106" s="2">
        <v>119.92</v>
      </c>
      <c r="DE106" s="1" t="s">
        <v>67</v>
      </c>
      <c r="DF106" s="1">
        <v>3</v>
      </c>
      <c r="DI106" s="6" t="s">
        <v>193</v>
      </c>
      <c r="DK106" s="2">
        <v>119.35</v>
      </c>
      <c r="DN106" s="1">
        <v>5</v>
      </c>
      <c r="DO106" s="2">
        <v>119</v>
      </c>
      <c r="DQ106" s="1" t="s">
        <v>67</v>
      </c>
      <c r="DR106" s="1">
        <v>3</v>
      </c>
      <c r="DT106" t="s">
        <v>254</v>
      </c>
      <c r="DW106" s="2">
        <v>119.35000000000002</v>
      </c>
      <c r="DX106" s="1" t="s">
        <v>19</v>
      </c>
      <c r="DZ106" s="1">
        <v>7</v>
      </c>
      <c r="EA106" s="2">
        <v>117.38</v>
      </c>
      <c r="EB106" s="2"/>
      <c r="EG106" s="34"/>
      <c r="EH106" s="34"/>
    </row>
    <row r="107" spans="1:138" x14ac:dyDescent="0.25">
      <c r="A107" s="1" t="s">
        <v>64</v>
      </c>
      <c r="B107" s="1">
        <v>4</v>
      </c>
      <c r="C107" s="1">
        <v>464</v>
      </c>
      <c r="D107" s="4" t="s">
        <v>376</v>
      </c>
      <c r="E107" s="4" t="s">
        <v>312</v>
      </c>
      <c r="F107" s="1" t="s">
        <v>115</v>
      </c>
      <c r="G107" s="2">
        <v>120.42</v>
      </c>
      <c r="H107" s="1" t="s">
        <v>19</v>
      </c>
      <c r="I107" s="1" t="s">
        <v>33</v>
      </c>
      <c r="J107" s="1">
        <v>7</v>
      </c>
      <c r="K107" s="1">
        <v>120.74</v>
      </c>
      <c r="M107" s="1" t="s">
        <v>64</v>
      </c>
      <c r="N107" s="1">
        <v>4</v>
      </c>
      <c r="P107" s="4" t="s">
        <v>396</v>
      </c>
      <c r="Q107" s="4" t="s">
        <v>145</v>
      </c>
      <c r="R107" s="1" t="s">
        <v>4</v>
      </c>
      <c r="S107" s="2">
        <v>119.5</v>
      </c>
      <c r="U107" s="13"/>
      <c r="V107" s="1">
        <v>3</v>
      </c>
      <c r="W107" s="1">
        <v>118.52</v>
      </c>
      <c r="Y107" s="1" t="s">
        <v>64</v>
      </c>
      <c r="Z107" s="1">
        <v>4</v>
      </c>
      <c r="AA107" s="1">
        <v>93</v>
      </c>
      <c r="AB107" s="4" t="s">
        <v>283</v>
      </c>
      <c r="AC107" s="4" t="s">
        <v>309</v>
      </c>
      <c r="AD107" s="1" t="s">
        <v>35</v>
      </c>
      <c r="AE107" s="2">
        <v>120.1</v>
      </c>
      <c r="AG107" s="1" t="s">
        <v>3</v>
      </c>
      <c r="AH107" s="1">
        <v>1</v>
      </c>
      <c r="AI107" s="1">
        <v>120.52</v>
      </c>
      <c r="AK107" s="1" t="s">
        <v>64</v>
      </c>
      <c r="AL107" s="1">
        <v>4</v>
      </c>
      <c r="AM107" s="1">
        <v>478</v>
      </c>
      <c r="AN107" s="4" t="s">
        <v>431</v>
      </c>
      <c r="AO107" s="11" t="s">
        <v>140</v>
      </c>
      <c r="AP107" s="1" t="s">
        <v>10</v>
      </c>
      <c r="AQ107" s="2">
        <v>119.63</v>
      </c>
      <c r="AS107" s="1" t="s">
        <v>17</v>
      </c>
      <c r="AT107" s="1">
        <v>5</v>
      </c>
      <c r="AU107" s="1">
        <v>119.63</v>
      </c>
      <c r="AW107" s="1" t="s">
        <v>67</v>
      </c>
      <c r="AX107" s="1">
        <v>4</v>
      </c>
      <c r="BA107" s="4" t="s">
        <v>146</v>
      </c>
      <c r="BC107" s="2">
        <v>118.78</v>
      </c>
      <c r="BE107" s="1" t="s">
        <v>3</v>
      </c>
      <c r="BF107" s="1">
        <v>8</v>
      </c>
      <c r="BG107" s="1">
        <v>119.18</v>
      </c>
      <c r="BI107" s="1" t="s">
        <v>64</v>
      </c>
      <c r="BJ107" s="1">
        <v>4</v>
      </c>
      <c r="BK107" s="1">
        <v>976</v>
      </c>
      <c r="BL107" s="4" t="s">
        <v>330</v>
      </c>
      <c r="BM107" s="4" t="s">
        <v>278</v>
      </c>
      <c r="BN107" s="1" t="s">
        <v>4</v>
      </c>
      <c r="BO107" s="2">
        <v>119.96</v>
      </c>
      <c r="BQ107" s="1" t="s">
        <v>3</v>
      </c>
      <c r="BR107" s="1">
        <v>7</v>
      </c>
      <c r="BS107" s="1">
        <v>120.09</v>
      </c>
      <c r="BU107" s="1" t="s">
        <v>64</v>
      </c>
      <c r="BV107" s="1">
        <v>4</v>
      </c>
      <c r="BW107" s="1">
        <v>392</v>
      </c>
      <c r="BX107" s="4" t="s">
        <v>509</v>
      </c>
      <c r="BY107" s="4" t="s">
        <v>103</v>
      </c>
      <c r="BZ107" s="1" t="s">
        <v>10</v>
      </c>
      <c r="CA107" s="2">
        <v>119.77</v>
      </c>
      <c r="CC107" s="1" t="s">
        <v>17</v>
      </c>
      <c r="CD107" s="1">
        <v>2</v>
      </c>
      <c r="CE107" s="2">
        <v>119.97</v>
      </c>
      <c r="CG107" s="1" t="s">
        <v>64</v>
      </c>
      <c r="CH107" s="1">
        <v>4</v>
      </c>
      <c r="CI107" s="1">
        <v>2469</v>
      </c>
      <c r="CJ107" s="4" t="s">
        <v>472</v>
      </c>
      <c r="CK107" s="4" t="s">
        <v>166</v>
      </c>
      <c r="CL107" s="1" t="s">
        <v>11</v>
      </c>
      <c r="CM107" s="2">
        <v>118.84</v>
      </c>
      <c r="CO107" s="1" t="s">
        <v>3</v>
      </c>
      <c r="CP107" s="1">
        <v>9</v>
      </c>
      <c r="CQ107" s="1">
        <v>120.38</v>
      </c>
      <c r="CS107" s="1" t="s">
        <v>64</v>
      </c>
      <c r="CT107" s="1">
        <v>4</v>
      </c>
      <c r="CU107" s="1">
        <v>653</v>
      </c>
      <c r="CV107" s="4" t="s">
        <v>566</v>
      </c>
      <c r="CW107" s="4" t="s">
        <v>183</v>
      </c>
      <c r="CX107" s="1" t="s">
        <v>91</v>
      </c>
      <c r="CY107" s="18">
        <v>119.53</v>
      </c>
      <c r="DB107" s="1">
        <v>6</v>
      </c>
      <c r="DC107" s="2">
        <v>119.06</v>
      </c>
      <c r="DE107" s="1" t="s">
        <v>67</v>
      </c>
      <c r="DF107" s="1">
        <v>4</v>
      </c>
      <c r="DI107" s="6" t="s">
        <v>222</v>
      </c>
      <c r="DK107" s="2">
        <v>119.41</v>
      </c>
      <c r="DM107" s="1" t="s">
        <v>17</v>
      </c>
      <c r="DN107" s="1">
        <v>2</v>
      </c>
      <c r="DO107" s="2">
        <v>120.04</v>
      </c>
      <c r="DQ107" s="1" t="s">
        <v>67</v>
      </c>
      <c r="DR107" s="1">
        <v>4</v>
      </c>
      <c r="DT107" t="s">
        <v>247</v>
      </c>
      <c r="DW107" s="2">
        <v>119.47</v>
      </c>
      <c r="DX107" s="1" t="s">
        <v>19</v>
      </c>
      <c r="DZ107" s="1">
        <v>5</v>
      </c>
      <c r="EA107" s="2">
        <v>118.01</v>
      </c>
      <c r="EB107" s="2"/>
      <c r="EG107" s="34"/>
      <c r="EH107" s="34"/>
    </row>
    <row r="108" spans="1:138" x14ac:dyDescent="0.25">
      <c r="A108" s="1" t="s">
        <v>64</v>
      </c>
      <c r="B108" s="1">
        <v>5</v>
      </c>
      <c r="C108" s="1">
        <v>874</v>
      </c>
      <c r="D108" s="4" t="s">
        <v>295</v>
      </c>
      <c r="E108" s="4" t="s">
        <v>314</v>
      </c>
      <c r="F108" s="13" t="s">
        <v>327</v>
      </c>
      <c r="G108" s="2">
        <v>120.72</v>
      </c>
      <c r="J108" s="1">
        <v>8</v>
      </c>
      <c r="K108" s="1">
        <v>119.68</v>
      </c>
      <c r="M108" s="1" t="s">
        <v>64</v>
      </c>
      <c r="N108" s="1">
        <v>5</v>
      </c>
      <c r="P108" s="4" t="s">
        <v>289</v>
      </c>
      <c r="Q108" s="4" t="s">
        <v>310</v>
      </c>
      <c r="R108" s="10" t="s">
        <v>72</v>
      </c>
      <c r="S108" s="2">
        <v>120.68</v>
      </c>
      <c r="V108" s="1">
        <v>5</v>
      </c>
      <c r="W108" s="1">
        <v>116.59</v>
      </c>
      <c r="Y108" s="1" t="s">
        <v>64</v>
      </c>
      <c r="Z108" s="1">
        <v>5</v>
      </c>
      <c r="AA108" s="1">
        <v>507</v>
      </c>
      <c r="AB108" s="4" t="s">
        <v>347</v>
      </c>
      <c r="AC108" s="4" t="s">
        <v>122</v>
      </c>
      <c r="AD108" s="13" t="s">
        <v>108</v>
      </c>
      <c r="AE108" s="2">
        <v>120.13</v>
      </c>
      <c r="AH108" s="1">
        <v>8</v>
      </c>
      <c r="AI108" s="2">
        <v>119.91</v>
      </c>
      <c r="AK108" s="1" t="s">
        <v>64</v>
      </c>
      <c r="AL108" s="1">
        <v>5</v>
      </c>
      <c r="AM108" s="1">
        <v>594</v>
      </c>
      <c r="AN108" s="4" t="s">
        <v>399</v>
      </c>
      <c r="AO108" s="4" t="s">
        <v>133</v>
      </c>
      <c r="AP108" s="1" t="s">
        <v>76</v>
      </c>
      <c r="AQ108" s="2">
        <v>120.25</v>
      </c>
      <c r="AT108" s="1">
        <v>4</v>
      </c>
      <c r="AU108" s="1">
        <v>118.61</v>
      </c>
      <c r="AW108" s="1" t="s">
        <v>67</v>
      </c>
      <c r="AX108" s="1">
        <v>5</v>
      </c>
      <c r="BA108" s="4" t="s">
        <v>120</v>
      </c>
      <c r="BC108" s="2">
        <v>118.84</v>
      </c>
      <c r="BF108" s="1">
        <v>5</v>
      </c>
      <c r="BG108" s="1">
        <v>118.72</v>
      </c>
      <c r="BI108" s="1" t="s">
        <v>64</v>
      </c>
      <c r="BJ108" s="1">
        <v>5</v>
      </c>
      <c r="BK108" s="1">
        <v>945</v>
      </c>
      <c r="BL108" s="4" t="s">
        <v>379</v>
      </c>
      <c r="BM108" s="4" t="s">
        <v>154</v>
      </c>
      <c r="BN108" s="1" t="s">
        <v>88</v>
      </c>
      <c r="BO108" s="2">
        <v>120.9</v>
      </c>
      <c r="BR108" s="1">
        <v>3</v>
      </c>
      <c r="BS108" s="2">
        <v>119.3</v>
      </c>
      <c r="BU108" s="1" t="s">
        <v>64</v>
      </c>
      <c r="BV108" s="1">
        <v>5</v>
      </c>
      <c r="BW108" s="1">
        <v>472</v>
      </c>
      <c r="BX108" s="4" t="s">
        <v>510</v>
      </c>
      <c r="BY108" s="4" t="s">
        <v>198</v>
      </c>
      <c r="BZ108" s="1" t="s">
        <v>511</v>
      </c>
      <c r="CA108" s="2">
        <v>120.95</v>
      </c>
      <c r="CC108" s="1" t="s">
        <v>3</v>
      </c>
      <c r="CD108" s="1">
        <v>1</v>
      </c>
      <c r="CE108" s="2">
        <v>121.75</v>
      </c>
      <c r="CG108" s="1" t="s">
        <v>64</v>
      </c>
      <c r="CH108" s="1">
        <v>5</v>
      </c>
      <c r="CI108" s="1">
        <v>2074</v>
      </c>
      <c r="CJ108" s="4" t="s">
        <v>510</v>
      </c>
      <c r="CK108" s="4" t="s">
        <v>198</v>
      </c>
      <c r="CL108" s="1" t="s">
        <v>511</v>
      </c>
      <c r="CM108" s="2">
        <v>119.69</v>
      </c>
      <c r="CO108" s="1" t="s">
        <v>3</v>
      </c>
      <c r="CP108" s="1">
        <v>3</v>
      </c>
      <c r="CQ108" s="1">
        <v>121.09</v>
      </c>
      <c r="CS108" s="1" t="s">
        <v>64</v>
      </c>
      <c r="CT108" s="1">
        <v>5</v>
      </c>
      <c r="CU108" s="1">
        <v>202</v>
      </c>
      <c r="CV108" s="4" t="s">
        <v>563</v>
      </c>
      <c r="CW108" s="4" t="s">
        <v>564</v>
      </c>
      <c r="CX108" s="1" t="s">
        <v>35</v>
      </c>
      <c r="CY108" s="18">
        <v>119.59</v>
      </c>
      <c r="DA108" s="1" t="s">
        <v>17</v>
      </c>
      <c r="DB108" s="1">
        <v>3</v>
      </c>
      <c r="DC108" s="2">
        <v>119.94</v>
      </c>
      <c r="DE108" s="1" t="s">
        <v>67</v>
      </c>
      <c r="DF108" s="1">
        <v>5</v>
      </c>
      <c r="DI108" s="6" t="s">
        <v>188</v>
      </c>
      <c r="DK108" s="2">
        <v>119.45</v>
      </c>
      <c r="DM108" s="1" t="s">
        <v>3</v>
      </c>
      <c r="DN108" s="1">
        <v>7</v>
      </c>
      <c r="DO108" s="2">
        <v>119.46</v>
      </c>
      <c r="DQ108" s="1" t="s">
        <v>67</v>
      </c>
      <c r="DR108" s="1">
        <v>5</v>
      </c>
      <c r="DT108" t="s">
        <v>261</v>
      </c>
      <c r="DW108" s="2">
        <v>119.85000000000001</v>
      </c>
      <c r="DZ108" s="1">
        <v>4</v>
      </c>
      <c r="EA108" s="2">
        <v>119.46</v>
      </c>
      <c r="EB108" s="2"/>
      <c r="EG108" s="34"/>
      <c r="EH108" s="34"/>
    </row>
    <row r="109" spans="1:138" x14ac:dyDescent="0.25">
      <c r="A109" s="1" t="s">
        <v>64</v>
      </c>
      <c r="B109" s="1">
        <v>6</v>
      </c>
      <c r="C109" s="1">
        <v>1025</v>
      </c>
      <c r="D109" s="4" t="s">
        <v>357</v>
      </c>
      <c r="E109" s="4" t="s">
        <v>141</v>
      </c>
      <c r="F109" s="10" t="s">
        <v>101</v>
      </c>
      <c r="G109" s="2">
        <v>120.73</v>
      </c>
      <c r="J109" s="1">
        <v>6</v>
      </c>
      <c r="K109" s="2">
        <v>120.6</v>
      </c>
      <c r="M109" s="1" t="s">
        <v>64</v>
      </c>
      <c r="N109" s="1">
        <v>6</v>
      </c>
      <c r="P109" s="4" t="s">
        <v>357</v>
      </c>
      <c r="Q109" s="4" t="s">
        <v>141</v>
      </c>
      <c r="R109" s="1" t="s">
        <v>101</v>
      </c>
      <c r="S109" s="2">
        <v>120.79</v>
      </c>
      <c r="U109" s="1" t="s">
        <v>3</v>
      </c>
      <c r="V109" s="1">
        <v>7</v>
      </c>
      <c r="W109" s="2">
        <v>121.03</v>
      </c>
      <c r="Y109" s="1" t="s">
        <v>64</v>
      </c>
      <c r="Z109" s="1">
        <v>6</v>
      </c>
      <c r="AA109" s="1">
        <v>824</v>
      </c>
      <c r="AB109" s="4" t="s">
        <v>411</v>
      </c>
      <c r="AC109" s="4" t="s">
        <v>130</v>
      </c>
      <c r="AD109" s="10" t="s">
        <v>4</v>
      </c>
      <c r="AE109" s="2">
        <v>121.43</v>
      </c>
      <c r="AH109" s="1">
        <v>6</v>
      </c>
      <c r="AI109" s="2">
        <v>119.29</v>
      </c>
      <c r="AK109" s="1" t="s">
        <v>64</v>
      </c>
      <c r="AL109" s="1">
        <v>6</v>
      </c>
      <c r="AM109" s="1">
        <v>924</v>
      </c>
      <c r="AN109" s="4" t="s">
        <v>379</v>
      </c>
      <c r="AO109" s="4" t="s">
        <v>154</v>
      </c>
      <c r="AP109" s="1" t="s">
        <v>88</v>
      </c>
      <c r="AQ109" s="2">
        <v>120.9</v>
      </c>
      <c r="AT109" s="1">
        <v>8</v>
      </c>
      <c r="AU109" s="1">
        <v>118.67</v>
      </c>
      <c r="AW109" s="1" t="s">
        <v>67</v>
      </c>
      <c r="AX109" s="1">
        <v>6</v>
      </c>
      <c r="BA109" s="4" t="s">
        <v>127</v>
      </c>
      <c r="BC109" s="2">
        <v>119.43</v>
      </c>
      <c r="BF109" s="1">
        <v>9</v>
      </c>
      <c r="BG109" s="1">
        <v>119.11</v>
      </c>
      <c r="BI109" s="1" t="s">
        <v>64</v>
      </c>
      <c r="BJ109" s="1">
        <v>6</v>
      </c>
      <c r="BK109" s="1">
        <v>880</v>
      </c>
      <c r="BL109" s="4" t="s">
        <v>357</v>
      </c>
      <c r="BM109" s="4" t="s">
        <v>141</v>
      </c>
      <c r="BN109" s="1" t="s">
        <v>101</v>
      </c>
      <c r="BO109" s="2">
        <v>121.56</v>
      </c>
      <c r="BR109" s="1">
        <v>8</v>
      </c>
      <c r="BS109" s="1">
        <v>119.79</v>
      </c>
      <c r="BU109" s="1" t="s">
        <v>64</v>
      </c>
      <c r="BV109" s="1">
        <v>6</v>
      </c>
      <c r="BW109" s="1">
        <v>827</v>
      </c>
      <c r="BX109" s="4" t="s">
        <v>357</v>
      </c>
      <c r="BY109" s="4" t="s">
        <v>141</v>
      </c>
      <c r="BZ109" s="1" t="s">
        <v>101</v>
      </c>
      <c r="CA109" s="2">
        <v>121.85</v>
      </c>
      <c r="CD109" s="1">
        <v>8</v>
      </c>
      <c r="CE109" s="2">
        <v>119.48</v>
      </c>
      <c r="CG109" s="1" t="s">
        <v>64</v>
      </c>
      <c r="CH109" s="1">
        <v>6</v>
      </c>
      <c r="CI109" s="1">
        <v>2767</v>
      </c>
      <c r="CJ109" s="4" t="s">
        <v>326</v>
      </c>
      <c r="CK109" s="4" t="s">
        <v>179</v>
      </c>
      <c r="CL109" s="10" t="s">
        <v>327</v>
      </c>
      <c r="CM109" s="2">
        <v>120.46</v>
      </c>
      <c r="CP109" s="1">
        <v>8</v>
      </c>
      <c r="CQ109" s="1">
        <v>119.74</v>
      </c>
      <c r="CS109" s="1" t="s">
        <v>64</v>
      </c>
      <c r="CT109" s="1">
        <v>6</v>
      </c>
      <c r="CU109" s="1">
        <v>286</v>
      </c>
      <c r="CV109" s="4" t="s">
        <v>522</v>
      </c>
      <c r="CW109" s="4" t="s">
        <v>170</v>
      </c>
      <c r="CX109" s="1" t="s">
        <v>38</v>
      </c>
      <c r="CY109" s="18">
        <v>120.38</v>
      </c>
      <c r="DB109" s="1">
        <v>5</v>
      </c>
      <c r="DC109" s="2">
        <v>117.7</v>
      </c>
      <c r="DE109" s="1" t="s">
        <v>67</v>
      </c>
      <c r="DF109" s="1">
        <v>6</v>
      </c>
      <c r="DI109" s="6" t="s">
        <v>86</v>
      </c>
      <c r="DK109" s="2">
        <v>120.07</v>
      </c>
      <c r="DN109" s="1">
        <v>6</v>
      </c>
      <c r="DO109" s="2">
        <v>118.99</v>
      </c>
      <c r="DQ109" s="1" t="s">
        <v>67</v>
      </c>
      <c r="DR109" s="1">
        <v>6</v>
      </c>
      <c r="DT109" t="s">
        <v>229</v>
      </c>
      <c r="DW109" s="2">
        <v>120.48</v>
      </c>
      <c r="DY109" s="1" t="s">
        <v>3</v>
      </c>
      <c r="DZ109" s="1">
        <v>2</v>
      </c>
      <c r="EA109" s="2">
        <v>121.21</v>
      </c>
      <c r="EB109" s="2"/>
      <c r="EG109" s="34"/>
      <c r="EH109" s="34"/>
    </row>
    <row r="110" spans="1:138" x14ac:dyDescent="0.25">
      <c r="A110" s="1" t="s">
        <v>64</v>
      </c>
      <c r="B110" s="1">
        <v>7</v>
      </c>
      <c r="C110" s="1">
        <v>956</v>
      </c>
      <c r="D110" s="4" t="s">
        <v>289</v>
      </c>
      <c r="E110" s="4" t="s">
        <v>348</v>
      </c>
      <c r="F110" s="10" t="s">
        <v>72</v>
      </c>
      <c r="G110" s="2">
        <v>121.17</v>
      </c>
      <c r="J110" s="1">
        <v>3</v>
      </c>
      <c r="K110" s="1">
        <v>118.75</v>
      </c>
      <c r="M110" s="1" t="s">
        <v>64</v>
      </c>
      <c r="N110" s="1">
        <v>7</v>
      </c>
      <c r="P110" s="4" t="s">
        <v>380</v>
      </c>
      <c r="Q110" s="4" t="s">
        <v>129</v>
      </c>
      <c r="R110" s="1" t="s">
        <v>28</v>
      </c>
      <c r="S110" s="2">
        <v>122.21</v>
      </c>
      <c r="V110" s="1">
        <v>2</v>
      </c>
      <c r="W110" s="2">
        <v>119.47</v>
      </c>
      <c r="Y110" s="1" t="s">
        <v>64</v>
      </c>
      <c r="Z110" s="1">
        <v>7</v>
      </c>
      <c r="AA110" s="1">
        <v>700</v>
      </c>
      <c r="AB110" s="4" t="s">
        <v>281</v>
      </c>
      <c r="AC110" s="4" t="s">
        <v>282</v>
      </c>
      <c r="AD110" s="10" t="s">
        <v>94</v>
      </c>
      <c r="AE110" s="2">
        <v>122.07</v>
      </c>
      <c r="AH110" s="1">
        <v>7</v>
      </c>
      <c r="AI110" s="1">
        <v>121.65</v>
      </c>
      <c r="AK110" s="1" t="s">
        <v>64</v>
      </c>
      <c r="AL110" s="1">
        <v>7</v>
      </c>
      <c r="AM110" s="1">
        <v>534</v>
      </c>
      <c r="AN110" s="4" t="s">
        <v>380</v>
      </c>
      <c r="AO110" s="4" t="s">
        <v>129</v>
      </c>
      <c r="AP110" s="1" t="s">
        <v>28</v>
      </c>
      <c r="AQ110" s="2">
        <v>121.02</v>
      </c>
      <c r="AT110" s="1">
        <v>2</v>
      </c>
      <c r="AU110" s="1">
        <v>119.84</v>
      </c>
      <c r="AW110" s="1" t="s">
        <v>67</v>
      </c>
      <c r="AX110" s="1">
        <v>7</v>
      </c>
      <c r="BA110" s="4" t="s">
        <v>156</v>
      </c>
      <c r="BC110" s="2">
        <v>122.59000000000002</v>
      </c>
      <c r="BF110" s="1">
        <v>3</v>
      </c>
      <c r="BG110" s="1">
        <v>120.15</v>
      </c>
      <c r="BI110" s="1" t="s">
        <v>64</v>
      </c>
      <c r="BJ110" s="1">
        <v>7</v>
      </c>
      <c r="BK110" s="1">
        <v>478</v>
      </c>
      <c r="BL110" s="4" t="s">
        <v>380</v>
      </c>
      <c r="BM110" s="4" t="s">
        <v>129</v>
      </c>
      <c r="BN110" s="1" t="s">
        <v>28</v>
      </c>
      <c r="BO110" s="2">
        <v>122.75</v>
      </c>
      <c r="BR110" s="1">
        <v>1</v>
      </c>
      <c r="BS110" s="1">
        <v>121.09</v>
      </c>
      <c r="BU110" s="1" t="s">
        <v>64</v>
      </c>
      <c r="BV110" s="1">
        <v>7</v>
      </c>
      <c r="BW110" s="1">
        <v>102</v>
      </c>
      <c r="BX110" s="4" t="s">
        <v>516</v>
      </c>
      <c r="BY110" s="4" t="s">
        <v>517</v>
      </c>
      <c r="BZ110" s="1" t="s">
        <v>18</v>
      </c>
      <c r="CA110" s="21">
        <v>132.08000000000001</v>
      </c>
      <c r="CD110" s="1">
        <v>7</v>
      </c>
      <c r="CE110" s="2">
        <v>119.21</v>
      </c>
      <c r="CG110" s="1" t="s">
        <v>64</v>
      </c>
      <c r="CH110" s="1">
        <v>7</v>
      </c>
      <c r="CI110" s="1">
        <v>2009</v>
      </c>
      <c r="CJ110" s="4" t="s">
        <v>400</v>
      </c>
      <c r="CK110" s="4" t="s">
        <v>143</v>
      </c>
      <c r="CL110" s="1" t="s">
        <v>401</v>
      </c>
      <c r="CM110" s="2">
        <v>120.68</v>
      </c>
      <c r="CO110" s="1" t="s">
        <v>3</v>
      </c>
      <c r="CP110" s="1">
        <v>2</v>
      </c>
      <c r="CQ110" s="1">
        <v>121.21</v>
      </c>
      <c r="CS110" s="1" t="s">
        <v>64</v>
      </c>
      <c r="CT110" s="1">
        <v>7</v>
      </c>
      <c r="CU110" s="1">
        <v>861</v>
      </c>
      <c r="CV110" s="4" t="s">
        <v>552</v>
      </c>
      <c r="CW110" s="4" t="s">
        <v>553</v>
      </c>
      <c r="CX110" s="1" t="s">
        <v>4</v>
      </c>
      <c r="CY110" s="18">
        <v>120.43</v>
      </c>
      <c r="DB110" s="1">
        <v>7</v>
      </c>
      <c r="DC110" s="1">
        <v>118.68</v>
      </c>
      <c r="DE110" s="1" t="s">
        <v>67</v>
      </c>
      <c r="DF110" s="1">
        <v>7</v>
      </c>
      <c r="DI110" s="6" t="s">
        <v>174</v>
      </c>
      <c r="DK110" s="2">
        <v>120.88</v>
      </c>
      <c r="DN110" s="1">
        <v>3</v>
      </c>
      <c r="DO110" s="2">
        <v>117.47</v>
      </c>
      <c r="DQ110" s="1" t="s">
        <v>67</v>
      </c>
      <c r="DR110" s="1">
        <v>7</v>
      </c>
      <c r="DT110" t="s">
        <v>230</v>
      </c>
      <c r="DW110" s="2">
        <v>120.92</v>
      </c>
      <c r="DZ110" s="1">
        <v>9</v>
      </c>
      <c r="EA110" s="2">
        <v>119.55</v>
      </c>
      <c r="EB110" s="2"/>
      <c r="EG110" s="34"/>
      <c r="EH110" s="34"/>
    </row>
    <row r="111" spans="1:138" x14ac:dyDescent="0.25">
      <c r="A111" s="1" t="s">
        <v>64</v>
      </c>
      <c r="B111" s="1">
        <v>8</v>
      </c>
      <c r="C111" s="1">
        <v>263</v>
      </c>
      <c r="D111" s="4" t="s">
        <v>301</v>
      </c>
      <c r="E111" s="4" t="s">
        <v>302</v>
      </c>
      <c r="F111" s="10" t="s">
        <v>1</v>
      </c>
      <c r="G111" s="2">
        <v>121.73</v>
      </c>
      <c r="I111" s="1" t="s">
        <v>3</v>
      </c>
      <c r="J111" s="1">
        <v>1</v>
      </c>
      <c r="K111" s="1">
        <v>122.01</v>
      </c>
      <c r="M111" s="1" t="s">
        <v>64</v>
      </c>
      <c r="N111" s="1">
        <v>8</v>
      </c>
      <c r="P111" s="4" t="s">
        <v>328</v>
      </c>
      <c r="Q111" s="4" t="s">
        <v>36</v>
      </c>
      <c r="R111" s="10" t="s">
        <v>5</v>
      </c>
      <c r="S111" s="2">
        <v>123.3</v>
      </c>
      <c r="V111" s="1">
        <v>1</v>
      </c>
      <c r="W111" s="2">
        <v>119.52</v>
      </c>
      <c r="Y111" s="1" t="s">
        <v>64</v>
      </c>
      <c r="Z111" s="1">
        <v>8</v>
      </c>
      <c r="AA111" s="1">
        <v>299</v>
      </c>
      <c r="AB111" s="4" t="s">
        <v>424</v>
      </c>
      <c r="AC111" s="11" t="s">
        <v>425</v>
      </c>
      <c r="AD111" s="10" t="s">
        <v>27</v>
      </c>
      <c r="AE111" s="2">
        <v>122.09</v>
      </c>
      <c r="AH111" s="1">
        <v>2</v>
      </c>
      <c r="AI111" s="2">
        <v>121</v>
      </c>
      <c r="AK111" s="1" t="s">
        <v>64</v>
      </c>
      <c r="AL111" s="1">
        <v>8</v>
      </c>
      <c r="AM111" s="1">
        <v>353</v>
      </c>
      <c r="AN111" s="4" t="s">
        <v>299</v>
      </c>
      <c r="AO111" s="4" t="s">
        <v>300</v>
      </c>
      <c r="AP111" s="1" t="s">
        <v>38</v>
      </c>
      <c r="AQ111" s="21">
        <v>126.97</v>
      </c>
      <c r="AT111" s="1">
        <v>9</v>
      </c>
      <c r="AU111" s="1">
        <v>120.34</v>
      </c>
      <c r="AW111" s="1" t="s">
        <v>67</v>
      </c>
      <c r="AX111" s="1" t="s">
        <v>6</v>
      </c>
      <c r="BA111" s="4" t="s">
        <v>128</v>
      </c>
      <c r="BC111" s="2">
        <v>122.78999999999999</v>
      </c>
      <c r="BF111" s="1">
        <v>2</v>
      </c>
      <c r="BG111" s="1">
        <v>120.42</v>
      </c>
      <c r="BI111" s="1" t="s">
        <v>64</v>
      </c>
      <c r="BJ111" s="1" t="s">
        <v>6</v>
      </c>
      <c r="BK111" s="1">
        <v>802</v>
      </c>
      <c r="BL111" s="4" t="s">
        <v>303</v>
      </c>
      <c r="BM111" s="4" t="s">
        <v>118</v>
      </c>
      <c r="BN111" s="1" t="s">
        <v>72</v>
      </c>
      <c r="BO111" s="31">
        <v>120.48</v>
      </c>
      <c r="BR111" s="1">
        <v>5</v>
      </c>
      <c r="BS111" s="1">
        <v>118.23</v>
      </c>
      <c r="BU111" s="1" t="s">
        <v>64</v>
      </c>
      <c r="BV111" s="1" t="s">
        <v>6</v>
      </c>
      <c r="BW111" s="1">
        <v>782</v>
      </c>
      <c r="BX111" s="4" t="s">
        <v>465</v>
      </c>
      <c r="BY111" s="4" t="s">
        <v>161</v>
      </c>
      <c r="BZ111" s="1" t="s">
        <v>72</v>
      </c>
      <c r="CA111" s="31">
        <v>118.45</v>
      </c>
      <c r="CB111" s="1" t="s">
        <v>2</v>
      </c>
      <c r="CD111" s="1">
        <v>3</v>
      </c>
      <c r="CE111" s="2">
        <v>116.95</v>
      </c>
      <c r="CG111" s="1" t="s">
        <v>64</v>
      </c>
      <c r="CH111" s="1" t="s">
        <v>6</v>
      </c>
      <c r="CI111" s="1">
        <v>2844</v>
      </c>
      <c r="CJ111" s="4" t="s">
        <v>326</v>
      </c>
      <c r="CK111" s="4" t="s">
        <v>321</v>
      </c>
      <c r="CL111" s="1" t="s">
        <v>72</v>
      </c>
      <c r="CM111" s="31">
        <v>118.13</v>
      </c>
      <c r="CN111" s="1" t="s">
        <v>2</v>
      </c>
      <c r="CP111" s="1">
        <v>4</v>
      </c>
      <c r="CS111" s="1" t="s">
        <v>64</v>
      </c>
      <c r="CT111" s="1">
        <v>8</v>
      </c>
      <c r="CU111" s="1">
        <v>429</v>
      </c>
      <c r="CV111" s="4" t="s">
        <v>551</v>
      </c>
      <c r="CW111" s="4" t="s">
        <v>204</v>
      </c>
      <c r="CX111" s="1" t="s">
        <v>27</v>
      </c>
      <c r="CY111" s="18">
        <v>120.81</v>
      </c>
      <c r="DB111" s="1">
        <v>8</v>
      </c>
      <c r="DC111" s="1">
        <v>119.54</v>
      </c>
      <c r="DE111" s="1" t="s">
        <v>67</v>
      </c>
      <c r="DF111" s="1">
        <v>8</v>
      </c>
      <c r="DI111" s="6" t="s">
        <v>165</v>
      </c>
      <c r="DK111" s="2">
        <v>122.1</v>
      </c>
      <c r="DN111" s="1">
        <v>8</v>
      </c>
      <c r="DO111" s="2">
        <v>119.7</v>
      </c>
      <c r="DQ111" s="1" t="s">
        <v>67</v>
      </c>
      <c r="DR111" s="1">
        <v>8</v>
      </c>
      <c r="DT111" t="s">
        <v>256</v>
      </c>
      <c r="DW111" s="2">
        <v>121.99999999999999</v>
      </c>
      <c r="DZ111" s="1">
        <v>8</v>
      </c>
      <c r="EA111" s="2">
        <v>120.79</v>
      </c>
      <c r="EB111" s="2"/>
      <c r="EG111" s="34"/>
      <c r="EH111" s="34"/>
    </row>
    <row r="112" spans="1:138" x14ac:dyDescent="0.25">
      <c r="AN112" s="4"/>
      <c r="AO112" s="4"/>
      <c r="BK112" s="1">
        <v>632</v>
      </c>
      <c r="BL112" s="4" t="s">
        <v>472</v>
      </c>
      <c r="BM112" s="4" t="s">
        <v>166</v>
      </c>
      <c r="BN112" s="1" t="s">
        <v>11</v>
      </c>
      <c r="BO112" s="2" t="s">
        <v>70</v>
      </c>
      <c r="BR112" s="1">
        <v>2</v>
      </c>
      <c r="BS112" s="1">
        <v>120.91</v>
      </c>
      <c r="BX112" s="4"/>
      <c r="BY112" s="4"/>
      <c r="CE112" s="2"/>
      <c r="CJ112" s="4"/>
      <c r="CK112" s="4"/>
      <c r="CV112" s="4"/>
      <c r="CW112" s="4"/>
      <c r="EG112" s="34"/>
      <c r="EH112" s="34"/>
    </row>
    <row r="113" spans="1:138" x14ac:dyDescent="0.25">
      <c r="AN113" s="4"/>
      <c r="AO113" s="4"/>
      <c r="BL113" s="4"/>
      <c r="BM113" s="4"/>
      <c r="BX113" s="4"/>
      <c r="BY113" s="4"/>
      <c r="CE113" s="2"/>
      <c r="CJ113" s="4"/>
      <c r="CK113" s="4"/>
      <c r="CV113" s="4"/>
      <c r="CW113" s="4"/>
      <c r="EG113" s="34"/>
      <c r="EH113" s="34"/>
    </row>
    <row r="114" spans="1:138" x14ac:dyDescent="0.25">
      <c r="A114" s="1" t="s">
        <v>65</v>
      </c>
      <c r="B114" s="1">
        <v>1</v>
      </c>
      <c r="C114" s="5">
        <v>702</v>
      </c>
      <c r="D114" s="4" t="s">
        <v>324</v>
      </c>
      <c r="E114" s="11" t="s">
        <v>325</v>
      </c>
      <c r="F114" s="10" t="s">
        <v>11</v>
      </c>
      <c r="G114" s="2">
        <v>120.57</v>
      </c>
      <c r="H114" s="1" t="s">
        <v>2</v>
      </c>
      <c r="J114" s="1">
        <v>4</v>
      </c>
      <c r="K114" s="1">
        <v>117.82</v>
      </c>
      <c r="M114" s="1" t="s">
        <v>65</v>
      </c>
      <c r="N114" s="1">
        <v>1</v>
      </c>
      <c r="P114" s="4" t="s">
        <v>295</v>
      </c>
      <c r="Q114" s="11" t="s">
        <v>139</v>
      </c>
      <c r="R114" s="10" t="s">
        <v>75</v>
      </c>
      <c r="S114" s="2">
        <v>119.3</v>
      </c>
      <c r="T114" s="2" t="s">
        <v>2</v>
      </c>
      <c r="V114" s="1">
        <v>5</v>
      </c>
      <c r="W114" s="1">
        <v>117.47</v>
      </c>
      <c r="Y114" s="1" t="s">
        <v>65</v>
      </c>
      <c r="Z114" s="1">
        <v>1</v>
      </c>
      <c r="AA114" s="5">
        <v>484</v>
      </c>
      <c r="AB114" s="4" t="s">
        <v>322</v>
      </c>
      <c r="AC114" s="11" t="s">
        <v>147</v>
      </c>
      <c r="AD114" s="10" t="s">
        <v>11</v>
      </c>
      <c r="AE114" s="2">
        <v>121.59</v>
      </c>
      <c r="AF114" s="1" t="s">
        <v>2</v>
      </c>
      <c r="AH114" s="1">
        <v>5</v>
      </c>
      <c r="AI114" s="1">
        <v>118.41</v>
      </c>
      <c r="AK114" s="1" t="s">
        <v>65</v>
      </c>
      <c r="AL114" s="1">
        <v>1</v>
      </c>
      <c r="AM114" s="1">
        <v>642</v>
      </c>
      <c r="AN114" s="4" t="s">
        <v>454</v>
      </c>
      <c r="AO114" s="4" t="s">
        <v>153</v>
      </c>
      <c r="AP114" s="1" t="s">
        <v>12</v>
      </c>
      <c r="AQ114" s="2">
        <v>116.17</v>
      </c>
      <c r="AR114" s="1" t="s">
        <v>2</v>
      </c>
      <c r="AT114" s="1">
        <v>6</v>
      </c>
      <c r="AU114" s="1">
        <v>118.95</v>
      </c>
      <c r="AW114" s="1" t="s">
        <v>68</v>
      </c>
      <c r="AX114" s="1">
        <v>1</v>
      </c>
      <c r="BA114" s="4" t="s">
        <v>153</v>
      </c>
      <c r="BC114" s="2">
        <v>117.28</v>
      </c>
      <c r="BD114" s="1" t="s">
        <v>2</v>
      </c>
      <c r="BE114" s="1" t="s">
        <v>3</v>
      </c>
      <c r="BF114" s="1">
        <v>6</v>
      </c>
      <c r="BG114" s="1">
        <v>118.52</v>
      </c>
      <c r="BI114" s="1" t="s">
        <v>65</v>
      </c>
      <c r="BJ114" s="1">
        <v>1</v>
      </c>
      <c r="BK114" s="1">
        <v>503</v>
      </c>
      <c r="BL114" s="4" t="s">
        <v>419</v>
      </c>
      <c r="BM114" s="4" t="s">
        <v>318</v>
      </c>
      <c r="BN114" s="1" t="s">
        <v>15</v>
      </c>
      <c r="BO114" s="2">
        <v>120.62</v>
      </c>
      <c r="BP114" s="1" t="s">
        <v>2</v>
      </c>
      <c r="BR114" s="1">
        <v>6</v>
      </c>
      <c r="BS114" s="1">
        <v>118.99</v>
      </c>
      <c r="BU114" s="1" t="s">
        <v>65</v>
      </c>
      <c r="BV114" s="1">
        <v>1</v>
      </c>
      <c r="BW114" s="1">
        <v>740</v>
      </c>
      <c r="BX114" s="4" t="s">
        <v>461</v>
      </c>
      <c r="BY114" s="4" t="s">
        <v>187</v>
      </c>
      <c r="BZ114" s="1" t="s">
        <v>26</v>
      </c>
      <c r="CA114" s="2">
        <v>118.07</v>
      </c>
      <c r="CB114" s="1" t="s">
        <v>2</v>
      </c>
      <c r="CC114" s="1" t="s">
        <v>3</v>
      </c>
      <c r="CD114" s="1">
        <v>4</v>
      </c>
      <c r="CE114" s="2">
        <v>118.61</v>
      </c>
      <c r="CG114" s="1" t="s">
        <v>65</v>
      </c>
      <c r="CH114" s="1">
        <v>1</v>
      </c>
      <c r="CI114" s="1">
        <v>1130</v>
      </c>
      <c r="CJ114" s="4" t="s">
        <v>531</v>
      </c>
      <c r="CK114" s="4" t="s">
        <v>221</v>
      </c>
      <c r="CL114" s="1" t="s">
        <v>9</v>
      </c>
      <c r="CM114" s="2">
        <v>118.67</v>
      </c>
      <c r="CN114" s="1" t="s">
        <v>2</v>
      </c>
      <c r="CO114" s="1" t="s">
        <v>33</v>
      </c>
      <c r="CP114" s="1">
        <v>5</v>
      </c>
      <c r="CQ114" s="1">
        <v>118.68</v>
      </c>
      <c r="CS114" s="1" t="s">
        <v>65</v>
      </c>
      <c r="CT114" s="1">
        <v>1</v>
      </c>
      <c r="CU114" s="1">
        <v>204</v>
      </c>
      <c r="CV114" s="4" t="s">
        <v>543</v>
      </c>
      <c r="CW114" s="4" t="s">
        <v>177</v>
      </c>
      <c r="CX114" s="1" t="s">
        <v>35</v>
      </c>
      <c r="CY114" s="18">
        <v>117.52</v>
      </c>
      <c r="CZ114" s="1" t="s">
        <v>2</v>
      </c>
      <c r="DA114" s="1" t="s">
        <v>33</v>
      </c>
      <c r="DB114" s="1">
        <v>9</v>
      </c>
      <c r="DC114" s="1">
        <v>119.52</v>
      </c>
      <c r="DE114" s="1" t="s">
        <v>68</v>
      </c>
      <c r="DF114" s="1">
        <v>1</v>
      </c>
      <c r="DI114" s="6" t="s">
        <v>187</v>
      </c>
      <c r="DK114" s="1">
        <v>118.15</v>
      </c>
      <c r="DL114" s="1" t="s">
        <v>2</v>
      </c>
      <c r="DN114" s="1">
        <v>5</v>
      </c>
      <c r="DO114" s="2">
        <v>115.33</v>
      </c>
      <c r="DQ114" s="1" t="s">
        <v>68</v>
      </c>
      <c r="DR114" s="1">
        <v>1</v>
      </c>
      <c r="DT114" t="s">
        <v>259</v>
      </c>
      <c r="DW114" s="2">
        <v>121.11000000000001</v>
      </c>
      <c r="DX114" s="1" t="s">
        <v>2</v>
      </c>
      <c r="DZ114" s="1">
        <v>5</v>
      </c>
      <c r="EA114" s="2">
        <v>115.47</v>
      </c>
      <c r="EB114" s="2"/>
      <c r="EC114" s="2">
        <f>AVERAGE(G114:G121,S114:S120,AE114:AE120,AQ114:AQ121,BC114:BC120,BO114:BO120,CA114:CA119,CM114:CM119,CY114:CY121,DK114:DK121,DW114:DW121,CM121,CA121)</f>
        <v>120.40963414634146</v>
      </c>
      <c r="ED114" s="2">
        <f>STDEV(G114:G121,S114:S120,AE114:AE120,AQ114:AQ121,BC114:BC120,BO114:BO120,CA114:CA119,CM114:CM119,CY114:CY121,DK114:DK121,DW114:DW121,CM121,CA121)</f>
        <v>1.8917725994956025</v>
      </c>
      <c r="EG114" s="2">
        <f>AVERAGE(K114:K121,W114:W120,AI114:AI120,AU114:AU121,BG114:BG120,BS114:BS120,CE114:CE119,CQ114:CQ119,DC114:DC121,DO114:DO121,EA114:EA121,CQ121,CE121)</f>
        <v>119.22691358024693</v>
      </c>
      <c r="EH114" s="2">
        <f>STDEV(K114:K121,W114:W120,AI114:AI120,AU114:AU121,BG114:BG120,BS114:BS120,CE114:CE119,CQ114:CQ119,DC114:DC121,DO114:DO121,EA114:EA121,CQ121,CE121)</f>
        <v>1.3190987851325899</v>
      </c>
    </row>
    <row r="115" spans="1:138" x14ac:dyDescent="0.25">
      <c r="A115" s="1" t="s">
        <v>65</v>
      </c>
      <c r="B115" s="1">
        <v>2</v>
      </c>
      <c r="C115" s="1">
        <v>438</v>
      </c>
      <c r="D115" s="4" t="s">
        <v>279</v>
      </c>
      <c r="E115" s="4" t="s">
        <v>280</v>
      </c>
      <c r="F115" s="10" t="s">
        <v>27</v>
      </c>
      <c r="G115" s="2">
        <v>121.01</v>
      </c>
      <c r="H115" s="1" t="s">
        <v>2</v>
      </c>
      <c r="J115" s="1">
        <v>3</v>
      </c>
      <c r="K115" s="1">
        <v>118.93</v>
      </c>
      <c r="M115" s="1" t="s">
        <v>65</v>
      </c>
      <c r="N115" s="1">
        <v>2</v>
      </c>
      <c r="P115" s="4" t="s">
        <v>295</v>
      </c>
      <c r="Q115" s="4" t="s">
        <v>314</v>
      </c>
      <c r="R115" s="10" t="s">
        <v>327</v>
      </c>
      <c r="S115" s="2">
        <v>119.44</v>
      </c>
      <c r="T115" s="2" t="s">
        <v>2</v>
      </c>
      <c r="U115" s="1" t="s">
        <v>17</v>
      </c>
      <c r="V115" s="1">
        <v>7</v>
      </c>
      <c r="W115" s="1">
        <v>119.64</v>
      </c>
      <c r="Y115" s="1" t="s">
        <v>65</v>
      </c>
      <c r="Z115" s="1">
        <v>2</v>
      </c>
      <c r="AA115" s="1">
        <v>258</v>
      </c>
      <c r="AB115" s="4" t="s">
        <v>416</v>
      </c>
      <c r="AC115" s="4" t="s">
        <v>417</v>
      </c>
      <c r="AD115" s="10" t="s">
        <v>22</v>
      </c>
      <c r="AE115" s="2">
        <v>121.9</v>
      </c>
      <c r="AH115" s="1">
        <v>4</v>
      </c>
      <c r="AI115" s="1">
        <v>119.54</v>
      </c>
      <c r="AK115" s="1" t="s">
        <v>65</v>
      </c>
      <c r="AL115" s="1">
        <v>2</v>
      </c>
      <c r="AM115" s="1">
        <v>666</v>
      </c>
      <c r="AN115" s="4" t="s">
        <v>322</v>
      </c>
      <c r="AO115" s="4" t="s">
        <v>147</v>
      </c>
      <c r="AP115" s="1" t="s">
        <v>11</v>
      </c>
      <c r="AQ115" s="2">
        <v>116.84</v>
      </c>
      <c r="AR115" s="1" t="s">
        <v>2</v>
      </c>
      <c r="AS115" s="1" t="s">
        <v>3</v>
      </c>
      <c r="AT115" s="1">
        <v>5</v>
      </c>
      <c r="AU115" s="1">
        <v>119.61</v>
      </c>
      <c r="AW115" s="1" t="s">
        <v>68</v>
      </c>
      <c r="AX115" s="1">
        <v>2</v>
      </c>
      <c r="BA115" s="4" t="s">
        <v>125</v>
      </c>
      <c r="BC115" s="2">
        <v>117.32000000000001</v>
      </c>
      <c r="BD115" s="1" t="s">
        <v>2</v>
      </c>
      <c r="BE115" s="1" t="s">
        <v>17</v>
      </c>
      <c r="BF115" s="1">
        <v>5</v>
      </c>
      <c r="BG115" s="1">
        <v>118.75</v>
      </c>
      <c r="BI115" s="1" t="s">
        <v>65</v>
      </c>
      <c r="BJ115" s="1">
        <v>2</v>
      </c>
      <c r="BK115" s="1">
        <v>392</v>
      </c>
      <c r="BL115" s="4" t="s">
        <v>431</v>
      </c>
      <c r="BM115" s="4" t="s">
        <v>140</v>
      </c>
      <c r="BN115" s="1" t="s">
        <v>10</v>
      </c>
      <c r="BO115" s="2">
        <v>121.01</v>
      </c>
      <c r="BP115" s="1" t="s">
        <v>2</v>
      </c>
      <c r="BR115" s="1">
        <v>1</v>
      </c>
      <c r="BS115" s="2">
        <v>119.27</v>
      </c>
      <c r="BU115" s="1" t="s">
        <v>65</v>
      </c>
      <c r="BV115" s="1">
        <v>2</v>
      </c>
      <c r="BW115" s="1">
        <v>523</v>
      </c>
      <c r="BX115" s="4" t="s">
        <v>399</v>
      </c>
      <c r="BY115" s="4" t="s">
        <v>133</v>
      </c>
      <c r="BZ115" s="1" t="s">
        <v>76</v>
      </c>
      <c r="CA115" s="2">
        <v>118.93</v>
      </c>
      <c r="CB115" s="1" t="s">
        <v>19</v>
      </c>
      <c r="CD115" s="1">
        <v>5</v>
      </c>
      <c r="CE115" s="2">
        <v>118.21</v>
      </c>
      <c r="CG115" s="1" t="s">
        <v>65</v>
      </c>
      <c r="CH115" s="1">
        <v>2</v>
      </c>
      <c r="CI115" s="1">
        <v>2285</v>
      </c>
      <c r="CJ115" s="4" t="s">
        <v>506</v>
      </c>
      <c r="CK115" s="4" t="s">
        <v>178</v>
      </c>
      <c r="CL115" s="1" t="s">
        <v>92</v>
      </c>
      <c r="CM115" s="2">
        <v>119.2</v>
      </c>
      <c r="CO115" s="1" t="s">
        <v>17</v>
      </c>
      <c r="CP115" s="1">
        <v>8</v>
      </c>
      <c r="CQ115" s="1">
        <v>119.79</v>
      </c>
      <c r="CS115" s="1" t="s">
        <v>65</v>
      </c>
      <c r="CT115" s="1">
        <v>2</v>
      </c>
      <c r="CU115" s="1">
        <v>154</v>
      </c>
      <c r="CV115" s="4" t="s">
        <v>496</v>
      </c>
      <c r="CW115" s="4" t="s">
        <v>163</v>
      </c>
      <c r="CX115" s="1" t="s">
        <v>24</v>
      </c>
      <c r="CY115" s="18">
        <v>117.54</v>
      </c>
      <c r="CZ115" s="1" t="s">
        <v>2</v>
      </c>
      <c r="DA115" s="1" t="s">
        <v>17</v>
      </c>
      <c r="DB115" s="1">
        <v>7</v>
      </c>
      <c r="DC115" s="2">
        <v>118.69</v>
      </c>
      <c r="DE115" s="1" t="s">
        <v>68</v>
      </c>
      <c r="DF115" s="1">
        <v>2</v>
      </c>
      <c r="DI115" s="6" t="s">
        <v>180</v>
      </c>
      <c r="DK115" s="1">
        <v>118.65</v>
      </c>
      <c r="DL115" s="1" t="s">
        <v>2</v>
      </c>
      <c r="DN115" s="1">
        <v>4</v>
      </c>
      <c r="DO115" s="2">
        <v>117.75</v>
      </c>
      <c r="DQ115" s="1" t="s">
        <v>68</v>
      </c>
      <c r="DR115" s="1">
        <v>2</v>
      </c>
      <c r="DT115" t="s">
        <v>246</v>
      </c>
      <c r="DW115" s="2">
        <v>121.19000000000001</v>
      </c>
      <c r="DX115" s="1" t="s">
        <v>2</v>
      </c>
      <c r="DZ115" s="1">
        <v>7</v>
      </c>
      <c r="EA115" s="2">
        <v>117.03</v>
      </c>
      <c r="EB115" s="2"/>
    </row>
    <row r="116" spans="1:138" x14ac:dyDescent="0.25">
      <c r="A116" s="1" t="s">
        <v>65</v>
      </c>
      <c r="B116" s="1">
        <v>3</v>
      </c>
      <c r="C116" s="1">
        <v>703</v>
      </c>
      <c r="D116" s="4" t="s">
        <v>368</v>
      </c>
      <c r="E116" s="11" t="s">
        <v>325</v>
      </c>
      <c r="F116" s="10" t="s">
        <v>11</v>
      </c>
      <c r="G116" s="2">
        <v>121.34</v>
      </c>
      <c r="J116" s="1">
        <v>8</v>
      </c>
      <c r="K116" s="1">
        <v>119.74</v>
      </c>
      <c r="M116" s="1" t="s">
        <v>65</v>
      </c>
      <c r="N116" s="1">
        <v>3</v>
      </c>
      <c r="P116" s="4" t="s">
        <v>303</v>
      </c>
      <c r="Q116" s="4" t="s">
        <v>316</v>
      </c>
      <c r="R116" s="10" t="s">
        <v>72</v>
      </c>
      <c r="S116" s="2">
        <v>119.8</v>
      </c>
      <c r="T116" s="2"/>
      <c r="V116" s="1">
        <v>3</v>
      </c>
      <c r="W116" s="2">
        <v>117.5</v>
      </c>
      <c r="Y116" s="1" t="s">
        <v>65</v>
      </c>
      <c r="Z116" s="1">
        <v>3</v>
      </c>
      <c r="AA116" s="1">
        <v>566</v>
      </c>
      <c r="AB116" s="4" t="s">
        <v>412</v>
      </c>
      <c r="AC116" s="11" t="s">
        <v>413</v>
      </c>
      <c r="AD116" s="10" t="s">
        <v>8</v>
      </c>
      <c r="AE116" s="2">
        <v>122.02</v>
      </c>
      <c r="AH116" s="1">
        <v>1</v>
      </c>
      <c r="AI116" s="1">
        <v>120.71</v>
      </c>
      <c r="AK116" s="1" t="s">
        <v>65</v>
      </c>
      <c r="AL116" s="1">
        <v>3</v>
      </c>
      <c r="AM116" s="1">
        <v>689</v>
      </c>
      <c r="AN116" s="4" t="s">
        <v>295</v>
      </c>
      <c r="AO116" s="17" t="s">
        <v>139</v>
      </c>
      <c r="AP116" s="1" t="s">
        <v>75</v>
      </c>
      <c r="AQ116" s="2">
        <v>116.98</v>
      </c>
      <c r="AR116" s="1" t="s">
        <v>19</v>
      </c>
      <c r="AS116" s="1" t="s">
        <v>3</v>
      </c>
      <c r="AT116" s="1">
        <v>7</v>
      </c>
      <c r="AU116" s="1">
        <v>118.21</v>
      </c>
      <c r="AW116" s="1" t="s">
        <v>68</v>
      </c>
      <c r="AX116" s="1">
        <v>3</v>
      </c>
      <c r="BA116" s="4" t="s">
        <v>126</v>
      </c>
      <c r="BC116" s="2">
        <v>118.16</v>
      </c>
      <c r="BD116" s="1" t="s">
        <v>19</v>
      </c>
      <c r="BF116" s="1">
        <v>4</v>
      </c>
      <c r="BG116" s="2">
        <v>116</v>
      </c>
      <c r="BI116" s="1" t="s">
        <v>65</v>
      </c>
      <c r="BJ116" s="1">
        <v>3</v>
      </c>
      <c r="BK116" s="1">
        <v>726</v>
      </c>
      <c r="BL116" s="4" t="s">
        <v>335</v>
      </c>
      <c r="BM116" s="4" t="s">
        <v>120</v>
      </c>
      <c r="BN116" s="1" t="s">
        <v>8</v>
      </c>
      <c r="BO116" s="2">
        <v>121.4</v>
      </c>
      <c r="BR116" s="1">
        <v>8</v>
      </c>
      <c r="BS116" s="1">
        <v>119.77</v>
      </c>
      <c r="BU116" s="1" t="s">
        <v>65</v>
      </c>
      <c r="BV116" s="1">
        <v>3</v>
      </c>
      <c r="BW116" s="1">
        <v>351</v>
      </c>
      <c r="BX116" s="4" t="s">
        <v>497</v>
      </c>
      <c r="BY116" s="4" t="s">
        <v>176</v>
      </c>
      <c r="BZ116" s="1" t="s">
        <v>87</v>
      </c>
      <c r="CA116" s="2">
        <v>119.17</v>
      </c>
      <c r="CC116" s="1" t="s">
        <v>33</v>
      </c>
      <c r="CD116" s="1">
        <v>1</v>
      </c>
      <c r="CE116" s="1">
        <v>120.44</v>
      </c>
      <c r="CG116" s="1" t="s">
        <v>65</v>
      </c>
      <c r="CH116" s="1">
        <v>3</v>
      </c>
      <c r="CI116" s="1">
        <v>2464</v>
      </c>
      <c r="CJ116" s="4" t="s">
        <v>526</v>
      </c>
      <c r="CK116" s="4" t="s">
        <v>168</v>
      </c>
      <c r="CL116" s="1" t="s">
        <v>11</v>
      </c>
      <c r="CM116" s="2">
        <v>120.32</v>
      </c>
      <c r="CP116" s="1">
        <v>4</v>
      </c>
      <c r="CQ116" s="1">
        <v>119.01</v>
      </c>
      <c r="CS116" s="1" t="s">
        <v>65</v>
      </c>
      <c r="CT116" s="1">
        <v>3</v>
      </c>
      <c r="CU116" s="1">
        <v>575</v>
      </c>
      <c r="CV116" s="4" t="s">
        <v>490</v>
      </c>
      <c r="CW116" s="4" t="s">
        <v>174</v>
      </c>
      <c r="CX116" s="1" t="s">
        <v>12</v>
      </c>
      <c r="CY116" s="18">
        <v>117.56</v>
      </c>
      <c r="CZ116" s="1" t="s">
        <v>19</v>
      </c>
      <c r="DB116" s="1">
        <v>5</v>
      </c>
      <c r="DC116" s="1">
        <v>116.99</v>
      </c>
      <c r="DE116" s="1" t="s">
        <v>68</v>
      </c>
      <c r="DF116" s="1">
        <v>3</v>
      </c>
      <c r="DI116" s="6" t="s">
        <v>206</v>
      </c>
      <c r="DK116" s="1">
        <v>118.79</v>
      </c>
      <c r="DL116" s="1" t="s">
        <v>19</v>
      </c>
      <c r="DM116" s="1" t="s">
        <v>17</v>
      </c>
      <c r="DN116" s="1">
        <v>6</v>
      </c>
      <c r="DO116" s="2">
        <v>119.1</v>
      </c>
      <c r="DQ116" s="1" t="s">
        <v>68</v>
      </c>
      <c r="DR116" s="1">
        <v>3</v>
      </c>
      <c r="DT116" t="s">
        <v>236</v>
      </c>
      <c r="DW116" s="2">
        <v>121.31</v>
      </c>
      <c r="DZ116" s="1">
        <v>4</v>
      </c>
      <c r="EA116" s="2">
        <v>118.43</v>
      </c>
      <c r="EB116" s="2"/>
    </row>
    <row r="117" spans="1:138" x14ac:dyDescent="0.25">
      <c r="A117" s="1" t="s">
        <v>65</v>
      </c>
      <c r="B117" s="1">
        <v>4</v>
      </c>
      <c r="C117" s="1">
        <v>920</v>
      </c>
      <c r="D117" s="4" t="s">
        <v>303</v>
      </c>
      <c r="E117" s="4" t="s">
        <v>118</v>
      </c>
      <c r="F117" s="10" t="s">
        <v>72</v>
      </c>
      <c r="G117" s="2">
        <v>121.61</v>
      </c>
      <c r="J117" s="1">
        <v>2</v>
      </c>
      <c r="K117" s="1">
        <v>118.47</v>
      </c>
      <c r="M117" s="1" t="s">
        <v>65</v>
      </c>
      <c r="N117" s="1">
        <v>4</v>
      </c>
      <c r="P117" s="4" t="s">
        <v>283</v>
      </c>
      <c r="Q117" s="4" t="s">
        <v>309</v>
      </c>
      <c r="R117" s="10" t="s">
        <v>35</v>
      </c>
      <c r="S117" s="2">
        <v>120.3</v>
      </c>
      <c r="T117" s="2"/>
      <c r="V117" s="1">
        <v>4</v>
      </c>
      <c r="W117" s="2">
        <v>119.22</v>
      </c>
      <c r="Y117" s="1" t="s">
        <v>65</v>
      </c>
      <c r="Z117" s="1">
        <v>4</v>
      </c>
      <c r="AA117" s="1">
        <v>47</v>
      </c>
      <c r="AB117" s="4" t="s">
        <v>418</v>
      </c>
      <c r="AC117" s="11" t="s">
        <v>128</v>
      </c>
      <c r="AD117" s="10" t="s">
        <v>24</v>
      </c>
      <c r="AE117" s="2">
        <v>122.34</v>
      </c>
      <c r="AH117" s="1">
        <v>6</v>
      </c>
      <c r="AI117" s="1">
        <v>118.17</v>
      </c>
      <c r="AK117" s="1" t="s">
        <v>65</v>
      </c>
      <c r="AL117" s="1">
        <v>4</v>
      </c>
      <c r="AM117" s="1">
        <v>856</v>
      </c>
      <c r="AN117" s="4" t="s">
        <v>298</v>
      </c>
      <c r="AO117" s="4" t="s">
        <v>155</v>
      </c>
      <c r="AP117" s="1" t="s">
        <v>114</v>
      </c>
      <c r="AQ117" s="2">
        <v>118.41</v>
      </c>
      <c r="AR117" s="1" t="s">
        <v>19</v>
      </c>
      <c r="AS117" s="1" t="s">
        <v>17</v>
      </c>
      <c r="AT117" s="1">
        <v>8</v>
      </c>
      <c r="AU117" s="1">
        <v>119.93</v>
      </c>
      <c r="AW117" s="1" t="s">
        <v>68</v>
      </c>
      <c r="AX117" s="1">
        <v>4</v>
      </c>
      <c r="BA117" s="4" t="s">
        <v>133</v>
      </c>
      <c r="BC117" s="2">
        <v>118.28</v>
      </c>
      <c r="BD117" s="1" t="s">
        <v>19</v>
      </c>
      <c r="BE117" s="1" t="s">
        <v>3</v>
      </c>
      <c r="BF117" s="1">
        <v>8</v>
      </c>
      <c r="BG117" s="2">
        <v>119</v>
      </c>
      <c r="BI117" s="1" t="s">
        <v>65</v>
      </c>
      <c r="BJ117" s="1">
        <v>4</v>
      </c>
      <c r="BK117" s="1">
        <v>803</v>
      </c>
      <c r="BL117" s="4" t="s">
        <v>326</v>
      </c>
      <c r="BM117" s="4" t="s">
        <v>175</v>
      </c>
      <c r="BN117" s="1" t="s">
        <v>72</v>
      </c>
      <c r="BO117" s="2">
        <v>122.02</v>
      </c>
      <c r="BR117" s="1">
        <v>5</v>
      </c>
      <c r="BS117" s="2">
        <v>118.6</v>
      </c>
      <c r="BU117" s="1" t="s">
        <v>65</v>
      </c>
      <c r="BV117" s="1">
        <v>4</v>
      </c>
      <c r="BW117" s="1">
        <v>974</v>
      </c>
      <c r="BX117" s="4" t="s">
        <v>411</v>
      </c>
      <c r="BY117" s="4" t="s">
        <v>130</v>
      </c>
      <c r="BZ117" s="1" t="s">
        <v>4</v>
      </c>
      <c r="CA117" s="2">
        <v>121.16</v>
      </c>
      <c r="CD117" s="1">
        <v>6</v>
      </c>
      <c r="CE117" s="1">
        <v>118.61</v>
      </c>
      <c r="CG117" s="1" t="s">
        <v>65</v>
      </c>
      <c r="CH117" s="1">
        <v>4</v>
      </c>
      <c r="CI117" s="1">
        <v>2338</v>
      </c>
      <c r="CJ117" s="4" t="s">
        <v>508</v>
      </c>
      <c r="CK117" s="4" t="s">
        <v>51</v>
      </c>
      <c r="CL117" s="1" t="s">
        <v>12</v>
      </c>
      <c r="CM117" s="2">
        <v>120.53</v>
      </c>
      <c r="CO117" s="1" t="s">
        <v>3</v>
      </c>
      <c r="CP117" s="1">
        <v>2</v>
      </c>
      <c r="CQ117" s="2">
        <v>121.2</v>
      </c>
      <c r="CS117" s="1" t="s">
        <v>65</v>
      </c>
      <c r="CT117" s="1">
        <v>4</v>
      </c>
      <c r="CU117" s="1">
        <v>669</v>
      </c>
      <c r="CV117" s="4" t="s">
        <v>580</v>
      </c>
      <c r="CW117" s="4" t="s">
        <v>581</v>
      </c>
      <c r="CX117" s="1" t="s">
        <v>8</v>
      </c>
      <c r="CY117" s="18">
        <v>118.35</v>
      </c>
      <c r="CZ117" s="1" t="s">
        <v>19</v>
      </c>
      <c r="DA117" s="1" t="s">
        <v>17</v>
      </c>
      <c r="DB117" s="1">
        <v>8</v>
      </c>
      <c r="DC117" s="1">
        <v>120.01</v>
      </c>
      <c r="DE117" s="1" t="s">
        <v>68</v>
      </c>
      <c r="DF117" s="1">
        <v>4</v>
      </c>
      <c r="DI117" s="6" t="s">
        <v>163</v>
      </c>
      <c r="DK117" s="1">
        <v>118.87</v>
      </c>
      <c r="DL117" s="1" t="s">
        <v>19</v>
      </c>
      <c r="DN117" s="1">
        <v>3</v>
      </c>
      <c r="DO117" s="2">
        <v>118.44</v>
      </c>
      <c r="DQ117" s="1" t="s">
        <v>68</v>
      </c>
      <c r="DR117" s="1">
        <v>4</v>
      </c>
      <c r="DT117" t="s">
        <v>248</v>
      </c>
      <c r="DW117" s="2">
        <v>121.74000000000001</v>
      </c>
      <c r="DZ117" s="1">
        <v>2</v>
      </c>
      <c r="EA117" s="2">
        <v>120.8</v>
      </c>
      <c r="EB117" s="2"/>
    </row>
    <row r="118" spans="1:138" x14ac:dyDescent="0.25">
      <c r="A118" s="1" t="s">
        <v>65</v>
      </c>
      <c r="B118" s="1">
        <v>5</v>
      </c>
      <c r="C118" s="1">
        <v>749</v>
      </c>
      <c r="D118" s="4" t="s">
        <v>336</v>
      </c>
      <c r="E118" s="4" t="s">
        <v>337</v>
      </c>
      <c r="F118" s="10" t="s">
        <v>75</v>
      </c>
      <c r="G118" s="2">
        <v>121.85</v>
      </c>
      <c r="J118" s="1">
        <v>5</v>
      </c>
      <c r="K118" s="1">
        <v>121.06</v>
      </c>
      <c r="M118" s="1" t="s">
        <v>65</v>
      </c>
      <c r="N118" s="1">
        <v>5</v>
      </c>
      <c r="P118" s="4" t="s">
        <v>358</v>
      </c>
      <c r="Q118" s="4" t="s">
        <v>359</v>
      </c>
      <c r="R118" s="1" t="s">
        <v>10</v>
      </c>
      <c r="S118" s="2">
        <v>120.6</v>
      </c>
      <c r="T118" s="2"/>
      <c r="V118" s="1">
        <v>8</v>
      </c>
      <c r="W118" s="2">
        <v>119.5</v>
      </c>
      <c r="Y118" s="1" t="s">
        <v>65</v>
      </c>
      <c r="Z118" s="1">
        <v>5</v>
      </c>
      <c r="AA118" s="1">
        <v>754</v>
      </c>
      <c r="AB118" s="4" t="s">
        <v>379</v>
      </c>
      <c r="AC118" s="4" t="s">
        <v>154</v>
      </c>
      <c r="AD118" s="10" t="s">
        <v>88</v>
      </c>
      <c r="AE118" s="2">
        <v>122.46</v>
      </c>
      <c r="AH118" s="1">
        <v>2</v>
      </c>
      <c r="AI118" s="1">
        <v>121.78</v>
      </c>
      <c r="AK118" s="1" t="s">
        <v>65</v>
      </c>
      <c r="AL118" s="1">
        <v>5</v>
      </c>
      <c r="AM118" s="1">
        <v>476</v>
      </c>
      <c r="AN118" s="4" t="s">
        <v>349</v>
      </c>
      <c r="AO118" s="4" t="s">
        <v>127</v>
      </c>
      <c r="AP118" s="1" t="s">
        <v>10</v>
      </c>
      <c r="AQ118" s="2">
        <v>119.39</v>
      </c>
      <c r="AS118" s="1" t="s">
        <v>17</v>
      </c>
      <c r="AT118" s="1">
        <v>3</v>
      </c>
      <c r="AU118" s="1">
        <v>119.88</v>
      </c>
      <c r="AW118" s="1" t="s">
        <v>68</v>
      </c>
      <c r="AX118" s="1">
        <v>5</v>
      </c>
      <c r="BA118" s="4" t="s">
        <v>157</v>
      </c>
      <c r="BC118" s="2">
        <v>119.52</v>
      </c>
      <c r="BF118" s="1">
        <v>9</v>
      </c>
      <c r="BG118" s="1">
        <v>119.22</v>
      </c>
      <c r="BI118" s="1" t="s">
        <v>65</v>
      </c>
      <c r="BJ118" s="1">
        <v>5</v>
      </c>
      <c r="BK118" s="1">
        <v>541</v>
      </c>
      <c r="BL118" s="4" t="s">
        <v>399</v>
      </c>
      <c r="BM118" s="4" t="s">
        <v>133</v>
      </c>
      <c r="BN118" s="1" t="s">
        <v>76</v>
      </c>
      <c r="BO118" s="2">
        <v>122.31</v>
      </c>
      <c r="BR118" s="1">
        <v>3</v>
      </c>
      <c r="BS118" s="2">
        <v>119.13</v>
      </c>
      <c r="BU118" s="1" t="s">
        <v>65</v>
      </c>
      <c r="BV118" s="1">
        <v>5</v>
      </c>
      <c r="BW118" s="1">
        <v>580</v>
      </c>
      <c r="BX118" s="4" t="s">
        <v>508</v>
      </c>
      <c r="BY118" s="4" t="s">
        <v>51</v>
      </c>
      <c r="BZ118" s="1" t="s">
        <v>12</v>
      </c>
      <c r="CA118" s="2">
        <v>121.48</v>
      </c>
      <c r="CD118" s="1">
        <v>2</v>
      </c>
      <c r="CE118" s="1">
        <v>119.68</v>
      </c>
      <c r="CG118" s="1" t="s">
        <v>65</v>
      </c>
      <c r="CH118" s="1">
        <v>5</v>
      </c>
      <c r="CI118" s="1">
        <v>1260</v>
      </c>
      <c r="CJ118" s="4" t="s">
        <v>533</v>
      </c>
      <c r="CK118" s="4" t="s">
        <v>534</v>
      </c>
      <c r="CL118" s="1" t="s">
        <v>77</v>
      </c>
      <c r="CM118" s="2">
        <v>121.76</v>
      </c>
      <c r="CP118" s="1">
        <v>3</v>
      </c>
      <c r="CQ118" s="1">
        <v>121.18</v>
      </c>
      <c r="CS118" s="1" t="s">
        <v>65</v>
      </c>
      <c r="CT118" s="1">
        <v>5</v>
      </c>
      <c r="CU118" s="1">
        <v>616</v>
      </c>
      <c r="CV118" s="4" t="s">
        <v>556</v>
      </c>
      <c r="CW118" s="4" t="s">
        <v>197</v>
      </c>
      <c r="CX118" s="1" t="s">
        <v>80</v>
      </c>
      <c r="CY118" s="2">
        <v>118.5</v>
      </c>
      <c r="DA118" s="1" t="s">
        <v>17</v>
      </c>
      <c r="DB118" s="1">
        <v>6</v>
      </c>
      <c r="DC118" s="1">
        <v>119.46</v>
      </c>
      <c r="DE118" s="1" t="s">
        <v>68</v>
      </c>
      <c r="DF118" s="1">
        <v>5</v>
      </c>
      <c r="DI118" s="6" t="s">
        <v>201</v>
      </c>
      <c r="DK118" s="1">
        <v>119.78</v>
      </c>
      <c r="DN118" s="1">
        <v>8</v>
      </c>
      <c r="DO118" s="2">
        <v>119.12</v>
      </c>
      <c r="DQ118" s="1" t="s">
        <v>68</v>
      </c>
      <c r="DR118" s="1">
        <v>5</v>
      </c>
      <c r="DT118" t="s">
        <v>241</v>
      </c>
      <c r="DW118" s="2">
        <v>121.91</v>
      </c>
      <c r="DZ118" s="1">
        <v>6</v>
      </c>
      <c r="EA118" s="2">
        <v>119.29</v>
      </c>
      <c r="EB118" s="2"/>
    </row>
    <row r="119" spans="1:138" x14ac:dyDescent="0.25">
      <c r="A119" s="1" t="s">
        <v>65</v>
      </c>
      <c r="B119" s="1">
        <v>6</v>
      </c>
      <c r="C119" s="1">
        <v>526</v>
      </c>
      <c r="D119" s="4" t="s">
        <v>284</v>
      </c>
      <c r="E119" s="4" t="s">
        <v>285</v>
      </c>
      <c r="F119" s="1" t="s">
        <v>31</v>
      </c>
      <c r="G119" s="2">
        <v>122.2</v>
      </c>
      <c r="J119" s="1">
        <v>7</v>
      </c>
      <c r="K119" s="2">
        <v>119.46</v>
      </c>
      <c r="M119" s="1" t="s">
        <v>65</v>
      </c>
      <c r="N119" s="1">
        <v>6</v>
      </c>
      <c r="P119" s="4" t="s">
        <v>368</v>
      </c>
      <c r="Q119" s="4" t="s">
        <v>325</v>
      </c>
      <c r="R119" s="1" t="s">
        <v>11</v>
      </c>
      <c r="S119" s="2">
        <v>120.64</v>
      </c>
      <c r="T119" s="2"/>
      <c r="V119" s="1">
        <v>2</v>
      </c>
      <c r="W119" s="2">
        <v>119.87</v>
      </c>
      <c r="Y119" s="1" t="s">
        <v>65</v>
      </c>
      <c r="Z119" s="1">
        <v>6</v>
      </c>
      <c r="AA119" s="1">
        <v>395</v>
      </c>
      <c r="AB119" s="4" t="s">
        <v>390</v>
      </c>
      <c r="AC119" s="4" t="s">
        <v>391</v>
      </c>
      <c r="AD119" s="1" t="s">
        <v>76</v>
      </c>
      <c r="AE119" s="2">
        <v>123.98</v>
      </c>
      <c r="AH119" s="1">
        <v>8</v>
      </c>
      <c r="AI119" s="1">
        <v>121.05</v>
      </c>
      <c r="AK119" s="1" t="s">
        <v>65</v>
      </c>
      <c r="AL119" s="1">
        <v>6</v>
      </c>
      <c r="AM119" s="1">
        <v>447</v>
      </c>
      <c r="AN119" s="4" t="s">
        <v>455</v>
      </c>
      <c r="AO119" s="4" t="s">
        <v>134</v>
      </c>
      <c r="AP119" s="1" t="s">
        <v>22</v>
      </c>
      <c r="AQ119" s="2">
        <v>119.46</v>
      </c>
      <c r="AS119" s="1" t="s">
        <v>17</v>
      </c>
      <c r="AT119" s="1">
        <v>9</v>
      </c>
      <c r="AU119" s="1">
        <v>120.43</v>
      </c>
      <c r="AW119" s="1" t="s">
        <v>68</v>
      </c>
      <c r="AX119" s="1">
        <v>6</v>
      </c>
      <c r="BA119" s="4" t="s">
        <v>149</v>
      </c>
      <c r="BC119" s="2">
        <v>120.12</v>
      </c>
      <c r="BE119" s="1" t="s">
        <v>17</v>
      </c>
      <c r="BF119" s="1">
        <v>2</v>
      </c>
      <c r="BG119" s="1">
        <v>120.59</v>
      </c>
      <c r="BI119" s="1" t="s">
        <v>65</v>
      </c>
      <c r="BJ119" s="1">
        <v>6</v>
      </c>
      <c r="BK119" s="1">
        <v>287</v>
      </c>
      <c r="BL119" s="4" t="s">
        <v>473</v>
      </c>
      <c r="BM119" s="4" t="s">
        <v>474</v>
      </c>
      <c r="BN119" s="1" t="s">
        <v>34</v>
      </c>
      <c r="BO119" s="2">
        <v>122.55</v>
      </c>
      <c r="BR119" s="1">
        <v>2</v>
      </c>
      <c r="BS119" s="2">
        <v>120.1</v>
      </c>
      <c r="BU119" s="1" t="s">
        <v>65</v>
      </c>
      <c r="BV119" s="1">
        <v>6</v>
      </c>
      <c r="BW119" s="1">
        <v>398</v>
      </c>
      <c r="BX119" s="4" t="s">
        <v>431</v>
      </c>
      <c r="BY119" s="4" t="s">
        <v>140</v>
      </c>
      <c r="BZ119" s="1" t="s">
        <v>10</v>
      </c>
      <c r="CA119" s="2">
        <v>121.54</v>
      </c>
      <c r="CD119" s="1">
        <v>7</v>
      </c>
      <c r="CE119" s="1">
        <v>119.53</v>
      </c>
      <c r="CG119" s="1" t="s">
        <v>65</v>
      </c>
      <c r="CH119" s="1">
        <v>6</v>
      </c>
      <c r="CI119" s="1">
        <v>1318</v>
      </c>
      <c r="CJ119" s="4" t="s">
        <v>532</v>
      </c>
      <c r="CK119" s="4" t="s">
        <v>59</v>
      </c>
      <c r="CL119" s="1" t="s">
        <v>35</v>
      </c>
      <c r="CM119" s="2">
        <v>121.9</v>
      </c>
      <c r="CP119" s="1">
        <v>9</v>
      </c>
      <c r="CQ119" s="1">
        <v>119.86</v>
      </c>
      <c r="CS119" s="1" t="s">
        <v>65</v>
      </c>
      <c r="CT119" s="1">
        <v>6</v>
      </c>
      <c r="CU119" s="1">
        <v>599</v>
      </c>
      <c r="CV119" s="4" t="s">
        <v>526</v>
      </c>
      <c r="CW119" s="4" t="s">
        <v>168</v>
      </c>
      <c r="CX119" s="1" t="s">
        <v>11</v>
      </c>
      <c r="CY119" s="18">
        <v>118.03</v>
      </c>
      <c r="DA119" s="1" t="s">
        <v>3</v>
      </c>
      <c r="DB119" s="1">
        <v>2</v>
      </c>
      <c r="DC119" s="1">
        <v>120.37</v>
      </c>
      <c r="DE119" s="1" t="s">
        <v>68</v>
      </c>
      <c r="DF119" s="1">
        <v>6</v>
      </c>
      <c r="DI119" s="6" t="s">
        <v>162</v>
      </c>
      <c r="DK119" s="2">
        <v>121.9</v>
      </c>
      <c r="DN119" s="1">
        <v>7</v>
      </c>
      <c r="DO119" s="2">
        <v>119.88</v>
      </c>
      <c r="DQ119" s="1" t="s">
        <v>68</v>
      </c>
      <c r="DR119" s="1">
        <v>6</v>
      </c>
      <c r="DT119" t="s">
        <v>235</v>
      </c>
      <c r="DW119" s="2">
        <v>122.25999999999999</v>
      </c>
      <c r="DZ119" s="1">
        <v>8</v>
      </c>
      <c r="EA119" s="2">
        <v>119.82</v>
      </c>
      <c r="EB119" s="2"/>
    </row>
    <row r="120" spans="1:138" x14ac:dyDescent="0.25">
      <c r="A120" s="1" t="s">
        <v>65</v>
      </c>
      <c r="B120" s="1">
        <v>7</v>
      </c>
      <c r="C120" s="1">
        <v>1017</v>
      </c>
      <c r="D120" s="4" t="s">
        <v>304</v>
      </c>
      <c r="E120" s="4" t="s">
        <v>305</v>
      </c>
      <c r="F120" s="1" t="s">
        <v>7</v>
      </c>
      <c r="G120" s="2">
        <v>122.34</v>
      </c>
      <c r="J120" s="1">
        <v>6</v>
      </c>
      <c r="K120" s="1">
        <v>120.59</v>
      </c>
      <c r="M120" s="1" t="s">
        <v>65</v>
      </c>
      <c r="N120" s="1">
        <v>7</v>
      </c>
      <c r="P120" s="4" t="s">
        <v>343</v>
      </c>
      <c r="Q120" s="4" t="s">
        <v>344</v>
      </c>
      <c r="R120" s="10" t="s">
        <v>78</v>
      </c>
      <c r="S120" s="2">
        <v>122</v>
      </c>
      <c r="T120" s="2"/>
      <c r="V120" s="1">
        <v>1</v>
      </c>
      <c r="W120" s="1">
        <v>119.49</v>
      </c>
      <c r="Y120" s="1" t="s">
        <v>65</v>
      </c>
      <c r="Z120" s="1" t="s">
        <v>6</v>
      </c>
      <c r="AA120" s="1">
        <v>614</v>
      </c>
      <c r="AB120" s="4" t="s">
        <v>374</v>
      </c>
      <c r="AC120" s="4" t="s">
        <v>126</v>
      </c>
      <c r="AD120" s="1" t="s">
        <v>72</v>
      </c>
      <c r="AE120" s="30">
        <v>121.35</v>
      </c>
      <c r="AF120" s="1" t="s">
        <v>2</v>
      </c>
      <c r="AH120" s="1">
        <v>3</v>
      </c>
      <c r="AI120" s="1">
        <v>116.07</v>
      </c>
      <c r="AK120" s="1" t="s">
        <v>65</v>
      </c>
      <c r="AL120" s="1">
        <v>7</v>
      </c>
      <c r="AM120" s="1">
        <v>753</v>
      </c>
      <c r="AN120" s="4" t="s">
        <v>412</v>
      </c>
      <c r="AO120" s="4" t="s">
        <v>413</v>
      </c>
      <c r="AP120" s="1" t="s">
        <v>8</v>
      </c>
      <c r="AQ120" s="2">
        <v>121.02</v>
      </c>
      <c r="AT120" s="1">
        <v>4</v>
      </c>
      <c r="AU120" s="2">
        <v>119.64</v>
      </c>
      <c r="AW120" s="1" t="s">
        <v>68</v>
      </c>
      <c r="AX120" s="1">
        <v>7</v>
      </c>
      <c r="BA120" s="4" t="s">
        <v>143</v>
      </c>
      <c r="BC120" s="2">
        <v>121.84000000000002</v>
      </c>
      <c r="BF120" s="1">
        <v>3</v>
      </c>
      <c r="BG120" s="1">
        <v>120.09</v>
      </c>
      <c r="BI120" s="1" t="s">
        <v>65</v>
      </c>
      <c r="BJ120" s="1">
        <v>7</v>
      </c>
      <c r="BK120" s="1">
        <v>1035</v>
      </c>
      <c r="BL120" s="4" t="s">
        <v>478</v>
      </c>
      <c r="BM120" s="4" t="s">
        <v>320</v>
      </c>
      <c r="BN120" s="1" t="s">
        <v>4</v>
      </c>
      <c r="BO120" s="2">
        <v>123.55</v>
      </c>
      <c r="BR120" s="1">
        <v>4</v>
      </c>
      <c r="BS120" s="1">
        <v>117.84</v>
      </c>
      <c r="BU120" s="1" t="s">
        <v>65</v>
      </c>
      <c r="BV120" s="1">
        <v>7</v>
      </c>
      <c r="BW120" s="1">
        <v>885</v>
      </c>
      <c r="BX120" s="4" t="s">
        <v>372</v>
      </c>
      <c r="BY120" s="4" t="s">
        <v>125</v>
      </c>
      <c r="BZ120" s="1" t="s">
        <v>88</v>
      </c>
      <c r="CA120" s="21">
        <v>125.37</v>
      </c>
      <c r="CD120" s="1">
        <v>8</v>
      </c>
      <c r="CE120" s="1">
        <v>119.32</v>
      </c>
      <c r="CG120" s="1" t="s">
        <v>65</v>
      </c>
      <c r="CH120" s="1">
        <v>7</v>
      </c>
      <c r="CI120" s="1">
        <v>3291</v>
      </c>
      <c r="CJ120" s="4" t="s">
        <v>462</v>
      </c>
      <c r="CK120" s="4" t="s">
        <v>463</v>
      </c>
      <c r="CL120" s="1" t="s">
        <v>4</v>
      </c>
      <c r="CM120" s="21">
        <v>125.76</v>
      </c>
      <c r="CP120" s="1">
        <v>6</v>
      </c>
      <c r="CQ120" s="1">
        <v>119.24</v>
      </c>
      <c r="CS120" s="1" t="s">
        <v>65</v>
      </c>
      <c r="CT120" s="1">
        <v>7</v>
      </c>
      <c r="CU120" s="1">
        <v>781</v>
      </c>
      <c r="CV120" s="4" t="s">
        <v>357</v>
      </c>
      <c r="CW120" s="4" t="s">
        <v>141</v>
      </c>
      <c r="CX120" s="1" t="s">
        <v>101</v>
      </c>
      <c r="CY120" s="18">
        <v>119.14</v>
      </c>
      <c r="DA120" s="1" t="s">
        <v>3</v>
      </c>
      <c r="DB120" s="1">
        <v>3</v>
      </c>
      <c r="DC120" s="2">
        <v>120.4</v>
      </c>
      <c r="DE120" s="1" t="s">
        <v>68</v>
      </c>
      <c r="DF120" s="1">
        <v>7</v>
      </c>
      <c r="DI120" s="6" t="s">
        <v>181</v>
      </c>
      <c r="DK120" s="2">
        <v>123.81</v>
      </c>
      <c r="DN120" s="1">
        <v>2</v>
      </c>
      <c r="DO120" s="2">
        <v>120.99</v>
      </c>
      <c r="DQ120" s="1" t="s">
        <v>68</v>
      </c>
      <c r="DR120" s="1">
        <v>7</v>
      </c>
      <c r="DT120" t="s">
        <v>263</v>
      </c>
      <c r="DW120" s="2">
        <v>122.69000000000001</v>
      </c>
      <c r="DZ120" s="1">
        <v>9</v>
      </c>
      <c r="EA120" s="2">
        <v>120.77</v>
      </c>
      <c r="EB120" s="2"/>
    </row>
    <row r="121" spans="1:138" x14ac:dyDescent="0.25">
      <c r="A121" s="1" t="s">
        <v>65</v>
      </c>
      <c r="B121" s="1">
        <v>8</v>
      </c>
      <c r="C121" s="1">
        <v>758</v>
      </c>
      <c r="D121" s="4" t="s">
        <v>347</v>
      </c>
      <c r="E121" s="4" t="s">
        <v>122</v>
      </c>
      <c r="F121" s="1" t="s">
        <v>108</v>
      </c>
      <c r="G121" s="2">
        <v>122.66</v>
      </c>
      <c r="J121" s="1">
        <v>1</v>
      </c>
      <c r="K121" s="1">
        <v>120.55</v>
      </c>
      <c r="M121" s="1" t="s">
        <v>65</v>
      </c>
      <c r="N121" s="1">
        <v>8</v>
      </c>
      <c r="P121" s="4" t="s">
        <v>281</v>
      </c>
      <c r="Q121" s="4" t="s">
        <v>282</v>
      </c>
      <c r="R121" s="10" t="s">
        <v>94</v>
      </c>
      <c r="S121" s="21">
        <v>126.95</v>
      </c>
      <c r="T121" s="2"/>
      <c r="V121" s="1">
        <v>6</v>
      </c>
      <c r="W121" s="1">
        <v>121.03</v>
      </c>
      <c r="Y121" s="1" t="s">
        <v>65</v>
      </c>
      <c r="AA121" s="1">
        <v>777</v>
      </c>
      <c r="AB121" s="4" t="s">
        <v>402</v>
      </c>
      <c r="AC121" s="4" t="s">
        <v>403</v>
      </c>
      <c r="AD121" s="1" t="s">
        <v>4</v>
      </c>
      <c r="AE121" s="1" t="s">
        <v>70</v>
      </c>
      <c r="AH121" s="1">
        <v>7</v>
      </c>
      <c r="AI121" s="1">
        <v>119.99</v>
      </c>
      <c r="AK121" s="1" t="s">
        <v>65</v>
      </c>
      <c r="AL121" s="1">
        <v>8</v>
      </c>
      <c r="AM121" s="1">
        <v>693</v>
      </c>
      <c r="AN121" s="4" t="s">
        <v>347</v>
      </c>
      <c r="AO121" s="4" t="s">
        <v>122</v>
      </c>
      <c r="AP121" s="1" t="s">
        <v>108</v>
      </c>
      <c r="AQ121" s="2">
        <v>122.25</v>
      </c>
      <c r="AT121" s="1">
        <v>2</v>
      </c>
      <c r="AU121" s="1">
        <v>119.76</v>
      </c>
      <c r="AW121" s="1" t="s">
        <v>68</v>
      </c>
      <c r="AX121" s="1" t="s">
        <v>70</v>
      </c>
      <c r="BA121" s="4" t="s">
        <v>134</v>
      </c>
      <c r="BC121" s="2"/>
      <c r="BF121" s="1">
        <v>7</v>
      </c>
      <c r="BG121" s="2">
        <v>118.93</v>
      </c>
      <c r="BI121" s="1" t="s">
        <v>65</v>
      </c>
      <c r="BK121" s="1">
        <v>588</v>
      </c>
      <c r="BL121" s="4" t="s">
        <v>477</v>
      </c>
      <c r="BM121" s="4" t="s">
        <v>132</v>
      </c>
      <c r="BN121" s="1" t="s">
        <v>12</v>
      </c>
      <c r="BO121" s="2" t="s">
        <v>70</v>
      </c>
      <c r="BR121" s="1">
        <v>7</v>
      </c>
      <c r="BS121" s="1">
        <v>119.49</v>
      </c>
      <c r="BU121" s="1" t="s">
        <v>65</v>
      </c>
      <c r="BV121" s="1" t="s">
        <v>6</v>
      </c>
      <c r="BW121" s="1">
        <v>767</v>
      </c>
      <c r="BX121" s="4" t="s">
        <v>507</v>
      </c>
      <c r="BY121" s="4" t="s">
        <v>148</v>
      </c>
      <c r="BZ121" s="1" t="s">
        <v>72</v>
      </c>
      <c r="CA121" s="31">
        <v>118.64</v>
      </c>
      <c r="CB121" s="1" t="s">
        <v>2</v>
      </c>
      <c r="CD121" s="1">
        <v>3</v>
      </c>
      <c r="CE121" s="1">
        <v>117.19</v>
      </c>
      <c r="CG121" s="1" t="s">
        <v>65</v>
      </c>
      <c r="CH121" s="1" t="s">
        <v>6</v>
      </c>
      <c r="CI121" s="1">
        <v>2890</v>
      </c>
      <c r="CJ121" s="4" t="s">
        <v>465</v>
      </c>
      <c r="CK121" s="4" t="s">
        <v>161</v>
      </c>
      <c r="CL121" s="1" t="s">
        <v>72</v>
      </c>
      <c r="CM121" s="31">
        <v>118.57</v>
      </c>
      <c r="CN121" s="1" t="s">
        <v>2</v>
      </c>
      <c r="CP121" s="1">
        <v>7</v>
      </c>
      <c r="CS121" s="1" t="s">
        <v>65</v>
      </c>
      <c r="CT121" s="1">
        <v>8</v>
      </c>
      <c r="CU121" s="1">
        <v>412</v>
      </c>
      <c r="CV121" s="4" t="s">
        <v>538</v>
      </c>
      <c r="CW121" s="4" t="s">
        <v>180</v>
      </c>
      <c r="CX121" s="1" t="s">
        <v>10</v>
      </c>
      <c r="CY121" s="18">
        <v>119.33</v>
      </c>
      <c r="DB121" s="1">
        <v>4</v>
      </c>
      <c r="DC121" s="1">
        <v>118.98</v>
      </c>
      <c r="DE121" s="1" t="s">
        <v>68</v>
      </c>
      <c r="DF121" s="1">
        <v>8</v>
      </c>
      <c r="DI121" s="6" t="s">
        <v>167</v>
      </c>
      <c r="DK121" s="1">
        <v>124.05</v>
      </c>
      <c r="DN121" s="1">
        <v>1</v>
      </c>
      <c r="DO121" s="2">
        <v>119.93</v>
      </c>
      <c r="DQ121" s="1" t="s">
        <v>68</v>
      </c>
      <c r="DR121" s="1">
        <v>8</v>
      </c>
      <c r="DT121" t="s">
        <v>265</v>
      </c>
      <c r="DW121" s="2">
        <v>123.67000000000002</v>
      </c>
      <c r="DZ121" s="1">
        <v>3</v>
      </c>
      <c r="EA121" s="2">
        <v>121.5</v>
      </c>
      <c r="EB121" s="2"/>
    </row>
    <row r="124" spans="1:138" x14ac:dyDescent="0.25">
      <c r="B124" s="36" t="s">
        <v>50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14"/>
      <c r="N124" s="36" t="s">
        <v>50</v>
      </c>
      <c r="O124" s="36"/>
      <c r="P124" s="36"/>
      <c r="Q124" s="36"/>
      <c r="R124" s="36"/>
      <c r="S124" s="36"/>
      <c r="T124" s="36"/>
      <c r="U124" s="36"/>
      <c r="V124" s="36"/>
      <c r="W124" s="36"/>
      <c r="X124" s="14"/>
      <c r="Z124" s="36" t="s">
        <v>50</v>
      </c>
      <c r="AA124" s="36"/>
      <c r="AB124" s="36"/>
      <c r="AC124" s="36"/>
      <c r="AD124" s="36"/>
      <c r="AE124" s="36"/>
      <c r="AF124" s="36"/>
      <c r="AG124" s="36"/>
      <c r="AH124" s="36"/>
      <c r="AI124" s="36"/>
      <c r="AJ124" s="14"/>
      <c r="AL124" s="36" t="s">
        <v>50</v>
      </c>
      <c r="AM124" s="36"/>
      <c r="AN124" s="36"/>
      <c r="AO124" s="36"/>
      <c r="AP124" s="36"/>
      <c r="AQ124" s="36"/>
      <c r="AR124" s="36"/>
      <c r="AS124" s="36"/>
      <c r="AT124" s="36"/>
      <c r="AU124" s="36"/>
      <c r="AV124" s="14"/>
      <c r="AX124" s="36" t="s">
        <v>50</v>
      </c>
      <c r="AY124" s="36"/>
      <c r="AZ124" s="36"/>
      <c r="BA124" s="36"/>
      <c r="BB124" s="36"/>
      <c r="BC124" s="36"/>
      <c r="BD124" s="36"/>
      <c r="BE124" s="36"/>
      <c r="BF124" s="36"/>
      <c r="BG124" s="36"/>
      <c r="BH124" s="14"/>
      <c r="BJ124" s="36" t="s">
        <v>50</v>
      </c>
      <c r="BK124" s="36"/>
      <c r="BL124" s="36"/>
      <c r="BM124" s="36"/>
      <c r="BN124" s="36"/>
      <c r="BO124" s="36"/>
      <c r="BP124" s="36"/>
      <c r="BQ124" s="36"/>
      <c r="BR124" s="36"/>
      <c r="BS124" s="36"/>
      <c r="BT124" s="14"/>
      <c r="BV124" s="36" t="s">
        <v>50</v>
      </c>
      <c r="BW124" s="36"/>
      <c r="BX124" s="36"/>
      <c r="BY124" s="36"/>
      <c r="BZ124" s="36"/>
      <c r="CA124" s="36"/>
      <c r="CB124" s="36"/>
      <c r="CC124" s="36"/>
      <c r="CD124" s="36"/>
      <c r="CE124" s="36"/>
      <c r="CF124" s="14"/>
      <c r="CH124" s="36" t="s">
        <v>50</v>
      </c>
      <c r="CI124" s="36"/>
      <c r="CJ124" s="36"/>
      <c r="CK124" s="36"/>
      <c r="CL124" s="36"/>
      <c r="CM124" s="36"/>
      <c r="CN124" s="36"/>
      <c r="CO124" s="36"/>
      <c r="CP124" s="36"/>
      <c r="CQ124" s="36"/>
      <c r="CR124" s="14"/>
      <c r="CT124" s="36" t="s">
        <v>50</v>
      </c>
      <c r="CU124" s="36"/>
      <c r="CV124" s="36"/>
      <c r="CW124" s="36"/>
      <c r="CX124" s="36"/>
      <c r="CY124" s="36"/>
      <c r="CZ124" s="36"/>
      <c r="DA124" s="36"/>
      <c r="DB124" s="36"/>
      <c r="DC124" s="36"/>
      <c r="DD124" s="14"/>
      <c r="DF124" s="36" t="s">
        <v>50</v>
      </c>
      <c r="DG124" s="36"/>
      <c r="DH124" s="36"/>
      <c r="DI124" s="36"/>
      <c r="DJ124" s="36"/>
      <c r="DK124" s="36"/>
      <c r="DL124" s="36"/>
      <c r="DM124" s="36"/>
      <c r="DN124" s="36"/>
      <c r="DO124" s="36"/>
      <c r="DP124" s="14"/>
      <c r="DR124" s="36" t="s">
        <v>50</v>
      </c>
      <c r="DS124" s="36"/>
      <c r="DT124" s="36"/>
      <c r="DU124" s="36"/>
      <c r="DV124" s="36"/>
      <c r="DW124" s="36"/>
      <c r="DX124" s="36"/>
      <c r="DY124" s="36"/>
      <c r="DZ124" s="36"/>
      <c r="EA124" s="36"/>
      <c r="EB124" s="14"/>
    </row>
    <row r="125" spans="1:138" x14ac:dyDescent="0.25">
      <c r="A125" s="1" t="s">
        <v>50</v>
      </c>
      <c r="B125" s="1">
        <v>1</v>
      </c>
      <c r="E125" s="6" t="s">
        <v>139</v>
      </c>
      <c r="G125" s="2">
        <v>119.89</v>
      </c>
      <c r="J125" s="1">
        <v>5</v>
      </c>
      <c r="K125" s="2">
        <v>115.55</v>
      </c>
      <c r="M125" s="1" t="s">
        <v>50</v>
      </c>
      <c r="N125" s="1">
        <v>1</v>
      </c>
      <c r="Q125" s="6" t="s">
        <v>297</v>
      </c>
      <c r="S125" s="2">
        <v>116.38</v>
      </c>
      <c r="U125" s="1" t="s">
        <v>3</v>
      </c>
      <c r="V125" s="1">
        <v>3</v>
      </c>
      <c r="W125" s="1">
        <v>117.98</v>
      </c>
      <c r="Y125" s="1" t="s">
        <v>50</v>
      </c>
      <c r="Z125" s="1">
        <v>1</v>
      </c>
      <c r="AC125" s="3" t="s">
        <v>300</v>
      </c>
      <c r="AE125" s="2">
        <v>118.82</v>
      </c>
      <c r="AH125" s="1">
        <v>3</v>
      </c>
      <c r="AI125" s="2">
        <v>117.92</v>
      </c>
      <c r="AK125" s="1" t="s">
        <v>50</v>
      </c>
      <c r="AL125" s="15">
        <v>1</v>
      </c>
      <c r="AO125" s="6" t="s">
        <v>153</v>
      </c>
      <c r="AQ125" s="2">
        <v>116.04</v>
      </c>
      <c r="AS125" s="1" t="s">
        <v>17</v>
      </c>
      <c r="AT125" s="1">
        <v>4</v>
      </c>
      <c r="AU125" s="1">
        <v>116.17</v>
      </c>
      <c r="AW125" s="1" t="s">
        <v>50</v>
      </c>
      <c r="AX125" s="1">
        <v>1</v>
      </c>
      <c r="BA125" s="6" t="s">
        <v>132</v>
      </c>
      <c r="BC125" s="2">
        <v>114.87</v>
      </c>
      <c r="BE125" s="1" t="s">
        <v>17</v>
      </c>
      <c r="BF125" s="1">
        <v>4</v>
      </c>
      <c r="BG125" s="2">
        <v>114.97</v>
      </c>
      <c r="BI125" s="1" t="s">
        <v>50</v>
      </c>
      <c r="BJ125" s="15">
        <v>1</v>
      </c>
      <c r="BM125" s="6" t="s">
        <v>187</v>
      </c>
      <c r="BO125" s="2">
        <v>115.45</v>
      </c>
      <c r="BQ125" s="1" t="s">
        <v>17</v>
      </c>
      <c r="BR125" s="1">
        <v>4</v>
      </c>
      <c r="BS125" s="1">
        <v>116.72</v>
      </c>
      <c r="BU125" s="1" t="s">
        <v>50</v>
      </c>
      <c r="BV125" s="1" t="s">
        <v>6</v>
      </c>
      <c r="BY125" s="3" t="s">
        <v>161</v>
      </c>
      <c r="CA125" s="2">
        <v>115.87</v>
      </c>
      <c r="CD125" s="1">
        <v>6</v>
      </c>
      <c r="CE125" s="1">
        <v>116.95</v>
      </c>
      <c r="CG125" s="1" t="s">
        <v>50</v>
      </c>
      <c r="CH125" s="1" t="s">
        <v>6</v>
      </c>
      <c r="CK125" s="3" t="s">
        <v>161</v>
      </c>
      <c r="CM125" s="2">
        <v>116.19</v>
      </c>
      <c r="CO125" s="1" t="s">
        <v>3</v>
      </c>
      <c r="CP125" s="1">
        <v>5</v>
      </c>
      <c r="CS125" s="1" t="s">
        <v>50</v>
      </c>
      <c r="CT125" s="1">
        <v>1</v>
      </c>
      <c r="CW125" s="3" t="s">
        <v>163</v>
      </c>
      <c r="CY125" s="18">
        <v>118.03</v>
      </c>
      <c r="DB125" s="1">
        <v>7</v>
      </c>
      <c r="DC125" s="1">
        <v>117.54</v>
      </c>
      <c r="DE125" s="1" t="s">
        <v>50</v>
      </c>
      <c r="DF125" s="1">
        <v>1</v>
      </c>
      <c r="DI125" s="4" t="s">
        <v>187</v>
      </c>
      <c r="DK125" s="2">
        <v>115.28</v>
      </c>
      <c r="DM125" s="1" t="s">
        <v>17</v>
      </c>
      <c r="DN125" s="1">
        <v>3</v>
      </c>
      <c r="DO125" s="1">
        <v>115.33</v>
      </c>
      <c r="DQ125" s="1" t="s">
        <v>50</v>
      </c>
      <c r="DR125" s="1">
        <v>1</v>
      </c>
      <c r="DT125" s="4" t="s">
        <v>239</v>
      </c>
      <c r="DU125" s="3"/>
      <c r="DW125" s="2">
        <v>115.16</v>
      </c>
      <c r="DY125" s="1" t="s">
        <v>17</v>
      </c>
      <c r="DZ125" s="1">
        <v>4</v>
      </c>
      <c r="EA125" s="2">
        <v>115.27</v>
      </c>
      <c r="EB125" s="2"/>
    </row>
    <row r="126" spans="1:138" x14ac:dyDescent="0.25">
      <c r="A126" s="1" t="s">
        <v>50</v>
      </c>
      <c r="B126" s="1">
        <v>2</v>
      </c>
      <c r="E126" s="6" t="s">
        <v>297</v>
      </c>
      <c r="G126" s="2">
        <v>120.18</v>
      </c>
      <c r="J126" s="1">
        <v>4</v>
      </c>
      <c r="K126" s="1">
        <v>118.86</v>
      </c>
      <c r="M126" s="1" t="s">
        <v>50</v>
      </c>
      <c r="N126" s="1">
        <v>2</v>
      </c>
      <c r="Q126" s="6" t="s">
        <v>147</v>
      </c>
      <c r="S126" s="2">
        <v>116.43</v>
      </c>
      <c r="U126" s="1" t="s">
        <v>17</v>
      </c>
      <c r="V126" s="1">
        <v>7</v>
      </c>
      <c r="W126" s="1">
        <v>118.59</v>
      </c>
      <c r="Y126" s="1" t="s">
        <v>50</v>
      </c>
      <c r="Z126" s="1">
        <v>2</v>
      </c>
      <c r="AC126" s="3" t="s">
        <v>147</v>
      </c>
      <c r="AE126" s="2">
        <v>119.42</v>
      </c>
      <c r="AH126" s="1">
        <v>1</v>
      </c>
      <c r="AI126" s="1">
        <v>118.41</v>
      </c>
      <c r="AK126" s="1" t="s">
        <v>50</v>
      </c>
      <c r="AL126" s="15">
        <v>2</v>
      </c>
      <c r="AO126" s="6" t="s">
        <v>147</v>
      </c>
      <c r="AQ126" s="2">
        <v>116.99</v>
      </c>
      <c r="AT126" s="1">
        <v>6</v>
      </c>
      <c r="AU126" s="1">
        <v>116.84</v>
      </c>
      <c r="AW126" s="1" t="s">
        <v>50</v>
      </c>
      <c r="AX126" s="1">
        <v>2</v>
      </c>
      <c r="BA126" s="6" t="s">
        <v>153</v>
      </c>
      <c r="BC126" s="2">
        <v>116.07000000000001</v>
      </c>
      <c r="BE126" s="1" t="s">
        <v>3</v>
      </c>
      <c r="BF126" s="1">
        <v>7</v>
      </c>
      <c r="BG126" s="2">
        <v>117.28</v>
      </c>
      <c r="BI126" s="1" t="s">
        <v>50</v>
      </c>
      <c r="BJ126" s="15">
        <v>2</v>
      </c>
      <c r="BM126" s="6" t="s">
        <v>153</v>
      </c>
      <c r="BO126" s="2">
        <v>117.9</v>
      </c>
      <c r="BQ126" s="1" t="s">
        <v>3</v>
      </c>
      <c r="BR126" s="1">
        <v>7</v>
      </c>
      <c r="BS126" s="1">
        <v>119.31</v>
      </c>
      <c r="BU126" s="1" t="s">
        <v>50</v>
      </c>
      <c r="BV126" s="1">
        <v>2</v>
      </c>
      <c r="BY126" s="3" t="s">
        <v>187</v>
      </c>
      <c r="CA126" s="2">
        <v>116.35</v>
      </c>
      <c r="CC126" s="1" t="s">
        <v>3</v>
      </c>
      <c r="CD126" s="1">
        <v>5</v>
      </c>
      <c r="CE126" s="1">
        <v>118.07</v>
      </c>
      <c r="CG126" s="1" t="s">
        <v>50</v>
      </c>
      <c r="CH126" s="1">
        <v>2</v>
      </c>
      <c r="CK126" s="3" t="s">
        <v>187</v>
      </c>
      <c r="CM126" s="2">
        <v>117.23</v>
      </c>
      <c r="CO126" s="1" t="s">
        <v>3</v>
      </c>
      <c r="CP126" s="1">
        <v>7</v>
      </c>
      <c r="CQ126" s="1">
        <v>117.67</v>
      </c>
      <c r="CS126" s="1" t="s">
        <v>50</v>
      </c>
      <c r="CT126" s="1">
        <v>2</v>
      </c>
      <c r="CW126" s="3" t="s">
        <v>177</v>
      </c>
      <c r="CY126" s="18">
        <v>118.12</v>
      </c>
      <c r="DB126" s="1">
        <v>6</v>
      </c>
      <c r="DC126" s="1">
        <v>117.52</v>
      </c>
      <c r="DE126" s="1" t="s">
        <v>50</v>
      </c>
      <c r="DF126" s="1">
        <v>2</v>
      </c>
      <c r="DI126" s="4" t="s">
        <v>221</v>
      </c>
      <c r="DK126" s="1">
        <v>116.49</v>
      </c>
      <c r="DN126" s="1">
        <v>5</v>
      </c>
      <c r="DO126" s="1">
        <v>116.24</v>
      </c>
      <c r="DQ126" s="1" t="s">
        <v>50</v>
      </c>
      <c r="DR126" s="1">
        <v>2</v>
      </c>
      <c r="DT126" s="4" t="s">
        <v>259</v>
      </c>
      <c r="DU126" s="3"/>
      <c r="DW126" s="1">
        <v>115.91999999999999</v>
      </c>
      <c r="DZ126" s="1">
        <v>7</v>
      </c>
      <c r="EA126" s="2">
        <v>115.47</v>
      </c>
      <c r="EB126" s="2"/>
    </row>
    <row r="127" spans="1:138" x14ac:dyDescent="0.25">
      <c r="A127" s="1" t="s">
        <v>50</v>
      </c>
      <c r="B127" s="1">
        <v>3</v>
      </c>
      <c r="E127" s="6" t="s">
        <v>310</v>
      </c>
      <c r="G127" s="2">
        <v>120.29</v>
      </c>
      <c r="J127" s="1">
        <v>2</v>
      </c>
      <c r="K127" s="1">
        <v>118.05</v>
      </c>
      <c r="M127" s="1" t="s">
        <v>50</v>
      </c>
      <c r="N127" s="1">
        <v>3</v>
      </c>
      <c r="Q127" s="6" t="s">
        <v>313</v>
      </c>
      <c r="S127" s="2">
        <v>116.43</v>
      </c>
      <c r="U127" s="1" t="s">
        <v>3</v>
      </c>
      <c r="V127" s="1">
        <v>4</v>
      </c>
      <c r="W127" s="1">
        <v>117.68</v>
      </c>
      <c r="Y127" s="1" t="s">
        <v>50</v>
      </c>
      <c r="Z127" s="1" t="s">
        <v>6</v>
      </c>
      <c r="AC127" s="3" t="s">
        <v>126</v>
      </c>
      <c r="AE127" s="2">
        <v>119.6</v>
      </c>
      <c r="AH127" s="1">
        <v>5</v>
      </c>
      <c r="AI127" s="1">
        <v>116.07</v>
      </c>
      <c r="AK127" s="1" t="s">
        <v>50</v>
      </c>
      <c r="AL127" s="15">
        <v>3</v>
      </c>
      <c r="AO127" s="6" t="s">
        <v>160</v>
      </c>
      <c r="AQ127" s="2">
        <v>117.62</v>
      </c>
      <c r="AS127" s="1" t="s">
        <v>17</v>
      </c>
      <c r="AT127" s="1">
        <v>9</v>
      </c>
      <c r="AU127" s="1">
        <v>119.32</v>
      </c>
      <c r="AW127" s="1" t="s">
        <v>50</v>
      </c>
      <c r="AX127" s="1">
        <v>3</v>
      </c>
      <c r="BA127" s="6" t="s">
        <v>147</v>
      </c>
      <c r="BC127" s="2">
        <v>116.73</v>
      </c>
      <c r="BE127" s="1" t="s">
        <v>3</v>
      </c>
      <c r="BF127" s="1">
        <v>8</v>
      </c>
      <c r="BG127" s="2">
        <v>118.03</v>
      </c>
      <c r="BI127" s="1" t="s">
        <v>50</v>
      </c>
      <c r="BJ127" s="15">
        <v>3</v>
      </c>
      <c r="BM127" s="6" t="s">
        <v>127</v>
      </c>
      <c r="BO127" s="2">
        <v>117.93</v>
      </c>
      <c r="BQ127" s="1" t="s">
        <v>17</v>
      </c>
      <c r="BR127" s="1">
        <v>5</v>
      </c>
      <c r="BS127" s="1">
        <v>118.63</v>
      </c>
      <c r="BU127" s="1" t="s">
        <v>50</v>
      </c>
      <c r="BV127" s="1">
        <v>3</v>
      </c>
      <c r="BY127" s="3" t="s">
        <v>153</v>
      </c>
      <c r="CA127" s="2">
        <v>117.48</v>
      </c>
      <c r="CC127" s="1" t="s">
        <v>3</v>
      </c>
      <c r="CD127" s="1">
        <v>1</v>
      </c>
      <c r="CE127" s="1">
        <v>118.5</v>
      </c>
      <c r="CG127" s="1" t="s">
        <v>50</v>
      </c>
      <c r="CH127" s="1">
        <v>3</v>
      </c>
      <c r="CK127" s="3" t="s">
        <v>169</v>
      </c>
      <c r="CM127" s="2">
        <v>117.53</v>
      </c>
      <c r="CO127" s="1" t="s">
        <v>17</v>
      </c>
      <c r="CP127" s="1">
        <v>2</v>
      </c>
      <c r="CQ127" s="1">
        <v>117.93</v>
      </c>
      <c r="CS127" s="1" t="s">
        <v>50</v>
      </c>
      <c r="CT127" s="1">
        <v>3</v>
      </c>
      <c r="CW127" s="3" t="s">
        <v>174</v>
      </c>
      <c r="CY127" s="18">
        <v>118.18</v>
      </c>
      <c r="DB127" s="1">
        <v>5</v>
      </c>
      <c r="DC127" s="1">
        <v>116.99</v>
      </c>
      <c r="DE127" s="1" t="s">
        <v>50</v>
      </c>
      <c r="DF127" s="1">
        <v>3</v>
      </c>
      <c r="DI127" s="4" t="s">
        <v>194</v>
      </c>
      <c r="DK127" s="1">
        <v>116.89</v>
      </c>
      <c r="DM127" s="1" t="s">
        <v>17</v>
      </c>
      <c r="DN127" s="1">
        <v>4</v>
      </c>
      <c r="DO127" s="2">
        <v>117.52</v>
      </c>
      <c r="DQ127" s="1" t="s">
        <v>50</v>
      </c>
      <c r="DR127" s="1">
        <v>3</v>
      </c>
      <c r="DT127" s="4" t="s">
        <v>227</v>
      </c>
      <c r="DU127" s="3"/>
      <c r="DW127" s="1">
        <v>116.64999999999998</v>
      </c>
      <c r="DZ127" s="1">
        <v>5</v>
      </c>
      <c r="EA127" s="2">
        <v>115.61</v>
      </c>
      <c r="EB127" s="2"/>
    </row>
    <row r="128" spans="1:138" x14ac:dyDescent="0.25">
      <c r="A128" s="1" t="s">
        <v>50</v>
      </c>
      <c r="B128" s="1">
        <v>4</v>
      </c>
      <c r="E128" s="6" t="s">
        <v>311</v>
      </c>
      <c r="G128" s="2">
        <v>121.09</v>
      </c>
      <c r="J128" s="1">
        <v>6</v>
      </c>
      <c r="K128" s="1">
        <v>117.82</v>
      </c>
      <c r="M128" s="1" t="s">
        <v>50</v>
      </c>
      <c r="N128" s="1">
        <v>4</v>
      </c>
      <c r="Q128" s="6" t="s">
        <v>139</v>
      </c>
      <c r="S128" s="2">
        <v>116.51</v>
      </c>
      <c r="U128" s="1" t="s">
        <v>3</v>
      </c>
      <c r="V128" s="1">
        <v>5</v>
      </c>
      <c r="W128" s="1">
        <v>117.47</v>
      </c>
      <c r="Y128" s="1" t="s">
        <v>50</v>
      </c>
      <c r="Z128" s="1">
        <v>4</v>
      </c>
      <c r="AC128" s="3" t="s">
        <v>139</v>
      </c>
      <c r="AE128" s="2">
        <v>119.71</v>
      </c>
      <c r="AH128" s="1">
        <v>2</v>
      </c>
      <c r="AI128" s="1">
        <v>118.49</v>
      </c>
      <c r="AK128" s="1" t="s">
        <v>50</v>
      </c>
      <c r="AL128" s="15">
        <v>4</v>
      </c>
      <c r="AO128" s="6" t="s">
        <v>317</v>
      </c>
      <c r="AQ128" s="2">
        <v>118.22</v>
      </c>
      <c r="AT128" s="1">
        <v>8</v>
      </c>
      <c r="AU128" s="1">
        <v>118.14</v>
      </c>
      <c r="AW128" s="1" t="s">
        <v>50</v>
      </c>
      <c r="AX128" s="1">
        <v>4</v>
      </c>
      <c r="BA128" s="6" t="s">
        <v>118</v>
      </c>
      <c r="BC128" s="2">
        <v>116.93999999999998</v>
      </c>
      <c r="BF128" s="1">
        <v>6</v>
      </c>
      <c r="BG128" s="2">
        <v>116.64</v>
      </c>
      <c r="BI128" s="1" t="s">
        <v>50</v>
      </c>
      <c r="BJ128" s="15">
        <v>4</v>
      </c>
      <c r="BM128" s="6" t="s">
        <v>125</v>
      </c>
      <c r="BO128" s="2">
        <v>118</v>
      </c>
      <c r="BQ128" s="1" t="s">
        <v>3</v>
      </c>
      <c r="BR128" s="1">
        <v>3</v>
      </c>
      <c r="BS128" s="1">
        <v>118.62</v>
      </c>
      <c r="BU128" s="1" t="s">
        <v>50</v>
      </c>
      <c r="BV128" s="1">
        <v>4</v>
      </c>
      <c r="BY128" s="3" t="s">
        <v>319</v>
      </c>
      <c r="CA128" s="2">
        <v>117.48</v>
      </c>
      <c r="CC128" s="1" t="s">
        <v>3</v>
      </c>
      <c r="CD128" s="1">
        <v>7</v>
      </c>
      <c r="CE128" s="2">
        <v>118.33</v>
      </c>
      <c r="CG128" s="1" t="s">
        <v>50</v>
      </c>
      <c r="CH128" s="1">
        <v>4</v>
      </c>
      <c r="CK128" s="3" t="s">
        <v>132</v>
      </c>
      <c r="CM128" s="2">
        <v>117.59</v>
      </c>
      <c r="CP128" s="1">
        <v>6</v>
      </c>
      <c r="CQ128" s="1">
        <v>116.76</v>
      </c>
      <c r="CS128" s="1" t="s">
        <v>50</v>
      </c>
      <c r="CT128" s="1">
        <v>4</v>
      </c>
      <c r="CW128" s="3" t="s">
        <v>192</v>
      </c>
      <c r="CY128" s="2">
        <v>118.9</v>
      </c>
      <c r="DB128" s="1">
        <v>9</v>
      </c>
      <c r="DC128" s="2">
        <v>118.55</v>
      </c>
      <c r="DE128" s="1" t="s">
        <v>50</v>
      </c>
      <c r="DF128" s="1">
        <v>4</v>
      </c>
      <c r="DI128" s="4" t="s">
        <v>177</v>
      </c>
      <c r="DK128" s="1">
        <v>117.02</v>
      </c>
      <c r="DM128" s="1" t="s">
        <v>17</v>
      </c>
      <c r="DN128" s="1">
        <v>6</v>
      </c>
      <c r="DO128" s="2">
        <v>117.43</v>
      </c>
      <c r="DQ128" s="1" t="s">
        <v>50</v>
      </c>
      <c r="DR128" s="1">
        <v>4</v>
      </c>
      <c r="DT128" s="4" t="s">
        <v>246</v>
      </c>
      <c r="DU128" s="3"/>
      <c r="DW128" s="1">
        <v>117.54</v>
      </c>
      <c r="DZ128" s="1">
        <v>9</v>
      </c>
      <c r="EA128" s="2">
        <v>117.03</v>
      </c>
      <c r="EB128" s="2"/>
    </row>
    <row r="129" spans="1:155" x14ac:dyDescent="0.25">
      <c r="A129" s="1" t="s">
        <v>50</v>
      </c>
      <c r="B129" s="1">
        <v>5</v>
      </c>
      <c r="E129" s="6" t="s">
        <v>280</v>
      </c>
      <c r="G129" s="2">
        <v>121.84</v>
      </c>
      <c r="J129" s="1">
        <v>1</v>
      </c>
      <c r="K129" s="1">
        <v>118.93</v>
      </c>
      <c r="M129" s="1" t="s">
        <v>50</v>
      </c>
      <c r="N129" s="1">
        <v>5</v>
      </c>
      <c r="Q129" s="6" t="s">
        <v>126</v>
      </c>
      <c r="S129" s="2">
        <v>116.88</v>
      </c>
      <c r="V129" s="1">
        <v>6</v>
      </c>
      <c r="W129" s="1">
        <v>116.23</v>
      </c>
      <c r="Y129" s="1" t="s">
        <v>50</v>
      </c>
      <c r="Z129" s="1">
        <v>5</v>
      </c>
      <c r="AC129" s="3" t="s">
        <v>160</v>
      </c>
      <c r="AE129" s="2">
        <v>119.99</v>
      </c>
      <c r="AH129" s="1">
        <v>7</v>
      </c>
      <c r="AI129" s="2">
        <v>119.4</v>
      </c>
      <c r="AK129" s="1" t="s">
        <v>50</v>
      </c>
      <c r="AL129" s="15">
        <v>5</v>
      </c>
      <c r="AO129" s="6" t="s">
        <v>155</v>
      </c>
      <c r="AQ129" s="2">
        <v>118.52</v>
      </c>
      <c r="AT129" s="1">
        <v>3</v>
      </c>
      <c r="AU129" s="1">
        <v>118.41</v>
      </c>
      <c r="AW129" s="1" t="s">
        <v>50</v>
      </c>
      <c r="AX129" s="1">
        <v>5</v>
      </c>
      <c r="BA129" s="6" t="s">
        <v>139</v>
      </c>
      <c r="BC129" s="2">
        <v>117.67999999999999</v>
      </c>
      <c r="BE129" s="1" t="s">
        <v>3</v>
      </c>
      <c r="BF129" s="1">
        <v>2</v>
      </c>
      <c r="BG129" s="2">
        <v>118.61</v>
      </c>
      <c r="BI129" s="1" t="s">
        <v>50</v>
      </c>
      <c r="BJ129" s="15">
        <v>5</v>
      </c>
      <c r="BM129" s="6" t="s">
        <v>161</v>
      </c>
      <c r="BO129" s="2">
        <v>118.68</v>
      </c>
      <c r="BR129" s="1">
        <v>6</v>
      </c>
      <c r="BS129" s="2">
        <v>117.9</v>
      </c>
      <c r="BU129" s="1" t="s">
        <v>50</v>
      </c>
      <c r="BV129" s="1" t="s">
        <v>6</v>
      </c>
      <c r="BY129" s="3" t="s">
        <v>148</v>
      </c>
      <c r="CA129" s="2">
        <v>117.82</v>
      </c>
      <c r="CD129" s="1">
        <v>4</v>
      </c>
      <c r="CE129" s="2">
        <v>117.19</v>
      </c>
      <c r="CG129" s="1" t="s">
        <v>50</v>
      </c>
      <c r="CH129" s="1">
        <v>5</v>
      </c>
      <c r="CK129" s="3" t="s">
        <v>319</v>
      </c>
      <c r="CM129" s="2">
        <v>117.93</v>
      </c>
      <c r="CP129" s="1">
        <v>4</v>
      </c>
      <c r="CQ129" s="1">
        <v>117.37</v>
      </c>
      <c r="CS129" s="1" t="s">
        <v>50</v>
      </c>
      <c r="CT129" s="1">
        <v>5</v>
      </c>
      <c r="CW129" s="3" t="s">
        <v>188</v>
      </c>
      <c r="CY129" s="2">
        <v>118.99</v>
      </c>
      <c r="DB129" s="1">
        <v>3</v>
      </c>
      <c r="DC129" s="1">
        <v>118.86</v>
      </c>
      <c r="DE129" s="1" t="s">
        <v>50</v>
      </c>
      <c r="DF129" s="1">
        <v>5</v>
      </c>
      <c r="DI129" s="4" t="s">
        <v>216</v>
      </c>
      <c r="DK129" s="1">
        <v>117.37</v>
      </c>
      <c r="DM129" s="1" t="s">
        <v>17</v>
      </c>
      <c r="DN129" s="1">
        <v>2</v>
      </c>
      <c r="DO129" s="2">
        <v>118.93</v>
      </c>
      <c r="DQ129" s="1" t="s">
        <v>50</v>
      </c>
      <c r="DR129" s="1">
        <v>5</v>
      </c>
      <c r="DT129" s="4" t="s">
        <v>234</v>
      </c>
      <c r="DU129" s="3"/>
      <c r="DW129" s="1">
        <v>117.68000000000002</v>
      </c>
      <c r="DZ129" s="1">
        <v>6</v>
      </c>
      <c r="EA129" s="2">
        <v>117.01</v>
      </c>
      <c r="EB129" s="2"/>
    </row>
    <row r="130" spans="1:155" x14ac:dyDescent="0.25">
      <c r="A130" s="1" t="s">
        <v>50</v>
      </c>
      <c r="B130" s="1">
        <v>6</v>
      </c>
      <c r="E130" s="6" t="s">
        <v>309</v>
      </c>
      <c r="G130" s="2">
        <v>122.48</v>
      </c>
      <c r="J130" s="1">
        <v>7</v>
      </c>
      <c r="K130" s="1">
        <v>118.89</v>
      </c>
      <c r="M130" s="1" t="s">
        <v>50</v>
      </c>
      <c r="N130" s="1">
        <v>6</v>
      </c>
      <c r="Q130" s="6" t="s">
        <v>307</v>
      </c>
      <c r="S130" s="2">
        <v>117.27</v>
      </c>
      <c r="U130" s="1" t="s">
        <v>3</v>
      </c>
      <c r="V130" s="1">
        <v>2</v>
      </c>
      <c r="W130" s="1">
        <v>118.03</v>
      </c>
      <c r="Y130" s="1" t="s">
        <v>50</v>
      </c>
      <c r="Z130" s="1">
        <v>6</v>
      </c>
      <c r="AC130" s="3" t="s">
        <v>315</v>
      </c>
      <c r="AE130" s="2">
        <v>120.25</v>
      </c>
      <c r="AH130" s="1">
        <v>6</v>
      </c>
      <c r="AI130" s="1">
        <v>117.33</v>
      </c>
      <c r="AK130" s="1" t="s">
        <v>50</v>
      </c>
      <c r="AL130" s="15">
        <v>6</v>
      </c>
      <c r="AO130" s="6" t="s">
        <v>128</v>
      </c>
      <c r="AQ130" s="2">
        <v>118.92</v>
      </c>
      <c r="AT130" s="1">
        <v>5</v>
      </c>
      <c r="AU130" s="1">
        <v>118.11</v>
      </c>
      <c r="AW130" s="1" t="s">
        <v>50</v>
      </c>
      <c r="AX130" s="1">
        <v>6</v>
      </c>
      <c r="BA130" s="6" t="s">
        <v>133</v>
      </c>
      <c r="BC130" s="2">
        <v>118.24000000000001</v>
      </c>
      <c r="BE130" s="1" t="s">
        <v>3</v>
      </c>
      <c r="BF130" s="1">
        <v>3</v>
      </c>
      <c r="BG130" s="2">
        <v>118.28</v>
      </c>
      <c r="BI130" s="1" t="s">
        <v>50</v>
      </c>
      <c r="BJ130" s="15">
        <v>6</v>
      </c>
      <c r="BM130" s="6" t="s">
        <v>318</v>
      </c>
      <c r="BO130" s="2">
        <v>118.81</v>
      </c>
      <c r="BQ130" s="1" t="s">
        <v>3</v>
      </c>
      <c r="BR130" s="1">
        <v>8</v>
      </c>
      <c r="BS130" s="1">
        <v>118.99</v>
      </c>
      <c r="BU130" s="1" t="s">
        <v>50</v>
      </c>
      <c r="BV130" s="1">
        <v>6</v>
      </c>
      <c r="BY130" s="3" t="s">
        <v>320</v>
      </c>
      <c r="CA130" s="2">
        <v>118.5</v>
      </c>
      <c r="CC130" s="1" t="s">
        <v>3</v>
      </c>
      <c r="CD130" s="1">
        <v>2</v>
      </c>
      <c r="CE130" s="2">
        <v>118.86</v>
      </c>
      <c r="CG130" s="1" t="s">
        <v>50</v>
      </c>
      <c r="CH130" s="1" t="s">
        <v>6</v>
      </c>
      <c r="CK130" s="3" t="s">
        <v>321</v>
      </c>
      <c r="CM130" s="2">
        <v>119.21</v>
      </c>
      <c r="CP130" s="1">
        <v>9</v>
      </c>
      <c r="CS130" s="1" t="s">
        <v>50</v>
      </c>
      <c r="CT130" s="1">
        <v>6</v>
      </c>
      <c r="CW130" s="3" t="s">
        <v>165</v>
      </c>
      <c r="CY130" s="2">
        <v>118.99</v>
      </c>
      <c r="DB130" s="1">
        <v>8</v>
      </c>
      <c r="DC130" s="1">
        <v>118.57</v>
      </c>
      <c r="DE130" s="1" t="s">
        <v>50</v>
      </c>
      <c r="DF130" s="1">
        <v>6</v>
      </c>
      <c r="DI130" s="4" t="s">
        <v>180</v>
      </c>
      <c r="DK130" s="2">
        <v>117.69</v>
      </c>
      <c r="DM130" s="1" t="s">
        <v>17</v>
      </c>
      <c r="DN130" s="1">
        <v>7</v>
      </c>
      <c r="DO130" s="2">
        <v>117.75</v>
      </c>
      <c r="DQ130" s="1" t="s">
        <v>50</v>
      </c>
      <c r="DR130" s="1">
        <v>6</v>
      </c>
      <c r="DT130" s="4" t="s">
        <v>233</v>
      </c>
      <c r="DU130" s="3"/>
      <c r="DW130" s="1">
        <v>118.41000000000001</v>
      </c>
      <c r="DY130" s="1" t="s">
        <v>17</v>
      </c>
      <c r="DZ130" s="1">
        <v>3</v>
      </c>
      <c r="EA130" s="2">
        <v>119.32</v>
      </c>
      <c r="EB130" s="2"/>
    </row>
    <row r="131" spans="1:155" x14ac:dyDescent="0.25">
      <c r="A131" s="1" t="s">
        <v>50</v>
      </c>
      <c r="B131" s="1">
        <v>7</v>
      </c>
      <c r="E131" s="6" t="s">
        <v>312</v>
      </c>
      <c r="G131" s="2">
        <v>123.24</v>
      </c>
      <c r="J131" s="1">
        <v>8</v>
      </c>
      <c r="K131" s="1">
        <v>120.42</v>
      </c>
      <c r="M131" s="1" t="s">
        <v>50</v>
      </c>
      <c r="N131" s="1">
        <v>7</v>
      </c>
      <c r="Q131" s="6" t="s">
        <v>314</v>
      </c>
      <c r="S131" s="2">
        <v>119.62</v>
      </c>
      <c r="V131" s="1">
        <v>1</v>
      </c>
      <c r="W131" s="1">
        <v>119.44</v>
      </c>
      <c r="Y131" s="1" t="s">
        <v>50</v>
      </c>
      <c r="Z131" s="1">
        <v>7</v>
      </c>
      <c r="AC131" s="3" t="s">
        <v>316</v>
      </c>
      <c r="AE131" s="2">
        <v>120.71</v>
      </c>
      <c r="AH131" s="1">
        <v>4</v>
      </c>
      <c r="AI131" s="1">
        <v>116.93</v>
      </c>
      <c r="AK131" s="1" t="s">
        <v>50</v>
      </c>
      <c r="AL131" s="15">
        <v>7</v>
      </c>
      <c r="AO131" s="6" t="s">
        <v>118</v>
      </c>
      <c r="AQ131" s="2">
        <v>120.9</v>
      </c>
      <c r="AT131" s="1">
        <v>2</v>
      </c>
      <c r="AU131" s="1">
        <v>118.63</v>
      </c>
      <c r="AW131" s="1" t="s">
        <v>50</v>
      </c>
      <c r="AX131" s="1">
        <v>7</v>
      </c>
      <c r="BA131" s="6" t="s">
        <v>125</v>
      </c>
      <c r="BC131" s="2">
        <v>118.73</v>
      </c>
      <c r="BF131" s="1">
        <v>9</v>
      </c>
      <c r="BG131" s="2">
        <v>117.32</v>
      </c>
      <c r="BI131" s="1" t="s">
        <v>50</v>
      </c>
      <c r="BJ131" s="15">
        <v>7</v>
      </c>
      <c r="BM131" s="6" t="s">
        <v>160</v>
      </c>
      <c r="BO131" s="2">
        <v>118.81</v>
      </c>
      <c r="BQ131" s="1" t="s">
        <v>3</v>
      </c>
      <c r="BR131" s="1">
        <v>2</v>
      </c>
      <c r="BS131" s="1">
        <v>119.72</v>
      </c>
      <c r="BU131" s="1" t="s">
        <v>50</v>
      </c>
      <c r="BV131" s="1">
        <v>7</v>
      </c>
      <c r="BY131" s="3" t="s">
        <v>133</v>
      </c>
      <c r="CA131" s="2">
        <v>118.66</v>
      </c>
      <c r="CD131" s="1">
        <v>8</v>
      </c>
      <c r="CE131" s="2">
        <v>118.21</v>
      </c>
      <c r="CG131" s="1" t="s">
        <v>50</v>
      </c>
      <c r="CH131" s="1">
        <v>7</v>
      </c>
      <c r="CK131" s="3" t="s">
        <v>221</v>
      </c>
      <c r="CM131" s="2">
        <v>119.63</v>
      </c>
      <c r="CP131" s="1">
        <v>3</v>
      </c>
      <c r="CQ131" s="1">
        <v>118.67</v>
      </c>
      <c r="CS131" s="1" t="s">
        <v>50</v>
      </c>
      <c r="CT131" s="1">
        <v>7</v>
      </c>
      <c r="CW131" s="3" t="s">
        <v>216</v>
      </c>
      <c r="CY131" s="2">
        <v>119.09</v>
      </c>
      <c r="DB131" s="1">
        <v>4</v>
      </c>
      <c r="DC131" s="1">
        <v>118.35</v>
      </c>
      <c r="DE131" s="1" t="s">
        <v>50</v>
      </c>
      <c r="DF131" s="1">
        <v>7</v>
      </c>
      <c r="DI131" s="4" t="s">
        <v>163</v>
      </c>
      <c r="DK131" s="2">
        <v>119.1</v>
      </c>
      <c r="DN131" s="1">
        <v>8</v>
      </c>
      <c r="DO131" s="2">
        <v>118.44</v>
      </c>
      <c r="DQ131" s="1" t="s">
        <v>50</v>
      </c>
      <c r="DR131" s="1">
        <v>7</v>
      </c>
      <c r="DT131" s="4" t="s">
        <v>254</v>
      </c>
      <c r="DU131" s="3"/>
      <c r="DW131" s="2">
        <v>118.73</v>
      </c>
      <c r="DZ131" s="1">
        <v>8</v>
      </c>
      <c r="EA131" s="2">
        <v>117.38</v>
      </c>
      <c r="EB131" s="2"/>
    </row>
    <row r="132" spans="1:155" x14ac:dyDescent="0.25">
      <c r="A132" s="1" t="s">
        <v>50</v>
      </c>
      <c r="E132" s="6" t="s">
        <v>287</v>
      </c>
      <c r="G132" s="16" t="s">
        <v>40</v>
      </c>
      <c r="I132" s="1">
        <v>3</v>
      </c>
      <c r="K132" s="1">
        <v>117.99</v>
      </c>
      <c r="M132" s="1" t="s">
        <v>50</v>
      </c>
      <c r="N132" s="1">
        <v>8</v>
      </c>
      <c r="Q132" s="6" t="s">
        <v>300</v>
      </c>
      <c r="S132" s="2">
        <v>120.95</v>
      </c>
      <c r="V132" s="1">
        <v>8</v>
      </c>
      <c r="W132" s="1">
        <v>119.21</v>
      </c>
      <c r="Y132" s="1" t="s">
        <v>50</v>
      </c>
      <c r="Z132" s="1">
        <v>8</v>
      </c>
      <c r="AC132" s="3" t="s">
        <v>278</v>
      </c>
      <c r="AE132" s="2">
        <v>121.52</v>
      </c>
      <c r="AH132" s="1">
        <v>8</v>
      </c>
      <c r="AI132" s="1">
        <v>117.99</v>
      </c>
      <c r="AK132" s="1" t="s">
        <v>50</v>
      </c>
      <c r="AO132" s="6" t="s">
        <v>139</v>
      </c>
      <c r="AQ132" s="16" t="s">
        <v>70</v>
      </c>
      <c r="AT132" s="1">
        <v>7</v>
      </c>
      <c r="AU132" s="1">
        <v>116.98</v>
      </c>
      <c r="AW132" s="1" t="s">
        <v>50</v>
      </c>
      <c r="AX132" s="1">
        <v>8</v>
      </c>
      <c r="BA132" s="6" t="s">
        <v>126</v>
      </c>
      <c r="BC132" s="2">
        <v>122.63</v>
      </c>
      <c r="BF132" s="1">
        <v>5</v>
      </c>
      <c r="BG132" s="2">
        <v>116</v>
      </c>
      <c r="BI132" s="1" t="s">
        <v>50</v>
      </c>
      <c r="BJ132" s="15">
        <v>8</v>
      </c>
      <c r="BM132" s="6" t="s">
        <v>140</v>
      </c>
      <c r="BO132" s="2">
        <v>120.31</v>
      </c>
      <c r="BR132" s="1">
        <v>1</v>
      </c>
      <c r="BS132" s="1">
        <v>119.27</v>
      </c>
      <c r="BU132" s="1" t="s">
        <v>50</v>
      </c>
      <c r="BV132" s="1" t="s">
        <v>6</v>
      </c>
      <c r="BY132" s="4" t="s">
        <v>495</v>
      </c>
      <c r="CA132" s="2">
        <v>119.74</v>
      </c>
      <c r="CD132" s="1">
        <v>3</v>
      </c>
      <c r="CE132" s="2">
        <v>118.14</v>
      </c>
      <c r="CG132" s="1" t="s">
        <v>50</v>
      </c>
      <c r="CH132" s="1">
        <v>8</v>
      </c>
      <c r="CK132" s="3" t="s">
        <v>153</v>
      </c>
      <c r="CM132" s="2">
        <v>120.19</v>
      </c>
      <c r="CP132" s="1">
        <v>8</v>
      </c>
      <c r="CQ132" s="1">
        <v>117.79</v>
      </c>
      <c r="CS132" s="1" t="s">
        <v>50</v>
      </c>
      <c r="CT132" s="1">
        <v>8</v>
      </c>
      <c r="CW132" s="3" t="s">
        <v>219</v>
      </c>
      <c r="CY132" s="2">
        <v>119.7</v>
      </c>
      <c r="DB132" s="1">
        <v>2</v>
      </c>
      <c r="DC132" s="1">
        <v>118.86</v>
      </c>
      <c r="DE132" s="1" t="s">
        <v>50</v>
      </c>
      <c r="DF132" s="1">
        <v>8</v>
      </c>
      <c r="DI132" s="4" t="s">
        <v>206</v>
      </c>
      <c r="DK132" s="1">
        <v>119.57</v>
      </c>
      <c r="DN132" s="1">
        <v>1</v>
      </c>
      <c r="DO132" s="2">
        <v>118.79</v>
      </c>
      <c r="DQ132" s="1" t="s">
        <v>50</v>
      </c>
      <c r="DR132" s="1">
        <v>8</v>
      </c>
      <c r="DT132" s="4" t="s">
        <v>247</v>
      </c>
      <c r="DU132" s="3"/>
      <c r="DW132" s="1">
        <v>118.98</v>
      </c>
      <c r="DZ132" s="1">
        <v>2</v>
      </c>
      <c r="EA132" s="2">
        <v>117.38</v>
      </c>
      <c r="EB132" s="2"/>
    </row>
    <row r="133" spans="1:155" x14ac:dyDescent="0.25">
      <c r="BM133" s="4"/>
    </row>
    <row r="134" spans="1:155" x14ac:dyDescent="0.25">
      <c r="BM134" s="4"/>
      <c r="BS134" s="2"/>
    </row>
    <row r="137" spans="1:155" x14ac:dyDescent="0.25">
      <c r="ET137" s="32"/>
      <c r="EU137" s="32"/>
      <c r="EV137" s="32"/>
      <c r="EW137" s="32"/>
      <c r="EX137" s="32"/>
      <c r="EY137" s="32"/>
    </row>
    <row r="138" spans="1:155" x14ac:dyDescent="0.25">
      <c r="ET138" s="32"/>
      <c r="EU138" s="32"/>
      <c r="EV138" s="32"/>
      <c r="EW138" s="32"/>
      <c r="EX138" s="32"/>
      <c r="EY138" s="32"/>
    </row>
    <row r="139" spans="1:155" x14ac:dyDescent="0.25">
      <c r="G139" s="2" t="s">
        <v>2</v>
      </c>
      <c r="H139" s="1" t="s">
        <v>19</v>
      </c>
      <c r="S139" s="2" t="s">
        <v>2</v>
      </c>
      <c r="T139" s="1" t="s">
        <v>19</v>
      </c>
      <c r="AE139" s="2" t="s">
        <v>2</v>
      </c>
      <c r="AF139" s="1" t="s">
        <v>19</v>
      </c>
      <c r="AQ139" s="2" t="s">
        <v>2</v>
      </c>
      <c r="AR139" s="1" t="s">
        <v>19</v>
      </c>
      <c r="BA139" s="1"/>
      <c r="BC139" s="1" t="s">
        <v>2</v>
      </c>
      <c r="BD139" s="1" t="s">
        <v>19</v>
      </c>
      <c r="BO139" s="2" t="s">
        <v>2</v>
      </c>
      <c r="BP139" s="1" t="s">
        <v>19</v>
      </c>
      <c r="CA139" s="2" t="s">
        <v>2</v>
      </c>
      <c r="CB139" s="1" t="s">
        <v>19</v>
      </c>
      <c r="CM139" s="2" t="s">
        <v>2</v>
      </c>
      <c r="CN139" s="1" t="s">
        <v>19</v>
      </c>
      <c r="CY139" s="18" t="s">
        <v>2</v>
      </c>
      <c r="CZ139" s="1" t="s">
        <v>19</v>
      </c>
      <c r="DK139" s="1" t="s">
        <v>2</v>
      </c>
      <c r="DL139" s="1" t="s">
        <v>19</v>
      </c>
      <c r="DW139" s="1" t="s">
        <v>2</v>
      </c>
      <c r="DX139" s="1" t="s">
        <v>19</v>
      </c>
      <c r="EE139" s="1" t="s">
        <v>117</v>
      </c>
      <c r="EJ139" s="1" t="s">
        <v>338</v>
      </c>
      <c r="ET139" s="32"/>
      <c r="EU139" s="32"/>
      <c r="EV139" s="32"/>
      <c r="EW139" s="32"/>
      <c r="EX139" s="32"/>
      <c r="EY139" s="32"/>
    </row>
    <row r="140" spans="1:155" x14ac:dyDescent="0.25">
      <c r="E140" s="1" t="s">
        <v>116</v>
      </c>
      <c r="F140" s="1">
        <v>1</v>
      </c>
      <c r="G140" s="5">
        <v>2</v>
      </c>
      <c r="H140" s="5">
        <v>2</v>
      </c>
      <c r="Q140" s="1" t="s">
        <v>116</v>
      </c>
      <c r="R140" s="1">
        <v>1</v>
      </c>
      <c r="S140" s="5">
        <v>1</v>
      </c>
      <c r="T140" s="5"/>
      <c r="AC140" s="1" t="s">
        <v>116</v>
      </c>
      <c r="AD140" s="1">
        <v>1</v>
      </c>
      <c r="AE140" s="5">
        <v>2</v>
      </c>
      <c r="AF140" s="5">
        <v>1</v>
      </c>
      <c r="AO140" s="1" t="s">
        <v>116</v>
      </c>
      <c r="AP140" s="1">
        <v>1</v>
      </c>
      <c r="AQ140" s="5">
        <v>4</v>
      </c>
      <c r="AR140" s="5"/>
      <c r="BA140" s="1" t="s">
        <v>116</v>
      </c>
      <c r="BB140" s="1">
        <v>1</v>
      </c>
      <c r="BM140" s="1" t="s">
        <v>116</v>
      </c>
      <c r="BN140" s="1">
        <v>1</v>
      </c>
      <c r="BO140" s="5">
        <v>1</v>
      </c>
      <c r="BP140" s="5"/>
      <c r="BY140" s="1" t="s">
        <v>116</v>
      </c>
      <c r="BZ140" s="1">
        <v>1</v>
      </c>
      <c r="CA140" s="5">
        <v>1</v>
      </c>
      <c r="CB140" s="5">
        <v>1</v>
      </c>
      <c r="CK140" s="1" t="s">
        <v>116</v>
      </c>
      <c r="CL140" s="1">
        <v>1</v>
      </c>
      <c r="CM140" s="5">
        <v>3</v>
      </c>
      <c r="CN140" s="5">
        <v>1</v>
      </c>
      <c r="CW140" s="1" t="s">
        <v>116</v>
      </c>
      <c r="CX140" s="1">
        <v>1</v>
      </c>
      <c r="CZ140" s="1">
        <v>1</v>
      </c>
      <c r="DI140" s="1" t="s">
        <v>116</v>
      </c>
      <c r="DJ140" s="1">
        <v>1</v>
      </c>
      <c r="DK140" s="1">
        <v>3</v>
      </c>
      <c r="DU140" s="1" t="s">
        <v>116</v>
      </c>
      <c r="DV140" s="1">
        <v>1</v>
      </c>
      <c r="DW140" s="1">
        <v>2</v>
      </c>
      <c r="DX140" s="1">
        <v>2</v>
      </c>
      <c r="EC140" s="5">
        <f>SUM(G140,S140,AE140,AQ140,BC140,BO140,CA140,CM140,CY140,DK140,DW140)</f>
        <v>19</v>
      </c>
      <c r="ED140" s="5">
        <f>SUM(H140,T140,AF140,AR140,BD140,BP140,CB140,CN140,CZ140,DL140,DX140)</f>
        <v>8</v>
      </c>
      <c r="EE140" s="1">
        <f>EC140+ED140</f>
        <v>27</v>
      </c>
      <c r="EF140" s="4" t="s">
        <v>276</v>
      </c>
      <c r="EH140" s="1">
        <v>51</v>
      </c>
      <c r="EJ140" s="5">
        <f>(EE140/EH140)*100</f>
        <v>52.941176470588239</v>
      </c>
      <c r="EL140" s="32" t="s">
        <v>611</v>
      </c>
      <c r="EM140" s="32" t="s">
        <v>612</v>
      </c>
      <c r="EN140" s="32">
        <f>SUM(EE140:EE141,EE146:EE147)</f>
        <v>126</v>
      </c>
      <c r="EO140" s="32">
        <f>SUM(EH140:EH141,EH146:EH147)</f>
        <v>227</v>
      </c>
      <c r="EP140" s="2">
        <f>(EN140/EO140)*100</f>
        <v>55.506607929515418</v>
      </c>
      <c r="EQ140" s="32"/>
      <c r="ER140" s="32">
        <f>EO140-EN140</f>
        <v>101</v>
      </c>
      <c r="ET140" s="32"/>
      <c r="EU140" s="32"/>
      <c r="EV140" s="32"/>
      <c r="EW140" s="32"/>
      <c r="EX140" s="32"/>
      <c r="EY140" s="32"/>
    </row>
    <row r="141" spans="1:155" x14ac:dyDescent="0.25">
      <c r="F141" s="1">
        <v>2</v>
      </c>
      <c r="G141" s="5">
        <v>3</v>
      </c>
      <c r="H141" s="5"/>
      <c r="R141" s="1">
        <v>2</v>
      </c>
      <c r="S141" s="5">
        <v>3</v>
      </c>
      <c r="T141" s="5"/>
      <c r="AD141" s="1">
        <v>2</v>
      </c>
      <c r="AE141" s="5">
        <v>2</v>
      </c>
      <c r="AF141" s="5">
        <v>1</v>
      </c>
      <c r="AP141" s="1">
        <v>2</v>
      </c>
      <c r="AQ141" s="5">
        <v>3</v>
      </c>
      <c r="AR141" s="5"/>
      <c r="BA141" s="1"/>
      <c r="BB141" s="1">
        <v>2</v>
      </c>
      <c r="BC141" s="1">
        <v>2</v>
      </c>
      <c r="BN141" s="1">
        <v>2</v>
      </c>
      <c r="BO141" s="5">
        <v>4</v>
      </c>
      <c r="BP141" s="5">
        <v>1</v>
      </c>
      <c r="BZ141" s="1">
        <v>2</v>
      </c>
      <c r="CA141" s="5">
        <v>3</v>
      </c>
      <c r="CB141" s="5">
        <v>1</v>
      </c>
      <c r="CL141" s="1">
        <v>2</v>
      </c>
      <c r="CM141" s="5">
        <v>3</v>
      </c>
      <c r="CN141" s="5">
        <v>1</v>
      </c>
      <c r="CX141" s="1">
        <v>2</v>
      </c>
      <c r="CY141" s="18">
        <v>3</v>
      </c>
      <c r="CZ141" s="1">
        <v>2</v>
      </c>
      <c r="DJ141" s="1">
        <v>2</v>
      </c>
      <c r="DK141" s="1">
        <v>2</v>
      </c>
      <c r="DL141" s="1">
        <v>1</v>
      </c>
      <c r="DV141" s="1">
        <v>2</v>
      </c>
      <c r="DW141" s="1">
        <v>1</v>
      </c>
      <c r="DX141" s="1">
        <v>1</v>
      </c>
      <c r="EC141" s="5">
        <f t="shared" ref="EC141:EC147" si="0">SUM(G141,S141,AE141,AQ141,BC141,BO141,CA141,CM141,CY141,DK141,DW141)</f>
        <v>29</v>
      </c>
      <c r="ED141" s="5">
        <f t="shared" ref="ED141:ED147" si="1">SUM(H141,T141,AF141,AR141,BD141,BP141,CB141,CN141,CZ141,DL141,DX141)</f>
        <v>8</v>
      </c>
      <c r="EE141" s="1">
        <f t="shared" ref="EE141:EE147" si="2">EC141+ED141</f>
        <v>37</v>
      </c>
      <c r="EH141" s="1">
        <v>62</v>
      </c>
      <c r="EJ141" s="5">
        <f t="shared" ref="EJ141:EJ147" si="3">(EE141/EH141)*100</f>
        <v>59.677419354838712</v>
      </c>
      <c r="EL141" s="32"/>
      <c r="EM141" s="32" t="s">
        <v>613</v>
      </c>
      <c r="EN141" s="32">
        <f>SUM(EE142:EE145)</f>
        <v>138</v>
      </c>
      <c r="EO141" s="32">
        <f>SUM(EH142:EH145)</f>
        <v>256</v>
      </c>
      <c r="EP141" s="2">
        <f>(EN141/EO141)*100</f>
        <v>53.90625</v>
      </c>
      <c r="EQ141" s="32"/>
      <c r="ER141" s="32">
        <f>EO141-EN141</f>
        <v>118</v>
      </c>
      <c r="ET141" s="32"/>
      <c r="EU141" s="32"/>
      <c r="EV141" s="32"/>
      <c r="EW141" s="32"/>
      <c r="EX141" s="32"/>
      <c r="EY141" s="32"/>
    </row>
    <row r="142" spans="1:155" x14ac:dyDescent="0.25">
      <c r="F142" s="1">
        <v>3</v>
      </c>
      <c r="G142" s="5">
        <v>2</v>
      </c>
      <c r="H142" s="5">
        <v>1</v>
      </c>
      <c r="R142" s="1">
        <v>3</v>
      </c>
      <c r="S142" s="5">
        <v>3</v>
      </c>
      <c r="T142" s="5">
        <v>1</v>
      </c>
      <c r="AD142" s="1">
        <v>3</v>
      </c>
      <c r="AE142" s="5">
        <v>4</v>
      </c>
      <c r="AF142" s="5"/>
      <c r="AP142" s="1">
        <v>3</v>
      </c>
      <c r="AQ142" s="5">
        <v>2</v>
      </c>
      <c r="AR142" s="5">
        <v>1</v>
      </c>
      <c r="BA142" s="1"/>
      <c r="BB142" s="1">
        <v>3</v>
      </c>
      <c r="BC142" s="1">
        <v>4</v>
      </c>
      <c r="BD142" s="1">
        <v>1</v>
      </c>
      <c r="BN142" s="1">
        <v>3</v>
      </c>
      <c r="BO142" s="5">
        <v>1</v>
      </c>
      <c r="BP142" s="5"/>
      <c r="BZ142" s="1">
        <v>3</v>
      </c>
      <c r="CA142" s="5">
        <v>3</v>
      </c>
      <c r="CB142" s="5"/>
      <c r="CL142" s="1">
        <v>3</v>
      </c>
      <c r="CM142" s="5"/>
      <c r="CN142" s="5">
        <v>1</v>
      </c>
      <c r="CX142" s="1">
        <v>3</v>
      </c>
      <c r="CY142" s="18">
        <v>4</v>
      </c>
      <c r="DJ142" s="1">
        <v>3</v>
      </c>
      <c r="DK142" s="1">
        <v>3</v>
      </c>
      <c r="DL142" s="1">
        <v>1</v>
      </c>
      <c r="DV142" s="1">
        <v>3</v>
      </c>
      <c r="DW142" s="1">
        <v>2</v>
      </c>
      <c r="DX142" s="1">
        <v>1</v>
      </c>
      <c r="EC142" s="5">
        <f>SUM(G142,S142,AE142,AQ142,BC142,BO142,CA142,CM142,CY142,DK142,DW142)</f>
        <v>28</v>
      </c>
      <c r="ED142" s="5">
        <f t="shared" si="1"/>
        <v>7</v>
      </c>
      <c r="EE142" s="1">
        <f t="shared" si="2"/>
        <v>35</v>
      </c>
      <c r="EH142" s="1">
        <v>64</v>
      </c>
      <c r="EJ142" s="5">
        <f t="shared" si="3"/>
        <v>54.6875</v>
      </c>
      <c r="ET142" s="32"/>
      <c r="EU142" s="32"/>
      <c r="EV142" s="32"/>
      <c r="EW142" s="32"/>
      <c r="EX142" s="32"/>
      <c r="EY142" s="32"/>
    </row>
    <row r="143" spans="1:155" x14ac:dyDescent="0.25">
      <c r="F143" s="1">
        <v>4</v>
      </c>
      <c r="G143" s="5">
        <v>2</v>
      </c>
      <c r="H143" s="5">
        <v>2</v>
      </c>
      <c r="R143" s="1">
        <v>4</v>
      </c>
      <c r="S143" s="5">
        <v>3</v>
      </c>
      <c r="T143" s="5">
        <v>1</v>
      </c>
      <c r="AD143" s="1">
        <v>4</v>
      </c>
      <c r="AE143" s="5">
        <v>2</v>
      </c>
      <c r="AF143" s="5"/>
      <c r="AP143" s="1">
        <v>4</v>
      </c>
      <c r="AQ143" s="5">
        <v>2</v>
      </c>
      <c r="AR143" s="5"/>
      <c r="BA143" s="1"/>
      <c r="BB143" s="1">
        <v>4</v>
      </c>
      <c r="BC143" s="1">
        <v>2</v>
      </c>
      <c r="BD143" s="1">
        <v>1</v>
      </c>
      <c r="BN143" s="1">
        <v>4</v>
      </c>
      <c r="BO143" s="5">
        <v>1</v>
      </c>
      <c r="BP143" s="5"/>
      <c r="BZ143" s="1">
        <v>4</v>
      </c>
      <c r="CA143" s="5">
        <v>4</v>
      </c>
      <c r="CB143" s="5"/>
      <c r="CL143" s="1">
        <v>4</v>
      </c>
      <c r="CM143" s="5">
        <v>1</v>
      </c>
      <c r="CN143" s="5">
        <v>1</v>
      </c>
      <c r="CX143" s="1">
        <v>4</v>
      </c>
      <c r="CY143" s="18">
        <v>3</v>
      </c>
      <c r="DJ143" s="1">
        <v>4</v>
      </c>
      <c r="DK143" s="1">
        <v>4</v>
      </c>
      <c r="DL143" s="1">
        <v>1</v>
      </c>
      <c r="DV143" s="1">
        <v>4</v>
      </c>
      <c r="DW143" s="1">
        <v>2</v>
      </c>
      <c r="EC143" s="5">
        <f t="shared" si="0"/>
        <v>26</v>
      </c>
      <c r="ED143" s="5">
        <f t="shared" si="1"/>
        <v>6</v>
      </c>
      <c r="EE143" s="1">
        <f t="shared" si="2"/>
        <v>32</v>
      </c>
      <c r="EH143" s="1">
        <v>64</v>
      </c>
      <c r="EJ143" s="5">
        <f t="shared" si="3"/>
        <v>50</v>
      </c>
      <c r="EM143" s="1" t="s">
        <v>614</v>
      </c>
      <c r="EN143" s="35">
        <f>SUM(EE140:EE141)</f>
        <v>64</v>
      </c>
      <c r="EO143" s="35">
        <f>SUM(EH140:EH141)</f>
        <v>113</v>
      </c>
      <c r="EP143" s="2">
        <f>(EN143/EO143)*100</f>
        <v>56.637168141592923</v>
      </c>
      <c r="EQ143" s="35"/>
      <c r="ER143" s="35">
        <f>EO143-EN143</f>
        <v>49</v>
      </c>
      <c r="ET143" s="32"/>
      <c r="EU143" s="32"/>
      <c r="EV143" s="32"/>
      <c r="EW143" s="32"/>
      <c r="EX143" s="32"/>
      <c r="EY143" s="32"/>
    </row>
    <row r="144" spans="1:155" x14ac:dyDescent="0.25">
      <c r="F144" s="1">
        <v>5</v>
      </c>
      <c r="G144" s="5">
        <v>2</v>
      </c>
      <c r="H144" s="5">
        <v>2</v>
      </c>
      <c r="R144" s="1">
        <v>5</v>
      </c>
      <c r="S144" s="5">
        <v>1</v>
      </c>
      <c r="T144" s="5"/>
      <c r="AD144" s="1">
        <v>5</v>
      </c>
      <c r="AE144" s="5">
        <v>2</v>
      </c>
      <c r="AF144" s="5">
        <v>1</v>
      </c>
      <c r="AP144" s="1">
        <v>5</v>
      </c>
      <c r="AQ144" s="5">
        <v>3</v>
      </c>
      <c r="AR144" s="5">
        <v>1</v>
      </c>
      <c r="BA144" s="1"/>
      <c r="BB144" s="1">
        <v>5</v>
      </c>
      <c r="BC144" s="1">
        <v>2</v>
      </c>
      <c r="BD144" s="1">
        <v>1</v>
      </c>
      <c r="BN144" s="1">
        <v>5</v>
      </c>
      <c r="BO144" s="5">
        <v>2</v>
      </c>
      <c r="BP144" s="5">
        <v>2</v>
      </c>
      <c r="BZ144" s="1">
        <v>5</v>
      </c>
      <c r="CA144" s="5">
        <v>3</v>
      </c>
      <c r="CB144" s="5"/>
      <c r="CL144" s="1">
        <v>5</v>
      </c>
      <c r="CM144" s="5">
        <v>2</v>
      </c>
      <c r="CN144" s="5">
        <v>1</v>
      </c>
      <c r="CX144" s="1">
        <v>5</v>
      </c>
      <c r="CY144" s="18">
        <v>1</v>
      </c>
      <c r="CZ144" s="1">
        <v>2</v>
      </c>
      <c r="DJ144" s="1">
        <v>5</v>
      </c>
      <c r="DK144" s="1">
        <v>1</v>
      </c>
      <c r="DL144" s="1">
        <v>2</v>
      </c>
      <c r="DV144" s="1">
        <v>5</v>
      </c>
      <c r="DW144" s="1">
        <v>3</v>
      </c>
      <c r="DX144" s="1">
        <v>2</v>
      </c>
      <c r="EC144" s="5">
        <f t="shared" si="0"/>
        <v>22</v>
      </c>
      <c r="ED144" s="5">
        <f t="shared" si="1"/>
        <v>14</v>
      </c>
      <c r="EE144" s="1">
        <f t="shared" si="2"/>
        <v>36</v>
      </c>
      <c r="EH144" s="1">
        <v>64</v>
      </c>
      <c r="EJ144" s="5">
        <f t="shared" si="3"/>
        <v>56.25</v>
      </c>
      <c r="EM144" s="1" t="s">
        <v>615</v>
      </c>
      <c r="EN144" s="35">
        <f>SUM(EE146:EE147)</f>
        <v>62</v>
      </c>
      <c r="EO144" s="35">
        <f>SUM(EH146:EH147)</f>
        <v>114</v>
      </c>
      <c r="EP144" s="2">
        <f>(EN144/EO144)*100</f>
        <v>54.385964912280706</v>
      </c>
      <c r="EQ144" s="35"/>
      <c r="ER144" s="35">
        <f>EO144-EN144</f>
        <v>52</v>
      </c>
      <c r="ET144" s="32"/>
      <c r="EU144" s="32"/>
      <c r="EV144" s="32"/>
      <c r="EW144" s="32"/>
      <c r="EX144" s="32"/>
      <c r="EY144" s="32"/>
    </row>
    <row r="145" spans="5:181" x14ac:dyDescent="0.25">
      <c r="F145" s="1">
        <v>6</v>
      </c>
      <c r="G145" s="5"/>
      <c r="H145" s="5">
        <v>1</v>
      </c>
      <c r="R145" s="1">
        <v>6</v>
      </c>
      <c r="S145" s="5">
        <v>2</v>
      </c>
      <c r="T145" s="5">
        <v>2</v>
      </c>
      <c r="AD145" s="1">
        <v>6</v>
      </c>
      <c r="AE145" s="5">
        <v>4</v>
      </c>
      <c r="AF145" s="5"/>
      <c r="AP145" s="1">
        <v>6</v>
      </c>
      <c r="AQ145" s="5">
        <v>1</v>
      </c>
      <c r="AR145" s="5">
        <v>1</v>
      </c>
      <c r="BA145" s="1"/>
      <c r="BB145" s="1">
        <v>6</v>
      </c>
      <c r="BC145" s="1">
        <v>2</v>
      </c>
      <c r="BD145" s="1">
        <v>1</v>
      </c>
      <c r="BN145" s="1">
        <v>6</v>
      </c>
      <c r="BO145" s="5">
        <v>2</v>
      </c>
      <c r="BP145" s="5">
        <v>1</v>
      </c>
      <c r="BZ145" s="1">
        <v>6</v>
      </c>
      <c r="CA145" s="5">
        <v>2</v>
      </c>
      <c r="CB145" s="5">
        <v>1</v>
      </c>
      <c r="CL145" s="1">
        <v>6</v>
      </c>
      <c r="CM145" s="5">
        <v>6</v>
      </c>
      <c r="CN145" s="5"/>
      <c r="CX145" s="1">
        <v>6</v>
      </c>
      <c r="CY145" s="18">
        <v>2</v>
      </c>
      <c r="DJ145" s="1">
        <v>6</v>
      </c>
      <c r="DK145" s="1">
        <v>2</v>
      </c>
      <c r="DV145" s="1">
        <v>6</v>
      </c>
      <c r="DW145" s="1">
        <v>5</v>
      </c>
      <c r="EC145" s="5">
        <f t="shared" si="0"/>
        <v>28</v>
      </c>
      <c r="ED145" s="5">
        <f t="shared" si="1"/>
        <v>7</v>
      </c>
      <c r="EE145" s="1">
        <f t="shared" si="2"/>
        <v>35</v>
      </c>
      <c r="EH145" s="1">
        <v>64</v>
      </c>
      <c r="EJ145" s="5">
        <f t="shared" si="3"/>
        <v>54.6875</v>
      </c>
      <c r="ET145" s="32"/>
      <c r="EU145" s="32"/>
      <c r="EV145" s="32"/>
      <c r="EW145" s="32"/>
      <c r="EX145" s="32"/>
      <c r="EY145" s="32"/>
    </row>
    <row r="146" spans="5:181" x14ac:dyDescent="0.25">
      <c r="F146" s="1">
        <v>7</v>
      </c>
      <c r="G146" s="5">
        <v>2</v>
      </c>
      <c r="H146" s="5"/>
      <c r="R146" s="1">
        <v>7</v>
      </c>
      <c r="S146" s="5">
        <v>3</v>
      </c>
      <c r="T146" s="5">
        <v>2</v>
      </c>
      <c r="AD146" s="1">
        <v>7</v>
      </c>
      <c r="AE146" s="5">
        <v>3</v>
      </c>
      <c r="AF146" s="5"/>
      <c r="AP146" s="1">
        <v>7</v>
      </c>
      <c r="AQ146" s="5">
        <v>2</v>
      </c>
      <c r="AR146" s="5">
        <v>1</v>
      </c>
      <c r="BA146" s="1"/>
      <c r="BB146" s="1">
        <v>7</v>
      </c>
      <c r="BC146" s="1">
        <v>1</v>
      </c>
      <c r="BD146" s="1">
        <v>2</v>
      </c>
      <c r="BN146" s="1">
        <v>7</v>
      </c>
      <c r="BO146" s="5">
        <v>3</v>
      </c>
      <c r="BP146" s="5">
        <v>2</v>
      </c>
      <c r="BZ146" s="1">
        <v>7</v>
      </c>
      <c r="CA146" s="5">
        <v>3</v>
      </c>
      <c r="CB146" s="5">
        <v>1</v>
      </c>
      <c r="CL146" s="1">
        <v>7</v>
      </c>
      <c r="CM146" s="5">
        <v>2</v>
      </c>
      <c r="CN146" s="5"/>
      <c r="CX146" s="1">
        <v>7</v>
      </c>
      <c r="CY146" s="18">
        <v>1</v>
      </c>
      <c r="CZ146" s="1">
        <v>1</v>
      </c>
      <c r="DJ146" s="1">
        <v>7</v>
      </c>
      <c r="DL146" s="1">
        <v>2</v>
      </c>
      <c r="DV146" s="1">
        <v>7</v>
      </c>
      <c r="DW146" s="1">
        <v>1</v>
      </c>
      <c r="EC146" s="5">
        <f t="shared" si="0"/>
        <v>21</v>
      </c>
      <c r="ED146" s="5">
        <f t="shared" si="1"/>
        <v>11</v>
      </c>
      <c r="EE146" s="1">
        <f t="shared" si="2"/>
        <v>32</v>
      </c>
      <c r="EF146" s="4" t="s">
        <v>339</v>
      </c>
      <c r="EH146" s="1">
        <v>65</v>
      </c>
      <c r="EJ146" s="5">
        <f t="shared" si="3"/>
        <v>49.230769230769234</v>
      </c>
      <c r="ET146" s="32"/>
      <c r="EU146" s="32"/>
      <c r="EV146" s="32"/>
      <c r="EW146" s="32"/>
      <c r="EX146" s="32"/>
      <c r="EY146" s="32"/>
    </row>
    <row r="147" spans="5:181" x14ac:dyDescent="0.25">
      <c r="F147" s="1">
        <v>8</v>
      </c>
      <c r="G147" s="5">
        <v>2</v>
      </c>
      <c r="H147" s="5">
        <v>1</v>
      </c>
      <c r="R147" s="1">
        <v>8</v>
      </c>
      <c r="S147" s="5">
        <v>2</v>
      </c>
      <c r="T147" s="5"/>
      <c r="AD147" s="1">
        <v>8</v>
      </c>
      <c r="AE147" s="5">
        <v>1</v>
      </c>
      <c r="AF147" s="5">
        <v>1</v>
      </c>
      <c r="AP147" s="1">
        <v>8</v>
      </c>
      <c r="AQ147" s="5">
        <v>1</v>
      </c>
      <c r="AR147" s="5">
        <v>2</v>
      </c>
      <c r="BA147" s="1"/>
      <c r="BB147" s="1">
        <v>8</v>
      </c>
      <c r="BC147" s="1">
        <v>5</v>
      </c>
      <c r="BN147" s="1">
        <v>8</v>
      </c>
      <c r="BO147" s="5">
        <v>4</v>
      </c>
      <c r="BP147" s="5"/>
      <c r="BZ147" s="1">
        <v>8</v>
      </c>
      <c r="CA147" s="5">
        <v>1</v>
      </c>
      <c r="CB147" s="5"/>
      <c r="CL147" s="1">
        <v>8</v>
      </c>
      <c r="CM147" s="5">
        <v>1</v>
      </c>
      <c r="CN147" s="5">
        <v>1</v>
      </c>
      <c r="CX147" s="1">
        <v>8</v>
      </c>
      <c r="CY147" s="18">
        <v>4</v>
      </c>
      <c r="DJ147" s="1">
        <v>8</v>
      </c>
      <c r="DK147" s="1">
        <v>1</v>
      </c>
      <c r="DL147" s="1">
        <v>1</v>
      </c>
      <c r="DV147" s="1">
        <v>8</v>
      </c>
      <c r="DW147" s="1">
        <v>2</v>
      </c>
      <c r="EC147" s="5">
        <f t="shared" si="0"/>
        <v>24</v>
      </c>
      <c r="ED147" s="5">
        <f t="shared" si="1"/>
        <v>6</v>
      </c>
      <c r="EE147" s="1">
        <f t="shared" si="2"/>
        <v>30</v>
      </c>
      <c r="EF147" s="4" t="s">
        <v>276</v>
      </c>
      <c r="EH147" s="1">
        <v>49</v>
      </c>
      <c r="EJ147" s="5">
        <f t="shared" si="3"/>
        <v>61.224489795918366</v>
      </c>
      <c r="ET147" s="32"/>
      <c r="EU147" s="32"/>
      <c r="EV147" s="32"/>
      <c r="EW147" s="32"/>
      <c r="EX147" s="32"/>
      <c r="EY147" s="32"/>
    </row>
    <row r="148" spans="5:181" x14ac:dyDescent="0.25">
      <c r="G148" s="5"/>
      <c r="H148" s="5"/>
      <c r="S148" s="5"/>
      <c r="T148" s="5"/>
      <c r="AQ148" s="5"/>
      <c r="AR148" s="5"/>
      <c r="BA148" s="1"/>
      <c r="BO148" s="5"/>
      <c r="BP148" s="5"/>
      <c r="CM148" s="5"/>
      <c r="CN148" s="5"/>
      <c r="EF148" s="37" t="s">
        <v>596</v>
      </c>
      <c r="EG148" s="37"/>
      <c r="EH148" s="37" t="s">
        <v>597</v>
      </c>
      <c r="EI148" s="37"/>
      <c r="EK148" s="1" t="s">
        <v>598</v>
      </c>
      <c r="EL148" s="1" t="s">
        <v>599</v>
      </c>
      <c r="EN148" s="24"/>
      <c r="EO148" s="24" t="s">
        <v>338</v>
      </c>
      <c r="ET148" s="32"/>
      <c r="EU148" s="32"/>
      <c r="EV148" s="32"/>
      <c r="EW148" s="32"/>
      <c r="EX148" s="32"/>
      <c r="EY148" s="32"/>
    </row>
    <row r="149" spans="5:181" x14ac:dyDescent="0.25">
      <c r="E149" s="1" t="s">
        <v>49</v>
      </c>
      <c r="F149" s="1">
        <v>1</v>
      </c>
      <c r="G149" s="5"/>
      <c r="H149" s="5"/>
      <c r="Q149" s="1" t="s">
        <v>49</v>
      </c>
      <c r="R149" s="1">
        <v>1</v>
      </c>
      <c r="S149" s="5"/>
      <c r="T149" s="5"/>
      <c r="AC149" s="1" t="s">
        <v>49</v>
      </c>
      <c r="AD149" s="1">
        <v>1</v>
      </c>
      <c r="AE149" s="5"/>
      <c r="AF149" s="5"/>
      <c r="AO149" s="1" t="s">
        <v>49</v>
      </c>
      <c r="AP149" s="1">
        <v>1</v>
      </c>
      <c r="AQ149" s="5"/>
      <c r="AR149" s="5"/>
      <c r="BA149" s="1" t="s">
        <v>49</v>
      </c>
      <c r="BB149" s="1">
        <v>1</v>
      </c>
      <c r="BM149" s="1" t="s">
        <v>49</v>
      </c>
      <c r="BN149" s="1">
        <v>1</v>
      </c>
      <c r="BO149" s="5">
        <v>1</v>
      </c>
      <c r="BP149" s="5">
        <v>1</v>
      </c>
      <c r="BY149" s="1" t="s">
        <v>49</v>
      </c>
      <c r="BZ149" s="1">
        <v>1</v>
      </c>
      <c r="CA149" s="5"/>
      <c r="CB149" s="5"/>
      <c r="CK149" s="1" t="s">
        <v>49</v>
      </c>
      <c r="CL149" s="1">
        <v>1</v>
      </c>
      <c r="CM149" s="5"/>
      <c r="CN149" s="5"/>
      <c r="CW149" s="1" t="s">
        <v>49</v>
      </c>
      <c r="CX149" s="1">
        <v>1</v>
      </c>
      <c r="CY149" s="18">
        <v>2</v>
      </c>
      <c r="DI149" s="1" t="s">
        <v>49</v>
      </c>
      <c r="DJ149" s="1">
        <v>1</v>
      </c>
      <c r="DK149" s="1">
        <v>1</v>
      </c>
      <c r="DU149" s="1" t="s">
        <v>49</v>
      </c>
      <c r="DV149" s="1">
        <v>1</v>
      </c>
      <c r="EC149" s="5">
        <f>SUM(G149,S149,AE149,AQ149,BC149,BO149,CA149,CM149,CY149,DK149,DW149)</f>
        <v>4</v>
      </c>
      <c r="ED149" s="5">
        <f>SUM(H149,T149,AF149,AR149,BD149,BP149,CB149,CN149,CZ149,DL149,DX149)</f>
        <v>1</v>
      </c>
      <c r="EE149" s="1">
        <f>EC149+ED149</f>
        <v>5</v>
      </c>
      <c r="EF149" s="5">
        <f>SUM(G149,S149,AE149,AQ149)</f>
        <v>0</v>
      </c>
      <c r="EG149" s="5">
        <f>SUM(H149,T149,AF149,AR149)</f>
        <v>0</v>
      </c>
      <c r="EH149" s="1">
        <f>EC149-EF149</f>
        <v>4</v>
      </c>
      <c r="EI149" s="1">
        <f>ED149-EG149</f>
        <v>1</v>
      </c>
      <c r="EK149" s="1">
        <f>EF149+EG149</f>
        <v>0</v>
      </c>
      <c r="EL149" s="1">
        <f>EH149+EI149</f>
        <v>5</v>
      </c>
      <c r="EN149" s="24">
        <v>33</v>
      </c>
      <c r="EO149" s="5">
        <f>(EE149/EN149)*100</f>
        <v>15.151515151515152</v>
      </c>
      <c r="EP149" s="5"/>
      <c r="EQ149" s="32" t="s">
        <v>611</v>
      </c>
      <c r="ER149" s="32" t="s">
        <v>612</v>
      </c>
      <c r="ES149" s="32">
        <f>SUM(EE149:EE150,EE155:EE156)</f>
        <v>16</v>
      </c>
      <c r="ET149" s="32">
        <f>SUM(EN149:EN150,EN155:EN156)</f>
        <v>133</v>
      </c>
      <c r="EU149" s="2">
        <f>(ES149/ET149)*100</f>
        <v>12.030075187969924</v>
      </c>
      <c r="EV149" s="32"/>
      <c r="EW149" s="32">
        <f>ET149-ES149</f>
        <v>117</v>
      </c>
      <c r="EX149" s="32"/>
      <c r="EY149" s="33"/>
      <c r="EZ149" s="33"/>
      <c r="FA149" s="33"/>
      <c r="FB149" s="33"/>
      <c r="FC149" s="33"/>
      <c r="FD149" s="33"/>
    </row>
    <row r="150" spans="5:181" x14ac:dyDescent="0.25">
      <c r="F150" s="1">
        <v>2</v>
      </c>
      <c r="G150" s="5"/>
      <c r="H150" s="5">
        <v>1</v>
      </c>
      <c r="R150" s="1">
        <v>2</v>
      </c>
      <c r="S150" s="5"/>
      <c r="T150" s="5"/>
      <c r="AD150" s="1">
        <v>2</v>
      </c>
      <c r="AE150" s="5"/>
      <c r="AF150" s="5"/>
      <c r="AP150" s="1">
        <v>2</v>
      </c>
      <c r="AQ150" s="5"/>
      <c r="AR150" s="5"/>
      <c r="BA150" s="1"/>
      <c r="BB150" s="1">
        <v>2</v>
      </c>
      <c r="BN150" s="1">
        <v>2</v>
      </c>
      <c r="BO150" s="5"/>
      <c r="BP150" s="5"/>
      <c r="BZ150" s="1">
        <v>2</v>
      </c>
      <c r="CA150" s="5"/>
      <c r="CB150" s="5"/>
      <c r="CL150" s="1">
        <v>2</v>
      </c>
      <c r="CM150" s="5"/>
      <c r="CN150" s="5"/>
      <c r="CX150" s="1">
        <v>2</v>
      </c>
      <c r="DJ150" s="1">
        <v>2</v>
      </c>
      <c r="DV150" s="1">
        <v>2</v>
      </c>
      <c r="DW150" s="1">
        <v>1</v>
      </c>
      <c r="EC150" s="5">
        <f t="shared" ref="EC150:EC156" si="4">SUM(G150,S150,AE150,AQ150,BC150,BO150,CA150,CM150,CY150,DK150,DW150)</f>
        <v>1</v>
      </c>
      <c r="ED150" s="5">
        <f t="shared" ref="ED150:ED156" si="5">SUM(H150,T150,AF150,AR150,BD150,BP150,CB150,CN150,CZ150,DL150,DX150)</f>
        <v>1</v>
      </c>
      <c r="EE150" s="24">
        <f t="shared" ref="EE150:EE156" si="6">EC150+ED150</f>
        <v>2</v>
      </c>
      <c r="EF150" s="5">
        <f t="shared" ref="EF150:EF156" si="7">SUM(G150,S150,AE150,AQ150)</f>
        <v>0</v>
      </c>
      <c r="EG150" s="5">
        <f t="shared" ref="EG150:EG156" si="8">SUM(H150,T150,AF150,AR150)</f>
        <v>1</v>
      </c>
      <c r="EH150" s="24">
        <f t="shared" ref="EH150:EH156" si="9">EC150-EF150</f>
        <v>1</v>
      </c>
      <c r="EI150" s="24">
        <f t="shared" ref="EI150:EI156" si="10">ED150-EG150</f>
        <v>0</v>
      </c>
      <c r="EK150" s="1">
        <f t="shared" ref="EK150:EK156" si="11">EF150+EG150</f>
        <v>1</v>
      </c>
      <c r="EL150" s="1">
        <f t="shared" ref="EL150:EL156" si="12">EH150+EI150</f>
        <v>1</v>
      </c>
      <c r="EN150" s="24">
        <v>33</v>
      </c>
      <c r="EO150" s="5">
        <f t="shared" ref="EO150:EO156" si="13">(EE150/EN150)*100</f>
        <v>6.0606060606060606</v>
      </c>
      <c r="EP150" s="5"/>
      <c r="EQ150" s="32"/>
      <c r="ER150" s="32" t="s">
        <v>613</v>
      </c>
      <c r="ES150" s="32">
        <f>SUM(EE151:EE154)</f>
        <v>72</v>
      </c>
      <c r="ET150" s="32">
        <f>SUM(EN151:EN154)</f>
        <v>132</v>
      </c>
      <c r="EU150" s="2">
        <f>(ES150/ET150)*100</f>
        <v>54.54545454545454</v>
      </c>
      <c r="EV150" s="32"/>
      <c r="EW150" s="32">
        <f>ET150-ES150</f>
        <v>60</v>
      </c>
      <c r="EY150" s="33"/>
      <c r="EZ150" s="33"/>
      <c r="FA150" s="33"/>
      <c r="FB150" s="33"/>
      <c r="FC150" s="33"/>
      <c r="FD150" s="33"/>
    </row>
    <row r="151" spans="5:181" x14ac:dyDescent="0.25">
      <c r="F151" s="1">
        <v>3</v>
      </c>
      <c r="G151" s="5">
        <v>2</v>
      </c>
      <c r="H151" s="5"/>
      <c r="R151" s="1">
        <v>3</v>
      </c>
      <c r="S151" s="5"/>
      <c r="T151" s="5">
        <v>1</v>
      </c>
      <c r="AD151" s="1">
        <v>3</v>
      </c>
      <c r="AE151" s="5">
        <v>2</v>
      </c>
      <c r="AF151" s="5">
        <v>1</v>
      </c>
      <c r="AP151" s="1">
        <v>3</v>
      </c>
      <c r="AQ151" s="5"/>
      <c r="AR151" s="5"/>
      <c r="BA151" s="1"/>
      <c r="BB151" s="1">
        <v>3</v>
      </c>
      <c r="BN151" s="1">
        <v>3</v>
      </c>
      <c r="BO151" s="5">
        <v>1</v>
      </c>
      <c r="BP151" s="5"/>
      <c r="BZ151" s="1">
        <v>3</v>
      </c>
      <c r="CA151" s="5">
        <v>3</v>
      </c>
      <c r="CB151" s="5"/>
      <c r="CL151" s="1">
        <v>3</v>
      </c>
      <c r="CM151" s="5">
        <v>1</v>
      </c>
      <c r="CN151" s="5"/>
      <c r="CX151" s="1">
        <v>3</v>
      </c>
      <c r="CY151" s="18">
        <v>1</v>
      </c>
      <c r="DJ151" s="1">
        <v>3</v>
      </c>
      <c r="DK151" s="1">
        <v>1</v>
      </c>
      <c r="DL151" s="1">
        <v>1</v>
      </c>
      <c r="DV151" s="1">
        <v>3</v>
      </c>
      <c r="DW151" s="1">
        <v>1</v>
      </c>
      <c r="EC151" s="5">
        <f t="shared" si="4"/>
        <v>12</v>
      </c>
      <c r="ED151" s="5">
        <f t="shared" si="5"/>
        <v>3</v>
      </c>
      <c r="EE151" s="24">
        <f t="shared" si="6"/>
        <v>15</v>
      </c>
      <c r="EF151" s="5">
        <f t="shared" si="7"/>
        <v>4</v>
      </c>
      <c r="EG151" s="5">
        <f t="shared" si="8"/>
        <v>2</v>
      </c>
      <c r="EH151" s="24">
        <f t="shared" si="9"/>
        <v>8</v>
      </c>
      <c r="EI151" s="24">
        <f t="shared" si="10"/>
        <v>1</v>
      </c>
      <c r="EK151" s="1">
        <f t="shared" si="11"/>
        <v>6</v>
      </c>
      <c r="EL151" s="1">
        <f t="shared" si="12"/>
        <v>9</v>
      </c>
      <c r="EN151" s="24">
        <v>33</v>
      </c>
      <c r="EO151" s="5">
        <f t="shared" si="13"/>
        <v>45.454545454545453</v>
      </c>
      <c r="EP151" s="5"/>
      <c r="EY151" s="33"/>
      <c r="EZ151" s="33"/>
      <c r="FA151" s="33"/>
      <c r="FB151" s="33"/>
      <c r="FC151" s="33"/>
      <c r="FD151" s="33"/>
    </row>
    <row r="152" spans="5:181" x14ac:dyDescent="0.25">
      <c r="F152" s="1">
        <v>4</v>
      </c>
      <c r="G152" s="5">
        <v>3</v>
      </c>
      <c r="H152" s="5"/>
      <c r="R152" s="1">
        <v>4</v>
      </c>
      <c r="S152" s="5">
        <v>2</v>
      </c>
      <c r="T152" s="5"/>
      <c r="AD152" s="1">
        <v>4</v>
      </c>
      <c r="AE152" s="5">
        <v>2</v>
      </c>
      <c r="AF152" s="5"/>
      <c r="AP152" s="1">
        <v>4</v>
      </c>
      <c r="AQ152" s="5">
        <v>2</v>
      </c>
      <c r="AR152" s="5"/>
      <c r="BA152" s="1"/>
      <c r="BB152" s="1">
        <v>4</v>
      </c>
      <c r="BC152" s="1">
        <v>2</v>
      </c>
      <c r="BD152" s="1">
        <v>1</v>
      </c>
      <c r="BN152" s="1">
        <v>4</v>
      </c>
      <c r="BO152" s="5">
        <v>1</v>
      </c>
      <c r="BP152" s="5"/>
      <c r="BZ152" s="1">
        <v>4</v>
      </c>
      <c r="CA152" s="5">
        <v>2</v>
      </c>
      <c r="CB152" s="5">
        <v>1</v>
      </c>
      <c r="CL152" s="1">
        <v>4</v>
      </c>
      <c r="CM152" s="5">
        <v>2</v>
      </c>
      <c r="CN152" s="5">
        <v>1</v>
      </c>
      <c r="CX152" s="1">
        <v>4</v>
      </c>
      <c r="CZ152" s="1">
        <v>1</v>
      </c>
      <c r="DJ152" s="1">
        <v>4</v>
      </c>
      <c r="DK152" s="1">
        <v>2</v>
      </c>
      <c r="DV152" s="1">
        <v>4</v>
      </c>
      <c r="DW152" s="1">
        <v>1</v>
      </c>
      <c r="DX152" s="1">
        <v>1</v>
      </c>
      <c r="EC152" s="5">
        <f t="shared" si="4"/>
        <v>19</v>
      </c>
      <c r="ED152" s="5">
        <f t="shared" si="5"/>
        <v>5</v>
      </c>
      <c r="EE152" s="24">
        <f t="shared" si="6"/>
        <v>24</v>
      </c>
      <c r="EF152" s="5">
        <f t="shared" si="7"/>
        <v>9</v>
      </c>
      <c r="EG152" s="5">
        <f t="shared" si="8"/>
        <v>0</v>
      </c>
      <c r="EH152" s="24">
        <f t="shared" si="9"/>
        <v>10</v>
      </c>
      <c r="EI152" s="24">
        <f t="shared" si="10"/>
        <v>5</v>
      </c>
      <c r="EK152" s="1">
        <f t="shared" si="11"/>
        <v>9</v>
      </c>
      <c r="EL152" s="1">
        <f t="shared" si="12"/>
        <v>15</v>
      </c>
      <c r="EN152" s="24">
        <v>33</v>
      </c>
      <c r="EO152" s="5">
        <f t="shared" si="13"/>
        <v>72.727272727272734</v>
      </c>
      <c r="EP152" s="5"/>
      <c r="ER152" s="1" t="s">
        <v>614</v>
      </c>
      <c r="ES152" s="35">
        <f>SUM(EE149:EE150)</f>
        <v>7</v>
      </c>
      <c r="ET152" s="35">
        <f>SUM(EN149:EN150)</f>
        <v>66</v>
      </c>
      <c r="EU152" s="2">
        <f>(ES152/ET152)*100</f>
        <v>10.606060606060606</v>
      </c>
      <c r="EV152" s="35"/>
      <c r="EW152" s="35">
        <f>ET152-ES152</f>
        <v>59</v>
      </c>
      <c r="EY152" s="33"/>
      <c r="EZ152" s="33"/>
      <c r="FA152" s="33"/>
      <c r="FB152" s="33"/>
      <c r="FC152" s="33"/>
      <c r="FD152" s="33"/>
    </row>
    <row r="153" spans="5:181" x14ac:dyDescent="0.25">
      <c r="F153" s="1">
        <v>5</v>
      </c>
      <c r="G153" s="5">
        <v>1</v>
      </c>
      <c r="H153" s="5"/>
      <c r="R153" s="1">
        <v>5</v>
      </c>
      <c r="S153" s="5">
        <v>1</v>
      </c>
      <c r="T153" s="5">
        <v>1</v>
      </c>
      <c r="AD153" s="1">
        <v>5</v>
      </c>
      <c r="AE153" s="5">
        <v>2</v>
      </c>
      <c r="AF153" s="5"/>
      <c r="AP153" s="1">
        <v>5</v>
      </c>
      <c r="AQ153" s="5">
        <v>2</v>
      </c>
      <c r="AR153" s="5"/>
      <c r="BA153" s="1"/>
      <c r="BB153" s="1">
        <v>5</v>
      </c>
      <c r="BC153" s="1">
        <v>2</v>
      </c>
      <c r="BN153" s="1">
        <v>5</v>
      </c>
      <c r="BO153" s="5"/>
      <c r="BP153" s="5"/>
      <c r="BZ153" s="1">
        <v>5</v>
      </c>
      <c r="CA153" s="5">
        <v>1</v>
      </c>
      <c r="CB153" s="5">
        <v>1</v>
      </c>
      <c r="CL153" s="1">
        <v>5</v>
      </c>
      <c r="CM153" s="5">
        <v>1</v>
      </c>
      <c r="CN153" s="5"/>
      <c r="CX153" s="1">
        <v>5</v>
      </c>
      <c r="DJ153" s="1">
        <v>5</v>
      </c>
      <c r="DK153" s="1">
        <v>1</v>
      </c>
      <c r="DV153" s="1">
        <v>5</v>
      </c>
      <c r="DW153" s="1">
        <v>1</v>
      </c>
      <c r="EC153" s="5">
        <f t="shared" si="4"/>
        <v>12</v>
      </c>
      <c r="ED153" s="5">
        <f t="shared" si="5"/>
        <v>2</v>
      </c>
      <c r="EE153" s="24">
        <f t="shared" si="6"/>
        <v>14</v>
      </c>
      <c r="EF153" s="5">
        <f t="shared" si="7"/>
        <v>6</v>
      </c>
      <c r="EG153" s="5">
        <f t="shared" si="8"/>
        <v>1</v>
      </c>
      <c r="EH153" s="24">
        <f t="shared" si="9"/>
        <v>6</v>
      </c>
      <c r="EI153" s="24">
        <f t="shared" si="10"/>
        <v>1</v>
      </c>
      <c r="EK153" s="1">
        <f t="shared" si="11"/>
        <v>7</v>
      </c>
      <c r="EL153" s="1">
        <f t="shared" si="12"/>
        <v>7</v>
      </c>
      <c r="EN153" s="24">
        <v>33</v>
      </c>
      <c r="EO153" s="5">
        <f t="shared" si="13"/>
        <v>42.424242424242422</v>
      </c>
      <c r="EP153" s="5"/>
      <c r="ER153" s="1" t="s">
        <v>615</v>
      </c>
      <c r="ES153" s="35">
        <f>SUM(EE155:EE156)</f>
        <v>9</v>
      </c>
      <c r="ET153" s="35">
        <f>SUM(EN155:EN156)</f>
        <v>67</v>
      </c>
      <c r="EU153" s="2">
        <f>(ES153/ET153)*100</f>
        <v>13.432835820895523</v>
      </c>
      <c r="EV153" s="35"/>
      <c r="EW153" s="35">
        <f>ET153-ES153</f>
        <v>58</v>
      </c>
      <c r="EY153" s="33"/>
      <c r="EZ153" s="33"/>
      <c r="FA153" s="33"/>
      <c r="FB153" s="33"/>
      <c r="FC153" s="33"/>
      <c r="FD153" s="33"/>
    </row>
    <row r="154" spans="5:181" x14ac:dyDescent="0.25">
      <c r="F154" s="1">
        <v>6</v>
      </c>
      <c r="G154" s="5"/>
      <c r="H154" s="5"/>
      <c r="R154" s="1">
        <v>6</v>
      </c>
      <c r="S154" s="5">
        <v>2</v>
      </c>
      <c r="T154" s="5"/>
      <c r="AD154" s="1">
        <v>6</v>
      </c>
      <c r="AE154" s="5"/>
      <c r="AF154" s="5">
        <v>1</v>
      </c>
      <c r="AP154" s="1">
        <v>6</v>
      </c>
      <c r="AQ154" s="5">
        <v>1</v>
      </c>
      <c r="AR154" s="5">
        <v>1</v>
      </c>
      <c r="BA154" s="1"/>
      <c r="BB154" s="1">
        <v>6</v>
      </c>
      <c r="BC154" s="1">
        <v>2</v>
      </c>
      <c r="BN154" s="1">
        <v>6</v>
      </c>
      <c r="BO154" s="5">
        <v>3</v>
      </c>
      <c r="BP154" s="5"/>
      <c r="BZ154" s="1">
        <v>6</v>
      </c>
      <c r="CA154" s="5"/>
      <c r="CB154" s="5"/>
      <c r="CL154" s="1">
        <v>6</v>
      </c>
      <c r="CM154" s="5">
        <v>2</v>
      </c>
      <c r="CN154" s="5">
        <v>1</v>
      </c>
      <c r="CX154" s="1">
        <v>6</v>
      </c>
      <c r="CY154" s="18">
        <v>1</v>
      </c>
      <c r="DJ154" s="1">
        <v>6</v>
      </c>
      <c r="DK154" s="1">
        <v>1</v>
      </c>
      <c r="DL154" s="1">
        <v>1</v>
      </c>
      <c r="DV154" s="1">
        <v>6</v>
      </c>
      <c r="DW154" s="1">
        <v>2</v>
      </c>
      <c r="DX154" s="1">
        <v>1</v>
      </c>
      <c r="EC154" s="5">
        <f t="shared" si="4"/>
        <v>14</v>
      </c>
      <c r="ED154" s="5">
        <f t="shared" si="5"/>
        <v>5</v>
      </c>
      <c r="EE154" s="24">
        <f t="shared" si="6"/>
        <v>19</v>
      </c>
      <c r="EF154" s="5">
        <f t="shared" si="7"/>
        <v>3</v>
      </c>
      <c r="EG154" s="5">
        <f t="shared" si="8"/>
        <v>2</v>
      </c>
      <c r="EH154" s="24">
        <f t="shared" si="9"/>
        <v>11</v>
      </c>
      <c r="EI154" s="24">
        <f t="shared" si="10"/>
        <v>3</v>
      </c>
      <c r="EK154" s="1">
        <f t="shared" si="11"/>
        <v>5</v>
      </c>
      <c r="EL154" s="1">
        <f t="shared" si="12"/>
        <v>14</v>
      </c>
      <c r="EN154" s="24">
        <v>33</v>
      </c>
      <c r="EO154" s="5">
        <f t="shared" si="13"/>
        <v>57.575757575757578</v>
      </c>
      <c r="EP154" s="5"/>
      <c r="EY154" s="33"/>
      <c r="EZ154" s="33"/>
      <c r="FA154" s="33"/>
      <c r="FB154" s="33"/>
      <c r="FC154" s="33"/>
      <c r="FD154" s="33"/>
    </row>
    <row r="155" spans="5:181" x14ac:dyDescent="0.25">
      <c r="F155" s="1">
        <v>7</v>
      </c>
      <c r="G155" s="5"/>
      <c r="H155" s="5">
        <v>1</v>
      </c>
      <c r="R155" s="1">
        <v>7</v>
      </c>
      <c r="S155" s="5">
        <v>1</v>
      </c>
      <c r="T155" s="5"/>
      <c r="AD155" s="1">
        <v>7</v>
      </c>
      <c r="AE155" s="5"/>
      <c r="AF155" s="5"/>
      <c r="AP155" s="1">
        <v>7</v>
      </c>
      <c r="AQ155" s="5">
        <v>1</v>
      </c>
      <c r="AR155" s="5">
        <v>1</v>
      </c>
      <c r="BA155" s="1"/>
      <c r="BB155" s="1">
        <v>7</v>
      </c>
      <c r="BN155" s="1">
        <v>7</v>
      </c>
      <c r="BO155" s="5"/>
      <c r="BP155" s="5">
        <v>1</v>
      </c>
      <c r="BZ155" s="1">
        <v>7</v>
      </c>
      <c r="CA155" s="5"/>
      <c r="CB155" s="5"/>
      <c r="CL155" s="1">
        <v>7</v>
      </c>
      <c r="CM155" s="5"/>
      <c r="CN155" s="5"/>
      <c r="CX155" s="1">
        <v>7</v>
      </c>
      <c r="CY155" s="18">
        <v>1</v>
      </c>
      <c r="CZ155" s="1">
        <v>1</v>
      </c>
      <c r="DJ155" s="1">
        <v>7</v>
      </c>
      <c r="DV155" s="1">
        <v>7</v>
      </c>
      <c r="EC155" s="5">
        <f t="shared" si="4"/>
        <v>3</v>
      </c>
      <c r="ED155" s="5">
        <f t="shared" si="5"/>
        <v>4</v>
      </c>
      <c r="EE155" s="24">
        <f t="shared" si="6"/>
        <v>7</v>
      </c>
      <c r="EF155" s="5">
        <f t="shared" si="7"/>
        <v>2</v>
      </c>
      <c r="EG155" s="5">
        <f t="shared" si="8"/>
        <v>2</v>
      </c>
      <c r="EH155" s="24">
        <f t="shared" si="9"/>
        <v>1</v>
      </c>
      <c r="EI155" s="24">
        <f t="shared" si="10"/>
        <v>2</v>
      </c>
      <c r="EK155" s="1">
        <f t="shared" si="11"/>
        <v>4</v>
      </c>
      <c r="EL155" s="1">
        <f t="shared" si="12"/>
        <v>3</v>
      </c>
      <c r="EN155" s="24">
        <v>34</v>
      </c>
      <c r="EO155" s="5">
        <f t="shared" si="13"/>
        <v>20.588235294117645</v>
      </c>
      <c r="EP155" s="5"/>
      <c r="EY155" s="33"/>
      <c r="EZ155" s="33"/>
      <c r="FA155" s="33"/>
      <c r="FB155" s="33"/>
      <c r="FC155" s="33"/>
      <c r="FD155" s="33"/>
    </row>
    <row r="156" spans="5:181" x14ac:dyDescent="0.25">
      <c r="F156" s="1">
        <v>8</v>
      </c>
      <c r="G156" s="5"/>
      <c r="H156" s="5"/>
      <c r="R156" s="1">
        <v>8</v>
      </c>
      <c r="S156" s="5"/>
      <c r="T156" s="5"/>
      <c r="AD156" s="1">
        <v>8</v>
      </c>
      <c r="AE156" s="5"/>
      <c r="AF156" s="5"/>
      <c r="AP156" s="1">
        <v>8</v>
      </c>
      <c r="AQ156" s="5"/>
      <c r="AR156" s="5"/>
      <c r="BA156" s="1"/>
      <c r="BB156" s="1">
        <v>8</v>
      </c>
      <c r="BD156" s="1">
        <v>1</v>
      </c>
      <c r="BN156" s="1">
        <v>8</v>
      </c>
      <c r="BO156" s="5"/>
      <c r="BP156" s="5"/>
      <c r="BZ156" s="1">
        <v>8</v>
      </c>
      <c r="CA156" s="5"/>
      <c r="CB156" s="5"/>
      <c r="CL156" s="1">
        <v>8</v>
      </c>
      <c r="CM156" s="5"/>
      <c r="CN156" s="5"/>
      <c r="CX156" s="1">
        <v>8</v>
      </c>
      <c r="CY156" s="18">
        <v>1</v>
      </c>
      <c r="DJ156" s="1">
        <v>8</v>
      </c>
      <c r="DV156" s="1">
        <v>8</v>
      </c>
      <c r="EC156" s="5">
        <f t="shared" si="4"/>
        <v>1</v>
      </c>
      <c r="ED156" s="5">
        <f t="shared" si="5"/>
        <v>1</v>
      </c>
      <c r="EE156" s="24">
        <f t="shared" si="6"/>
        <v>2</v>
      </c>
      <c r="EF156" s="5">
        <f t="shared" si="7"/>
        <v>0</v>
      </c>
      <c r="EG156" s="5">
        <f t="shared" si="8"/>
        <v>0</v>
      </c>
      <c r="EH156" s="24">
        <f t="shared" si="9"/>
        <v>1</v>
      </c>
      <c r="EI156" s="24">
        <f t="shared" si="10"/>
        <v>1</v>
      </c>
      <c r="EK156" s="1">
        <f t="shared" si="11"/>
        <v>0</v>
      </c>
      <c r="EL156" s="1">
        <f t="shared" si="12"/>
        <v>2</v>
      </c>
      <c r="EN156" s="24">
        <v>33</v>
      </c>
      <c r="EO156" s="5">
        <f t="shared" si="13"/>
        <v>6.0606060606060606</v>
      </c>
      <c r="EP156" s="5"/>
      <c r="EY156" s="33"/>
      <c r="EZ156" s="33"/>
      <c r="FA156" s="33"/>
      <c r="FB156" s="33"/>
      <c r="FC156" s="33"/>
      <c r="FD156" s="33"/>
    </row>
    <row r="157" spans="5:181" s="26" customFormat="1" x14ac:dyDescent="0.25">
      <c r="G157" s="5"/>
      <c r="H157" s="5"/>
      <c r="S157" s="5"/>
      <c r="T157" s="5"/>
      <c r="AE157" s="5"/>
      <c r="AF157" s="5"/>
      <c r="AQ157" s="5"/>
      <c r="AR157" s="5"/>
      <c r="BO157" s="5"/>
      <c r="BP157" s="5"/>
      <c r="CA157" s="5"/>
      <c r="CB157" s="5"/>
      <c r="CM157" s="5"/>
      <c r="CN157" s="5"/>
      <c r="CY157" s="18"/>
      <c r="EC157" s="5"/>
      <c r="ED157" s="5"/>
      <c r="EF157" s="5"/>
      <c r="EG157" s="5"/>
      <c r="EO157" s="5"/>
      <c r="EP157" s="5"/>
      <c r="EY157" s="33"/>
      <c r="EZ157" s="33"/>
      <c r="FA157" s="33"/>
      <c r="FB157" s="33"/>
      <c r="FC157" s="33"/>
      <c r="FD157" s="33"/>
    </row>
    <row r="158" spans="5:181" s="26" customFormat="1" x14ac:dyDescent="0.25">
      <c r="G158" s="5"/>
      <c r="H158" s="5"/>
      <c r="S158" s="5"/>
      <c r="T158" s="5"/>
      <c r="AE158" s="5"/>
      <c r="AF158" s="5"/>
      <c r="AQ158" s="5"/>
      <c r="AR158" s="5"/>
      <c r="BO158" s="5"/>
      <c r="BP158" s="5"/>
      <c r="CA158" s="5"/>
      <c r="CB158" s="5"/>
      <c r="CM158" s="5"/>
      <c r="CN158" s="5"/>
      <c r="CY158" s="18"/>
      <c r="EC158" s="25" t="s">
        <v>604</v>
      </c>
      <c r="ED158" s="28" t="s">
        <v>605</v>
      </c>
      <c r="EE158" s="29" t="s">
        <v>606</v>
      </c>
      <c r="EG158" s="26" t="s">
        <v>117</v>
      </c>
      <c r="EH158" s="26" t="s">
        <v>338</v>
      </c>
      <c r="EO158" s="5"/>
      <c r="EP158" s="5"/>
      <c r="EY158" s="33"/>
      <c r="EZ158" s="33"/>
      <c r="FA158" s="33"/>
      <c r="FB158" s="33"/>
      <c r="FC158" s="33"/>
      <c r="FD158" s="33"/>
    </row>
    <row r="159" spans="5:181" s="26" customFormat="1" x14ac:dyDescent="0.25">
      <c r="E159" s="26" t="s">
        <v>50</v>
      </c>
      <c r="F159" s="26">
        <v>1</v>
      </c>
      <c r="L159" s="7"/>
      <c r="P159" s="9"/>
      <c r="Q159" s="26" t="s">
        <v>50</v>
      </c>
      <c r="R159" s="26">
        <v>1</v>
      </c>
      <c r="AC159" s="26" t="s">
        <v>50</v>
      </c>
      <c r="AD159" s="26">
        <v>1</v>
      </c>
      <c r="AH159" s="26">
        <v>2</v>
      </c>
      <c r="AO159" s="26" t="s">
        <v>50</v>
      </c>
      <c r="AP159" s="26">
        <v>1</v>
      </c>
      <c r="BA159" s="26" t="s">
        <v>50</v>
      </c>
      <c r="BB159" s="26">
        <v>1</v>
      </c>
      <c r="BM159" s="26" t="s">
        <v>50</v>
      </c>
      <c r="BN159" s="26">
        <v>1</v>
      </c>
      <c r="BY159" s="26" t="s">
        <v>50</v>
      </c>
      <c r="BZ159" s="26">
        <v>1</v>
      </c>
      <c r="CD159" s="26">
        <v>3</v>
      </c>
      <c r="CK159" s="26" t="s">
        <v>50</v>
      </c>
      <c r="CL159" s="26">
        <v>1</v>
      </c>
      <c r="CP159" s="26">
        <v>3</v>
      </c>
      <c r="CW159" s="26" t="s">
        <v>50</v>
      </c>
      <c r="CX159" s="26">
        <v>1</v>
      </c>
      <c r="DI159" s="26" t="s">
        <v>50</v>
      </c>
      <c r="DJ159" s="26">
        <v>1</v>
      </c>
      <c r="DU159" s="26" t="s">
        <v>50</v>
      </c>
      <c r="DV159" s="26">
        <v>1</v>
      </c>
      <c r="EC159" s="26">
        <f>(COUNTIF(F159:DZ159,"1"))-11</f>
        <v>0</v>
      </c>
      <c r="ED159" s="26">
        <f>COUNTIF(F159:DZ159,"2")</f>
        <v>1</v>
      </c>
      <c r="EE159" s="26">
        <f>COUNTIF(F159:DZ159,"3")</f>
        <v>2</v>
      </c>
      <c r="EG159" s="26">
        <f>SUM(EC159:EE159)</f>
        <v>3</v>
      </c>
      <c r="EH159" s="5">
        <f>(EG159/33)*100</f>
        <v>9.0909090909090917</v>
      </c>
      <c r="EJ159" s="32" t="s">
        <v>611</v>
      </c>
      <c r="EK159" s="32" t="s">
        <v>612</v>
      </c>
      <c r="EL159" s="32">
        <f>SUM(EG159:EG160,EG165:EG166)</f>
        <v>8</v>
      </c>
      <c r="EM159" s="32">
        <v>132</v>
      </c>
      <c r="EN159" s="2">
        <f>(EL159/EM159)*100</f>
        <v>6.0606060606060606</v>
      </c>
      <c r="EO159" s="32"/>
      <c r="EP159" s="32">
        <f>EM159-EL159</f>
        <v>124</v>
      </c>
      <c r="ER159" s="32"/>
      <c r="ES159" s="32"/>
      <c r="ET159" s="32"/>
      <c r="EU159" s="32"/>
      <c r="EV159" s="32"/>
      <c r="EW159" s="32"/>
      <c r="EY159" s="33"/>
      <c r="EZ159" s="33"/>
      <c r="FA159" s="33"/>
      <c r="FB159" s="33"/>
      <c r="FC159" s="33"/>
      <c r="FD159" s="33"/>
      <c r="FY159" s="5"/>
    </row>
    <row r="160" spans="5:181" s="26" customFormat="1" x14ac:dyDescent="0.25">
      <c r="F160" s="26">
        <v>2</v>
      </c>
      <c r="J160" s="26">
        <v>3</v>
      </c>
      <c r="L160" s="7"/>
      <c r="P160" s="9"/>
      <c r="R160" s="26">
        <v>2</v>
      </c>
      <c r="AD160" s="26">
        <v>2</v>
      </c>
      <c r="AP160" s="26">
        <v>2</v>
      </c>
      <c r="BB160" s="26">
        <v>2</v>
      </c>
      <c r="BN160" s="26">
        <v>2</v>
      </c>
      <c r="BZ160" s="26">
        <v>2</v>
      </c>
      <c r="CL160" s="26">
        <v>2</v>
      </c>
      <c r="CX160" s="26">
        <v>2</v>
      </c>
      <c r="DJ160" s="26">
        <v>2</v>
      </c>
      <c r="DV160" s="26">
        <v>2</v>
      </c>
      <c r="EC160" s="26">
        <f t="shared" ref="EC160:EC166" si="14">COUNTIF(F160:DZ160,"1")</f>
        <v>0</v>
      </c>
      <c r="ED160" s="26">
        <f>(COUNTIF(F160:DZ160,"2"))-11</f>
        <v>0</v>
      </c>
      <c r="EE160" s="26">
        <f t="shared" ref="EE160:EE166" si="15">COUNTIF(F160:DZ160,"3")</f>
        <v>1</v>
      </c>
      <c r="EG160" s="26">
        <f t="shared" ref="EG160:EG166" si="16">SUM(EC160:EE160)</f>
        <v>1</v>
      </c>
      <c r="EH160" s="5">
        <f t="shared" ref="EH160:EH166" si="17">(EG160/33)*100</f>
        <v>3.0303030303030303</v>
      </c>
      <c r="EJ160" s="32"/>
      <c r="EK160" s="32" t="s">
        <v>613</v>
      </c>
      <c r="EL160" s="32">
        <f>SUM(EG161:EG164)</f>
        <v>25</v>
      </c>
      <c r="EM160" s="32">
        <v>131</v>
      </c>
      <c r="EN160" s="2">
        <f>(EL160/EM160)*100</f>
        <v>19.083969465648856</v>
      </c>
      <c r="EO160" s="32"/>
      <c r="EP160" s="32">
        <f>EM160-EL160</f>
        <v>106</v>
      </c>
      <c r="ER160" s="32"/>
      <c r="ES160" s="32"/>
      <c r="ET160" s="32"/>
      <c r="EU160" s="32"/>
      <c r="EV160" s="32"/>
      <c r="EW160" s="32"/>
      <c r="EY160" s="33"/>
      <c r="EZ160" s="33"/>
      <c r="FA160" s="33"/>
      <c r="FB160" s="33"/>
      <c r="FC160" s="33"/>
      <c r="FD160" s="33"/>
      <c r="FY160" s="5"/>
    </row>
    <row r="161" spans="5:181" s="26" customFormat="1" x14ac:dyDescent="0.25">
      <c r="F161" s="26">
        <v>3</v>
      </c>
      <c r="L161" s="7"/>
      <c r="P161" s="9"/>
      <c r="R161" s="26">
        <v>3</v>
      </c>
      <c r="V161" s="26">
        <v>1</v>
      </c>
      <c r="AD161" s="26">
        <v>3</v>
      </c>
      <c r="AH161" s="26">
        <v>1</v>
      </c>
      <c r="AP161" s="26">
        <v>3</v>
      </c>
      <c r="AT161" s="26">
        <v>1</v>
      </c>
      <c r="BB161" s="26">
        <v>3</v>
      </c>
      <c r="BF161" s="26">
        <v>1</v>
      </c>
      <c r="BN161" s="26">
        <v>3</v>
      </c>
      <c r="BZ161" s="26">
        <v>3</v>
      </c>
      <c r="CL161" s="26">
        <v>3</v>
      </c>
      <c r="CX161" s="26">
        <v>3</v>
      </c>
      <c r="DJ161" s="26">
        <v>3</v>
      </c>
      <c r="DN161" s="26">
        <v>1</v>
      </c>
      <c r="DV161" s="26">
        <v>3</v>
      </c>
      <c r="DZ161" s="26">
        <v>1</v>
      </c>
      <c r="EC161" s="26">
        <f t="shared" si="14"/>
        <v>6</v>
      </c>
      <c r="ED161" s="26">
        <f t="shared" ref="ED161:ED166" si="18">COUNTIF(F161:DZ161,"2")</f>
        <v>0</v>
      </c>
      <c r="EE161" s="26">
        <f>(COUNTIF(F161:DZ161,"3"))-11</f>
        <v>0</v>
      </c>
      <c r="EG161" s="26">
        <f t="shared" si="16"/>
        <v>6</v>
      </c>
      <c r="EH161" s="5">
        <f>(EG161/33)*100</f>
        <v>18.181818181818183</v>
      </c>
      <c r="ER161" s="32"/>
      <c r="ES161" s="32"/>
      <c r="ET161" s="32"/>
      <c r="EU161" s="32"/>
      <c r="EV161" s="32"/>
      <c r="EW161" s="32"/>
      <c r="EY161" s="33"/>
      <c r="EZ161" s="33"/>
      <c r="FA161" s="33"/>
      <c r="FB161" s="33"/>
      <c r="FC161" s="33"/>
      <c r="FD161" s="33"/>
      <c r="FY161" s="5"/>
    </row>
    <row r="162" spans="5:181" s="26" customFormat="1" x14ac:dyDescent="0.25">
      <c r="F162" s="26">
        <v>4</v>
      </c>
      <c r="J162" s="26">
        <v>2</v>
      </c>
      <c r="L162" s="7"/>
      <c r="P162" s="9"/>
      <c r="R162" s="26">
        <v>4</v>
      </c>
      <c r="V162" s="26">
        <v>3</v>
      </c>
      <c r="AD162" s="26">
        <v>4</v>
      </c>
      <c r="AP162" s="26">
        <v>4</v>
      </c>
      <c r="BB162" s="26">
        <v>4</v>
      </c>
      <c r="BN162" s="26">
        <v>4</v>
      </c>
      <c r="BR162" s="26">
        <v>1</v>
      </c>
      <c r="BZ162" s="26">
        <v>4</v>
      </c>
      <c r="CL162" s="26">
        <v>4</v>
      </c>
      <c r="CP162" s="26">
        <v>1</v>
      </c>
      <c r="CX162" s="26">
        <v>4</v>
      </c>
      <c r="DB162" s="26">
        <v>3</v>
      </c>
      <c r="DJ162" s="26">
        <v>4</v>
      </c>
      <c r="DN162" s="26">
        <v>3</v>
      </c>
      <c r="DV162" s="26">
        <v>4</v>
      </c>
      <c r="DZ162" s="26">
        <v>3</v>
      </c>
      <c r="EC162" s="26">
        <f t="shared" si="14"/>
        <v>2</v>
      </c>
      <c r="ED162" s="26">
        <f t="shared" si="18"/>
        <v>1</v>
      </c>
      <c r="EE162" s="26">
        <f t="shared" si="15"/>
        <v>4</v>
      </c>
      <c r="EG162" s="26">
        <f t="shared" si="16"/>
        <v>7</v>
      </c>
      <c r="EH162" s="5">
        <f t="shared" si="17"/>
        <v>21.212121212121211</v>
      </c>
      <c r="EK162" s="26" t="s">
        <v>614</v>
      </c>
      <c r="EL162" s="35">
        <f>SUM(EG159:EG160)</f>
        <v>4</v>
      </c>
      <c r="EM162" s="26">
        <v>66</v>
      </c>
      <c r="EN162" s="2">
        <f>(EL162/EM162)*100</f>
        <v>6.0606060606060606</v>
      </c>
      <c r="EO162" s="35"/>
      <c r="EP162" s="35">
        <f>EM162-EL162</f>
        <v>62</v>
      </c>
      <c r="ER162" s="32"/>
      <c r="ES162" s="32"/>
      <c r="ET162" s="32"/>
      <c r="EU162" s="32"/>
      <c r="EV162" s="32"/>
      <c r="EW162" s="32"/>
      <c r="FY162" s="5"/>
    </row>
    <row r="163" spans="5:181" s="26" customFormat="1" x14ac:dyDescent="0.25">
      <c r="F163" s="26">
        <v>5</v>
      </c>
      <c r="J163" s="26">
        <v>1</v>
      </c>
      <c r="L163" s="7"/>
      <c r="P163" s="9"/>
      <c r="R163" s="26">
        <v>5</v>
      </c>
      <c r="AD163" s="26">
        <v>5</v>
      </c>
      <c r="AH163" s="26">
        <v>3</v>
      </c>
      <c r="AP163" s="26">
        <v>5</v>
      </c>
      <c r="AT163" s="26">
        <v>2</v>
      </c>
      <c r="BB163" s="26">
        <v>5</v>
      </c>
      <c r="BN163" s="26">
        <v>5</v>
      </c>
      <c r="BR163" s="26">
        <v>3</v>
      </c>
      <c r="BZ163" s="26">
        <v>5</v>
      </c>
      <c r="CD163" s="26">
        <v>2</v>
      </c>
      <c r="CL163" s="26">
        <v>5</v>
      </c>
      <c r="CX163" s="26">
        <v>5</v>
      </c>
      <c r="DB163" s="26">
        <v>2</v>
      </c>
      <c r="DJ163" s="26">
        <v>5</v>
      </c>
      <c r="DN163" s="26">
        <v>2</v>
      </c>
      <c r="DV163" s="26">
        <v>5</v>
      </c>
      <c r="EC163" s="26">
        <f t="shared" si="14"/>
        <v>1</v>
      </c>
      <c r="ED163" s="26">
        <f t="shared" si="18"/>
        <v>4</v>
      </c>
      <c r="EE163" s="26">
        <f t="shared" si="15"/>
        <v>2</v>
      </c>
      <c r="EG163" s="26">
        <f t="shared" si="16"/>
        <v>7</v>
      </c>
      <c r="EH163" s="5">
        <f t="shared" si="17"/>
        <v>21.212121212121211</v>
      </c>
      <c r="EK163" s="26" t="s">
        <v>615</v>
      </c>
      <c r="EL163" s="35">
        <f>SUM(EG165:EG166)</f>
        <v>4</v>
      </c>
      <c r="EM163" s="26">
        <v>66</v>
      </c>
      <c r="EN163" s="2">
        <f>(EL163/EM163)*100</f>
        <v>6.0606060606060606</v>
      </c>
      <c r="EO163" s="35"/>
      <c r="EP163" s="35">
        <f>EM163-EL163</f>
        <v>62</v>
      </c>
      <c r="ER163" s="32"/>
      <c r="ES163" s="32"/>
      <c r="ET163" s="32"/>
      <c r="EU163" s="32"/>
      <c r="EV163" s="32"/>
      <c r="EW163" s="32"/>
      <c r="FY163" s="5"/>
    </row>
    <row r="164" spans="5:181" s="26" customFormat="1" x14ac:dyDescent="0.25">
      <c r="F164" s="26">
        <v>6</v>
      </c>
      <c r="L164" s="7"/>
      <c r="P164" s="9"/>
      <c r="R164" s="26">
        <v>6</v>
      </c>
      <c r="AD164" s="26">
        <v>6</v>
      </c>
      <c r="AP164" s="26">
        <v>6</v>
      </c>
      <c r="BB164" s="26">
        <v>6</v>
      </c>
      <c r="BF164" s="26">
        <v>2</v>
      </c>
      <c r="BN164" s="26">
        <v>6</v>
      </c>
      <c r="BZ164" s="26">
        <v>6</v>
      </c>
      <c r="CD164" s="26">
        <v>1</v>
      </c>
      <c r="CL164" s="26">
        <v>6</v>
      </c>
      <c r="CP164" s="26">
        <v>2</v>
      </c>
      <c r="CX164" s="26">
        <v>6</v>
      </c>
      <c r="DB164" s="26">
        <v>1</v>
      </c>
      <c r="DJ164" s="26">
        <v>6</v>
      </c>
      <c r="DV164" s="26">
        <v>6</v>
      </c>
      <c r="DZ164" s="26">
        <v>2</v>
      </c>
      <c r="EC164" s="26">
        <f t="shared" si="14"/>
        <v>2</v>
      </c>
      <c r="ED164" s="26">
        <f t="shared" si="18"/>
        <v>3</v>
      </c>
      <c r="EE164" s="26">
        <f t="shared" si="15"/>
        <v>0</v>
      </c>
      <c r="EG164" s="26">
        <f t="shared" si="16"/>
        <v>5</v>
      </c>
      <c r="EH164" s="5">
        <f t="shared" si="17"/>
        <v>15.151515151515152</v>
      </c>
      <c r="ER164" s="32"/>
      <c r="ES164" s="32"/>
      <c r="ET164" s="32"/>
      <c r="EU164" s="32"/>
      <c r="EV164" s="32"/>
      <c r="EW164" s="32"/>
      <c r="FY164" s="5"/>
    </row>
    <row r="165" spans="5:181" s="26" customFormat="1" x14ac:dyDescent="0.25">
      <c r="F165" s="26">
        <v>7</v>
      </c>
      <c r="L165" s="7"/>
      <c r="P165" s="9"/>
      <c r="R165" s="26">
        <v>7</v>
      </c>
      <c r="V165" s="26">
        <v>2</v>
      </c>
      <c r="AD165" s="26">
        <v>7</v>
      </c>
      <c r="AP165" s="26">
        <v>7</v>
      </c>
      <c r="BB165" s="26">
        <v>7</v>
      </c>
      <c r="BF165" s="26">
        <v>3</v>
      </c>
      <c r="BN165" s="26">
        <v>7</v>
      </c>
      <c r="BR165" s="26">
        <v>2</v>
      </c>
      <c r="BZ165" s="26">
        <v>7</v>
      </c>
      <c r="CL165" s="26">
        <v>7</v>
      </c>
      <c r="CX165" s="26">
        <v>7</v>
      </c>
      <c r="DJ165" s="26">
        <v>7</v>
      </c>
      <c r="DV165" s="26">
        <v>7</v>
      </c>
      <c r="EC165" s="26">
        <f t="shared" si="14"/>
        <v>0</v>
      </c>
      <c r="ED165" s="26">
        <f t="shared" si="18"/>
        <v>2</v>
      </c>
      <c r="EE165" s="26">
        <f t="shared" si="15"/>
        <v>1</v>
      </c>
      <c r="EG165" s="26">
        <f t="shared" si="16"/>
        <v>3</v>
      </c>
      <c r="EH165" s="5">
        <f t="shared" si="17"/>
        <v>9.0909090909090917</v>
      </c>
      <c r="ER165" s="32"/>
      <c r="ES165" s="32"/>
      <c r="ET165" s="32"/>
      <c r="EU165" s="32"/>
      <c r="EV165" s="32"/>
      <c r="EW165" s="32"/>
      <c r="FY165" s="5"/>
    </row>
    <row r="166" spans="5:181" s="26" customFormat="1" x14ac:dyDescent="0.25">
      <c r="F166" s="26">
        <v>8</v>
      </c>
      <c r="L166" s="7"/>
      <c r="P166" s="9"/>
      <c r="R166" s="26">
        <v>8</v>
      </c>
      <c r="AD166" s="26">
        <v>8</v>
      </c>
      <c r="AP166" s="26">
        <v>8</v>
      </c>
      <c r="AT166" s="26">
        <v>3</v>
      </c>
      <c r="BB166" s="26">
        <v>8</v>
      </c>
      <c r="BN166" s="26">
        <v>8</v>
      </c>
      <c r="BZ166" s="26">
        <v>8</v>
      </c>
      <c r="CL166" s="26">
        <v>8</v>
      </c>
      <c r="CX166" s="26">
        <v>8</v>
      </c>
      <c r="DJ166" s="26">
        <v>8</v>
      </c>
      <c r="DV166" s="26">
        <v>8</v>
      </c>
      <c r="EC166" s="26">
        <f t="shared" si="14"/>
        <v>0</v>
      </c>
      <c r="ED166" s="26">
        <f t="shared" si="18"/>
        <v>0</v>
      </c>
      <c r="EE166" s="26">
        <f t="shared" si="15"/>
        <v>1</v>
      </c>
      <c r="EG166" s="26">
        <f t="shared" si="16"/>
        <v>1</v>
      </c>
      <c r="EH166" s="5">
        <f t="shared" si="17"/>
        <v>3.0303030303030303</v>
      </c>
      <c r="ER166" s="32"/>
      <c r="ES166" s="32"/>
      <c r="ET166" s="32"/>
      <c r="EU166" s="32"/>
      <c r="EV166" s="32"/>
      <c r="EW166" s="32"/>
      <c r="FY166" s="5"/>
    </row>
    <row r="167" spans="5:181" x14ac:dyDescent="0.25">
      <c r="BA167" s="1"/>
      <c r="ER167" s="32"/>
      <c r="ES167" s="32"/>
      <c r="ET167" s="32"/>
      <c r="EU167" s="32"/>
      <c r="EV167" s="32"/>
      <c r="EW167" s="32"/>
    </row>
    <row r="168" spans="5:181" x14ac:dyDescent="0.25">
      <c r="E168" s="1" t="s">
        <v>52</v>
      </c>
      <c r="F168" s="1">
        <f>COUNT(G2:G8)</f>
        <v>7</v>
      </c>
      <c r="G168" s="5">
        <v>13</v>
      </c>
      <c r="H168" s="1">
        <v>2</v>
      </c>
      <c r="Q168" s="1" t="s">
        <v>52</v>
      </c>
      <c r="R168" s="33">
        <f>COUNT(S2:S7)</f>
        <v>6</v>
      </c>
      <c r="S168" s="5">
        <v>9</v>
      </c>
      <c r="T168" s="1">
        <v>1</v>
      </c>
      <c r="AC168" s="1" t="s">
        <v>52</v>
      </c>
      <c r="AD168" s="33">
        <f>COUNT(AE2:AE8)</f>
        <v>7</v>
      </c>
      <c r="AE168" s="5">
        <v>6</v>
      </c>
      <c r="AO168" s="1" t="s">
        <v>52</v>
      </c>
      <c r="AP168" s="33">
        <f>COUNT(AQ2:AQ7)</f>
        <v>6</v>
      </c>
      <c r="AQ168" s="5">
        <v>11</v>
      </c>
      <c r="BA168" s="1" t="s">
        <v>52</v>
      </c>
      <c r="BB168" s="33">
        <f>COUNT(BC2:BC7)</f>
        <v>6</v>
      </c>
      <c r="BC168" s="5">
        <v>10</v>
      </c>
      <c r="BM168" s="1" t="s">
        <v>52</v>
      </c>
      <c r="BN168" s="33">
        <f>COUNT(BO2:BO7)</f>
        <v>6</v>
      </c>
      <c r="BO168" s="5">
        <v>9</v>
      </c>
      <c r="BY168" s="1" t="s">
        <v>52</v>
      </c>
      <c r="BZ168" s="33">
        <f>COUNT(CA2:CA8)</f>
        <v>7</v>
      </c>
      <c r="CA168" s="5">
        <v>8</v>
      </c>
      <c r="CB168" s="1">
        <v>1</v>
      </c>
      <c r="CK168" s="1" t="s">
        <v>52</v>
      </c>
      <c r="CL168" s="33">
        <f>COUNT(CM2:CM7)</f>
        <v>6</v>
      </c>
      <c r="CM168" s="5">
        <v>5</v>
      </c>
      <c r="CN168" s="1">
        <v>1</v>
      </c>
      <c r="CW168" s="1" t="s">
        <v>52</v>
      </c>
      <c r="CX168" s="33">
        <f>COUNT(CY2:CY8)</f>
        <v>7</v>
      </c>
      <c r="CY168" s="5">
        <v>11</v>
      </c>
      <c r="CZ168" s="1">
        <v>3</v>
      </c>
      <c r="DI168" s="1" t="s">
        <v>52</v>
      </c>
      <c r="DJ168" s="33">
        <f>COUNT(DK2:DK9)</f>
        <v>8</v>
      </c>
      <c r="DK168" s="5">
        <v>20</v>
      </c>
      <c r="DU168" s="1" t="s">
        <v>52</v>
      </c>
      <c r="DV168" s="33">
        <f>COUNT(DW2:DW8)</f>
        <v>7</v>
      </c>
      <c r="DW168" s="5">
        <v>13</v>
      </c>
      <c r="DX168" s="1">
        <v>1</v>
      </c>
      <c r="EC168" s="33">
        <f>SUM(G168,S168,AE168,AQ168,BC168,BO168,CA168,CM168,CY168,DK168,DW168)</f>
        <v>115</v>
      </c>
      <c r="ED168" s="1">
        <f>SUM(H168,T168,AF168,AR168,BD168,BP168,CB168,CN168,CZ168,DL168,DX168)</f>
        <v>9</v>
      </c>
      <c r="ER168" s="32"/>
      <c r="ES168" s="32"/>
      <c r="ET168" s="32"/>
      <c r="EU168" s="32"/>
      <c r="EV168" s="32"/>
      <c r="EW168" s="32"/>
    </row>
    <row r="169" spans="5:181" x14ac:dyDescent="0.25">
      <c r="E169" s="1" t="s">
        <v>53</v>
      </c>
      <c r="F169" s="1">
        <f>COUNT(G12:G19)</f>
        <v>8</v>
      </c>
      <c r="G169" s="5">
        <v>8</v>
      </c>
      <c r="H169" s="1">
        <v>4</v>
      </c>
      <c r="Q169" s="1" t="s">
        <v>53</v>
      </c>
      <c r="R169" s="33">
        <f>COUNT(S12:S17)</f>
        <v>6</v>
      </c>
      <c r="S169" s="5">
        <v>9</v>
      </c>
      <c r="T169" s="1">
        <v>2</v>
      </c>
      <c r="AC169" s="1" t="s">
        <v>53</v>
      </c>
      <c r="AD169" s="33">
        <f>COUNT(AE12:AE17)</f>
        <v>6</v>
      </c>
      <c r="AE169" s="5">
        <v>6</v>
      </c>
      <c r="AO169" s="1" t="s">
        <v>53</v>
      </c>
      <c r="AP169" s="33">
        <f>COUNT(AQ12:AQ18)</f>
        <v>7</v>
      </c>
      <c r="AQ169" s="5">
        <v>9</v>
      </c>
      <c r="BA169" s="1" t="s">
        <v>53</v>
      </c>
      <c r="BB169" s="33">
        <f>COUNT(BC12:BC17)</f>
        <v>6</v>
      </c>
      <c r="BC169" s="5">
        <v>8</v>
      </c>
      <c r="BD169" s="1">
        <v>1</v>
      </c>
      <c r="BM169" s="1" t="s">
        <v>53</v>
      </c>
      <c r="BN169" s="33">
        <f>COUNT(BO12:BO18)</f>
        <v>7</v>
      </c>
      <c r="BO169" s="5">
        <v>9</v>
      </c>
      <c r="BP169" s="1">
        <v>1</v>
      </c>
      <c r="BY169" s="1" t="s">
        <v>53</v>
      </c>
      <c r="BZ169" s="33">
        <f>COUNT(CA12:CA18)</f>
        <v>7</v>
      </c>
      <c r="CA169" s="5">
        <v>6</v>
      </c>
      <c r="CB169" s="1">
        <v>1</v>
      </c>
      <c r="CK169" s="1" t="s">
        <v>53</v>
      </c>
      <c r="CL169" s="33">
        <f>COUNT(CM12:CM15,CM18)</f>
        <v>5</v>
      </c>
      <c r="CM169" s="5">
        <v>5</v>
      </c>
      <c r="CN169" s="1">
        <v>1</v>
      </c>
      <c r="CW169" s="1" t="s">
        <v>53</v>
      </c>
      <c r="CX169" s="33">
        <f>COUNT(CY12:CY19)</f>
        <v>7</v>
      </c>
      <c r="CY169" s="5">
        <v>11</v>
      </c>
      <c r="CZ169" s="1">
        <v>1</v>
      </c>
      <c r="DI169" s="1" t="s">
        <v>53</v>
      </c>
      <c r="DJ169" s="33">
        <f>COUNT(DK12:DK17)</f>
        <v>6</v>
      </c>
      <c r="DK169" s="5">
        <v>22</v>
      </c>
      <c r="DL169" s="1">
        <v>2</v>
      </c>
      <c r="DU169" s="1" t="s">
        <v>53</v>
      </c>
      <c r="DV169" s="33">
        <f>COUNT(DW12:DW19)</f>
        <v>8</v>
      </c>
      <c r="DW169" s="5">
        <v>13</v>
      </c>
      <c r="DX169" s="1">
        <v>1</v>
      </c>
      <c r="EC169" s="33">
        <f t="shared" ref="EC169:ED175" si="19">SUM(G169,S169,AE169,AQ169,BC169,BO169,CA169,CM169,CY169,DK169,DW169)</f>
        <v>106</v>
      </c>
      <c r="ED169" s="24">
        <f t="shared" si="19"/>
        <v>14</v>
      </c>
      <c r="ER169" s="32"/>
      <c r="ES169" s="32"/>
      <c r="ET169" s="32"/>
      <c r="EU169" s="32"/>
      <c r="EV169" s="32"/>
      <c r="EW169" s="32"/>
    </row>
    <row r="170" spans="5:181" x14ac:dyDescent="0.25">
      <c r="E170" s="1" t="s">
        <v>54</v>
      </c>
      <c r="F170" s="1">
        <f>COUNT(G22:G28)</f>
        <v>7</v>
      </c>
      <c r="Q170" s="1" t="s">
        <v>54</v>
      </c>
      <c r="R170" s="33">
        <f>COUNT(S22:S27)</f>
        <v>6</v>
      </c>
      <c r="T170" s="1">
        <v>1</v>
      </c>
      <c r="AC170" s="1" t="s">
        <v>54</v>
      </c>
      <c r="AD170" s="33">
        <f>COUNT(AE22:AE25,AE27)</f>
        <v>5</v>
      </c>
      <c r="AO170" s="1" t="s">
        <v>54</v>
      </c>
      <c r="AP170" s="33">
        <f>COUNT(AQ22:AQ28)</f>
        <v>7</v>
      </c>
      <c r="AR170" s="1">
        <v>2</v>
      </c>
      <c r="BA170" s="1" t="s">
        <v>54</v>
      </c>
      <c r="BB170" s="33">
        <f>COUNT(BC22:BC28)</f>
        <v>7</v>
      </c>
      <c r="BC170" s="2"/>
      <c r="BM170" s="1" t="s">
        <v>54</v>
      </c>
      <c r="BN170" s="33">
        <f>COUNT(BO22:BO26)</f>
        <v>5</v>
      </c>
      <c r="BP170" s="1">
        <v>2</v>
      </c>
      <c r="BY170" s="1" t="s">
        <v>54</v>
      </c>
      <c r="BZ170" s="33">
        <f>COUNT(CA22:CA28)</f>
        <v>6</v>
      </c>
      <c r="CK170" s="1" t="s">
        <v>54</v>
      </c>
      <c r="CL170" s="33">
        <f>COUNT(CM22:CM24)</f>
        <v>3</v>
      </c>
      <c r="CW170" s="1" t="s">
        <v>54</v>
      </c>
      <c r="CX170" s="33">
        <f>COUNT(CY22:CY27)</f>
        <v>6</v>
      </c>
      <c r="CY170" s="2"/>
      <c r="CZ170" s="1">
        <v>1</v>
      </c>
      <c r="DI170" s="1" t="s">
        <v>54</v>
      </c>
      <c r="DJ170" s="33">
        <f>COUNT(DK22:DK28)</f>
        <v>7</v>
      </c>
      <c r="DK170" s="2"/>
      <c r="DL170" s="1">
        <v>1</v>
      </c>
      <c r="DU170" s="1" t="s">
        <v>54</v>
      </c>
      <c r="DV170" s="33">
        <f>COUNT(DW22:DW28)</f>
        <v>7</v>
      </c>
      <c r="DW170" s="2"/>
      <c r="ED170" s="24">
        <f t="shared" si="19"/>
        <v>7</v>
      </c>
      <c r="ER170" s="32"/>
      <c r="ES170" s="32"/>
      <c r="ET170" s="32"/>
      <c r="EU170" s="32"/>
      <c r="EV170" s="32"/>
      <c r="EW170" s="32"/>
    </row>
    <row r="171" spans="5:181" x14ac:dyDescent="0.25">
      <c r="E171" s="1" t="s">
        <v>55</v>
      </c>
      <c r="F171" s="1">
        <f>COUNT(G32:G39)</f>
        <v>8</v>
      </c>
      <c r="Q171" s="1" t="s">
        <v>55</v>
      </c>
      <c r="R171" s="33">
        <f>COUNT(S32:S37)</f>
        <v>6</v>
      </c>
      <c r="AC171" s="1" t="s">
        <v>55</v>
      </c>
      <c r="AD171" s="33">
        <f>COUNT(AE32:AE38)</f>
        <v>7</v>
      </c>
      <c r="AF171" s="1">
        <v>1</v>
      </c>
      <c r="AO171" s="1" t="s">
        <v>55</v>
      </c>
      <c r="AP171" s="33">
        <f>COUNT(AQ32:AQ38)</f>
        <v>7</v>
      </c>
      <c r="BA171" s="1" t="s">
        <v>55</v>
      </c>
      <c r="BB171" s="33">
        <f>COUNT(BC32:BC36)</f>
        <v>5</v>
      </c>
      <c r="BC171" s="2"/>
      <c r="BD171" s="1">
        <v>2</v>
      </c>
      <c r="BM171" s="1" t="s">
        <v>55</v>
      </c>
      <c r="BN171" s="33">
        <f>COUNT(BO32:BO37)</f>
        <v>6</v>
      </c>
      <c r="BP171" s="1">
        <v>2</v>
      </c>
      <c r="BY171" s="1" t="s">
        <v>55</v>
      </c>
      <c r="BZ171" s="33">
        <f>COUNT(CA32:CA39)</f>
        <v>7</v>
      </c>
      <c r="CB171" s="1">
        <v>2</v>
      </c>
      <c r="CK171" s="1" t="s">
        <v>55</v>
      </c>
      <c r="CL171" s="33">
        <f>COUNT(CM32:CM35)</f>
        <v>4</v>
      </c>
      <c r="CN171" s="1">
        <v>1</v>
      </c>
      <c r="CW171" s="1" t="s">
        <v>55</v>
      </c>
      <c r="CX171" s="33">
        <f>COUNT(CY32:CY39)</f>
        <v>7</v>
      </c>
      <c r="CY171" s="2"/>
      <c r="DI171" s="1" t="s">
        <v>55</v>
      </c>
      <c r="DJ171" s="33">
        <f>COUNT(DK32:DK38)</f>
        <v>7</v>
      </c>
      <c r="DK171" s="2"/>
      <c r="DL171" s="1">
        <v>3</v>
      </c>
      <c r="DU171" s="1" t="s">
        <v>55</v>
      </c>
      <c r="DV171" s="33">
        <f>COUNT(DW32:DW39)</f>
        <v>8</v>
      </c>
      <c r="DW171" s="2"/>
      <c r="ED171" s="24">
        <f t="shared" si="19"/>
        <v>11</v>
      </c>
      <c r="ER171" s="32"/>
      <c r="ES171" s="32"/>
      <c r="ET171" s="32"/>
      <c r="EU171" s="32"/>
      <c r="EV171" s="32"/>
      <c r="EW171" s="32"/>
    </row>
    <row r="172" spans="5:181" x14ac:dyDescent="0.25">
      <c r="E172" s="1" t="s">
        <v>57</v>
      </c>
      <c r="F172" s="1">
        <f>COUNT(G42:G47)</f>
        <v>6</v>
      </c>
      <c r="H172" s="1">
        <v>3</v>
      </c>
      <c r="Q172" s="1" t="s">
        <v>57</v>
      </c>
      <c r="R172" s="33">
        <f>COUNT(S42:S47)</f>
        <v>6</v>
      </c>
      <c r="T172" s="1">
        <v>2</v>
      </c>
      <c r="AC172" s="1" t="s">
        <v>57</v>
      </c>
      <c r="AD172" s="33">
        <f>COUNT(AE42:AE48)</f>
        <v>7</v>
      </c>
      <c r="AF172" s="1">
        <v>3</v>
      </c>
      <c r="AO172" s="1" t="s">
        <v>57</v>
      </c>
      <c r="AP172" s="33">
        <f>COUNT(AQ42:AQ47)</f>
        <v>6</v>
      </c>
      <c r="AR172" s="1">
        <v>2</v>
      </c>
      <c r="BA172" s="1" t="s">
        <v>57</v>
      </c>
      <c r="BB172" s="33">
        <f>COUNT(BC42:BC47)</f>
        <v>6</v>
      </c>
      <c r="BC172" s="2"/>
      <c r="BD172" s="1">
        <v>1</v>
      </c>
      <c r="BM172" s="1" t="s">
        <v>57</v>
      </c>
      <c r="BN172" s="33">
        <f>COUNT(BO42:BO48)</f>
        <v>7</v>
      </c>
      <c r="BY172" s="1" t="s">
        <v>57</v>
      </c>
      <c r="BZ172" s="33">
        <f>COUNT(CA42:CA48)</f>
        <v>7</v>
      </c>
      <c r="CK172" s="1" t="s">
        <v>57</v>
      </c>
      <c r="CL172" s="33">
        <f>COUNT(CM42:CM45)</f>
        <v>4</v>
      </c>
      <c r="CW172" s="1" t="s">
        <v>57</v>
      </c>
      <c r="CX172" s="33">
        <f>COUNT(CY42:CY47)</f>
        <v>6</v>
      </c>
      <c r="CY172" s="2"/>
      <c r="DI172" s="1" t="s">
        <v>57</v>
      </c>
      <c r="DJ172" s="33">
        <f>COUNT(DK42:DK48)</f>
        <v>7</v>
      </c>
      <c r="DK172" s="2"/>
      <c r="DL172" s="1">
        <v>2</v>
      </c>
      <c r="DU172" s="1" t="s">
        <v>57</v>
      </c>
      <c r="DV172" s="33">
        <f>COUNT(DW42:DW48)</f>
        <v>7</v>
      </c>
      <c r="DW172" s="2"/>
      <c r="ED172" s="24">
        <f t="shared" si="19"/>
        <v>13</v>
      </c>
    </row>
    <row r="173" spans="5:181" x14ac:dyDescent="0.25">
      <c r="Q173" s="1" t="s">
        <v>58</v>
      </c>
      <c r="R173" s="1">
        <f>COUNT(S52:S57)</f>
        <v>6</v>
      </c>
      <c r="AD173" s="33"/>
      <c r="AO173" s="1" t="s">
        <v>58</v>
      </c>
      <c r="AP173" s="33">
        <f>COUNT(AQ52:AQ56)</f>
        <v>5</v>
      </c>
      <c r="AR173" s="1">
        <v>2</v>
      </c>
      <c r="BA173" s="1" t="s">
        <v>58</v>
      </c>
      <c r="BB173" s="33">
        <f>COUNT(BC52:BC57)</f>
        <v>6</v>
      </c>
      <c r="BC173" s="2"/>
      <c r="BD173" s="1">
        <v>2</v>
      </c>
      <c r="BM173" s="1" t="s">
        <v>58</v>
      </c>
      <c r="BN173" s="33">
        <f>COUNT(BO52:BO56)</f>
        <v>5</v>
      </c>
      <c r="BP173" s="1">
        <v>1</v>
      </c>
      <c r="BZ173" s="33"/>
      <c r="CK173" s="1" t="s">
        <v>58</v>
      </c>
      <c r="CL173" s="33">
        <f>COUNT(CM52:CM57)</f>
        <v>6</v>
      </c>
      <c r="CN173" s="1">
        <v>3</v>
      </c>
      <c r="CW173" s="1" t="s">
        <v>58</v>
      </c>
      <c r="CX173" s="33">
        <f>COUNT(CY52:CY58)</f>
        <v>7</v>
      </c>
      <c r="CY173" s="2"/>
      <c r="CZ173" s="1">
        <v>1</v>
      </c>
      <c r="DI173" s="1" t="s">
        <v>58</v>
      </c>
      <c r="DJ173" s="33">
        <f>COUNT(DK52:DK59)</f>
        <v>8</v>
      </c>
      <c r="DK173" s="2"/>
      <c r="DU173" s="1" t="s">
        <v>58</v>
      </c>
      <c r="DV173" s="33">
        <f>COUNT(DW52:DW58)</f>
        <v>7</v>
      </c>
      <c r="DW173" s="2"/>
      <c r="DX173" s="1">
        <v>4</v>
      </c>
      <c r="ED173" s="24">
        <f t="shared" si="19"/>
        <v>13</v>
      </c>
    </row>
    <row r="174" spans="5:181" x14ac:dyDescent="0.25">
      <c r="BA174" s="1"/>
      <c r="DI174" s="1" t="s">
        <v>60</v>
      </c>
      <c r="DJ174" s="1">
        <f>COUNT(DK62:DK69)</f>
        <v>8</v>
      </c>
      <c r="ED174" s="24">
        <f t="shared" si="19"/>
        <v>0</v>
      </c>
    </row>
    <row r="175" spans="5:181" x14ac:dyDescent="0.25">
      <c r="BA175" s="1"/>
      <c r="DI175" s="1" t="s">
        <v>61</v>
      </c>
      <c r="DJ175" s="1">
        <f>COUNT(DK72:DK78)</f>
        <v>7</v>
      </c>
      <c r="ED175" s="24">
        <f t="shared" si="19"/>
        <v>0</v>
      </c>
    </row>
    <row r="176" spans="5:181" x14ac:dyDescent="0.25">
      <c r="BA176" s="1"/>
    </row>
    <row r="177" spans="5:137" x14ac:dyDescent="0.25">
      <c r="BA177" s="1"/>
    </row>
    <row r="178" spans="5:137" x14ac:dyDescent="0.25">
      <c r="E178" s="1" t="s">
        <v>66</v>
      </c>
      <c r="Q178" s="1" t="s">
        <v>66</v>
      </c>
      <c r="T178" s="1">
        <v>2</v>
      </c>
      <c r="AC178" s="1" t="s">
        <v>66</v>
      </c>
      <c r="AF178" s="1">
        <v>2</v>
      </c>
      <c r="AO178" s="1" t="s">
        <v>66</v>
      </c>
      <c r="BA178" s="1" t="s">
        <v>66</v>
      </c>
      <c r="BM178" s="1" t="s">
        <v>66</v>
      </c>
      <c r="BP178" s="1">
        <v>1</v>
      </c>
      <c r="BY178" s="1" t="s">
        <v>66</v>
      </c>
      <c r="CK178" s="1" t="s">
        <v>66</v>
      </c>
      <c r="CW178" s="1" t="s">
        <v>66</v>
      </c>
      <c r="DI178" s="1" t="s">
        <v>66</v>
      </c>
      <c r="DU178" s="1" t="s">
        <v>66</v>
      </c>
      <c r="ED178" s="1">
        <f>SUM(H178,T178,AF178,AR178,BD178,BP178,CB178,CN178,CZ178,DL178,DX178)</f>
        <v>5</v>
      </c>
    </row>
    <row r="179" spans="5:137" x14ac:dyDescent="0.25">
      <c r="E179" s="1" t="s">
        <v>67</v>
      </c>
      <c r="H179" s="1">
        <v>2</v>
      </c>
      <c r="Q179" s="1" t="s">
        <v>67</v>
      </c>
      <c r="AC179" s="1" t="s">
        <v>67</v>
      </c>
      <c r="AO179" s="1" t="s">
        <v>67</v>
      </c>
      <c r="BA179" s="1" t="s">
        <v>67</v>
      </c>
      <c r="BM179" s="1" t="s">
        <v>67</v>
      </c>
      <c r="BP179" s="1">
        <v>1</v>
      </c>
      <c r="BY179" s="1" t="s">
        <v>67</v>
      </c>
      <c r="CB179" s="1">
        <v>1</v>
      </c>
      <c r="CK179" s="1" t="s">
        <v>67</v>
      </c>
      <c r="CN179" s="1">
        <v>2</v>
      </c>
      <c r="CW179" s="1" t="s">
        <v>67</v>
      </c>
      <c r="DI179" s="1" t="s">
        <v>67</v>
      </c>
      <c r="DU179" s="1" t="s">
        <v>67</v>
      </c>
      <c r="DX179" s="1">
        <v>2</v>
      </c>
      <c r="ED179" s="24">
        <f t="shared" ref="ED179:ED180" si="20">SUM(H179,T179,AF179,AR179,BD179,BP179,CB179,CN179,CZ179,DL179,DX179)</f>
        <v>8</v>
      </c>
    </row>
    <row r="180" spans="5:137" x14ac:dyDescent="0.25">
      <c r="E180" s="1" t="s">
        <v>68</v>
      </c>
      <c r="Q180" s="1" t="s">
        <v>68</v>
      </c>
      <c r="AC180" s="1" t="s">
        <v>68</v>
      </c>
      <c r="AO180" s="1" t="s">
        <v>68</v>
      </c>
      <c r="AR180" s="1">
        <v>2</v>
      </c>
      <c r="BA180" s="1" t="s">
        <v>68</v>
      </c>
      <c r="BD180" s="1">
        <v>2</v>
      </c>
      <c r="BM180" s="1" t="s">
        <v>68</v>
      </c>
      <c r="BY180" s="1" t="s">
        <v>68</v>
      </c>
      <c r="CB180" s="1">
        <v>1</v>
      </c>
      <c r="CK180" s="1" t="s">
        <v>68</v>
      </c>
      <c r="CW180" s="1" t="s">
        <v>68</v>
      </c>
      <c r="CZ180" s="1">
        <v>2</v>
      </c>
      <c r="DI180" s="1" t="s">
        <v>68</v>
      </c>
      <c r="DL180" s="1">
        <v>2</v>
      </c>
      <c r="DU180" s="1" t="s">
        <v>68</v>
      </c>
      <c r="ED180" s="24">
        <f t="shared" si="20"/>
        <v>9</v>
      </c>
    </row>
    <row r="182" spans="5:137" x14ac:dyDescent="0.25">
      <c r="H182" s="1">
        <f>SUM(H168:H170)</f>
        <v>6</v>
      </c>
      <c r="T182" s="1">
        <f>SUM(T168:T170)</f>
        <v>4</v>
      </c>
      <c r="AF182" s="1">
        <f>SUM(AF168:AF170)</f>
        <v>0</v>
      </c>
      <c r="AR182" s="1">
        <f>SUM(AR168:AR170)</f>
        <v>2</v>
      </c>
      <c r="BD182" s="1">
        <f>SUM(BD168:BD170)</f>
        <v>1</v>
      </c>
      <c r="BP182" s="1">
        <f>SUM(BP168:BP170)</f>
        <v>3</v>
      </c>
      <c r="CB182" s="1">
        <f>SUM(CB168:CB170)</f>
        <v>2</v>
      </c>
      <c r="CN182" s="1">
        <f>SUM(CN168:CN170)</f>
        <v>2</v>
      </c>
      <c r="CZ182" s="1">
        <f>SUM(CZ168:CZ171)</f>
        <v>5</v>
      </c>
      <c r="DL182" s="1">
        <f>SUM(DL168:DL171)</f>
        <v>6</v>
      </c>
      <c r="DX182" s="1">
        <f>SUM(DX168:DX171)</f>
        <v>2</v>
      </c>
      <c r="ED182" s="1">
        <f>SUM(H182,T182,AF182,AR182,BD182,BP182,CB182,CN182,CZ182,DL182,DX182)</f>
        <v>33</v>
      </c>
      <c r="EE182" s="1">
        <f>EC168-ED182</f>
        <v>82</v>
      </c>
      <c r="EF182" s="1" t="s">
        <v>275</v>
      </c>
      <c r="EG182" s="1">
        <f>SUM(DX168,DL168,CZ168,CN168,CB168,BP168,BD168,AR168,AF168,T168,H168)</f>
        <v>9</v>
      </c>
    </row>
    <row r="183" spans="5:137" x14ac:dyDescent="0.25">
      <c r="H183" s="1">
        <f>SUM(H171:H172)</f>
        <v>3</v>
      </c>
      <c r="T183" s="1">
        <f>SUM(T171:T173)</f>
        <v>2</v>
      </c>
      <c r="AF183" s="1">
        <f>SUM(AF171:AF172)</f>
        <v>4</v>
      </c>
      <c r="AR183" s="1">
        <f>SUM(AR171:AR173)</f>
        <v>4</v>
      </c>
      <c r="BD183" s="1">
        <f>SUM(BD171:BD173)</f>
        <v>5</v>
      </c>
      <c r="BP183" s="1">
        <f>SUM(BP171:BP173)</f>
        <v>3</v>
      </c>
      <c r="CB183" s="1">
        <f>SUM(CB171:CB172)</f>
        <v>2</v>
      </c>
      <c r="CN183" s="1">
        <f>SUM(CN171:CN173)</f>
        <v>4</v>
      </c>
      <c r="CZ183" s="1">
        <f>SUM(CZ172:CZ175)</f>
        <v>1</v>
      </c>
      <c r="DL183" s="1">
        <f>SUM(DL172:DL175)</f>
        <v>2</v>
      </c>
      <c r="DX183" s="1">
        <f>SUM(DX172:DX175)</f>
        <v>4</v>
      </c>
      <c r="ED183" s="24">
        <f>SUM(H183,T183,AF183,AR183,BD183,BP183,CB183,CN183,CZ183,DL183,DX183)</f>
        <v>34</v>
      </c>
      <c r="EE183" s="1">
        <f>EC169-ED183</f>
        <v>72</v>
      </c>
      <c r="EF183" s="1" t="s">
        <v>274</v>
      </c>
      <c r="EG183" s="15">
        <f>SUM(DX173,DL175,CZ173,CN173,CB172,BP173,BD173,AR173,AF172,T173,H172)</f>
        <v>19</v>
      </c>
    </row>
    <row r="185" spans="5:137" x14ac:dyDescent="0.25">
      <c r="G185" s="1"/>
      <c r="J185" s="1">
        <f>COUNTIF(J2:J90,"1")</f>
        <v>5</v>
      </c>
      <c r="S185" s="1"/>
      <c r="V185" s="1">
        <f>COUNTIF(V2:V90,"1")</f>
        <v>1</v>
      </c>
      <c r="AE185" s="1"/>
      <c r="AH185" s="1">
        <f>COUNTIF(AH2:AH90,"1")</f>
        <v>4</v>
      </c>
      <c r="AQ185" s="1"/>
      <c r="AT185" s="1">
        <f>COUNTIF(AT2:AT90,"2")</f>
        <v>6</v>
      </c>
      <c r="BF185" s="1">
        <f>COUNTIF(BF2:BF90,"2")</f>
        <v>6</v>
      </c>
      <c r="BO185" s="1"/>
      <c r="BR185" s="1">
        <f>COUNTIF(BR2:BR90,"1")</f>
        <v>1</v>
      </c>
      <c r="CD185" s="1">
        <f>COUNTIF(CD2:CD90,"1")</f>
        <v>5</v>
      </c>
      <c r="CP185" s="1">
        <f>COUNTIF(CP2:CP90,"2")</f>
        <v>6</v>
      </c>
      <c r="CY185" s="2"/>
      <c r="DB185" s="1">
        <f>COUNTIF(DB2:DB90,"2")</f>
        <v>3</v>
      </c>
      <c r="DN185" s="1">
        <f>COUNTIF(DN2:DN90,"1")</f>
        <v>8</v>
      </c>
      <c r="DZ185" s="1">
        <f>COUNTIF(DZ2:DZ90,"2")</f>
        <v>6</v>
      </c>
      <c r="ED185" s="1">
        <f>SUM(B185:DZ185)</f>
        <v>51</v>
      </c>
    </row>
    <row r="186" spans="5:137" x14ac:dyDescent="0.25">
      <c r="G186" s="1"/>
      <c r="J186" s="1">
        <f>COUNTIF(J2:J90,"2")</f>
        <v>5</v>
      </c>
      <c r="S186" s="1"/>
      <c r="V186" s="1">
        <f>COUNTIF(V2:V90,"2")</f>
        <v>6</v>
      </c>
      <c r="AE186" s="1"/>
      <c r="AH186" s="1">
        <f>COUNTIF(AH2:AH90,"2")</f>
        <v>3</v>
      </c>
      <c r="AQ186" s="1"/>
      <c r="AT186" s="1">
        <f>COUNTIF(AT2:AT90,"3")</f>
        <v>6</v>
      </c>
      <c r="BF186" s="1">
        <f>COUNTIF(BF2:BF90,"3")</f>
        <v>6</v>
      </c>
      <c r="BO186" s="1"/>
      <c r="BR186" s="1">
        <f>COUNTIF(BR2:BR90,"2")</f>
        <v>6</v>
      </c>
      <c r="CD186" s="1">
        <f>COUNTIF(CD2:CD90,"2")</f>
        <v>5</v>
      </c>
      <c r="CP186" s="1">
        <f>COUNTIF(CP2:CP90,"3")</f>
        <v>5</v>
      </c>
      <c r="CY186" s="2"/>
      <c r="DB186" s="1">
        <f>COUNTIF(DB2:DB90,"3")</f>
        <v>6</v>
      </c>
      <c r="DN186" s="1">
        <f>COUNTIF(DN2:DN90,"2")</f>
        <v>8</v>
      </c>
      <c r="DZ186" s="1">
        <f>COUNTIF(DZ2:DZ90,"3")</f>
        <v>6</v>
      </c>
      <c r="ED186" s="1">
        <f t="shared" ref="ED186:ED192" si="21">SUM(B186:DZ186)</f>
        <v>62</v>
      </c>
    </row>
    <row r="187" spans="5:137" x14ac:dyDescent="0.25">
      <c r="G187" s="1"/>
      <c r="J187" s="1">
        <f>COUNTIF(J2:J90,"3")</f>
        <v>5</v>
      </c>
      <c r="S187" s="1"/>
      <c r="V187" s="1">
        <f>COUNTIF(V2:V90,"3")</f>
        <v>6</v>
      </c>
      <c r="AE187" s="1"/>
      <c r="AH187" s="1">
        <f>COUNTIF(AH2:AH90,"3")</f>
        <v>5</v>
      </c>
      <c r="AQ187" s="1"/>
      <c r="AT187" s="1">
        <f>COUNTIF(AT2:AT90,"4")</f>
        <v>6</v>
      </c>
      <c r="BF187" s="1">
        <f>COUNTIF(BF2:BF90,"4")</f>
        <v>6</v>
      </c>
      <c r="BO187" s="1"/>
      <c r="BR187" s="1">
        <f>COUNTIF(BR2:BR90,"3")</f>
        <v>6</v>
      </c>
      <c r="CD187" s="1">
        <f>COUNTIF(CD2:CD90,"3")</f>
        <v>5</v>
      </c>
      <c r="CP187" s="1">
        <f>COUNTIF(CP2:CP90,"4")</f>
        <v>5</v>
      </c>
      <c r="CY187" s="2"/>
      <c r="DB187" s="1">
        <f>COUNTIF(DB2:DB90,"4")</f>
        <v>6</v>
      </c>
      <c r="DN187" s="1">
        <f>COUNTIF(DN2:DN90,"3")</f>
        <v>8</v>
      </c>
      <c r="DZ187" s="1">
        <f>COUNTIF(DZ2:DZ90,"4")</f>
        <v>6</v>
      </c>
      <c r="ED187" s="1">
        <f t="shared" si="21"/>
        <v>64</v>
      </c>
    </row>
    <row r="188" spans="5:137" x14ac:dyDescent="0.25">
      <c r="G188" s="1"/>
      <c r="J188" s="1">
        <f>COUNTIF(J2:J90,"4")</f>
        <v>5</v>
      </c>
      <c r="S188" s="1"/>
      <c r="V188" s="1">
        <f>COUNTIF(V2:V90,"4")</f>
        <v>6</v>
      </c>
      <c r="AE188" s="1"/>
      <c r="AH188" s="1">
        <f>COUNTIF(AH2:AH90,"4")</f>
        <v>5</v>
      </c>
      <c r="AQ188" s="1"/>
      <c r="AT188" s="1">
        <f>COUNTIF(AT2:AT90,"5")</f>
        <v>6</v>
      </c>
      <c r="BF188" s="1">
        <f>COUNTIF(BF2:BF90,"5")</f>
        <v>6</v>
      </c>
      <c r="BO188" s="1"/>
      <c r="BR188" s="1">
        <f>COUNTIF(BR2:BR90,"4")</f>
        <v>6</v>
      </c>
      <c r="CD188" s="1">
        <f>COUNTIF(CD2:CD90,"4")</f>
        <v>5</v>
      </c>
      <c r="CP188" s="1">
        <f>COUNTIF(CP2:CP90,"5")</f>
        <v>5</v>
      </c>
      <c r="CY188" s="2"/>
      <c r="DB188" s="1">
        <f>COUNTIF(DB2:DB90,"5")</f>
        <v>6</v>
      </c>
      <c r="DN188" s="1">
        <f>COUNTIF(DN2:DN90,"4")</f>
        <v>8</v>
      </c>
      <c r="DZ188" s="1">
        <f>COUNTIF(DZ2:DZ90,"5")</f>
        <v>6</v>
      </c>
      <c r="ED188" s="1">
        <f t="shared" si="21"/>
        <v>64</v>
      </c>
    </row>
    <row r="189" spans="5:137" x14ac:dyDescent="0.25">
      <c r="G189" s="1"/>
      <c r="J189" s="1">
        <f>COUNTIF(J2:J90,"5")</f>
        <v>5</v>
      </c>
      <c r="S189" s="1"/>
      <c r="V189" s="1">
        <f>COUNTIF(V2:V90,"5")</f>
        <v>6</v>
      </c>
      <c r="AE189" s="1"/>
      <c r="AH189" s="1">
        <f>COUNTIF(AH2:AH90,"5")</f>
        <v>5</v>
      </c>
      <c r="AQ189" s="1"/>
      <c r="AT189" s="1">
        <f>COUNTIF(AT2:AT90,"6")</f>
        <v>6</v>
      </c>
      <c r="BF189" s="1">
        <f>COUNTIF(BF2:BF90,"6")</f>
        <v>6</v>
      </c>
      <c r="BO189" s="1"/>
      <c r="BR189" s="1">
        <f>COUNTIF(BR2:BR90,"5")</f>
        <v>6</v>
      </c>
      <c r="CD189" s="1">
        <f>COUNTIF(CD2:CD90,"5")</f>
        <v>5</v>
      </c>
      <c r="CP189" s="1">
        <f>COUNTIF(CP2:CP90,"6")</f>
        <v>5</v>
      </c>
      <c r="CY189" s="2"/>
      <c r="DB189" s="1">
        <f>COUNTIF(DB2:DB90,"6")</f>
        <v>6</v>
      </c>
      <c r="DN189" s="1">
        <f>COUNTIF(DN2:DN90,"5")</f>
        <v>8</v>
      </c>
      <c r="DZ189" s="1">
        <f>COUNTIF(DZ2:DZ90,"6")</f>
        <v>6</v>
      </c>
      <c r="ED189" s="1">
        <f t="shared" si="21"/>
        <v>64</v>
      </c>
    </row>
    <row r="190" spans="5:137" x14ac:dyDescent="0.25">
      <c r="G190" s="1"/>
      <c r="J190" s="1">
        <f>COUNTIF(J2:J90,"6")</f>
        <v>5</v>
      </c>
      <c r="S190" s="1"/>
      <c r="V190" s="1">
        <f>COUNTIF(V2:V90,"6")</f>
        <v>6</v>
      </c>
      <c r="AE190" s="1"/>
      <c r="AH190" s="1">
        <f>COUNTIF(AH2:AH90,"6")</f>
        <v>5</v>
      </c>
      <c r="AQ190" s="1"/>
      <c r="AT190" s="1">
        <f>COUNTIF(AT2:AT90,"7")</f>
        <v>5</v>
      </c>
      <c r="BF190" s="1">
        <f>COUNTIF(BF2:BF90,"7")</f>
        <v>6</v>
      </c>
      <c r="BO190" s="1"/>
      <c r="BR190" s="1">
        <f>COUNTIF(BR2:BR90,"6")</f>
        <v>6</v>
      </c>
      <c r="CD190" s="1">
        <f>COUNTIF(CD2:CD90,"6")</f>
        <v>5</v>
      </c>
      <c r="CP190" s="1">
        <f>COUNTIF(CP2:CP90,"7")</f>
        <v>6</v>
      </c>
      <c r="CY190" s="2"/>
      <c r="DB190" s="1">
        <f>COUNTIF(DB2:DB90,"7")</f>
        <v>6</v>
      </c>
      <c r="DN190" s="1">
        <f>COUNTIF(DN2:DN90,"6")</f>
        <v>8</v>
      </c>
      <c r="DZ190" s="1">
        <f>COUNTIF(DZ2:DZ90,"7")</f>
        <v>6</v>
      </c>
      <c r="ED190" s="1">
        <f t="shared" si="21"/>
        <v>64</v>
      </c>
    </row>
    <row r="191" spans="5:137" x14ac:dyDescent="0.25">
      <c r="G191" s="1"/>
      <c r="J191" s="1">
        <f>COUNTIF(J2:J90,"7")</f>
        <v>5</v>
      </c>
      <c r="S191" s="1"/>
      <c r="V191" s="1">
        <f>COUNTIF(V2:V90,"7")</f>
        <v>6</v>
      </c>
      <c r="AE191" s="1"/>
      <c r="AH191" s="1">
        <f>COUNTIF(AH2:AH90,"7")</f>
        <v>5</v>
      </c>
      <c r="AQ191" s="1"/>
      <c r="AT191" s="1">
        <f>COUNTIF(AT2:AT90,"8")</f>
        <v>6</v>
      </c>
      <c r="BF191" s="1">
        <f>COUNTIF(BF2:BF90,"8")</f>
        <v>6</v>
      </c>
      <c r="BO191" s="1"/>
      <c r="BR191" s="1">
        <f>COUNTIF(BR2:BR90,"7")</f>
        <v>6</v>
      </c>
      <c r="CD191" s="1">
        <f>COUNTIF(CD2:CD90,"7")</f>
        <v>5</v>
      </c>
      <c r="CP191" s="1">
        <f>COUNTIF(CP2:CP90,"8")</f>
        <v>6</v>
      </c>
      <c r="CY191" s="2"/>
      <c r="DB191" s="1">
        <f>COUNTIF(DB2:DB90,"8")</f>
        <v>5</v>
      </c>
      <c r="DN191" s="1">
        <f>COUNTIF(DN2:DN90,"7")</f>
        <v>9</v>
      </c>
      <c r="DZ191" s="1">
        <f>COUNTIF(DZ2:DZ90,"8")</f>
        <v>6</v>
      </c>
      <c r="ED191" s="1">
        <f t="shared" si="21"/>
        <v>65</v>
      </c>
    </row>
    <row r="192" spans="5:137" x14ac:dyDescent="0.25">
      <c r="G192" s="1"/>
      <c r="J192" s="1">
        <f>COUNTIF(J2:J90,"8")</f>
        <v>5</v>
      </c>
      <c r="S192" s="1"/>
      <c r="V192" s="1">
        <f>COUNTIF(V2:V90,"8")</f>
        <v>6</v>
      </c>
      <c r="AE192" s="1"/>
      <c r="AH192" s="1">
        <f>COUNTIF(AH2:AH90,"8")</f>
        <v>5</v>
      </c>
      <c r="AQ192" s="1"/>
      <c r="AT192" s="1">
        <f>COUNTIF(AT2:AT90,"9")</f>
        <v>4</v>
      </c>
      <c r="BF192" s="1">
        <f>COUNTIF(BF2:BF90,"9")</f>
        <v>0</v>
      </c>
      <c r="BO192" s="1"/>
      <c r="BR192" s="1">
        <f>COUNTIF(BR2:BR90,"8")</f>
        <v>6</v>
      </c>
      <c r="CD192" s="1">
        <f>COUNTIF(CD2:CD90,"8")</f>
        <v>1</v>
      </c>
      <c r="CP192" s="1">
        <f>COUNTIF(CP2:CP90,"9")</f>
        <v>3</v>
      </c>
      <c r="CY192" s="2"/>
      <c r="DB192" s="1">
        <f>COUNTIF(DB2:DB90,"9")</f>
        <v>6</v>
      </c>
      <c r="DN192" s="1">
        <f>COUNTIF(DN2:DN90,"8")</f>
        <v>8</v>
      </c>
      <c r="DZ192" s="1">
        <f>COUNTIF(DZ2:DZ90,"9")</f>
        <v>5</v>
      </c>
      <c r="ED192" s="1">
        <f t="shared" si="21"/>
        <v>49</v>
      </c>
    </row>
    <row r="193" spans="1:142" x14ac:dyDescent="0.25">
      <c r="G193" s="1"/>
      <c r="S193" s="1"/>
      <c r="AE193" s="1"/>
      <c r="AQ193" s="1"/>
      <c r="BO193" s="1"/>
      <c r="CP193" s="7"/>
      <c r="CY193" s="2"/>
    </row>
    <row r="194" spans="1:142" x14ac:dyDescent="0.25">
      <c r="G194" s="1"/>
      <c r="J194" s="1">
        <f>COUNTIF(J94:J123,"1")</f>
        <v>3</v>
      </c>
      <c r="S194" s="1"/>
      <c r="V194" s="1">
        <f>COUNTIF(V94:V123,"1")</f>
        <v>3</v>
      </c>
      <c r="AE194" s="1"/>
      <c r="AH194" s="1">
        <f>COUNTIF(AH94:AH123,"1")</f>
        <v>3</v>
      </c>
      <c r="AQ194" s="1"/>
      <c r="AT194" s="1">
        <f>COUNTIF(AT94:AT123,"2")</f>
        <v>3</v>
      </c>
      <c r="BF194" s="1">
        <f>COUNTIF(BF94:BF123,"2")</f>
        <v>3</v>
      </c>
      <c r="BO194" s="1"/>
      <c r="BR194" s="1">
        <f>COUNTIF(BR94:BR123,"1")</f>
        <v>3</v>
      </c>
      <c r="CD194" s="1">
        <f>COUNTIF(CD94:CD123,"1")</f>
        <v>3</v>
      </c>
      <c r="CP194" s="1">
        <f>COUNTIF(CP94:CP123,"2")</f>
        <v>3</v>
      </c>
      <c r="CY194" s="2"/>
      <c r="DB194" s="1">
        <f>COUNTIF(DB94:DB123,"2")</f>
        <v>3</v>
      </c>
      <c r="DN194" s="1">
        <f>COUNTIF(DN94:DN123,"1")</f>
        <v>3</v>
      </c>
      <c r="DZ194" s="1">
        <f>COUNTIF(DZ94:DZ123,"2")</f>
        <v>3</v>
      </c>
      <c r="ED194" s="1">
        <f t="shared" ref="ED194:ED201" si="22">SUM(B194:DZ194)</f>
        <v>33</v>
      </c>
    </row>
    <row r="195" spans="1:142" x14ac:dyDescent="0.25">
      <c r="G195" s="1"/>
      <c r="J195" s="1">
        <f>COUNTIF(J94:J123,"2")</f>
        <v>3</v>
      </c>
      <c r="S195" s="1"/>
      <c r="V195" s="1">
        <f>COUNTIF(V94:V123,"2")</f>
        <v>3</v>
      </c>
      <c r="AE195" s="1"/>
      <c r="AH195" s="1">
        <f>COUNTIF(AH94:AH123,"2")</f>
        <v>3</v>
      </c>
      <c r="AQ195" s="1"/>
      <c r="AT195" s="1">
        <f>COUNTIF(AT94:AT123,"3")</f>
        <v>3</v>
      </c>
      <c r="BF195" s="1">
        <f>COUNTIF(BF94:BF123,"3")</f>
        <v>3</v>
      </c>
      <c r="BO195" s="1"/>
      <c r="BR195" s="1">
        <f>COUNTIF(BR94:BR123,"2")</f>
        <v>3</v>
      </c>
      <c r="CD195" s="1">
        <f>COUNTIF(CD94:CD123,"2")</f>
        <v>3</v>
      </c>
      <c r="CP195" s="1">
        <f>COUNTIF(CP94:CP123,"3")</f>
        <v>3</v>
      </c>
      <c r="CY195" s="2"/>
      <c r="DB195" s="1">
        <f>COUNTIF(DB94:DB123,"3")</f>
        <v>3</v>
      </c>
      <c r="DN195" s="1">
        <f>COUNTIF(DN94:DN123,"2")</f>
        <v>3</v>
      </c>
      <c r="DZ195" s="1">
        <f>COUNTIF(DZ94:DZ123,"3")</f>
        <v>3</v>
      </c>
      <c r="ED195" s="1">
        <f t="shared" si="22"/>
        <v>33</v>
      </c>
    </row>
    <row r="196" spans="1:142" x14ac:dyDescent="0.25">
      <c r="G196" s="1"/>
      <c r="J196" s="1">
        <f>COUNTIF(J94:J123,"3")</f>
        <v>3</v>
      </c>
      <c r="S196" s="1"/>
      <c r="V196" s="1">
        <f>COUNTIF(V94:V123,"3")</f>
        <v>3</v>
      </c>
      <c r="AE196" s="1"/>
      <c r="AH196" s="1">
        <f>COUNTIF(AH94:AH123,"3")</f>
        <v>3</v>
      </c>
      <c r="AQ196" s="1"/>
      <c r="AT196" s="1">
        <f>COUNTIF(AT94:AT123,"4")</f>
        <v>3</v>
      </c>
      <c r="BF196" s="1">
        <f>COUNTIF(BF94:BF123,"4")</f>
        <v>3</v>
      </c>
      <c r="BO196" s="1"/>
      <c r="BR196" s="1">
        <f>COUNTIF(BR94:BR123,"3")</f>
        <v>3</v>
      </c>
      <c r="CD196" s="1">
        <f>COUNTIF(CD94:CD123,"3")</f>
        <v>3</v>
      </c>
      <c r="CP196" s="1">
        <f>COUNTIF(CP94:CP123,"4")</f>
        <v>3</v>
      </c>
      <c r="CY196" s="2"/>
      <c r="DB196" s="1">
        <f>COUNTIF(DB94:DB123,"4")</f>
        <v>3</v>
      </c>
      <c r="DN196" s="1">
        <f>COUNTIF(DN94:DN123,"3")</f>
        <v>3</v>
      </c>
      <c r="DZ196" s="1">
        <f>COUNTIF(DZ94:DZ123,"4")</f>
        <v>3</v>
      </c>
      <c r="ED196" s="1">
        <f t="shared" si="22"/>
        <v>33</v>
      </c>
    </row>
    <row r="197" spans="1:142" x14ac:dyDescent="0.25">
      <c r="G197" s="1"/>
      <c r="J197" s="1">
        <f>COUNTIF(J94:J123,"4")</f>
        <v>3</v>
      </c>
      <c r="S197" s="1"/>
      <c r="V197" s="1">
        <f>COUNTIF(V94:V123,"4")</f>
        <v>3</v>
      </c>
      <c r="AE197" s="1"/>
      <c r="AH197" s="1">
        <f>COUNTIF(AH94:AH123,"4")</f>
        <v>3</v>
      </c>
      <c r="AQ197" s="1"/>
      <c r="AT197" s="1">
        <f>COUNTIF(AT94:AT123,"5")</f>
        <v>3</v>
      </c>
      <c r="BF197" s="1">
        <f>COUNTIF(BF94:BF123,"5")</f>
        <v>3</v>
      </c>
      <c r="BO197" s="1"/>
      <c r="BR197" s="1">
        <f>COUNTIF(BR94:BR123,"4")</f>
        <v>3</v>
      </c>
      <c r="CD197" s="1">
        <f>COUNTIF(CD94:CD123,"4")</f>
        <v>3</v>
      </c>
      <c r="CP197" s="1">
        <f>COUNTIF(CP94:CP123,"5")</f>
        <v>3</v>
      </c>
      <c r="CY197" s="2"/>
      <c r="DB197" s="1">
        <f>COUNTIF(DB94:DB123,"5")</f>
        <v>3</v>
      </c>
      <c r="DN197" s="1">
        <f>COUNTIF(DN94:DN123,"4")</f>
        <v>3</v>
      </c>
      <c r="DZ197" s="1">
        <f>COUNTIF(DZ94:DZ123,"5")</f>
        <v>3</v>
      </c>
      <c r="ED197" s="1">
        <f t="shared" si="22"/>
        <v>33</v>
      </c>
    </row>
    <row r="198" spans="1:142" x14ac:dyDescent="0.25">
      <c r="G198" s="1"/>
      <c r="J198" s="1">
        <f>COUNTIF(J94:J123,"5")</f>
        <v>3</v>
      </c>
      <c r="S198" s="1"/>
      <c r="V198" s="1">
        <f>COUNTIF(V94:V123,"5")</f>
        <v>3</v>
      </c>
      <c r="AE198" s="1"/>
      <c r="AH198" s="1">
        <f>COUNTIF(AH94:AH123,"5")</f>
        <v>3</v>
      </c>
      <c r="AQ198" s="1"/>
      <c r="AT198" s="1">
        <f>COUNTIF(AT94:AT123,"6")</f>
        <v>3</v>
      </c>
      <c r="BF198" s="1">
        <f>COUNTIF(BF94:BF123,"6")</f>
        <v>3</v>
      </c>
      <c r="BO198" s="1"/>
      <c r="BR198" s="1">
        <f>COUNTIF(BR94:BR123,"5")</f>
        <v>3</v>
      </c>
      <c r="CD198" s="1">
        <f>COUNTIF(CD94:CD123,"5")</f>
        <v>3</v>
      </c>
      <c r="CP198" s="1">
        <f>COUNTIF(CP94:CP123,"6")</f>
        <v>3</v>
      </c>
      <c r="CY198" s="2"/>
      <c r="DB198" s="1">
        <f>COUNTIF(DB94:DB123,"6")</f>
        <v>3</v>
      </c>
      <c r="DN198" s="1">
        <f>COUNTIF(DN94:DN123,"5")</f>
        <v>3</v>
      </c>
      <c r="DZ198" s="1">
        <f>COUNTIF(DZ94:DZ123,"6")</f>
        <v>3</v>
      </c>
      <c r="ED198" s="1">
        <f t="shared" si="22"/>
        <v>33</v>
      </c>
    </row>
    <row r="199" spans="1:142" x14ac:dyDescent="0.25">
      <c r="G199" s="1"/>
      <c r="J199" s="1">
        <f>COUNTIF(J94:J123,"6")</f>
        <v>3</v>
      </c>
      <c r="S199" s="1"/>
      <c r="V199" s="1">
        <f>COUNTIF(V94:V123,"6")</f>
        <v>3</v>
      </c>
      <c r="AE199" s="1"/>
      <c r="AH199" s="1">
        <f>COUNTIF(AH94:AH123,"6")</f>
        <v>3</v>
      </c>
      <c r="AQ199" s="1"/>
      <c r="AT199" s="1">
        <f>COUNTIF(AT94:AT123,"7")</f>
        <v>3</v>
      </c>
      <c r="BF199" s="1">
        <f>COUNTIF(BF94:BF123,"7")</f>
        <v>3</v>
      </c>
      <c r="BO199" s="1"/>
      <c r="BR199" s="1">
        <f>COUNTIF(BR94:BR123,"6")</f>
        <v>3</v>
      </c>
      <c r="CD199" s="1">
        <f>COUNTIF(CD94:CD123,"6")</f>
        <v>3</v>
      </c>
      <c r="CP199" s="1">
        <f>COUNTIF(CP94:CP123,"7")</f>
        <v>3</v>
      </c>
      <c r="CY199" s="2"/>
      <c r="DB199" s="1">
        <f>COUNTIF(DB94:DB123,"7")</f>
        <v>3</v>
      </c>
      <c r="DN199" s="1">
        <f>COUNTIF(DN94:DN123,"6")</f>
        <v>3</v>
      </c>
      <c r="DZ199" s="1">
        <f>COUNTIF(DZ94:DZ123,"7")</f>
        <v>3</v>
      </c>
      <c r="ED199" s="1">
        <f t="shared" si="22"/>
        <v>33</v>
      </c>
    </row>
    <row r="200" spans="1:142" x14ac:dyDescent="0.25">
      <c r="G200" s="1"/>
      <c r="J200" s="1">
        <f>COUNTIF(J94:J123,"7")</f>
        <v>3</v>
      </c>
      <c r="S200" s="1"/>
      <c r="V200" s="1">
        <f>COUNTIF(V94:V123,"7")</f>
        <v>3</v>
      </c>
      <c r="AE200" s="1"/>
      <c r="AH200" s="1">
        <f>COUNTIF(AH94:AH123,"7")</f>
        <v>3</v>
      </c>
      <c r="AQ200" s="1"/>
      <c r="AT200" s="1">
        <f>COUNTIF(AT94:AT123,"8")</f>
        <v>3</v>
      </c>
      <c r="BF200" s="1">
        <f>COUNTIF(BF94:BF123,"8")</f>
        <v>3</v>
      </c>
      <c r="BO200" s="1"/>
      <c r="BR200" s="1">
        <f>COUNTIF(BR94:BR123,"7")</f>
        <v>4</v>
      </c>
      <c r="CD200" s="1">
        <f>COUNTIF(CD94:CD123,"7")</f>
        <v>3</v>
      </c>
      <c r="CP200" s="1">
        <f>COUNTIF(CP94:CP123,"8")</f>
        <v>3</v>
      </c>
      <c r="CY200" s="2"/>
      <c r="DB200" s="1">
        <f>COUNTIF(DB94:DB123,"8")</f>
        <v>3</v>
      </c>
      <c r="DN200" s="1">
        <f>COUNTIF(DN94:DN123,"7")</f>
        <v>3</v>
      </c>
      <c r="DZ200" s="1">
        <f>COUNTIF(DZ94:DZ123,"8")</f>
        <v>3</v>
      </c>
      <c r="ED200" s="1">
        <f t="shared" si="22"/>
        <v>34</v>
      </c>
    </row>
    <row r="201" spans="1:142" x14ac:dyDescent="0.25">
      <c r="G201" s="1"/>
      <c r="J201" s="1">
        <f>COUNTIF(J94:J123,"8")</f>
        <v>3</v>
      </c>
      <c r="S201" s="1"/>
      <c r="V201" s="1">
        <f>COUNTIF(V94:V123,"8")</f>
        <v>3</v>
      </c>
      <c r="AE201" s="1"/>
      <c r="AH201" s="1">
        <f>COUNTIF(AH94:AH123,"8")</f>
        <v>3</v>
      </c>
      <c r="AQ201" s="1"/>
      <c r="AT201" s="1">
        <f>COUNTIF(AT94:AT123,"9")</f>
        <v>3</v>
      </c>
      <c r="BF201" s="1">
        <f>COUNTIF(BF94:BF123,"9")</f>
        <v>3</v>
      </c>
      <c r="BO201" s="1"/>
      <c r="BR201" s="1">
        <f>COUNTIF(BR94:BR123,"8")</f>
        <v>3</v>
      </c>
      <c r="CD201" s="1">
        <f>COUNTIF(CD94:CD123,"8")</f>
        <v>3</v>
      </c>
      <c r="CP201" s="1">
        <f>COUNTIF(CP93:CP123,"9")</f>
        <v>3</v>
      </c>
      <c r="CY201" s="2"/>
      <c r="DB201" s="1">
        <f>COUNTIF(DB94:DB123,"9")</f>
        <v>3</v>
      </c>
      <c r="DN201" s="1">
        <f>COUNTIF(DN94:DN123,"8")</f>
        <v>3</v>
      </c>
      <c r="DZ201" s="1">
        <f>COUNTIF(DZ94:DZ123,"9")</f>
        <v>3</v>
      </c>
      <c r="ED201" s="1">
        <f t="shared" si="22"/>
        <v>33</v>
      </c>
    </row>
    <row r="202" spans="1:142" s="20" customFormat="1" x14ac:dyDescent="0.25">
      <c r="BA202" s="4"/>
      <c r="CA202" s="2"/>
      <c r="CM202" s="2"/>
      <c r="CY202" s="2"/>
    </row>
    <row r="203" spans="1:142" x14ac:dyDescent="0.25">
      <c r="DZ203" s="19" t="s">
        <v>602</v>
      </c>
    </row>
    <row r="204" spans="1:142" x14ac:dyDescent="0.25">
      <c r="A204" s="1" t="s">
        <v>116</v>
      </c>
      <c r="B204" s="20"/>
      <c r="C204" s="20"/>
      <c r="D204" s="4" t="s">
        <v>601</v>
      </c>
      <c r="E204" s="20"/>
      <c r="F204" s="20"/>
      <c r="G204" s="2">
        <f>AVERAGE(G2:G8)</f>
        <v>122.08571428571427</v>
      </c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">
        <f>AVERAGE(S2:S7)</f>
        <v>123.03333333333335</v>
      </c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">
        <f>AVERAGE(AE2:AE8)</f>
        <v>122.60000000000001</v>
      </c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">
        <f>AVERAGE(AQ2:AQ7)</f>
        <v>121.46</v>
      </c>
      <c r="AR204" s="20"/>
      <c r="AS204" s="20"/>
      <c r="AT204" s="20"/>
      <c r="AU204" s="20"/>
      <c r="AV204" s="20"/>
      <c r="AW204" s="20"/>
      <c r="AX204" s="20"/>
      <c r="AY204" s="20"/>
      <c r="AZ204" s="20"/>
      <c r="BB204" s="20"/>
      <c r="BC204" s="2">
        <f>AVERAGE(BC2:BC7)</f>
        <v>122.19833333333334</v>
      </c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">
        <f>AVERAGE(BO2:BO7)</f>
        <v>123.73333333333333</v>
      </c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">
        <f>AVERAGE(CA2:CA9)</f>
        <v>121.77714285714285</v>
      </c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">
        <f>AVERAGE(CM2:CM9)</f>
        <v>122.625</v>
      </c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">
        <f>AVERAGE(CY2:CY8)</f>
        <v>119.84142857142858</v>
      </c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">
        <f>AVERAGE(DK2:DK9)</f>
        <v>122.82250000000001</v>
      </c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">
        <f>AVERAGE(DW2:DW9)</f>
        <v>122.46285714285713</v>
      </c>
      <c r="DX204" s="20"/>
      <c r="DY204" s="20"/>
      <c r="DZ204" s="2">
        <f t="shared" ref="DZ204:DZ211" si="23">AVERAGE(B204:DW204)</f>
        <v>122.23996753246752</v>
      </c>
      <c r="EA204" s="2">
        <f t="shared" ref="EA204:EA209" si="24">STDEV(B204:DW204)</f>
        <v>1.0063568249952874</v>
      </c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</row>
    <row r="205" spans="1:142" x14ac:dyDescent="0.25">
      <c r="B205" s="20"/>
      <c r="C205" s="20"/>
      <c r="D205" s="4"/>
      <c r="E205" s="20"/>
      <c r="F205" s="20"/>
      <c r="G205" s="2">
        <f>AVERAGE(G12:G19)</f>
        <v>121.97749999999999</v>
      </c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">
        <f>AVERAGE(S12:S17)</f>
        <v>120.76166666666666</v>
      </c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">
        <f>AVERAGE(AE12:AE17)</f>
        <v>121.76499999999999</v>
      </c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">
        <f>AVERAGE(AQ12:AQ19)</f>
        <v>123.4057142857143</v>
      </c>
      <c r="AR205" s="20"/>
      <c r="AS205" s="20"/>
      <c r="AT205" s="20"/>
      <c r="AU205" s="20"/>
      <c r="AV205" s="20"/>
      <c r="AW205" s="20"/>
      <c r="AX205" s="20"/>
      <c r="AY205" s="20"/>
      <c r="AZ205" s="20"/>
      <c r="BB205" s="20"/>
      <c r="BC205" s="2">
        <f>AVERAGE(BC12:BC17)</f>
        <v>120.88999999999999</v>
      </c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">
        <f>AVERAGE(BO12:BO19)</f>
        <v>124.38428571428572</v>
      </c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">
        <f>AVERAGE(CA12:CA18)</f>
        <v>123.25999999999999</v>
      </c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">
        <f>AVERAGE(CM12:CM15)</f>
        <v>122.6925</v>
      </c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">
        <f>AVERAGE(CY12:CY19)</f>
        <v>120.86285714285714</v>
      </c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">
        <f>AVERAGE(DK12:DK17)</f>
        <v>120.51166666666667</v>
      </c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">
        <f>AVERAGE(DW12:DW19)</f>
        <v>123.17250000000001</v>
      </c>
      <c r="DX205" s="20"/>
      <c r="DY205" s="20"/>
      <c r="DZ205" s="2">
        <f t="shared" si="23"/>
        <v>122.15306277056276</v>
      </c>
      <c r="EA205" s="2">
        <f t="shared" si="24"/>
        <v>1.3105183659323141</v>
      </c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</row>
    <row r="206" spans="1:142" x14ac:dyDescent="0.25">
      <c r="B206" s="20"/>
      <c r="C206" s="20"/>
      <c r="D206" s="4"/>
      <c r="E206" s="20"/>
      <c r="F206" s="20"/>
      <c r="G206" s="2">
        <f>AVERAGE(G22:G28)</f>
        <v>124.39</v>
      </c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">
        <f>AVERAGE(S22:S27)</f>
        <v>122.40333333333332</v>
      </c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">
        <f>AVERAGE(AE22:AE25)</f>
        <v>127.5775</v>
      </c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">
        <f>AVERAGE(AQ22:AQ28)</f>
        <v>122.16857142857141</v>
      </c>
      <c r="AR206" s="20"/>
      <c r="AS206" s="20"/>
      <c r="AT206" s="20"/>
      <c r="AU206" s="20"/>
      <c r="AV206" s="20"/>
      <c r="AW206" s="20"/>
      <c r="AX206" s="20"/>
      <c r="AY206" s="20"/>
      <c r="AZ206" s="20"/>
      <c r="BB206" s="20"/>
      <c r="BC206" s="2">
        <f>AVERAGE(BC22:BC29)</f>
        <v>125.35000000000001</v>
      </c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">
        <f>AVERAGE(BO22:BO26)</f>
        <v>122.84200000000001</v>
      </c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">
        <f>AVERAGE(CA22:CA29)</f>
        <v>120.96333333333332</v>
      </c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">
        <f>AVERAGE(CM22:CM24)</f>
        <v>127.66333333333334</v>
      </c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">
        <f>AVERAGE(CY22:CY27)</f>
        <v>121.10666666666667</v>
      </c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">
        <f>AVERAGE(DK22:DK28)</f>
        <v>120.66285714285716</v>
      </c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">
        <f>AVERAGE(DW22:DW29)</f>
        <v>122.01571428571428</v>
      </c>
      <c r="DX206" s="20"/>
      <c r="DY206" s="20"/>
      <c r="DZ206" s="2">
        <f t="shared" si="23"/>
        <v>123.37666450216449</v>
      </c>
      <c r="EA206" s="2">
        <f t="shared" si="24"/>
        <v>2.5264633841289017</v>
      </c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</row>
    <row r="207" spans="1:142" x14ac:dyDescent="0.25">
      <c r="B207" s="20"/>
      <c r="C207" s="20"/>
      <c r="D207" s="4"/>
      <c r="E207" s="20"/>
      <c r="F207" s="20"/>
      <c r="G207" s="2">
        <f>AVERAGE(G32:G39)</f>
        <v>124.91500000000001</v>
      </c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">
        <f>AVERAGE(S32:S37)</f>
        <v>124.22666666666669</v>
      </c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">
        <f>AVERAGE(AE32:AE38)</f>
        <v>122.01428571428572</v>
      </c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">
        <f>AVERAGE(AQ32:AQ39)</f>
        <v>122.32285714285715</v>
      </c>
      <c r="AR207" s="20"/>
      <c r="AS207" s="20"/>
      <c r="AT207" s="20"/>
      <c r="AU207" s="20"/>
      <c r="AV207" s="20"/>
      <c r="AW207" s="20"/>
      <c r="AX207" s="20"/>
      <c r="AY207" s="20"/>
      <c r="AZ207" s="20"/>
      <c r="BB207" s="20"/>
      <c r="BC207" s="2">
        <f>AVERAGE(BC32:BC36)</f>
        <v>119.42</v>
      </c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">
        <f>AVERAGE(BO32:BO37)</f>
        <v>123.22666666666667</v>
      </c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">
        <f>AVERAGE(CA32:CA39)</f>
        <v>121.53428571428572</v>
      </c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">
        <f>AVERAGE(CM32:CM35)</f>
        <v>122.02250000000001</v>
      </c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">
        <f>AVERAGE(CY32:CY39)</f>
        <v>121.89857142857144</v>
      </c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">
        <f>AVERAGE(DK32:DK38)</f>
        <v>119.41285714285713</v>
      </c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">
        <f>AVERAGE(DW32:DW39)</f>
        <v>121.94500000000002</v>
      </c>
      <c r="DX207" s="20"/>
      <c r="DY207" s="20"/>
      <c r="DZ207" s="2">
        <f t="shared" si="23"/>
        <v>122.0853354978355</v>
      </c>
      <c r="EA207" s="2">
        <f t="shared" si="24"/>
        <v>1.6901104909759246</v>
      </c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</row>
    <row r="208" spans="1:142" x14ac:dyDescent="0.25">
      <c r="B208" s="20"/>
      <c r="C208" s="20"/>
      <c r="D208" s="4"/>
      <c r="E208" s="20"/>
      <c r="F208" s="20"/>
      <c r="G208" s="2">
        <f>AVERAGE(G42:G47)</f>
        <v>121.19833333333334</v>
      </c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">
        <f>AVERAGE(S42:S47)</f>
        <v>121.59500000000001</v>
      </c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">
        <f>AVERAGE(AE42:AE49)</f>
        <v>121.23857142857142</v>
      </c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">
        <f>AVERAGE(AQ42:AQ47)</f>
        <v>120.41333333333334</v>
      </c>
      <c r="AR208" s="20"/>
      <c r="AS208" s="20"/>
      <c r="AT208" s="20"/>
      <c r="AU208" s="20"/>
      <c r="AV208" s="20"/>
      <c r="AW208" s="20"/>
      <c r="AX208" s="20"/>
      <c r="AY208" s="20"/>
      <c r="AZ208" s="20"/>
      <c r="BB208" s="20"/>
      <c r="BC208" s="2">
        <f>AVERAGE(BC42:BC47)</f>
        <v>121.10166666666667</v>
      </c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">
        <f>AVERAGE(BO42:BO49)</f>
        <v>125.25285714285714</v>
      </c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">
        <f>AVERAGE(CA42:CA49)</f>
        <v>123.32571428571428</v>
      </c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">
        <f>AVERAGE(CM42:CM45)</f>
        <v>128.47749999999999</v>
      </c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">
        <f>AVERAGE(CY42:CY47)</f>
        <v>122.01166666666667</v>
      </c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">
        <f>AVERAGE(DK42:DK48)</f>
        <v>121.47571428571428</v>
      </c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">
        <f>AVERAGE(DW42:DW49)</f>
        <v>124.47</v>
      </c>
      <c r="DX208" s="20"/>
      <c r="DY208" s="20"/>
      <c r="DZ208" s="2">
        <f t="shared" si="23"/>
        <v>122.77821428571428</v>
      </c>
      <c r="EA208" s="2">
        <f t="shared" si="24"/>
        <v>2.4232561856690271</v>
      </c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</row>
    <row r="209" spans="2:142" x14ac:dyDescent="0.25">
      <c r="B209" s="20"/>
      <c r="C209" s="20"/>
      <c r="D209" s="4"/>
      <c r="E209" s="20"/>
      <c r="F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">
        <f>AVERAGE(S52:S57)</f>
        <v>124.60166666666667</v>
      </c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">
        <f>AVERAGE(AQ52:AQ56)</f>
        <v>119.68800000000002</v>
      </c>
      <c r="AR209" s="20"/>
      <c r="AS209" s="20"/>
      <c r="AT209" s="20"/>
      <c r="AU209" s="20"/>
      <c r="AV209" s="20"/>
      <c r="AW209" s="20"/>
      <c r="AX209" s="20"/>
      <c r="AY209" s="20"/>
      <c r="AZ209" s="20"/>
      <c r="BB209" s="20"/>
      <c r="BC209" s="2">
        <f>AVERAGE(BC52:BC59)</f>
        <v>120.35833333333333</v>
      </c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">
        <f>AVERAGE(BO52:BO56)</f>
        <v>124.21200000000002</v>
      </c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">
        <f>AVERAGE(CM52:CM57)</f>
        <v>121.73666666666668</v>
      </c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">
        <f>AVERAGE(CY52:CY59)</f>
        <v>121.02142857142859</v>
      </c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">
        <f>AVERAGE(DK52:DK58)</f>
        <v>121.06571428571429</v>
      </c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">
        <f>AVERAGE(DW52:DW58)</f>
        <v>120.64999999999999</v>
      </c>
      <c r="DX209" s="20"/>
      <c r="DY209" s="20"/>
      <c r="DZ209" s="2">
        <f t="shared" si="23"/>
        <v>121.6667261904762</v>
      </c>
      <c r="EA209" s="2">
        <f t="shared" si="24"/>
        <v>1.7942683233464747</v>
      </c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</row>
    <row r="210" spans="2:142" x14ac:dyDescent="0.25">
      <c r="B210" s="20"/>
      <c r="C210" s="20"/>
      <c r="D210" s="4"/>
      <c r="E210" s="20"/>
      <c r="F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R210" s="20"/>
      <c r="AS210" s="20"/>
      <c r="AT210" s="20"/>
      <c r="AU210" s="20"/>
      <c r="AV210" s="20"/>
      <c r="AW210" s="20"/>
      <c r="AX210" s="20"/>
      <c r="AY210" s="20"/>
      <c r="AZ210" s="20"/>
      <c r="BB210" s="20"/>
      <c r="BC210" s="2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">
        <f>AVERAGE(DK62:DK69)</f>
        <v>122.48624999999998</v>
      </c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"/>
      <c r="DX210" s="20"/>
      <c r="DY210" s="20"/>
      <c r="DZ210" s="2">
        <f t="shared" si="23"/>
        <v>122.48624999999998</v>
      </c>
      <c r="EA210" s="2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</row>
    <row r="211" spans="2:142" x14ac:dyDescent="0.25">
      <c r="B211" s="20"/>
      <c r="C211" s="20"/>
      <c r="D211" s="4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">
        <f>AVERAGE(DK72:DK78)</f>
        <v>121.22571428571429</v>
      </c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Z211" s="2">
        <f t="shared" si="23"/>
        <v>121.22571428571429</v>
      </c>
      <c r="EA211" s="2"/>
    </row>
    <row r="212" spans="2:142" x14ac:dyDescent="0.25">
      <c r="D212" s="4"/>
    </row>
    <row r="213" spans="2:142" x14ac:dyDescent="0.25">
      <c r="B213" s="20"/>
      <c r="C213" s="20"/>
      <c r="D213" s="4" t="s">
        <v>600</v>
      </c>
      <c r="E213" s="20"/>
      <c r="F213" s="20"/>
      <c r="G213" s="2">
        <f>AVERAGE(G2:G9)</f>
        <v>124.04124999999999</v>
      </c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">
        <f>AVERAGE(S2:S8)</f>
        <v>124.36428571428573</v>
      </c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">
        <f>AVERAGE(AE2:AE9)</f>
        <v>124.08375000000001</v>
      </c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">
        <f>AVERAGE(AQ2:AQ9)</f>
        <v>124.74250000000001</v>
      </c>
      <c r="AR213" s="20"/>
      <c r="AS213" s="20"/>
      <c r="AT213" s="20"/>
      <c r="AU213" s="20"/>
      <c r="AV213" s="20"/>
      <c r="AW213" s="20"/>
      <c r="AX213" s="20"/>
      <c r="AY213" s="20"/>
      <c r="AZ213" s="20"/>
      <c r="BB213" s="20"/>
      <c r="BC213" s="2">
        <f>AVERAGE(BC2:BC8)</f>
        <v>124.51428571428572</v>
      </c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">
        <f>AVERAGE(BO2:BO8)</f>
        <v>125.03</v>
      </c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">
        <f>AVERAGE(CA2:CA8)</f>
        <v>121.77714285714285</v>
      </c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">
        <f>AVERAGE(CM2:CM8)</f>
        <v>122.625</v>
      </c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">
        <f>AVERAGE(CY2:CY9)</f>
        <v>124.55000000000001</v>
      </c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">
        <f>AVERAGE(DK2:DK9)</f>
        <v>122.82250000000001</v>
      </c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">
        <f>AVERAGE(DW2:DW8)</f>
        <v>122.46285714285713</v>
      </c>
      <c r="DZ213" s="2">
        <f t="shared" ref="DZ213:DZ220" si="25">AVERAGE(B213:DW213)</f>
        <v>123.72850649350649</v>
      </c>
    </row>
    <row r="214" spans="2:142" x14ac:dyDescent="0.25">
      <c r="B214" s="20"/>
      <c r="C214" s="20"/>
      <c r="E214" s="20"/>
      <c r="F214" s="20"/>
      <c r="G214" s="2">
        <f>AVERAGE(G12:G20)</f>
        <v>124.86444444444444</v>
      </c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">
        <f>AVERAGE(S12:S19)</f>
        <v>122.0842857142857</v>
      </c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">
        <f>AVERAGE(AE12:AE19)</f>
        <v>128.96875</v>
      </c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">
        <f>AVERAGE(AQ12:AQ19)</f>
        <v>123.4057142857143</v>
      </c>
      <c r="AR214" s="20"/>
      <c r="AS214" s="20"/>
      <c r="AT214" s="20"/>
      <c r="AU214" s="20"/>
      <c r="AV214" s="20"/>
      <c r="AW214" s="20"/>
      <c r="AX214" s="20"/>
      <c r="AY214" s="20"/>
      <c r="AZ214" s="20"/>
      <c r="BB214" s="20"/>
      <c r="BC214" s="2">
        <f>AVERAGE(BC12:BC19)</f>
        <v>123.45285714285713</v>
      </c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">
        <f>AVERAGE(BO12:BO19)</f>
        <v>124.38428571428572</v>
      </c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">
        <f>AVERAGE(CA12:CA19)</f>
        <v>127.39749999999999</v>
      </c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">
        <f>AVERAGE(CM12:CM19)</f>
        <v>135.94</v>
      </c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">
        <f>AVERAGE(CY12:CY19)</f>
        <v>120.86285714285714</v>
      </c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">
        <f>AVERAGE(DK12:DK19)</f>
        <v>127.90375</v>
      </c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">
        <f>AVERAGE(DW12:DW19)</f>
        <v>123.17250000000001</v>
      </c>
      <c r="DZ214" s="2">
        <f t="shared" si="25"/>
        <v>125.67608585858588</v>
      </c>
    </row>
    <row r="215" spans="2:142" x14ac:dyDescent="0.25">
      <c r="B215" s="20"/>
      <c r="C215" s="20"/>
      <c r="D215" s="20"/>
      <c r="E215" s="20"/>
      <c r="F215" s="20"/>
      <c r="G215" s="2">
        <f>AVERAGE(G22:G29)</f>
        <v>125.97125</v>
      </c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">
        <f>AVERAGE(S22:S29)</f>
        <v>126.64571428571428</v>
      </c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">
        <f>AVERAGE(AE22:AE29)</f>
        <v>127.76166666666667</v>
      </c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">
        <f>AVERAGE(AQ22:AQ29)</f>
        <v>125.69124999999998</v>
      </c>
      <c r="AR215" s="20"/>
      <c r="AS215" s="20"/>
      <c r="AT215" s="20"/>
      <c r="AU215" s="20"/>
      <c r="AV215" s="20"/>
      <c r="AW215" s="20"/>
      <c r="AX215" s="20"/>
      <c r="AY215" s="20"/>
      <c r="AZ215" s="20"/>
      <c r="BB215" s="20"/>
      <c r="BC215" s="2">
        <f>AVERAGE(BC22:BC29)</f>
        <v>125.35000000000001</v>
      </c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">
        <f>AVERAGE(BO22:BO29)</f>
        <v>127.94714285714285</v>
      </c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">
        <f>AVERAGE(CA22:CA29)</f>
        <v>120.96333333333332</v>
      </c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">
        <f>AVERAGE(CM22:CM29)</f>
        <v>130.26</v>
      </c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">
        <f>AVERAGE(CY22:CY29)</f>
        <v>122.73571428571428</v>
      </c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">
        <f>AVERAGE(DK22:DK29)</f>
        <v>121.85750000000002</v>
      </c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">
        <f>AVERAGE(DW22:DW29)</f>
        <v>122.01571428571428</v>
      </c>
      <c r="DZ215" s="2">
        <f t="shared" si="25"/>
        <v>125.19993506493506</v>
      </c>
    </row>
    <row r="216" spans="2:142" x14ac:dyDescent="0.25">
      <c r="B216" s="20"/>
      <c r="C216" s="20"/>
      <c r="D216" s="20"/>
      <c r="E216" s="20"/>
      <c r="F216" s="20"/>
      <c r="G216" s="2">
        <f>AVERAGE(G32:G39)</f>
        <v>124.91500000000001</v>
      </c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">
        <f>AVERAGE(S32:S39)</f>
        <v>127.17714285714287</v>
      </c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">
        <f>AVERAGE(AE32:AE39)</f>
        <v>123.49625</v>
      </c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">
        <f>AVERAGE(AQ32:AQ39)</f>
        <v>122.32285714285715</v>
      </c>
      <c r="AR216" s="20"/>
      <c r="AS216" s="20"/>
      <c r="AT216" s="20"/>
      <c r="AU216" s="20"/>
      <c r="AV216" s="20"/>
      <c r="AW216" s="20"/>
      <c r="AX216" s="20"/>
      <c r="AY216" s="20"/>
      <c r="AZ216" s="20"/>
      <c r="BB216" s="20"/>
      <c r="BC216" s="2">
        <f>AVERAGE(BC32:BC39)</f>
        <v>122.96499999999999</v>
      </c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">
        <f>AVERAGE(BO32:BO39)</f>
        <v>125.44428571428571</v>
      </c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">
        <f>AVERAGE(CA32:CA39)</f>
        <v>121.53428571428572</v>
      </c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">
        <f>AVERAGE(CM32:CM39)</f>
        <v>126.07166666666666</v>
      </c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">
        <f>AVERAGE(CY32:CY39)</f>
        <v>121.89857142857144</v>
      </c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">
        <f>AVERAGE(DK32:DK39)</f>
        <v>122.14125</v>
      </c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">
        <f>AVERAGE(DW32:DW39)</f>
        <v>121.94500000000002</v>
      </c>
      <c r="DZ216" s="2">
        <f t="shared" si="25"/>
        <v>123.62830086580084</v>
      </c>
    </row>
    <row r="217" spans="2:142" x14ac:dyDescent="0.25">
      <c r="B217" s="20"/>
      <c r="C217" s="20"/>
      <c r="D217" s="20"/>
      <c r="E217" s="20"/>
      <c r="F217" s="20"/>
      <c r="G217" s="2">
        <f>AVERAGE(G42:G49)</f>
        <v>125.29285714285716</v>
      </c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">
        <f>AVERAGE(S42:S49)</f>
        <v>124.25714285714287</v>
      </c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">
        <f>AVERAGE(AE42:AE49)</f>
        <v>121.23857142857142</v>
      </c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">
        <f>AVERAGE(AQ42:AQ49)</f>
        <v>125.51714285714286</v>
      </c>
      <c r="AR217" s="20"/>
      <c r="AS217" s="20"/>
      <c r="AT217" s="20"/>
      <c r="AU217" s="20"/>
      <c r="AV217" s="20"/>
      <c r="AW217" s="20"/>
      <c r="AX217" s="20"/>
      <c r="AY217" s="20"/>
      <c r="AZ217" s="20"/>
      <c r="BB217" s="20"/>
      <c r="BC217" s="2">
        <f>AVERAGE(BC42:BC49)</f>
        <v>125.25</v>
      </c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">
        <f>AVERAGE(BO42:BO49)</f>
        <v>125.25285714285714</v>
      </c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">
        <f>AVERAGE(CA42:CA49)</f>
        <v>123.32571428571428</v>
      </c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">
        <f>AVERAGE(CM42:CM49)</f>
        <v>133.595</v>
      </c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">
        <f>AVERAGE(CY42:CY49)</f>
        <v>124.87875000000001</v>
      </c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">
        <f>AVERAGE(DK42:DK49)</f>
        <v>123.41374999999999</v>
      </c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">
        <f>AVERAGE(DW42:DW49)</f>
        <v>124.47</v>
      </c>
      <c r="DZ217" s="2">
        <f t="shared" si="25"/>
        <v>125.13561688311688</v>
      </c>
    </row>
    <row r="218" spans="2:142" x14ac:dyDescent="0.25">
      <c r="B218" s="20"/>
      <c r="C218" s="20"/>
      <c r="D218" s="20"/>
      <c r="E218" s="20"/>
      <c r="F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">
        <f>AVERAGE(S52:S59)</f>
        <v>126.70714285714287</v>
      </c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">
        <f>AVERAGE(AQ52:AQ59)</f>
        <v>124.91875000000002</v>
      </c>
      <c r="AR218" s="20"/>
      <c r="AS218" s="20"/>
      <c r="AT218" s="20"/>
      <c r="AU218" s="20"/>
      <c r="AV218" s="20"/>
      <c r="AW218" s="20"/>
      <c r="AX218" s="20"/>
      <c r="AY218" s="20"/>
      <c r="AZ218" s="20"/>
      <c r="BB218" s="20"/>
      <c r="BC218" s="2">
        <f>AVERAGE(BC52:BC59)</f>
        <v>120.35833333333333</v>
      </c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">
        <f>AVERAGE(BO52:BO59)</f>
        <v>128.05714285714285</v>
      </c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">
        <f>AVERAGE(CM52:CM59)</f>
        <v>128.49125000000001</v>
      </c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">
        <f>AVERAGE(CY52:CY59)</f>
        <v>121.02142857142859</v>
      </c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">
        <f>AVERAGE(DK52:DK59)</f>
        <v>122.095</v>
      </c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">
        <f>AVERAGE(DW52:DW59)</f>
        <v>123.07624999999999</v>
      </c>
      <c r="DZ218" s="2">
        <f t="shared" si="25"/>
        <v>124.34066220238097</v>
      </c>
    </row>
    <row r="219" spans="2:142" x14ac:dyDescent="0.25">
      <c r="B219" s="20"/>
      <c r="C219" s="20"/>
      <c r="D219" s="20"/>
      <c r="E219" s="20"/>
      <c r="F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R219" s="20"/>
      <c r="AS219" s="20"/>
      <c r="AT219" s="20"/>
      <c r="AU219" s="20"/>
      <c r="AV219" s="20"/>
      <c r="AW219" s="20"/>
      <c r="AX219" s="20"/>
      <c r="AY219" s="20"/>
      <c r="AZ219" s="20"/>
      <c r="BB219" s="20"/>
      <c r="BC219" s="2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">
        <f>AVERAGE(DK62:DK69)</f>
        <v>122.48624999999998</v>
      </c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"/>
      <c r="DZ219" s="2">
        <f t="shared" si="25"/>
        <v>122.48624999999998</v>
      </c>
    </row>
    <row r="220" spans="2:142" x14ac:dyDescent="0.25">
      <c r="B220" s="20"/>
      <c r="C220" s="20"/>
      <c r="D220" s="20"/>
      <c r="E220" s="20"/>
      <c r="F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R220" s="20"/>
      <c r="AS220" s="20"/>
      <c r="AT220" s="20"/>
      <c r="AU220" s="20"/>
      <c r="AV220" s="20"/>
      <c r="AW220" s="20"/>
      <c r="AX220" s="20"/>
      <c r="AY220" s="20"/>
      <c r="AZ220" s="20"/>
      <c r="BB220" s="20"/>
      <c r="BC220" s="2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">
        <f>AVERAGE(DK72:DK79)</f>
        <v>122.535</v>
      </c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"/>
      <c r="DZ220" s="2">
        <f t="shared" si="25"/>
        <v>122.535</v>
      </c>
    </row>
    <row r="223" spans="2:142" s="27" customFormat="1" x14ac:dyDescent="0.25">
      <c r="D223" s="27" t="s">
        <v>607</v>
      </c>
      <c r="F223" s="27">
        <v>1</v>
      </c>
      <c r="G223" s="2">
        <f>AVERAGE(G5:G6,S5,CM5,CY5:CY7,DW5)</f>
        <v>121.15625000000001</v>
      </c>
      <c r="H223" s="2">
        <f>STDEV(G5:G6,S5,CM5,CY5:CY7,DW5)</f>
        <v>0.8727450535932163</v>
      </c>
      <c r="K223" s="2">
        <f>AVERAGE(K5:K6,W5,CQ5,DC5:DC7,EA5)</f>
        <v>119.85624999999999</v>
      </c>
      <c r="L223" s="2">
        <f>STDEV(K5:K6,W5,CQ5,DC5:DC7,EA5)</f>
        <v>1.0763156401088181</v>
      </c>
      <c r="N223" s="27">
        <v>1</v>
      </c>
      <c r="O223" s="2">
        <f>AVERAGE(S96:S97,AE96:AE97,BO96)</f>
        <v>119.26600000000001</v>
      </c>
      <c r="P223" s="2">
        <f>STDEV(S96:S97,AE96:AE97,BO96)</f>
        <v>0.36637412572396827</v>
      </c>
      <c r="S223" s="2">
        <f>AVERAGE(W96:W97,AI96:AI97,BS96)</f>
        <v>119.08199999999999</v>
      </c>
      <c r="T223" s="2">
        <f>STDEV(W96:W97,AI96:AI97,BS96)</f>
        <v>0.84892284690659414</v>
      </c>
      <c r="AE223" s="2"/>
      <c r="AQ223" s="2"/>
      <c r="BA223" s="4"/>
      <c r="BO223" s="2"/>
      <c r="CA223" s="2"/>
      <c r="CM223" s="2"/>
      <c r="CY223" s="18"/>
    </row>
    <row r="224" spans="2:142" s="27" customFormat="1" x14ac:dyDescent="0.25">
      <c r="F224" s="27">
        <v>2</v>
      </c>
      <c r="G224" s="2">
        <f>AVERAGE(G15:G18,S15:S16,BO15,CA16,CM14,CY15,DK14:DK15,DW15)</f>
        <v>121.30769230769232</v>
      </c>
      <c r="H224" s="2">
        <f>STDEV(G15:G18,S15:S16,BO15,CA16,CM14,CY15,DK14:DK15,DW15)</f>
        <v>1.1158117661307827</v>
      </c>
      <c r="K224" s="2">
        <f>AVERAGE(K15:K18,W15:W16,BS15,CE16,CQ14,DC15,DO14:DO15,EA15)</f>
        <v>119.42538461538464</v>
      </c>
      <c r="L224" s="2">
        <f>STDEV(K15:K18,W15:W16,BS15,CE16,CQ14,DC15,DO14:DO15,EA15)</f>
        <v>1.0723853115416364</v>
      </c>
      <c r="N224" s="27">
        <v>2</v>
      </c>
      <c r="O224" s="2">
        <f>AVERAGE(G106:G107,BO106,CA105,CM105:CM106,DW106:DW107)</f>
        <v>119.20500000000001</v>
      </c>
      <c r="P224" s="2">
        <f>STDEV(G106:G107,BO106,CA105,CM105:CM106,DW106:DW107)</f>
        <v>0.71452281779020621</v>
      </c>
      <c r="S224" s="2">
        <f>AVERAGE(K106:K107,BS106,CE105,CQ105:CQ106,EA106:EA107)</f>
        <v>118.47749999999999</v>
      </c>
      <c r="T224" s="2">
        <f>STDEV(K106:K107,BS106,CE105,CQ105:CQ106,EA106:EA107)</f>
        <v>1.1418124689657709</v>
      </c>
      <c r="AE224" s="2"/>
      <c r="AQ224" s="2"/>
      <c r="BA224" s="4"/>
      <c r="BO224" s="2"/>
      <c r="CA224" s="2"/>
      <c r="CM224" s="2"/>
      <c r="CY224" s="18"/>
    </row>
    <row r="225" spans="1:131" s="27" customFormat="1" x14ac:dyDescent="0.25">
      <c r="F225" s="27">
        <v>3</v>
      </c>
      <c r="G225" s="2">
        <f>AVERAGE(S25,AQ25:AQ26,BO25:BO26,CY25,DK24)</f>
        <v>121.42571428571429</v>
      </c>
      <c r="H225" s="2">
        <f>STDEV(S25,AQ25:AQ26,BO25:BO26,CY25,DK24)</f>
        <v>1.5051229976633931</v>
      </c>
      <c r="K225" s="2">
        <f>AVERAGE(W25,AU25:AU26,BS25:BS26,DC25,DO24)</f>
        <v>119.8442857142857</v>
      </c>
      <c r="L225" s="2">
        <f>STDEV(W25,AU25:AU26,BS25:BS26,DC25,DO24)</f>
        <v>0.87477344005666591</v>
      </c>
      <c r="N225" s="27">
        <v>3</v>
      </c>
      <c r="O225" s="2">
        <f>AVERAGE(AQ116:AQ117,BC116:BC117,CA115,CY116:CY117,DK116:DK117)</f>
        <v>118.25888888888888</v>
      </c>
      <c r="P225" s="2">
        <f>STDEV(AQ116:AQ117,BC116:BC117,CA115,CY116:CY117,DK116:DK117)</f>
        <v>0.63946157907345136</v>
      </c>
      <c r="S225" s="2">
        <f>AVERAGE(AU116:AU117,BG116:BG117,CE115,DC116:DC117,DO116:DO117)</f>
        <v>118.43222222222224</v>
      </c>
      <c r="T225" s="2">
        <f>STDEV(AU116:AU117,BG116:BG117,CE115,DC116:DC117,DO116:DO117)</f>
        <v>1.3036274178017471</v>
      </c>
      <c r="AE225" s="2"/>
      <c r="AQ225" s="2"/>
      <c r="BA225" s="4"/>
      <c r="BO225" s="2"/>
      <c r="CA225" s="2"/>
      <c r="CM225" s="2"/>
      <c r="CY225" s="18"/>
    </row>
    <row r="226" spans="1:131" s="27" customFormat="1" x14ac:dyDescent="0.25">
      <c r="F226" s="27">
        <v>4</v>
      </c>
      <c r="G226" s="2">
        <f>AVERAGE(AE36,BC35:BC36,BO35:BO36,CA35:CA36,CM35,DK34:DK36)</f>
        <v>121.10454545454544</v>
      </c>
      <c r="H226" s="2">
        <f>STDEV(AE36,BC35:BC36,BO35:BO36,CA35:CA36,CM35,DK34:DK36)</f>
        <v>1.6939324876532904</v>
      </c>
      <c r="K226" s="2">
        <f>AVERAGE(AI36,BG35:BG36,BS35:BS36,CE35:CE36,CQ35,DO34:DO36)</f>
        <v>120.43090909090911</v>
      </c>
      <c r="L226" s="2">
        <f>STDEV(AI36,BG35:BG36,BS35:BS36,CE35:CE36,CQ35,DO34:DO36)</f>
        <v>1.2750172904353474</v>
      </c>
      <c r="S226" s="2"/>
      <c r="AE226" s="2"/>
      <c r="AQ226" s="2"/>
      <c r="BA226" s="4"/>
      <c r="BO226" s="2"/>
      <c r="CA226" s="2"/>
      <c r="CM226" s="2"/>
      <c r="CY226" s="18"/>
    </row>
    <row r="227" spans="1:131" s="27" customFormat="1" x14ac:dyDescent="0.25">
      <c r="F227" s="27">
        <v>5</v>
      </c>
      <c r="G227" s="2">
        <f>AVERAGE(G45:G47,S45:S46,AE46:AE48,AQ45:AQ46,BC45,DK44:DK45)</f>
        <v>121.07153846153845</v>
      </c>
      <c r="H227" s="2">
        <f>STDEV(G45:G47,S45:S46,AE46:AE48,AQ45:AQ46,BC45,DK44:DK45)</f>
        <v>0.68671738672526017</v>
      </c>
      <c r="K227" s="2">
        <f>AVERAGE(K45:K47,W45:W46,AI46:AI48,AU45:AU46,BG45,DO44:DO45)</f>
        <v>120.28461538461536</v>
      </c>
      <c r="L227" s="2">
        <f>STDEV(K45:K47,W45:W46,AI46:AI48,AU45:AU46,BG45,DO44:DO45)</f>
        <v>1.2255380817190451</v>
      </c>
      <c r="S227" s="2"/>
      <c r="AE227" s="2"/>
      <c r="AQ227" s="2"/>
      <c r="BA227" s="4"/>
      <c r="BO227" s="2"/>
      <c r="CA227" s="2"/>
      <c r="CM227" s="2"/>
      <c r="CY227" s="18"/>
    </row>
    <row r="228" spans="1:131" s="27" customFormat="1" x14ac:dyDescent="0.25">
      <c r="F228" s="27">
        <v>6</v>
      </c>
      <c r="G228" s="2">
        <f>AVERAGE(AQ55:AQ56,BC55:BC56,CM55:CM57,CY55,DW55:DW58)</f>
        <v>121.05583333333335</v>
      </c>
      <c r="H228" s="2">
        <f>STDEV(AQ55:AQ56,BC55:BC56,CM55:CM57,CY55,DW55:DW58)</f>
        <v>0.99980414748756519</v>
      </c>
      <c r="K228" s="2">
        <f>AVERAGE(AU55:AU56,BG55:BG56,CQ55:CQ57,DC55,EA55:EA58)</f>
        <v>120.45416666666667</v>
      </c>
      <c r="L228" s="2">
        <f>STDEV(AU55:AU56,BG55:BG56,CQ55:CQ57,DC55,EA55:EA58)</f>
        <v>0.79311191842735262</v>
      </c>
      <c r="S228" s="2"/>
      <c r="AE228" s="2"/>
      <c r="AQ228" s="2"/>
      <c r="BA228" s="4"/>
      <c r="BO228" s="2"/>
      <c r="CA228" s="2"/>
      <c r="CM228" s="2"/>
      <c r="CY228" s="18"/>
    </row>
    <row r="229" spans="1:131" s="27" customFormat="1" x14ac:dyDescent="0.25">
      <c r="F229" s="27">
        <v>7</v>
      </c>
      <c r="G229" s="2"/>
      <c r="H229" s="2"/>
      <c r="L229" s="7"/>
      <c r="S229" s="2"/>
      <c r="AE229" s="2"/>
      <c r="AQ229" s="2"/>
      <c r="BA229" s="4"/>
      <c r="BO229" s="2"/>
      <c r="CA229" s="2"/>
      <c r="CM229" s="2"/>
      <c r="CY229" s="18"/>
    </row>
    <row r="230" spans="1:131" s="27" customFormat="1" x14ac:dyDescent="0.25">
      <c r="F230" s="27">
        <v>8</v>
      </c>
      <c r="G230" s="2"/>
      <c r="H230" s="2"/>
      <c r="L230" s="7"/>
      <c r="S230" s="2"/>
      <c r="AE230" s="2"/>
      <c r="AQ230" s="2"/>
      <c r="BA230" s="4"/>
      <c r="BO230" s="2"/>
      <c r="CA230" s="2"/>
      <c r="CM230" s="2"/>
      <c r="CY230" s="18"/>
    </row>
    <row r="231" spans="1:131" s="27" customFormat="1" x14ac:dyDescent="0.25">
      <c r="G231" s="2"/>
      <c r="S231" s="2"/>
      <c r="AE231" s="2"/>
      <c r="AQ231" s="2"/>
      <c r="BA231" s="4"/>
      <c r="BO231" s="2"/>
      <c r="CA231" s="2"/>
      <c r="CM231" s="2"/>
      <c r="CY231" s="18"/>
    </row>
    <row r="232" spans="1:131" s="23" customFormat="1" x14ac:dyDescent="0.25">
      <c r="G232" s="2"/>
      <c r="S232" s="2"/>
      <c r="AE232" s="2"/>
      <c r="AQ232" s="2"/>
      <c r="BA232" s="4"/>
      <c r="BO232" s="2"/>
      <c r="CA232" s="2"/>
      <c r="CM232" s="2"/>
      <c r="CY232" s="18"/>
    </row>
    <row r="233" spans="1:131" x14ac:dyDescent="0.25">
      <c r="A233" s="1" t="s">
        <v>603</v>
      </c>
      <c r="B233" s="2"/>
      <c r="C233" s="2"/>
      <c r="D233" s="2"/>
      <c r="E233" s="2"/>
      <c r="F233" s="2"/>
      <c r="G233" s="2">
        <f>AVERAGE(G94:G101)</f>
        <v>121.30375000000001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>
        <f>AVERAGE(S94:S101)</f>
        <v>119.43625</v>
      </c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>
        <f>AVERAGE(AE94:AE101)</f>
        <v>119.92749999999999</v>
      </c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>
        <f>AVERAGE(AQ94:AQ101)</f>
        <v>119.7375</v>
      </c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>
        <f>AVERAGE(BC94:BC101)</f>
        <v>119.41374999999999</v>
      </c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>
        <f>AVERAGE(BO94:BO101)</f>
        <v>120.77999999999999</v>
      </c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>
        <f>AVERAGE(CA94:CA101)</f>
        <v>120.16428571428573</v>
      </c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>
        <f>AVERAGE(CM94:CM101)</f>
        <v>121.27374999999999</v>
      </c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>
        <f>AVERAGE(CY94:CY101)</f>
        <v>119.9075</v>
      </c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>
        <f>AVERAGE(DK94:DK101)</f>
        <v>120.20874999999999</v>
      </c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>
        <f>AVERAGE(DW94:DW101)</f>
        <v>119.94499999999999</v>
      </c>
      <c r="DZ233" s="2">
        <f>AVERAGE(G233,S233,AE233,AQ233,BC233,BO233,CA233,CM233,CY233,DK233,DW233)</f>
        <v>120.1907305194805</v>
      </c>
      <c r="EA233" s="2">
        <f>STDEV(G233,S233,AE233,AQ233,BC233,BO233,CA233,CM233,CY233,DK233,DW233)</f>
        <v>0.65941314187267863</v>
      </c>
    </row>
    <row r="234" spans="1:131" x14ac:dyDescent="0.25">
      <c r="B234" s="2"/>
      <c r="C234" s="2"/>
      <c r="D234" s="2"/>
      <c r="E234" s="2"/>
      <c r="F234" s="2"/>
      <c r="G234" s="2">
        <f>AVERAGE(G104:G111)</f>
        <v>120.2075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>
        <f t="shared" ref="S234" si="26">AVERAGE(S104:S111)</f>
        <v>120.41874999999999</v>
      </c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>
        <f t="shared" ref="AE234" si="27">AVERAGE(AE104:AE111)</f>
        <v>120.22124999999998</v>
      </c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>
        <f>AVERAGE(AQ104:AQ110)</f>
        <v>119.94285714285715</v>
      </c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>
        <f t="shared" ref="BC234" si="28">AVERAGE(BC104:BC111)</f>
        <v>119.5125</v>
      </c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>
        <f t="shared" ref="BO234" si="29">AVERAGE(BO104:BO111)</f>
        <v>120.40375</v>
      </c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>
        <f>AVERAGE(CA104:CA109)</f>
        <v>119.85333333333334</v>
      </c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>
        <f t="shared" ref="CM234" si="30">AVERAGE(CM104:CM111)</f>
        <v>119.01875000000003</v>
      </c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>
        <f t="shared" ref="CY234" si="31">AVERAGE(CY104:CY111)</f>
        <v>119.67499999999998</v>
      </c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>
        <f t="shared" ref="DK234" si="32">AVERAGE(DK104:DK111)</f>
        <v>119.905</v>
      </c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>
        <f t="shared" ref="DW234" si="33">AVERAGE(DW104:DW111)</f>
        <v>120.03625000000001</v>
      </c>
      <c r="DZ234" s="2">
        <f>AVERAGE(G234,S234,AE234,AQ234,BC234,BO234,CA234,CM234,CY234,DK234,DW234)</f>
        <v>119.92681277056278</v>
      </c>
      <c r="EA234" s="2">
        <f>STDEV(G234,S234,AE234,AQ234,BC234,BO234,CA234,CM234,CY234,DK234,DW234)</f>
        <v>0.41384799789944932</v>
      </c>
    </row>
    <row r="235" spans="1:131" x14ac:dyDescent="0.25">
      <c r="B235" s="2"/>
      <c r="C235" s="2"/>
      <c r="D235" s="2"/>
      <c r="E235" s="2"/>
      <c r="F235" s="2"/>
      <c r="G235" s="2">
        <f>AVERAGE(G114:G121)</f>
        <v>121.69750000000001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>
        <f>AVERAGE(S114:S120)</f>
        <v>120.29714285714286</v>
      </c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>
        <f>AVERAGE(AE114:AE121)</f>
        <v>122.23428571428573</v>
      </c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>
        <f>AVERAGE(AQ114:AQ121)</f>
        <v>118.815</v>
      </c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>
        <f>AVERAGE(BC114:BC121)</f>
        <v>118.93142857142857</v>
      </c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>
        <f>AVERAGE(BO114:BO121)</f>
        <v>121.92285714285711</v>
      </c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>
        <f>AVERAGE(CA114:CA119)</f>
        <v>120.05833333333334</v>
      </c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>
        <f>AVERAGE(CM114:CM119)</f>
        <v>120.39666666666666</v>
      </c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>
        <f>AVERAGE(CY114:CY121)</f>
        <v>118.24625</v>
      </c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>
        <f>AVERAGE(DK114:DK121)</f>
        <v>120.5</v>
      </c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>
        <f>AVERAGE(DW114:DW121)</f>
        <v>121.98500000000001</v>
      </c>
      <c r="DZ235" s="2">
        <f>AVERAGE(G235,S235,AE235,AQ235,BC235,BO235,CA235,CM235,CY235,DK235,DW235)</f>
        <v>120.46222402597401</v>
      </c>
      <c r="EA235" s="2">
        <f>STDEV(G235,S235,AE235,AQ235,BC235,BO235,CA235,CM235,CY235,DK235,DW235)</f>
        <v>1.3885867636941669</v>
      </c>
    </row>
    <row r="236" spans="1:131" x14ac:dyDescent="0.25">
      <c r="B236" s="2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Z236" s="2"/>
    </row>
    <row r="237" spans="1:131" x14ac:dyDescent="0.25">
      <c r="B237" s="2"/>
      <c r="C237" s="2"/>
      <c r="D237" s="2"/>
      <c r="E237" s="2"/>
      <c r="F237" s="2"/>
      <c r="G237" s="2">
        <f>AVERAGE(G94:G101)</f>
        <v>121.30375000000001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>
        <f t="shared" ref="S237" si="34">AVERAGE(S94:S101)</f>
        <v>119.43625</v>
      </c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>
        <f t="shared" ref="AE237" si="35">AVERAGE(AE94:AE101)</f>
        <v>119.92749999999999</v>
      </c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>
        <f t="shared" ref="AQ237" si="36">AVERAGE(AQ94:AQ101)</f>
        <v>119.7375</v>
      </c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>
        <f t="shared" ref="BC237" si="37">AVERAGE(BC94:BC101)</f>
        <v>119.41374999999999</v>
      </c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>
        <f t="shared" ref="BO237" si="38">AVERAGE(BO94:BO101)</f>
        <v>120.77999999999999</v>
      </c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>
        <f t="shared" ref="CA237" si="39">AVERAGE(CA94:CA101)</f>
        <v>120.16428571428573</v>
      </c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>
        <f t="shared" ref="CM237" si="40">AVERAGE(CM94:CM101)</f>
        <v>121.27374999999999</v>
      </c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>
        <f t="shared" ref="CY237" si="41">AVERAGE(CY94:CY101)</f>
        <v>119.9075</v>
      </c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>
        <f t="shared" ref="DK237" si="42">AVERAGE(DK94:DK101)</f>
        <v>120.20874999999999</v>
      </c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>
        <f t="shared" ref="DW237" si="43">AVERAGE(DW94:DW101)</f>
        <v>119.94499999999999</v>
      </c>
      <c r="DZ237" s="2">
        <f>AVERAGE(G237,S237,AE237,AQ237,BC237,BO237,CA237,CM237,CY237,DK237,DW237)</f>
        <v>120.1907305194805</v>
      </c>
    </row>
    <row r="238" spans="1:131" x14ac:dyDescent="0.25">
      <c r="B238" s="2"/>
      <c r="C238" s="2"/>
      <c r="D238" s="2"/>
      <c r="E238" s="2"/>
      <c r="F238" s="2"/>
      <c r="G238" s="2">
        <f>AVERAGE(G104:G111)</f>
        <v>120.2075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>
        <f t="shared" ref="S238" si="44">AVERAGE(S104:S111)</f>
        <v>120.41874999999999</v>
      </c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>
        <f t="shared" ref="AE238" si="45">AVERAGE(AE104:AE111)</f>
        <v>120.22124999999998</v>
      </c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>
        <f t="shared" ref="AQ238" si="46">AVERAGE(AQ104:AQ111)</f>
        <v>120.82125000000001</v>
      </c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>
        <f t="shared" ref="BC238" si="47">AVERAGE(BC104:BC111)</f>
        <v>119.5125</v>
      </c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>
        <f t="shared" ref="BO238" si="48">AVERAGE(BO104:BO111)</f>
        <v>120.40375</v>
      </c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>
        <f t="shared" ref="CA238" si="49">AVERAGE(CA104:CA111)</f>
        <v>121.20625000000001</v>
      </c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>
        <f t="shared" ref="CM238" si="50">AVERAGE(CM104:CM111)</f>
        <v>119.01875000000003</v>
      </c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>
        <f t="shared" ref="CY238" si="51">AVERAGE(CY104:CY111)</f>
        <v>119.67499999999998</v>
      </c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>
        <f t="shared" ref="DK238" si="52">AVERAGE(DK104:DK111)</f>
        <v>119.905</v>
      </c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>
        <f t="shared" ref="DW238" si="53">AVERAGE(DW104:DW111)</f>
        <v>120.03625000000001</v>
      </c>
      <c r="DZ238" s="2">
        <f>AVERAGE(G238,S238,AE238,AQ238,BC238,BO238,CA238,CM238,CY238,DK238,DW238)</f>
        <v>120.12965909090912</v>
      </c>
    </row>
    <row r="239" spans="1:131" x14ac:dyDescent="0.25">
      <c r="G239" s="2">
        <f>AVERAGE(G114:G121)</f>
        <v>121.69750000000001</v>
      </c>
      <c r="S239" s="2">
        <f>AVERAGE(S114:S121)</f>
        <v>121.12875000000001</v>
      </c>
      <c r="AE239" s="2">
        <f>AVERAGE(AE114:AE121)</f>
        <v>122.23428571428573</v>
      </c>
      <c r="AQ239" s="2">
        <f>AVERAGE(AQ114:AQ121)</f>
        <v>118.815</v>
      </c>
      <c r="BC239" s="2">
        <f>AVERAGE(BC114:BC121)</f>
        <v>118.93142857142857</v>
      </c>
      <c r="BO239" s="2">
        <f>AVERAGE(BO114:BO121)</f>
        <v>121.92285714285711</v>
      </c>
      <c r="CA239" s="2">
        <f>AVERAGE(CA114:CA121)</f>
        <v>120.545</v>
      </c>
      <c r="CM239" s="2">
        <f>AVERAGE(CM114:CM121)</f>
        <v>120.83875</v>
      </c>
      <c r="CY239" s="2">
        <f>AVERAGE(CY114:CY121)</f>
        <v>118.24625</v>
      </c>
      <c r="DK239" s="2">
        <f>AVERAGE(DK114:DK121)</f>
        <v>120.5</v>
      </c>
      <c r="DW239" s="2">
        <f>AVERAGE(DW114:DW121)</f>
        <v>121.98500000000001</v>
      </c>
      <c r="DZ239" s="2">
        <f>AVERAGE(G239,S239,AE239,AQ239,BC239,BO239,CA239,CM239,CY239,DK239,DW239)</f>
        <v>120.62225649350648</v>
      </c>
    </row>
    <row r="241" spans="3:8" x14ac:dyDescent="0.25">
      <c r="C241" s="27"/>
      <c r="D241" s="27" t="s">
        <v>116</v>
      </c>
      <c r="E241" s="27" t="s">
        <v>19</v>
      </c>
      <c r="F241" s="27" t="s">
        <v>608</v>
      </c>
      <c r="G241" s="27"/>
      <c r="H241" s="27"/>
    </row>
    <row r="242" spans="3:8" x14ac:dyDescent="0.25">
      <c r="C242" s="27">
        <v>2003</v>
      </c>
      <c r="D242" s="27">
        <v>5</v>
      </c>
      <c r="E242" s="27">
        <v>9</v>
      </c>
      <c r="F242" s="2">
        <f>E242/D242</f>
        <v>1.8</v>
      </c>
      <c r="G242" s="27"/>
      <c r="H242" s="27"/>
    </row>
    <row r="243" spans="3:8" x14ac:dyDescent="0.25">
      <c r="C243" s="27">
        <v>2004</v>
      </c>
      <c r="D243" s="27">
        <v>6</v>
      </c>
      <c r="E243" s="27">
        <v>6</v>
      </c>
      <c r="F243" s="2">
        <f>E243/D243</f>
        <v>1</v>
      </c>
      <c r="G243" s="27"/>
      <c r="H243" s="27"/>
    </row>
    <row r="244" spans="3:8" x14ac:dyDescent="0.25">
      <c r="C244" s="27">
        <v>2005</v>
      </c>
      <c r="D244" s="27">
        <v>5</v>
      </c>
      <c r="E244" s="27">
        <v>4</v>
      </c>
      <c r="F244" s="2">
        <f>E244/D244</f>
        <v>0.8</v>
      </c>
      <c r="G244" s="27"/>
      <c r="H244" s="27"/>
    </row>
    <row r="245" spans="3:8" x14ac:dyDescent="0.25">
      <c r="C245" s="27">
        <v>2007</v>
      </c>
      <c r="D245" s="27">
        <v>6</v>
      </c>
      <c r="E245" s="27">
        <v>6</v>
      </c>
      <c r="F245" s="2">
        <f t="shared" ref="F245:F253" si="54">E245/D245</f>
        <v>1</v>
      </c>
      <c r="G245" s="27"/>
      <c r="H245" s="27"/>
    </row>
    <row r="246" spans="3:8" x14ac:dyDescent="0.25">
      <c r="C246" s="27">
        <v>2008</v>
      </c>
      <c r="D246" s="27">
        <v>6</v>
      </c>
      <c r="E246" s="27">
        <v>6</v>
      </c>
      <c r="F246" s="2">
        <f t="shared" si="54"/>
        <v>1</v>
      </c>
      <c r="G246" s="27"/>
      <c r="H246" s="27"/>
    </row>
    <row r="247" spans="3:8" x14ac:dyDescent="0.25">
      <c r="C247" s="27">
        <v>2009</v>
      </c>
      <c r="D247" s="27">
        <v>6</v>
      </c>
      <c r="E247" s="27">
        <v>6</v>
      </c>
      <c r="F247" s="2">
        <f t="shared" si="54"/>
        <v>1</v>
      </c>
      <c r="G247" s="27"/>
      <c r="H247" s="27"/>
    </row>
    <row r="248" spans="3:8" x14ac:dyDescent="0.25">
      <c r="C248" s="27">
        <v>2011</v>
      </c>
      <c r="D248" s="27">
        <v>5</v>
      </c>
      <c r="E248" s="27">
        <v>3</v>
      </c>
      <c r="F248" s="2">
        <f t="shared" si="54"/>
        <v>0.6</v>
      </c>
      <c r="G248" s="27"/>
      <c r="H248" s="27"/>
    </row>
    <row r="249" spans="3:8" x14ac:dyDescent="0.25">
      <c r="C249" s="27">
        <v>2012</v>
      </c>
      <c r="D249" s="27">
        <v>6</v>
      </c>
      <c r="E249" s="27">
        <v>6</v>
      </c>
      <c r="F249" s="2">
        <f t="shared" si="54"/>
        <v>1</v>
      </c>
      <c r="G249" s="27"/>
      <c r="H249" s="27"/>
    </row>
    <row r="250" spans="3:8" x14ac:dyDescent="0.25">
      <c r="C250" s="27">
        <v>2013</v>
      </c>
      <c r="D250" s="27">
        <v>6</v>
      </c>
      <c r="E250" s="27">
        <v>6</v>
      </c>
      <c r="F250" s="2">
        <f t="shared" si="54"/>
        <v>1</v>
      </c>
      <c r="G250" s="27"/>
      <c r="H250" s="27"/>
    </row>
    <row r="251" spans="3:8" x14ac:dyDescent="0.25">
      <c r="C251" s="27">
        <v>2015</v>
      </c>
      <c r="D251" s="27">
        <v>6</v>
      </c>
      <c r="E251" s="27">
        <v>6</v>
      </c>
      <c r="F251" s="2">
        <f t="shared" si="54"/>
        <v>1</v>
      </c>
      <c r="G251" s="27"/>
      <c r="H251" s="27"/>
    </row>
    <row r="252" spans="3:8" x14ac:dyDescent="0.25">
      <c r="C252" s="27">
        <v>2016</v>
      </c>
      <c r="D252" s="27">
        <v>8</v>
      </c>
      <c r="E252" s="27">
        <v>8</v>
      </c>
      <c r="F252" s="2">
        <f t="shared" si="54"/>
        <v>1</v>
      </c>
      <c r="G252" s="27"/>
      <c r="H252" s="27"/>
    </row>
    <row r="253" spans="3:8" x14ac:dyDescent="0.25">
      <c r="C253" s="27">
        <v>2017</v>
      </c>
      <c r="D253" s="27">
        <v>6</v>
      </c>
      <c r="E253" s="27">
        <v>6</v>
      </c>
      <c r="F253" s="2">
        <f t="shared" si="54"/>
        <v>1</v>
      </c>
      <c r="G253" s="27"/>
      <c r="H253" s="27"/>
    </row>
    <row r="254" spans="3:8" x14ac:dyDescent="0.25">
      <c r="C254" s="27"/>
      <c r="D254" s="27"/>
      <c r="E254" s="27"/>
      <c r="F254" s="27"/>
      <c r="G254" s="27"/>
      <c r="H254" s="27"/>
    </row>
    <row r="255" spans="3:8" x14ac:dyDescent="0.25">
      <c r="C255" s="27"/>
      <c r="D255" s="27"/>
      <c r="E255" s="27">
        <v>1</v>
      </c>
      <c r="F255" s="12">
        <f>SUM($F$242:$F$253)</f>
        <v>12.2</v>
      </c>
      <c r="G255" s="27"/>
      <c r="H255" s="27">
        <v>9</v>
      </c>
    </row>
    <row r="256" spans="3:8" x14ac:dyDescent="0.25">
      <c r="C256" s="27"/>
      <c r="D256" s="27"/>
      <c r="E256" s="27">
        <v>2</v>
      </c>
      <c r="F256" s="12">
        <f>SUM($F$242:$F$253)</f>
        <v>12.2</v>
      </c>
      <c r="G256" s="27"/>
      <c r="H256" s="27">
        <v>14</v>
      </c>
    </row>
    <row r="257" spans="3:8" x14ac:dyDescent="0.25">
      <c r="C257" s="27"/>
      <c r="D257" s="27"/>
      <c r="E257" s="27">
        <v>3</v>
      </c>
      <c r="F257" s="12">
        <f>SUM($F$242:$F$253)</f>
        <v>12.2</v>
      </c>
      <c r="G257" s="27"/>
      <c r="H257" s="27">
        <v>7</v>
      </c>
    </row>
    <row r="258" spans="3:8" x14ac:dyDescent="0.25">
      <c r="C258" s="27"/>
      <c r="D258" s="27"/>
      <c r="E258" s="27">
        <v>4</v>
      </c>
      <c r="F258" s="12">
        <f>SUM($F$242:$F$253)</f>
        <v>12.2</v>
      </c>
      <c r="G258" s="27"/>
      <c r="H258" s="27">
        <v>11</v>
      </c>
    </row>
    <row r="259" spans="3:8" x14ac:dyDescent="0.25">
      <c r="C259" s="27"/>
      <c r="D259" s="27"/>
      <c r="E259" s="27">
        <v>5</v>
      </c>
      <c r="F259" s="12">
        <f>SUM($F$242:$F$253)</f>
        <v>12.2</v>
      </c>
      <c r="G259" s="27"/>
      <c r="H259" s="27">
        <v>13</v>
      </c>
    </row>
    <row r="260" spans="3:8" x14ac:dyDescent="0.25">
      <c r="C260" s="27"/>
      <c r="D260" s="27"/>
      <c r="E260" s="27">
        <v>6</v>
      </c>
      <c r="F260" s="12">
        <f>SUM(F243,F245:F247,F249:F253)</f>
        <v>9</v>
      </c>
      <c r="G260" s="27"/>
      <c r="H260" s="27">
        <v>13</v>
      </c>
    </row>
    <row r="261" spans="3:8" x14ac:dyDescent="0.25">
      <c r="C261" s="27"/>
      <c r="D261" s="27"/>
      <c r="E261" s="27">
        <v>7</v>
      </c>
      <c r="F261" s="12">
        <f>SUM(F252)</f>
        <v>1</v>
      </c>
      <c r="G261" s="27"/>
      <c r="H261" s="27">
        <v>0</v>
      </c>
    </row>
    <row r="262" spans="3:8" x14ac:dyDescent="0.25">
      <c r="C262" s="27"/>
      <c r="D262" s="27"/>
      <c r="E262" s="27">
        <v>8</v>
      </c>
      <c r="F262" s="12">
        <f>SUM(F252)</f>
        <v>1</v>
      </c>
      <c r="G262" s="27"/>
      <c r="H262" s="27">
        <v>0</v>
      </c>
    </row>
    <row r="263" spans="3:8" x14ac:dyDescent="0.25">
      <c r="C263" s="27"/>
      <c r="D263" s="27"/>
      <c r="E263" s="27"/>
      <c r="F263" s="12"/>
      <c r="G263" s="27"/>
      <c r="H263" s="27"/>
    </row>
  </sheetData>
  <mergeCells count="24">
    <mergeCell ref="EF148:EG148"/>
    <mergeCell ref="EH148:EI148"/>
    <mergeCell ref="DR93:EA93"/>
    <mergeCell ref="B124:K124"/>
    <mergeCell ref="N124:W124"/>
    <mergeCell ref="Z124:AI124"/>
    <mergeCell ref="AL124:AU124"/>
    <mergeCell ref="B93:K93"/>
    <mergeCell ref="N93:W93"/>
    <mergeCell ref="AX93:BG93"/>
    <mergeCell ref="DF124:DO124"/>
    <mergeCell ref="DR124:EA124"/>
    <mergeCell ref="Z93:AI93"/>
    <mergeCell ref="AL93:AU93"/>
    <mergeCell ref="BJ93:BS93"/>
    <mergeCell ref="BV93:CE93"/>
    <mergeCell ref="CH93:CQ93"/>
    <mergeCell ref="DF93:DO93"/>
    <mergeCell ref="CT93:DC93"/>
    <mergeCell ref="AX124:BG124"/>
    <mergeCell ref="BJ124:BS124"/>
    <mergeCell ref="BV124:CE124"/>
    <mergeCell ref="CH124:CQ124"/>
    <mergeCell ref="CT124:DC124"/>
  </mergeCells>
  <pageMargins left="0.7" right="0.7" top="0.75" bottom="0.75" header="0.3" footer="0.3"/>
  <pageSetup paperSize="9" orientation="portrait" r:id="rId1"/>
  <ignoredErrors>
    <ignoredError sqref="T183 AF182 AR183 BD182 BP182:BP183 CB182:CB183 CN182 DL182:DL183 G204:G208 S204:S209 AE204:AE207 AQ204:AQ209 BC204:BC208 BO204:BO209 CA205 CM205:CM209 CY204:CY208 DK205:DK211 DW209 S235 AQ234 CA234:CA235 CM235 G223:H228 K224:L228 O223:P225 S224:T225 EC72:ED72 ED2 EC32:ED32 EC94:ED94 EO141 L223 S223:T223 EO143:EO144 ET150 ET152:ET153" formulaRange="1"/>
    <ignoredError sqref="ED160:EE1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2018-04-16T19:17:27Z</dcterms:created>
  <dcterms:modified xsi:type="dcterms:W3CDTF">2019-08-28T06:58:28Z</dcterms:modified>
</cp:coreProperties>
</file>