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eds365-my.sharepoint.com/personal/pmnjw_leeds_ac_uk/Documents/Thesis/3. Chlorophyll Method/Paper/"/>
    </mc:Choice>
  </mc:AlternateContent>
  <xr:revisionPtr revIDLastSave="0" documentId="8_{200BCCBA-4AA7-4A45-8DC9-42A3E787BF93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Control (Sterile)" sheetId="1" r:id="rId1"/>
    <sheet name="Low Volume" sheetId="2" r:id="rId2"/>
    <sheet name="+1.5 mL E.coli" sheetId="3" r:id="rId3"/>
    <sheet name="+0.325 mL E.coli" sheetId="4" r:id="rId4"/>
    <sheet name="High pH" sheetId="5" r:id="rId5"/>
    <sheet name="TAP-N" sheetId="6" r:id="rId6"/>
  </sheet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7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7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7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7" i="1"/>
  <c r="R3" i="1"/>
  <c r="R4" i="1"/>
  <c r="Q3" i="1"/>
  <c r="Q4" i="1"/>
  <c r="P3" i="1"/>
  <c r="P4" i="1"/>
  <c r="M33" i="1"/>
  <c r="M4" i="1"/>
  <c r="M5" i="1"/>
  <c r="M6" i="1"/>
  <c r="M7" i="1"/>
  <c r="M8" i="1"/>
  <c r="M9" i="1"/>
  <c r="M10" i="1"/>
  <c r="M11" i="1"/>
  <c r="M31" i="1"/>
  <c r="M32" i="1"/>
  <c r="M34" i="1"/>
  <c r="M35" i="1"/>
  <c r="M36" i="1"/>
  <c r="M3" i="1"/>
  <c r="L4" i="1"/>
  <c r="L5" i="1"/>
  <c r="L6" i="1"/>
  <c r="L7" i="1"/>
  <c r="L8" i="1"/>
  <c r="L9" i="1"/>
  <c r="L10" i="1"/>
  <c r="L11" i="1"/>
  <c r="L31" i="1"/>
  <c r="L32" i="1"/>
  <c r="L33" i="1"/>
  <c r="L34" i="1"/>
  <c r="L35" i="1"/>
  <c r="L36" i="1"/>
  <c r="L3" i="1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" i="6"/>
  <c r="K2" i="5"/>
  <c r="K3" i="5"/>
  <c r="K4" i="5"/>
  <c r="K5" i="5"/>
  <c r="K6" i="5"/>
  <c r="K7" i="5"/>
  <c r="K8" i="5"/>
  <c r="K9" i="5"/>
  <c r="K10" i="5"/>
  <c r="K11" i="5"/>
  <c r="J2" i="5"/>
  <c r="J3" i="5"/>
  <c r="J4" i="5"/>
  <c r="J5" i="5"/>
  <c r="J6" i="5"/>
  <c r="J7" i="5"/>
  <c r="J8" i="5"/>
  <c r="J9" i="5"/>
  <c r="J10" i="5"/>
  <c r="J11" i="5"/>
  <c r="K3" i="4"/>
  <c r="K4" i="4"/>
  <c r="K5" i="4"/>
  <c r="K6" i="4"/>
  <c r="K7" i="4"/>
  <c r="K8" i="4"/>
  <c r="K9" i="4"/>
  <c r="K2" i="4"/>
  <c r="J3" i="4"/>
  <c r="J4" i="4"/>
  <c r="J5" i="4"/>
  <c r="J6" i="4"/>
  <c r="J7" i="4"/>
  <c r="J8" i="4"/>
  <c r="J9" i="4"/>
  <c r="J2" i="4"/>
  <c r="K4" i="1"/>
  <c r="K5" i="1"/>
  <c r="K6" i="1"/>
  <c r="K7" i="1"/>
  <c r="K8" i="1"/>
  <c r="K9" i="1"/>
  <c r="K10" i="1"/>
  <c r="K11" i="1"/>
  <c r="K31" i="1"/>
  <c r="K32" i="1"/>
  <c r="K33" i="1"/>
  <c r="K34" i="1"/>
  <c r="K35" i="1"/>
  <c r="K36" i="1"/>
  <c r="K3" i="1"/>
  <c r="K2" i="2"/>
  <c r="K3" i="2"/>
  <c r="K4" i="2"/>
  <c r="K5" i="2"/>
  <c r="K6" i="2"/>
  <c r="K7" i="2"/>
  <c r="K8" i="2"/>
  <c r="K9" i="2"/>
  <c r="K10" i="2"/>
  <c r="K11" i="2"/>
  <c r="K12" i="2"/>
  <c r="K13" i="2"/>
  <c r="K3" i="3"/>
  <c r="K4" i="3"/>
  <c r="K5" i="3"/>
  <c r="K6" i="3"/>
  <c r="K7" i="3"/>
  <c r="K8" i="3"/>
  <c r="K9" i="3"/>
  <c r="K2" i="3"/>
  <c r="J3" i="3"/>
  <c r="J4" i="3"/>
  <c r="J5" i="3"/>
  <c r="J6" i="3"/>
  <c r="J7" i="3"/>
  <c r="J8" i="3"/>
  <c r="J9" i="3"/>
  <c r="J2" i="3"/>
  <c r="J2" i="2"/>
  <c r="J3" i="2"/>
  <c r="J4" i="2"/>
  <c r="J5" i="2"/>
  <c r="J6" i="2"/>
  <c r="J7" i="2"/>
  <c r="J8" i="2"/>
  <c r="J9" i="2"/>
  <c r="J10" i="2"/>
  <c r="J11" i="2"/>
  <c r="J12" i="2"/>
  <c r="J13" i="2"/>
  <c r="J4" i="1"/>
  <c r="J5" i="1"/>
  <c r="J6" i="1"/>
  <c r="J7" i="1"/>
  <c r="J8" i="1"/>
  <c r="J9" i="1"/>
  <c r="J10" i="1"/>
  <c r="J11" i="1"/>
  <c r="J31" i="1"/>
  <c r="J32" i="1"/>
  <c r="J33" i="1"/>
  <c r="J34" i="1"/>
  <c r="J35" i="1"/>
  <c r="J36" i="1"/>
  <c r="J3" i="1"/>
</calcChain>
</file>

<file path=xl/sharedStrings.xml><?xml version="1.0" encoding="utf-8"?>
<sst xmlns="http://schemas.openxmlformats.org/spreadsheetml/2006/main" count="177" uniqueCount="125">
  <si>
    <t>Green Pixel Saturation (a.u.)</t>
  </si>
  <si>
    <t>SD (green)</t>
  </si>
  <si>
    <t>Chl a+b (µg/ml)</t>
  </si>
  <si>
    <t>SD (Chl a +b)</t>
  </si>
  <si>
    <t>Chl a (µg/ml)</t>
  </si>
  <si>
    <t>SD (Chl a)</t>
  </si>
  <si>
    <t>Chl b (µg/ml)</t>
  </si>
  <si>
    <t>SD (Chl b)</t>
  </si>
  <si>
    <t>13/11/17 11</t>
  </si>
  <si>
    <t>20/11/17 5</t>
  </si>
  <si>
    <t>20/11/17 4</t>
  </si>
  <si>
    <t>20/11/17 3</t>
  </si>
  <si>
    <t>20/11/17 1</t>
  </si>
  <si>
    <t>20/11/17 2</t>
  </si>
  <si>
    <t>20/11/17 10</t>
  </si>
  <si>
    <t>20/11/17 6</t>
  </si>
  <si>
    <t>24/11/17 9</t>
  </si>
  <si>
    <t>24/11/17 11</t>
  </si>
  <si>
    <t>21/05/2018 1</t>
  </si>
  <si>
    <t>21/05/2018 2</t>
  </si>
  <si>
    <t>21/05/2018 3</t>
  </si>
  <si>
    <t>21/05/2018 4</t>
  </si>
  <si>
    <t>21/05/2018 5</t>
  </si>
  <si>
    <t>21/05/2018 6</t>
  </si>
  <si>
    <t>21/05/2018 7</t>
  </si>
  <si>
    <t>21/05/2018 8</t>
  </si>
  <si>
    <t>22/05/2018 1</t>
  </si>
  <si>
    <t>22/05/2018 2</t>
  </si>
  <si>
    <t>22/05/2018 3</t>
  </si>
  <si>
    <t>22/05/2018 4</t>
  </si>
  <si>
    <t>22/05/2018 5</t>
  </si>
  <si>
    <t>22/05/2018 6</t>
  </si>
  <si>
    <t>13/11/17 16</t>
  </si>
  <si>
    <t>13/11/17 17</t>
  </si>
  <si>
    <t>20/11/17 7</t>
  </si>
  <si>
    <t>20/11/17 8</t>
  </si>
  <si>
    <t>20/11/17 9</t>
  </si>
  <si>
    <t>20/11/17 12</t>
  </si>
  <si>
    <t>20/11/17 13</t>
  </si>
  <si>
    <t>20/11/17 14</t>
  </si>
  <si>
    <t>20/11/17 15</t>
  </si>
  <si>
    <t>20/11/17 16</t>
  </si>
  <si>
    <t>Sample Name</t>
  </si>
  <si>
    <t>%RSD (GPI)</t>
  </si>
  <si>
    <t>20/11/17 19</t>
  </si>
  <si>
    <t>20/11/17 20</t>
  </si>
  <si>
    <t>20/11/17 21</t>
  </si>
  <si>
    <t>20/11/17 22</t>
  </si>
  <si>
    <t>20/11/17 23</t>
  </si>
  <si>
    <t>20/11/17 24</t>
  </si>
  <si>
    <t>16/04/18 10</t>
  </si>
  <si>
    <t>16/04/18 11</t>
  </si>
  <si>
    <t>16/04/18 12</t>
  </si>
  <si>
    <t>16/04/18 13</t>
  </si>
  <si>
    <t>16/04/18 14</t>
  </si>
  <si>
    <t>16/04/18 15</t>
  </si>
  <si>
    <t>08/02/18 1</t>
  </si>
  <si>
    <t>08/02/18 2</t>
  </si>
  <si>
    <t>08/02/18 3</t>
  </si>
  <si>
    <t>08/02/18 4</t>
  </si>
  <si>
    <t>08/02/18 5</t>
  </si>
  <si>
    <t>08/02/18 6</t>
  </si>
  <si>
    <t>08/02/18 7</t>
  </si>
  <si>
    <t>08/02/18 8</t>
  </si>
  <si>
    <t>SD Chla</t>
  </si>
  <si>
    <t>SD Chlb</t>
  </si>
  <si>
    <t>08/02/18 17</t>
  </si>
  <si>
    <t>08/02/18 18</t>
  </si>
  <si>
    <t>08/02/18 19</t>
  </si>
  <si>
    <t>08/02/18 20</t>
  </si>
  <si>
    <t>08/02/18 21</t>
  </si>
  <si>
    <t>08/02/18 22</t>
  </si>
  <si>
    <t>08/02/18 23</t>
  </si>
  <si>
    <t>08/02/18 24</t>
  </si>
  <si>
    <t>20/02/18 3</t>
  </si>
  <si>
    <t>20/02/18 4</t>
  </si>
  <si>
    <t>20/02/18 5</t>
  </si>
  <si>
    <t>20/02/18 6</t>
  </si>
  <si>
    <t>20/02/18 7</t>
  </si>
  <si>
    <t>20/02/18 8</t>
  </si>
  <si>
    <t>20/02/18 9</t>
  </si>
  <si>
    <t>20/02/18 10</t>
  </si>
  <si>
    <t>20/02/18 11</t>
  </si>
  <si>
    <t>20/02/18 12</t>
  </si>
  <si>
    <t>28/02/18 1</t>
  </si>
  <si>
    <t>28/02/18 2</t>
  </si>
  <si>
    <t>01/03/18 1</t>
  </si>
  <si>
    <t>01/03/18 2</t>
  </si>
  <si>
    <t>02/03/18 1</t>
  </si>
  <si>
    <t>02/03/18 2</t>
  </si>
  <si>
    <t>03/03/18 1</t>
  </si>
  <si>
    <t>03/03/18 2</t>
  </si>
  <si>
    <t>04/03/18 1</t>
  </si>
  <si>
    <t>04/03/18 2</t>
  </si>
  <si>
    <t>05/03/18 1</t>
  </si>
  <si>
    <t>05/03/18 2</t>
  </si>
  <si>
    <t>06/03/18 1</t>
  </si>
  <si>
    <t>06/03 18 2</t>
  </si>
  <si>
    <t xml:space="preserve">07/03/18 1 </t>
  </si>
  <si>
    <t xml:space="preserve">07/03/18 2 </t>
  </si>
  <si>
    <t>30/11/17 N3</t>
  </si>
  <si>
    <t>30/11/17 N6</t>
  </si>
  <si>
    <t>30/11/17 N9</t>
  </si>
  <si>
    <t>02/12/17 N2</t>
  </si>
  <si>
    <t>02/12/17 N5</t>
  </si>
  <si>
    <t>02/12/17 N8</t>
  </si>
  <si>
    <t>02/12/17 N11</t>
  </si>
  <si>
    <t>04/12/17 N1</t>
  </si>
  <si>
    <t>04/12/17 N4</t>
  </si>
  <si>
    <t>04/12/17 N7</t>
  </si>
  <si>
    <t>04/12/17 N10</t>
  </si>
  <si>
    <t>%RSD(Chla+b)</t>
  </si>
  <si>
    <t>%RSD (Chla+b)</t>
  </si>
  <si>
    <t>Orange Points in Figure 3 - i.e. outside of linear range</t>
  </si>
  <si>
    <t>Note: SD(green) in each case is the SD of final GPI between three digital photographs taken combined with the SD of the TAP-Biomass baseline assuming V(A+B)=V(A)+V(B)</t>
  </si>
  <si>
    <t>%RSD (Chla)</t>
  </si>
  <si>
    <t>%RSD (Chlb)</t>
  </si>
  <si>
    <t>Chla+b</t>
  </si>
  <si>
    <t>Chla</t>
  </si>
  <si>
    <t>Chlb</t>
  </si>
  <si>
    <t>Average %RSD for linear interval =</t>
  </si>
  <si>
    <t>Average %RSD for linear interval</t>
  </si>
  <si>
    <t>Limit of Blank (µg/ml)</t>
  </si>
  <si>
    <t>Limit of Detection (µg/ml)</t>
  </si>
  <si>
    <t>Higher limit of linear interval (µg/ml)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</si>
</sst>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11" fontId="0" fillId="0" borderId="0" xfId="0" applyNumberFormat="1" applyBorder="1"/>
    <xf numFmtId="0" fontId="0" fillId="0" borderId="6" xfId="0" applyBorder="1"/>
    <xf numFmtId="11" fontId="0" fillId="0" borderId="7" xfId="0" applyNumberFormat="1" applyBorder="1"/>
    <xf numFmtId="0" fontId="0" fillId="0" borderId="7" xfId="0" applyBorder="1"/>
    <xf numFmtId="0" fontId="0" fillId="0" borderId="3" xfId="0" applyBorder="1"/>
    <xf numFmtId="0" fontId="0" fillId="0" borderId="5" xfId="0" applyBorder="1"/>
    <xf numFmtId="164" fontId="0" fillId="0" borderId="0" xfId="0" applyNumberFormat="1" applyBorder="1"/>
    <xf numFmtId="11" fontId="0" fillId="0" borderId="4" xfId="0" applyNumberFormat="1" applyBorder="1"/>
    <xf numFmtId="11" fontId="0" fillId="0" borderId="6" xfId="0" applyNumberFormat="1" applyBorder="1"/>
    <xf numFmtId="164" fontId="0" fillId="0" borderId="7" xfId="0" applyNumberFormat="1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0" xfId="0" applyFill="1" applyBorder="1"/>
    <xf numFmtId="164" fontId="0" fillId="2" borderId="0" xfId="0" applyNumberFormat="1" applyFill="1" applyBorder="1"/>
    <xf numFmtId="0" fontId="0" fillId="2" borderId="6" xfId="0" applyFill="1" applyBorder="1"/>
    <xf numFmtId="0" fontId="0" fillId="2" borderId="7" xfId="0" applyFill="1" applyBorder="1"/>
    <xf numFmtId="0" fontId="0" fillId="0" borderId="1" xfId="0" applyFill="1" applyBorder="1"/>
    <xf numFmtId="0" fontId="0" fillId="0" borderId="4" xfId="0" applyFill="1" applyBorder="1"/>
    <xf numFmtId="0" fontId="0" fillId="0" borderId="6" xfId="0" applyFill="1" applyBorder="1"/>
    <xf numFmtId="0" fontId="0" fillId="3" borderId="0" xfId="0" applyFill="1"/>
    <xf numFmtId="2" fontId="0" fillId="2" borderId="2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65" fontId="0" fillId="2" borderId="2" xfId="0" applyNumberFormat="1" applyFill="1" applyBorder="1"/>
    <xf numFmtId="165" fontId="0" fillId="2" borderId="0" xfId="0" applyNumberFormat="1" applyFill="1" applyBorder="1"/>
    <xf numFmtId="165" fontId="0" fillId="2" borderId="7" xfId="0" applyNumberFormat="1" applyFill="1" applyBorder="1"/>
    <xf numFmtId="165" fontId="0" fillId="0" borderId="2" xfId="0" applyNumberFormat="1" applyBorder="1"/>
    <xf numFmtId="165" fontId="0" fillId="0" borderId="0" xfId="0" applyNumberFormat="1" applyBorder="1"/>
    <xf numFmtId="165" fontId="0" fillId="0" borderId="7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2" borderId="10" xfId="0" applyNumberFormat="1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2" fontId="0" fillId="0" borderId="9" xfId="0" applyNumberFormat="1" applyBorder="1" applyAlignment="1">
      <alignment horizontal="center"/>
    </xf>
    <xf numFmtId="164" fontId="0" fillId="0" borderId="0" xfId="0" applyNumberFormat="1" applyFill="1" applyBorder="1"/>
    <xf numFmtId="165" fontId="0" fillId="0" borderId="0" xfId="0" applyNumberFormat="1" applyFill="1" applyBorder="1"/>
    <xf numFmtId="2" fontId="0" fillId="0" borderId="0" xfId="0" applyNumberForma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0" fillId="0" borderId="0" xfId="0" applyFill="1"/>
    <xf numFmtId="0" fontId="0" fillId="2" borderId="3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tabSelected="1" zoomScale="70" zoomScaleNormal="70" zoomScalePageLayoutView="140" workbookViewId="0">
      <selection activeCell="O24" sqref="O24"/>
    </sheetView>
  </sheetViews>
  <sheetFormatPr defaultColWidth="8.85546875" defaultRowHeight="15" x14ac:dyDescent="0.25"/>
  <cols>
    <col min="1" max="1" width="13.42578125" bestFit="1" customWidth="1"/>
    <col min="2" max="2" width="26.42578125" bestFit="1" customWidth="1"/>
    <col min="3" max="3" width="10.28515625" bestFit="1" customWidth="1"/>
    <col min="4" max="4" width="14.7109375" bestFit="1" customWidth="1"/>
    <col min="5" max="5" width="12" bestFit="1" customWidth="1"/>
    <col min="6" max="6" width="12.42578125" bestFit="1" customWidth="1"/>
    <col min="7" max="7" width="9.42578125" bestFit="1" customWidth="1"/>
    <col min="8" max="8" width="12.42578125" bestFit="1" customWidth="1"/>
    <col min="9" max="9" width="9.42578125" bestFit="1" customWidth="1"/>
    <col min="10" max="10" width="10.85546875" bestFit="1" customWidth="1"/>
    <col min="11" max="11" width="14" bestFit="1" customWidth="1"/>
    <col min="12" max="12" width="13.140625" customWidth="1"/>
    <col min="13" max="13" width="13.42578125" customWidth="1"/>
    <col min="15" max="15" width="30.85546875" customWidth="1"/>
  </cols>
  <sheetData>
    <row r="1" spans="1:19" x14ac:dyDescent="0.25">
      <c r="A1" s="26" t="s">
        <v>114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9" s="45" customFormat="1" x14ac:dyDescent="0.25">
      <c r="A2" s="45" t="s">
        <v>42</v>
      </c>
      <c r="B2" s="45" t="s">
        <v>0</v>
      </c>
      <c r="C2" s="45" t="s">
        <v>1</v>
      </c>
      <c r="D2" s="45" t="s">
        <v>2</v>
      </c>
      <c r="E2" s="45" t="s">
        <v>3</v>
      </c>
      <c r="F2" s="45" t="s">
        <v>4</v>
      </c>
      <c r="G2" s="45" t="s">
        <v>5</v>
      </c>
      <c r="H2" s="45" t="s">
        <v>6</v>
      </c>
      <c r="I2" s="45" t="s">
        <v>7</v>
      </c>
      <c r="J2" s="46" t="s">
        <v>43</v>
      </c>
      <c r="K2" s="48" t="s">
        <v>112</v>
      </c>
      <c r="L2" s="48" t="s">
        <v>115</v>
      </c>
      <c r="M2" s="47" t="s">
        <v>116</v>
      </c>
      <c r="P2" s="55" t="s">
        <v>117</v>
      </c>
      <c r="Q2" s="55" t="s">
        <v>118</v>
      </c>
      <c r="R2" s="55" t="s">
        <v>119</v>
      </c>
    </row>
    <row r="3" spans="1:19" x14ac:dyDescent="0.25">
      <c r="A3" s="16" t="s">
        <v>16</v>
      </c>
      <c r="B3" s="17">
        <v>0.18193000000000001</v>
      </c>
      <c r="C3" s="39">
        <v>5.8199999999999997E-3</v>
      </c>
      <c r="D3" s="27">
        <v>34.463079999999998</v>
      </c>
      <c r="E3" s="27">
        <v>0.87907000000000002</v>
      </c>
      <c r="F3" s="27">
        <v>23.974399999999999</v>
      </c>
      <c r="G3" s="27">
        <v>0.77100000000000002</v>
      </c>
      <c r="H3" s="27">
        <v>10.48868</v>
      </c>
      <c r="I3" s="27">
        <v>0.1091</v>
      </c>
      <c r="J3" s="33">
        <f>(C3/B3)*100</f>
        <v>3.1990325949541027</v>
      </c>
      <c r="K3" s="49">
        <f>(E3/D3)*100</f>
        <v>2.5507586669560585</v>
      </c>
      <c r="L3" s="33">
        <f>(G3/F3)*100</f>
        <v>3.2159303256807261</v>
      </c>
      <c r="M3" s="49">
        <f>(I3/H3)*100</f>
        <v>1.0401690203152352</v>
      </c>
      <c r="N3" s="65" t="s">
        <v>113</v>
      </c>
      <c r="O3" s="56" t="s">
        <v>122</v>
      </c>
      <c r="P3" s="58">
        <f>D33</f>
        <v>4.6089999999999999E-2</v>
      </c>
      <c r="Q3" s="58">
        <f>F33</f>
        <v>5.5469999999999998E-2</v>
      </c>
      <c r="R3" s="58">
        <f>H32</f>
        <v>6.4799999999999996E-2</v>
      </c>
    </row>
    <row r="4" spans="1:19" x14ac:dyDescent="0.25">
      <c r="A4" s="18" t="s">
        <v>17</v>
      </c>
      <c r="B4" s="19">
        <v>0.17227000000000001</v>
      </c>
      <c r="C4" s="40">
        <v>4.81E-3</v>
      </c>
      <c r="D4" s="28">
        <v>30.593</v>
      </c>
      <c r="E4" s="28">
        <v>0.18375</v>
      </c>
      <c r="F4" s="28">
        <v>21.55</v>
      </c>
      <c r="G4" s="28">
        <v>0.20630000000000001</v>
      </c>
      <c r="H4" s="28">
        <v>9.0429999999999993</v>
      </c>
      <c r="I4" s="28">
        <v>0.13286000000000001</v>
      </c>
      <c r="J4" s="34">
        <f t="shared" ref="J4:J36" si="0">(C4/B4)*100</f>
        <v>2.7921286352818249</v>
      </c>
      <c r="K4" s="50">
        <f t="shared" ref="K4:K36" si="1">(E4/D4)*100</f>
        <v>0.60062759454777237</v>
      </c>
      <c r="L4" s="34">
        <f t="shared" ref="L4:L36" si="2">(G4/F4)*100</f>
        <v>0.95730858468677493</v>
      </c>
      <c r="M4" s="50">
        <f t="shared" ref="M4:M36" si="3">(I4/H4)*100</f>
        <v>1.4692026982196176</v>
      </c>
      <c r="N4" s="66"/>
      <c r="O4" s="56" t="s">
        <v>123</v>
      </c>
      <c r="P4" s="58">
        <f>P3+(1.645*P3)</f>
        <v>0.12190804999999999</v>
      </c>
      <c r="Q4" s="58">
        <f>Q3+(1.645*0.03)</f>
        <v>0.10482</v>
      </c>
      <c r="R4" s="58">
        <f>R3+(1.645*0.01)</f>
        <v>8.1249999999999989E-2</v>
      </c>
    </row>
    <row r="5" spans="1:19" x14ac:dyDescent="0.25">
      <c r="A5" s="18" t="s">
        <v>13</v>
      </c>
      <c r="B5" s="20">
        <v>0.16047</v>
      </c>
      <c r="C5" s="40">
        <v>5.96113E-4</v>
      </c>
      <c r="D5" s="28">
        <v>19.306889999999999</v>
      </c>
      <c r="E5" s="28">
        <v>0.34062999999999999</v>
      </c>
      <c r="F5" s="28">
        <v>13.68037</v>
      </c>
      <c r="G5" s="28">
        <v>0.22806000000000001</v>
      </c>
      <c r="H5" s="28">
        <v>5.6265299999999998</v>
      </c>
      <c r="I5" s="28">
        <v>0.113</v>
      </c>
      <c r="J5" s="34">
        <f t="shared" si="0"/>
        <v>0.37147940425001558</v>
      </c>
      <c r="K5" s="50">
        <f t="shared" si="1"/>
        <v>1.7642924365343149</v>
      </c>
      <c r="L5" s="34">
        <f t="shared" si="2"/>
        <v>1.6670601745420628</v>
      </c>
      <c r="M5" s="50">
        <f t="shared" si="3"/>
        <v>2.0083426196963314</v>
      </c>
      <c r="N5" s="66"/>
      <c r="O5" s="56" t="s">
        <v>124</v>
      </c>
      <c r="P5" s="58">
        <v>16</v>
      </c>
      <c r="Q5" s="58">
        <v>16</v>
      </c>
      <c r="R5" s="58">
        <v>16</v>
      </c>
      <c r="S5" s="57"/>
    </row>
    <row r="6" spans="1:19" x14ac:dyDescent="0.25">
      <c r="A6" s="18" t="s">
        <v>12</v>
      </c>
      <c r="B6" s="19">
        <v>0.15925</v>
      </c>
      <c r="C6" s="40">
        <v>1.56E-3</v>
      </c>
      <c r="D6" s="28">
        <v>18.23583</v>
      </c>
      <c r="E6" s="28">
        <v>0.31413000000000002</v>
      </c>
      <c r="F6" s="28">
        <v>12.85853</v>
      </c>
      <c r="G6" s="28">
        <v>0.23765</v>
      </c>
      <c r="H6" s="28">
        <v>5.3772900000000003</v>
      </c>
      <c r="I6" s="28">
        <v>9.3729999999999994E-2</v>
      </c>
      <c r="J6" s="34">
        <f t="shared" si="0"/>
        <v>0.97959183673469385</v>
      </c>
      <c r="K6" s="50">
        <f t="shared" si="1"/>
        <v>1.7225977649495527</v>
      </c>
      <c r="L6" s="34">
        <f t="shared" si="2"/>
        <v>1.8481894897783804</v>
      </c>
      <c r="M6" s="50">
        <f t="shared" si="3"/>
        <v>1.7430713240312496</v>
      </c>
      <c r="N6" s="66"/>
      <c r="O6" s="56" t="s">
        <v>121</v>
      </c>
      <c r="P6" s="58">
        <v>5.7513220812309758</v>
      </c>
      <c r="Q6" s="58">
        <v>4.7447242849785711</v>
      </c>
      <c r="R6" s="58">
        <v>4.9785236075423214</v>
      </c>
    </row>
    <row r="7" spans="1:19" x14ac:dyDescent="0.25">
      <c r="A7" s="18" t="s">
        <v>19</v>
      </c>
      <c r="B7" s="19">
        <v>0.15109</v>
      </c>
      <c r="C7" s="40">
        <v>1.7099999999999999E-3</v>
      </c>
      <c r="D7" s="28">
        <v>24.403729999999999</v>
      </c>
      <c r="E7" s="28">
        <v>0.85780000000000001</v>
      </c>
      <c r="F7" s="28">
        <v>17.60492</v>
      </c>
      <c r="G7" s="28">
        <v>0.60662000000000005</v>
      </c>
      <c r="H7" s="28">
        <v>6.7988200000000001</v>
      </c>
      <c r="I7" s="28">
        <v>0.25305</v>
      </c>
      <c r="J7" s="34">
        <f t="shared" si="0"/>
        <v>1.1317757627903899</v>
      </c>
      <c r="K7" s="50">
        <f t="shared" si="1"/>
        <v>3.5150364309062589</v>
      </c>
      <c r="L7" s="34">
        <f t="shared" si="2"/>
        <v>3.445741304135435</v>
      </c>
      <c r="M7" s="50">
        <f t="shared" si="3"/>
        <v>3.7219694005724522</v>
      </c>
      <c r="N7" s="66"/>
    </row>
    <row r="8" spans="1:19" x14ac:dyDescent="0.25">
      <c r="A8" s="18" t="s">
        <v>18</v>
      </c>
      <c r="B8" s="19">
        <v>0.1492</v>
      </c>
      <c r="C8" s="40">
        <v>4.8300000000000001E-3</v>
      </c>
      <c r="D8" s="28">
        <v>25.25263</v>
      </c>
      <c r="E8" s="28">
        <v>0.42903000000000002</v>
      </c>
      <c r="F8" s="28">
        <v>17.94867</v>
      </c>
      <c r="G8" s="28">
        <v>0.25697999999999999</v>
      </c>
      <c r="H8" s="28">
        <v>7.3039699999999996</v>
      </c>
      <c r="I8" s="28">
        <v>0.21958</v>
      </c>
      <c r="J8" s="34">
        <f t="shared" si="0"/>
        <v>3.2372654155495977</v>
      </c>
      <c r="K8" s="50">
        <f t="shared" si="1"/>
        <v>1.6989517527481297</v>
      </c>
      <c r="L8" s="34">
        <f t="shared" si="2"/>
        <v>1.43174953910234</v>
      </c>
      <c r="M8" s="50">
        <f t="shared" si="3"/>
        <v>3.0063102668822572</v>
      </c>
      <c r="N8" s="66"/>
    </row>
    <row r="9" spans="1:19" x14ac:dyDescent="0.25">
      <c r="A9" s="18" t="s">
        <v>20</v>
      </c>
      <c r="B9" s="19">
        <v>0.14016999999999999</v>
      </c>
      <c r="C9" s="40">
        <v>1.6999999999999999E-3</v>
      </c>
      <c r="D9" s="28">
        <v>23.8019</v>
      </c>
      <c r="E9" s="28">
        <v>0.17011000000000001</v>
      </c>
      <c r="F9" s="28">
        <v>17.137</v>
      </c>
      <c r="G9" s="28">
        <v>0.11</v>
      </c>
      <c r="H9" s="28">
        <v>6.6649000000000003</v>
      </c>
      <c r="I9" s="28">
        <v>7.8670000000000004E-2</v>
      </c>
      <c r="J9" s="34">
        <f t="shared" si="0"/>
        <v>1.2128130127702075</v>
      </c>
      <c r="K9" s="50">
        <f t="shared" si="1"/>
        <v>0.71469084400825156</v>
      </c>
      <c r="L9" s="34">
        <f t="shared" si="2"/>
        <v>0.64188597770905054</v>
      </c>
      <c r="M9" s="50">
        <f t="shared" si="3"/>
        <v>1.1803627961409773</v>
      </c>
      <c r="N9" s="66"/>
    </row>
    <row r="10" spans="1:19" x14ac:dyDescent="0.25">
      <c r="A10" s="18" t="s">
        <v>23</v>
      </c>
      <c r="B10" s="19">
        <v>0.13716999999999999</v>
      </c>
      <c r="C10" s="40">
        <v>2.3600000000000001E-3</v>
      </c>
      <c r="D10" s="28">
        <v>21.583200000000001</v>
      </c>
      <c r="E10" s="28">
        <v>0.28116999999999998</v>
      </c>
      <c r="F10" s="28">
        <v>15.5265</v>
      </c>
      <c r="G10" s="28">
        <v>0.22589999999999999</v>
      </c>
      <c r="H10" s="28">
        <v>6.0567000000000002</v>
      </c>
      <c r="I10" s="28">
        <v>6.1550000000000001E-2</v>
      </c>
      <c r="J10" s="34">
        <f t="shared" si="0"/>
        <v>1.7204928191295474</v>
      </c>
      <c r="K10" s="50">
        <f t="shared" si="1"/>
        <v>1.3027261944475332</v>
      </c>
      <c r="L10" s="34">
        <f t="shared" si="2"/>
        <v>1.4549318906385855</v>
      </c>
      <c r="M10" s="50">
        <f t="shared" si="3"/>
        <v>1.0162299602093547</v>
      </c>
      <c r="N10" s="66"/>
    </row>
    <row r="11" spans="1:19" x14ac:dyDescent="0.25">
      <c r="A11" s="21" t="s">
        <v>21</v>
      </c>
      <c r="B11" s="22">
        <v>0.12773000000000001</v>
      </c>
      <c r="C11" s="41">
        <v>3.3899999999999998E-3</v>
      </c>
      <c r="D11" s="29">
        <v>20.210229999999999</v>
      </c>
      <c r="E11" s="29">
        <v>0.75397999999999998</v>
      </c>
      <c r="F11" s="29">
        <v>14.415419999999999</v>
      </c>
      <c r="G11" s="29">
        <v>0.55817000000000005</v>
      </c>
      <c r="H11" s="29">
        <v>5.7948199999999996</v>
      </c>
      <c r="I11" s="29">
        <v>0.19877</v>
      </c>
      <c r="J11" s="35">
        <f t="shared" si="0"/>
        <v>2.6540358568856179</v>
      </c>
      <c r="K11" s="51">
        <f t="shared" si="1"/>
        <v>3.7306849056146318</v>
      </c>
      <c r="L11" s="35">
        <f t="shared" si="2"/>
        <v>3.8720342522104807</v>
      </c>
      <c r="M11" s="51">
        <f t="shared" si="3"/>
        <v>3.4301324286172821</v>
      </c>
      <c r="N11" s="67"/>
    </row>
    <row r="12" spans="1:19" x14ac:dyDescent="0.25">
      <c r="A12" s="1" t="s">
        <v>11</v>
      </c>
      <c r="B12" s="2">
        <v>0.12506999999999999</v>
      </c>
      <c r="C12" s="42">
        <v>2.2100000000000002E-3</v>
      </c>
      <c r="D12" s="30">
        <v>15.779389999999999</v>
      </c>
      <c r="E12" s="30">
        <v>0.46215000000000001</v>
      </c>
      <c r="F12" s="30">
        <v>11.162430000000001</v>
      </c>
      <c r="G12" s="30">
        <v>0.34268999999999999</v>
      </c>
      <c r="H12" s="30">
        <v>4.6169500000000001</v>
      </c>
      <c r="I12" s="30">
        <v>0.11958000000000001</v>
      </c>
      <c r="J12" s="36">
        <f>(C12/B12)*100</f>
        <v>1.767010474134485</v>
      </c>
      <c r="K12" s="52">
        <f>(E12/D12)*100</f>
        <v>2.9288204423618405</v>
      </c>
      <c r="L12" s="37">
        <f t="shared" si="2"/>
        <v>3.0700304503589271</v>
      </c>
      <c r="M12" s="53">
        <f t="shared" si="3"/>
        <v>2.5900215510239444</v>
      </c>
    </row>
    <row r="13" spans="1:19" x14ac:dyDescent="0.25">
      <c r="A13" s="3" t="s">
        <v>22</v>
      </c>
      <c r="B13" s="4">
        <v>0.11323999999999999</v>
      </c>
      <c r="C13" s="43">
        <v>4.4200000000000003E-3</v>
      </c>
      <c r="D13" s="31">
        <v>15.9382</v>
      </c>
      <c r="E13" s="31">
        <v>0.68354999999999999</v>
      </c>
      <c r="F13" s="31">
        <v>11.1485</v>
      </c>
      <c r="G13" s="31">
        <v>0.40418999999999999</v>
      </c>
      <c r="H13" s="31">
        <v>4.7896999999999998</v>
      </c>
      <c r="I13" s="31">
        <v>0.28088000000000002</v>
      </c>
      <c r="J13" s="37">
        <f t="shared" si="0"/>
        <v>3.9032144118685981</v>
      </c>
      <c r="K13" s="53">
        <f t="shared" si="1"/>
        <v>4.2887528077198178</v>
      </c>
      <c r="L13" s="37">
        <f t="shared" si="2"/>
        <v>3.6255101583172618</v>
      </c>
      <c r="M13" s="53">
        <f t="shared" si="3"/>
        <v>5.8642503705868849</v>
      </c>
    </row>
    <row r="14" spans="1:19" x14ac:dyDescent="0.25">
      <c r="A14" s="3" t="s">
        <v>25</v>
      </c>
      <c r="B14" s="4">
        <v>0.10358000000000001</v>
      </c>
      <c r="C14" s="43">
        <v>2.65E-3</v>
      </c>
      <c r="D14" s="31">
        <v>16.02187</v>
      </c>
      <c r="E14" s="31">
        <v>0.26024000000000003</v>
      </c>
      <c r="F14" s="31">
        <v>11.18083</v>
      </c>
      <c r="G14" s="31">
        <v>0.1201</v>
      </c>
      <c r="H14" s="31">
        <v>4.8410299999999999</v>
      </c>
      <c r="I14" s="31">
        <v>0.24245</v>
      </c>
      <c r="J14" s="37">
        <f t="shared" si="0"/>
        <v>2.5584089592585442</v>
      </c>
      <c r="K14" s="53">
        <f t="shared" si="1"/>
        <v>1.6242798125312465</v>
      </c>
      <c r="L14" s="37">
        <f t="shared" si="2"/>
        <v>1.0741599684459919</v>
      </c>
      <c r="M14" s="53">
        <f t="shared" si="3"/>
        <v>5.0082317192828798</v>
      </c>
    </row>
    <row r="15" spans="1:19" x14ac:dyDescent="0.25">
      <c r="A15" s="3" t="s">
        <v>24</v>
      </c>
      <c r="B15" s="4">
        <v>0.10342999999999999</v>
      </c>
      <c r="C15" s="43">
        <v>1.48E-3</v>
      </c>
      <c r="D15" s="31">
        <v>16.092099999999999</v>
      </c>
      <c r="E15" s="31">
        <v>0.91373000000000004</v>
      </c>
      <c r="F15" s="31">
        <v>11.459</v>
      </c>
      <c r="G15" s="31">
        <v>0.69969000000000003</v>
      </c>
      <c r="H15" s="31">
        <v>4.6330999999999998</v>
      </c>
      <c r="I15" s="31">
        <v>0.21557000000000001</v>
      </c>
      <c r="J15" s="37">
        <f t="shared" si="0"/>
        <v>1.4309194624383641</v>
      </c>
      <c r="K15" s="53">
        <f t="shared" si="1"/>
        <v>5.6781277769837377</v>
      </c>
      <c r="L15" s="37">
        <f t="shared" si="2"/>
        <v>6.1060301946068591</v>
      </c>
      <c r="M15" s="53">
        <f t="shared" si="3"/>
        <v>4.6528242429474869</v>
      </c>
    </row>
    <row r="16" spans="1:19" x14ac:dyDescent="0.25">
      <c r="A16" s="3" t="s">
        <v>26</v>
      </c>
      <c r="B16" s="4">
        <v>9.1370000000000007E-2</v>
      </c>
      <c r="C16" s="43">
        <v>2.16E-3</v>
      </c>
      <c r="D16" s="31">
        <v>12.56357</v>
      </c>
      <c r="E16" s="31">
        <v>1.7054</v>
      </c>
      <c r="F16" s="31">
        <v>8.9500799999999998</v>
      </c>
      <c r="G16" s="31">
        <v>0.36735000000000001</v>
      </c>
      <c r="H16" s="31">
        <v>3.61348</v>
      </c>
      <c r="I16" s="31">
        <v>5.5829999999999998E-2</v>
      </c>
      <c r="J16" s="37">
        <f t="shared" si="0"/>
        <v>2.3640144467549522</v>
      </c>
      <c r="K16" s="53">
        <f t="shared" si="1"/>
        <v>13.574167215210325</v>
      </c>
      <c r="L16" s="37">
        <f t="shared" si="2"/>
        <v>4.1044325860774427</v>
      </c>
      <c r="M16" s="53">
        <f t="shared" si="3"/>
        <v>1.5450479869820781</v>
      </c>
    </row>
    <row r="17" spans="1:13" x14ac:dyDescent="0.25">
      <c r="A17" s="3" t="s">
        <v>27</v>
      </c>
      <c r="B17" s="4">
        <v>8.0350000000000005E-2</v>
      </c>
      <c r="C17" s="43">
        <v>2.5000000000000001E-3</v>
      </c>
      <c r="D17" s="31">
        <v>11.138500000000001</v>
      </c>
      <c r="E17" s="31">
        <v>1.7611600000000001</v>
      </c>
      <c r="F17" s="31">
        <v>7.9130000000000003</v>
      </c>
      <c r="G17" s="31">
        <v>0.17741000000000001</v>
      </c>
      <c r="H17" s="31">
        <v>3.2254999999999998</v>
      </c>
      <c r="I17" s="31">
        <v>3.7179999999999998E-2</v>
      </c>
      <c r="J17" s="37">
        <f t="shared" si="0"/>
        <v>3.1113876789047912</v>
      </c>
      <c r="K17" s="53">
        <f t="shared" si="1"/>
        <v>15.811464739417335</v>
      </c>
      <c r="L17" s="37">
        <f t="shared" si="2"/>
        <v>2.2420068242133202</v>
      </c>
      <c r="M17" s="53">
        <f t="shared" si="3"/>
        <v>1.1526895055030228</v>
      </c>
    </row>
    <row r="18" spans="1:13" x14ac:dyDescent="0.25">
      <c r="A18" s="3" t="s">
        <v>28</v>
      </c>
      <c r="B18" s="4">
        <v>7.6960000000000001E-2</v>
      </c>
      <c r="C18" s="43">
        <v>1.8799999999999999E-3</v>
      </c>
      <c r="D18" s="31">
        <v>10.705970000000001</v>
      </c>
      <c r="E18" s="31">
        <v>0.42041000000000001</v>
      </c>
      <c r="F18" s="31">
        <v>7.62033</v>
      </c>
      <c r="G18" s="31">
        <v>0.42773</v>
      </c>
      <c r="H18" s="31">
        <v>3.0856300000000001</v>
      </c>
      <c r="I18" s="31">
        <v>7.3209999999999997E-2</v>
      </c>
      <c r="J18" s="37">
        <f t="shared" si="0"/>
        <v>2.4428274428274426</v>
      </c>
      <c r="K18" s="53">
        <f t="shared" si="1"/>
        <v>3.9268744448191053</v>
      </c>
      <c r="L18" s="37">
        <f t="shared" si="2"/>
        <v>5.6130115100002227</v>
      </c>
      <c r="M18" s="53">
        <f t="shared" si="3"/>
        <v>2.3726111037292217</v>
      </c>
    </row>
    <row r="19" spans="1:13" x14ac:dyDescent="0.25">
      <c r="A19" s="3" t="s">
        <v>10</v>
      </c>
      <c r="B19" s="4">
        <v>6.7140000000000005E-2</v>
      </c>
      <c r="C19" s="43">
        <v>1.01E-3</v>
      </c>
      <c r="D19" s="31">
        <v>9.6000099999999993</v>
      </c>
      <c r="E19" s="31">
        <v>0.20679</v>
      </c>
      <c r="F19" s="31">
        <v>6.7724700000000002</v>
      </c>
      <c r="G19" s="31">
        <v>0.13941999999999999</v>
      </c>
      <c r="H19" s="31">
        <v>2.82755</v>
      </c>
      <c r="I19" s="31">
        <v>6.9650000000000004E-2</v>
      </c>
      <c r="J19" s="37">
        <f t="shared" si="0"/>
        <v>1.5043193327375632</v>
      </c>
      <c r="K19" s="53">
        <f t="shared" si="1"/>
        <v>2.1540602561872331</v>
      </c>
      <c r="L19" s="37">
        <f t="shared" si="2"/>
        <v>2.0586285358222329</v>
      </c>
      <c r="M19" s="53">
        <f t="shared" si="3"/>
        <v>2.4632632491025803</v>
      </c>
    </row>
    <row r="20" spans="1:13" x14ac:dyDescent="0.25">
      <c r="A20" s="3" t="s">
        <v>29</v>
      </c>
      <c r="B20" s="4">
        <v>6.4670000000000005E-2</v>
      </c>
      <c r="C20" s="43">
        <v>2.0799999999999998E-3</v>
      </c>
      <c r="D20" s="31">
        <v>8.1751000000000005</v>
      </c>
      <c r="E20" s="31">
        <v>0.59308000000000005</v>
      </c>
      <c r="F20" s="31">
        <v>5.8107499999999996</v>
      </c>
      <c r="G20" s="31">
        <v>0.68466000000000005</v>
      </c>
      <c r="H20" s="31">
        <v>2.36435</v>
      </c>
      <c r="I20" s="31">
        <v>0.24748999999999999</v>
      </c>
      <c r="J20" s="37">
        <f t="shared" si="0"/>
        <v>3.2163290552033397</v>
      </c>
      <c r="K20" s="53">
        <f t="shared" si="1"/>
        <v>7.2547124805812766</v>
      </c>
      <c r="L20" s="37">
        <f t="shared" si="2"/>
        <v>11.782644236974575</v>
      </c>
      <c r="M20" s="53">
        <f t="shared" si="3"/>
        <v>10.467570368177299</v>
      </c>
    </row>
    <row r="21" spans="1:13" x14ac:dyDescent="0.25">
      <c r="A21" s="3" t="s">
        <v>9</v>
      </c>
      <c r="B21" s="4">
        <v>6.0130000000000003E-2</v>
      </c>
      <c r="C21" s="43">
        <v>1.32E-3</v>
      </c>
      <c r="D21" s="31">
        <v>9.66</v>
      </c>
      <c r="E21" s="31">
        <v>0.10484</v>
      </c>
      <c r="F21" s="31">
        <v>6.8082000000000003</v>
      </c>
      <c r="G21" s="31">
        <v>0.10095</v>
      </c>
      <c r="H21" s="31">
        <v>2.8517999999999999</v>
      </c>
      <c r="I21" s="31">
        <v>6.5799999999999999E-3</v>
      </c>
      <c r="J21" s="37">
        <f t="shared" si="0"/>
        <v>2.1952436387826375</v>
      </c>
      <c r="K21" s="53">
        <f t="shared" si="1"/>
        <v>1.0853002070393376</v>
      </c>
      <c r="L21" s="37">
        <f t="shared" si="2"/>
        <v>1.482770776416674</v>
      </c>
      <c r="M21" s="53">
        <f t="shared" si="3"/>
        <v>0.23073146784486992</v>
      </c>
    </row>
    <row r="22" spans="1:13" x14ac:dyDescent="0.25">
      <c r="A22" s="3" t="s">
        <v>30</v>
      </c>
      <c r="B22" s="4">
        <v>5.3249999999999999E-2</v>
      </c>
      <c r="C22" s="43">
        <v>1.9E-3</v>
      </c>
      <c r="D22" s="31">
        <v>6.8775000000000004</v>
      </c>
      <c r="E22" s="31">
        <v>0.60631999999999997</v>
      </c>
      <c r="F22" s="31">
        <v>4.9327500000000004</v>
      </c>
      <c r="G22" s="31">
        <v>0.20332</v>
      </c>
      <c r="H22" s="31">
        <v>1.94475</v>
      </c>
      <c r="I22" s="31">
        <v>8.3470000000000003E-2</v>
      </c>
      <c r="J22" s="37">
        <f t="shared" si="0"/>
        <v>3.568075117370892</v>
      </c>
      <c r="K22" s="53">
        <f t="shared" si="1"/>
        <v>8.815994183933114</v>
      </c>
      <c r="L22" s="37">
        <f t="shared" si="2"/>
        <v>4.1218387309310218</v>
      </c>
      <c r="M22" s="53">
        <f t="shared" si="3"/>
        <v>4.2920683892531173</v>
      </c>
    </row>
    <row r="23" spans="1:13" x14ac:dyDescent="0.25">
      <c r="A23" s="3" t="s">
        <v>31</v>
      </c>
      <c r="B23" s="11">
        <v>4.7660000000000001E-2</v>
      </c>
      <c r="C23" s="43">
        <v>7.6716700000000002E-4</v>
      </c>
      <c r="D23" s="31">
        <v>5.3147000000000002</v>
      </c>
      <c r="E23" s="31">
        <v>0.15661</v>
      </c>
      <c r="F23" s="31">
        <v>3.8267500000000001</v>
      </c>
      <c r="G23" s="31">
        <v>0.14551</v>
      </c>
      <c r="H23" s="31">
        <v>1.4879500000000001</v>
      </c>
      <c r="I23" s="31">
        <v>0.10407</v>
      </c>
      <c r="J23" s="37">
        <f t="shared" si="0"/>
        <v>1.6096663869072598</v>
      </c>
      <c r="K23" s="53">
        <f t="shared" si="1"/>
        <v>2.9467326471861064</v>
      </c>
      <c r="L23" s="37">
        <f t="shared" si="2"/>
        <v>3.8024433265826092</v>
      </c>
      <c r="M23" s="53">
        <f t="shared" si="3"/>
        <v>6.9941866326153432</v>
      </c>
    </row>
    <row r="24" spans="1:13" x14ac:dyDescent="0.25">
      <c r="A24" s="3" t="s">
        <v>8</v>
      </c>
      <c r="B24" s="4">
        <v>3.6089999999999997E-2</v>
      </c>
      <c r="C24" s="43">
        <v>1.33E-3</v>
      </c>
      <c r="D24" s="31">
        <v>5.3837700000000002</v>
      </c>
      <c r="E24" s="31">
        <v>0.19653999999999999</v>
      </c>
      <c r="F24" s="31">
        <v>3.7059700000000002</v>
      </c>
      <c r="G24" s="31">
        <v>6.6140000000000004E-2</v>
      </c>
      <c r="H24" s="31">
        <v>1.67781</v>
      </c>
      <c r="I24" s="31">
        <v>0.16753000000000001</v>
      </c>
      <c r="J24" s="37">
        <f t="shared" si="0"/>
        <v>3.6852313660293712</v>
      </c>
      <c r="K24" s="53">
        <f t="shared" si="1"/>
        <v>3.6506017158979671</v>
      </c>
      <c r="L24" s="37">
        <f t="shared" si="2"/>
        <v>1.7846879494437355</v>
      </c>
      <c r="M24" s="53">
        <f t="shared" si="3"/>
        <v>9.9850400224101659</v>
      </c>
    </row>
    <row r="25" spans="1:13" x14ac:dyDescent="0.25">
      <c r="A25" s="3" t="s">
        <v>15</v>
      </c>
      <c r="B25" s="11">
        <v>3.3320000000000002E-2</v>
      </c>
      <c r="C25" s="43">
        <v>5.2639199999999998E-4</v>
      </c>
      <c r="D25" s="31">
        <v>5.77257</v>
      </c>
      <c r="E25" s="31">
        <v>0.15425</v>
      </c>
      <c r="F25" s="31">
        <v>4.0758700000000001</v>
      </c>
      <c r="G25" s="31">
        <v>0.10914</v>
      </c>
      <c r="H25" s="31">
        <v>1.6967099999999999</v>
      </c>
      <c r="I25" s="31">
        <v>4.5879999999999997E-2</v>
      </c>
      <c r="J25" s="37">
        <f t="shared" si="0"/>
        <v>1.5798079231692674</v>
      </c>
      <c r="K25" s="53">
        <f t="shared" si="1"/>
        <v>2.6721200435854393</v>
      </c>
      <c r="L25" s="37">
        <f t="shared" si="2"/>
        <v>2.6777105256055762</v>
      </c>
      <c r="M25" s="53">
        <f t="shared" si="3"/>
        <v>2.7040566743874912</v>
      </c>
    </row>
    <row r="26" spans="1:13" x14ac:dyDescent="0.25">
      <c r="A26" s="3" t="s">
        <v>14</v>
      </c>
      <c r="B26" s="11">
        <v>2.9170000000000001E-2</v>
      </c>
      <c r="C26" s="43">
        <v>7.1686999999999999E-4</v>
      </c>
      <c r="D26" s="31">
        <v>3.6829999999999998</v>
      </c>
      <c r="E26" s="31">
        <v>0.15884000000000001</v>
      </c>
      <c r="F26" s="31">
        <v>2.5842999999999998</v>
      </c>
      <c r="G26" s="31">
        <v>0.12121</v>
      </c>
      <c r="H26" s="31">
        <v>1.0987</v>
      </c>
      <c r="I26" s="31">
        <v>4.0430000000000001E-2</v>
      </c>
      <c r="J26" s="37">
        <f t="shared" si="0"/>
        <v>2.4575591360987312</v>
      </c>
      <c r="K26" s="53">
        <f t="shared" si="1"/>
        <v>4.3127884876459408</v>
      </c>
      <c r="L26" s="37">
        <f t="shared" si="2"/>
        <v>4.6902449406028719</v>
      </c>
      <c r="M26" s="53">
        <f t="shared" si="3"/>
        <v>3.6798034040229362</v>
      </c>
    </row>
    <row r="27" spans="1:13" x14ac:dyDescent="0.25">
      <c r="A27" s="3" t="s">
        <v>35</v>
      </c>
      <c r="B27" s="11">
        <v>2.8129999999999999E-2</v>
      </c>
      <c r="C27" s="43">
        <v>7.1686999999999999E-4</v>
      </c>
      <c r="D27" s="31">
        <v>5.3029500000000001</v>
      </c>
      <c r="E27" s="31">
        <v>2.3600000000000001E-3</v>
      </c>
      <c r="F27" s="31">
        <v>3.69983</v>
      </c>
      <c r="G27" s="31">
        <v>9.0329999999999994E-2</v>
      </c>
      <c r="H27" s="31">
        <v>1.60311</v>
      </c>
      <c r="I27" s="31">
        <v>5.0900000000000001E-2</v>
      </c>
      <c r="J27" s="37">
        <f t="shared" si="0"/>
        <v>2.5484180590117314</v>
      </c>
      <c r="K27" s="53">
        <f t="shared" si="1"/>
        <v>4.4503531053470234E-2</v>
      </c>
      <c r="L27" s="37">
        <f t="shared" si="2"/>
        <v>2.4414635267025782</v>
      </c>
      <c r="M27" s="53">
        <f t="shared" si="3"/>
        <v>3.1750784412797626</v>
      </c>
    </row>
    <row r="28" spans="1:13" x14ac:dyDescent="0.25">
      <c r="A28" s="3" t="s">
        <v>34</v>
      </c>
      <c r="B28" s="11">
        <v>1.891E-2</v>
      </c>
      <c r="C28" s="43">
        <v>8.5024899999999997E-4</v>
      </c>
      <c r="D28" s="31">
        <v>3.7744</v>
      </c>
      <c r="E28" s="31">
        <v>0.21265000000000001</v>
      </c>
      <c r="F28" s="31">
        <v>2.6509999999999998</v>
      </c>
      <c r="G28" s="31">
        <v>0.12916</v>
      </c>
      <c r="H28" s="31">
        <v>1.1234</v>
      </c>
      <c r="I28" s="31">
        <v>8.4070000000000006E-2</v>
      </c>
      <c r="J28" s="37">
        <f t="shared" si="0"/>
        <v>4.4962929666842939</v>
      </c>
      <c r="K28" s="53">
        <f t="shared" si="1"/>
        <v>5.6340080542602795</v>
      </c>
      <c r="L28" s="37">
        <f t="shared" si="2"/>
        <v>4.872123726895512</v>
      </c>
      <c r="M28" s="53">
        <f t="shared" si="3"/>
        <v>7.4835321345914192</v>
      </c>
    </row>
    <row r="29" spans="1:13" x14ac:dyDescent="0.25">
      <c r="A29" s="3" t="s">
        <v>36</v>
      </c>
      <c r="B29" s="11">
        <v>1.702E-2</v>
      </c>
      <c r="C29" s="43">
        <v>9.2090800000000001E-4</v>
      </c>
      <c r="D29" s="31">
        <v>3.0495100000000002</v>
      </c>
      <c r="E29" s="31">
        <v>4.922E-2</v>
      </c>
      <c r="F29" s="31">
        <v>2.1386699999999998</v>
      </c>
      <c r="G29" s="31">
        <v>3.5990000000000001E-2</v>
      </c>
      <c r="H29" s="31">
        <v>0.91085000000000005</v>
      </c>
      <c r="I29" s="31">
        <v>1.864E-2</v>
      </c>
      <c r="J29" s="37">
        <f t="shared" si="0"/>
        <v>5.4107403055229142</v>
      </c>
      <c r="K29" s="53">
        <f t="shared" si="1"/>
        <v>1.6140297949506641</v>
      </c>
      <c r="L29" s="37">
        <f t="shared" si="2"/>
        <v>1.6828215666746156</v>
      </c>
      <c r="M29" s="53">
        <f t="shared" si="3"/>
        <v>2.046440138332327</v>
      </c>
    </row>
    <row r="30" spans="1:13" s="64" customFormat="1" x14ac:dyDescent="0.25">
      <c r="A30" s="24" t="s">
        <v>37</v>
      </c>
      <c r="B30" s="59">
        <v>1.282E-2</v>
      </c>
      <c r="C30" s="60">
        <v>2.0100000000000001E-3</v>
      </c>
      <c r="D30" s="61">
        <v>0.98157000000000005</v>
      </c>
      <c r="E30" s="61">
        <v>0.20866000000000001</v>
      </c>
      <c r="F30" s="61">
        <v>0.66173000000000004</v>
      </c>
      <c r="G30" s="61">
        <v>0.15165000000000001</v>
      </c>
      <c r="H30" s="61">
        <v>0.31983</v>
      </c>
      <c r="I30" s="61">
        <v>5.7200000000000001E-2</v>
      </c>
      <c r="J30" s="62">
        <f t="shared" si="0"/>
        <v>15.678627145085805</v>
      </c>
      <c r="K30" s="63">
        <f t="shared" si="1"/>
        <v>21.257780902024308</v>
      </c>
      <c r="L30" s="62">
        <f t="shared" si="2"/>
        <v>22.91720187992081</v>
      </c>
      <c r="M30" s="63">
        <f t="shared" si="3"/>
        <v>17.884501141231279</v>
      </c>
    </row>
    <row r="31" spans="1:13" x14ac:dyDescent="0.25">
      <c r="A31" s="3" t="s">
        <v>38</v>
      </c>
      <c r="B31" s="11">
        <v>8.5500000000000003E-3</v>
      </c>
      <c r="C31" s="43">
        <v>8.0821099999999998E-4</v>
      </c>
      <c r="D31" s="31">
        <v>0.83018000000000003</v>
      </c>
      <c r="E31" s="31">
        <v>0.1215</v>
      </c>
      <c r="F31" s="31">
        <v>0.55930000000000002</v>
      </c>
      <c r="G31" s="31">
        <v>8.3239999999999995E-2</v>
      </c>
      <c r="H31" s="31">
        <v>0.27088000000000001</v>
      </c>
      <c r="I31" s="31">
        <v>4.2450000000000002E-2</v>
      </c>
      <c r="J31" s="37">
        <f t="shared" si="0"/>
        <v>9.4527602339181289</v>
      </c>
      <c r="K31" s="53">
        <f t="shared" si="1"/>
        <v>14.635380278975644</v>
      </c>
      <c r="L31" s="37">
        <f t="shared" si="2"/>
        <v>14.882889325943141</v>
      </c>
      <c r="M31" s="53">
        <f t="shared" si="3"/>
        <v>15.671145894861194</v>
      </c>
    </row>
    <row r="32" spans="1:13" x14ac:dyDescent="0.25">
      <c r="A32" s="3" t="s">
        <v>39</v>
      </c>
      <c r="B32" s="11">
        <v>3.7200000000000002E-3</v>
      </c>
      <c r="C32" s="43">
        <v>1.99E-3</v>
      </c>
      <c r="D32" s="31">
        <v>0.2079</v>
      </c>
      <c r="E32" s="31">
        <v>6.0760000000000002E-2</v>
      </c>
      <c r="F32" s="31">
        <v>0.1431</v>
      </c>
      <c r="G32" s="31">
        <v>5.2240000000000002E-2</v>
      </c>
      <c r="H32" s="31">
        <v>6.4799999999999996E-2</v>
      </c>
      <c r="I32" s="31">
        <v>8.5199999999999998E-3</v>
      </c>
      <c r="J32" s="37">
        <f t="shared" si="0"/>
        <v>53.494623655913976</v>
      </c>
      <c r="K32" s="53">
        <f t="shared" si="1"/>
        <v>29.225589225589228</v>
      </c>
      <c r="L32" s="37">
        <f t="shared" si="2"/>
        <v>36.505939902166318</v>
      </c>
      <c r="M32" s="53">
        <f t="shared" si="3"/>
        <v>13.148148148148147</v>
      </c>
    </row>
    <row r="33" spans="1:13" s="64" customFormat="1" x14ac:dyDescent="0.25">
      <c r="A33" s="24" t="s">
        <v>32</v>
      </c>
      <c r="B33" s="59">
        <v>2.4499999999999999E-3</v>
      </c>
      <c r="C33" s="60">
        <v>1.07E-3</v>
      </c>
      <c r="D33" s="61">
        <v>4.6089999999999999E-2</v>
      </c>
      <c r="E33" s="61">
        <v>4.2340000000000003E-2</v>
      </c>
      <c r="F33" s="61">
        <v>5.5469999999999998E-2</v>
      </c>
      <c r="G33" s="61">
        <v>3.4660000000000003E-2</v>
      </c>
      <c r="H33" s="61">
        <v>-9.3699999999999999E-3</v>
      </c>
      <c r="I33" s="61">
        <v>1.0500000000000001E-2</v>
      </c>
      <c r="J33" s="62">
        <f t="shared" si="0"/>
        <v>43.673469387755105</v>
      </c>
      <c r="K33" s="63">
        <f t="shared" si="1"/>
        <v>91.863744847038404</v>
      </c>
      <c r="L33" s="62">
        <f t="shared" si="2"/>
        <v>62.484225707589694</v>
      </c>
      <c r="M33" s="63">
        <f>(I33/H33)*100</f>
        <v>-112.059765208111</v>
      </c>
    </row>
    <row r="34" spans="1:13" x14ac:dyDescent="0.25">
      <c r="A34" s="3" t="s">
        <v>40</v>
      </c>
      <c r="B34" s="11">
        <v>1.9400000000000001E-3</v>
      </c>
      <c r="C34" s="43">
        <v>1.1900000000000001E-3</v>
      </c>
      <c r="D34" s="31">
        <v>0.18304000000000001</v>
      </c>
      <c r="E34" s="31">
        <v>5.2540000000000003E-2</v>
      </c>
      <c r="F34" s="31">
        <v>8.0149999999999999E-2</v>
      </c>
      <c r="G34" s="31">
        <v>2.0049999999999998E-2</v>
      </c>
      <c r="H34" s="31">
        <v>0.10289</v>
      </c>
      <c r="I34" s="31">
        <v>5.1580000000000001E-2</v>
      </c>
      <c r="J34" s="37">
        <f t="shared" si="0"/>
        <v>61.340206185567013</v>
      </c>
      <c r="K34" s="53">
        <f t="shared" si="1"/>
        <v>28.70410839160839</v>
      </c>
      <c r="L34" s="37">
        <f t="shared" si="2"/>
        <v>25.015595757953836</v>
      </c>
      <c r="M34" s="53">
        <f t="shared" si="3"/>
        <v>50.131208086305769</v>
      </c>
    </row>
    <row r="35" spans="1:13" x14ac:dyDescent="0.25">
      <c r="A35" s="12" t="s">
        <v>41</v>
      </c>
      <c r="B35" s="11">
        <v>7.9450799999999998E-4</v>
      </c>
      <c r="C35" s="43">
        <v>8.5489599999999995E-4</v>
      </c>
      <c r="D35" s="31">
        <v>7.9170000000000004E-2</v>
      </c>
      <c r="E35" s="31">
        <v>4.3970000000000002E-2</v>
      </c>
      <c r="F35" s="31">
        <v>4.6280000000000002E-2</v>
      </c>
      <c r="G35" s="31">
        <v>3.6470000000000002E-2</v>
      </c>
      <c r="H35" s="31">
        <v>3.288E-2</v>
      </c>
      <c r="I35" s="31">
        <v>8.2400000000000008E-3</v>
      </c>
      <c r="J35" s="37">
        <f t="shared" si="0"/>
        <v>107.60067865899398</v>
      </c>
      <c r="K35" s="53">
        <f t="shared" si="1"/>
        <v>55.53871415940381</v>
      </c>
      <c r="L35" s="37">
        <f t="shared" si="2"/>
        <v>78.802938634399311</v>
      </c>
      <c r="M35" s="53">
        <f t="shared" si="3"/>
        <v>25.060827250608277</v>
      </c>
    </row>
    <row r="36" spans="1:13" x14ac:dyDescent="0.25">
      <c r="A36" s="13" t="s">
        <v>33</v>
      </c>
      <c r="B36" s="14">
        <v>6.0231599999999998E-4</v>
      </c>
      <c r="C36" s="44">
        <v>5.7441899999999995E-4</v>
      </c>
      <c r="D36" s="32">
        <v>7.3400000000000002E-3</v>
      </c>
      <c r="E36" s="32">
        <v>3.2439999999999997E-2</v>
      </c>
      <c r="F36" s="32">
        <v>1.225E-2</v>
      </c>
      <c r="G36" s="32">
        <v>2.1950000000000001E-2</v>
      </c>
      <c r="H36" s="32">
        <v>-4.9100000000000003E-3</v>
      </c>
      <c r="I36" s="32">
        <v>1.0489999999999999E-2</v>
      </c>
      <c r="J36" s="38">
        <f t="shared" si="0"/>
        <v>95.368378060685743</v>
      </c>
      <c r="K36" s="54">
        <f t="shared" si="1"/>
        <v>441.96185286103537</v>
      </c>
      <c r="L36" s="38">
        <f t="shared" si="2"/>
        <v>179.18367346938774</v>
      </c>
      <c r="M36" s="54">
        <f t="shared" si="3"/>
        <v>-213.6456211812627</v>
      </c>
    </row>
    <row r="37" spans="1:13" x14ac:dyDescent="0.25">
      <c r="I37" s="56" t="s">
        <v>120</v>
      </c>
      <c r="J37" s="57">
        <f>AVERAGE(J12:J30)</f>
        <v>3.4488470162521572</v>
      </c>
      <c r="K37" s="57">
        <f t="shared" ref="K37:M37" si="4">AVERAGE(K12:K30)</f>
        <v>5.7513220812309758</v>
      </c>
      <c r="L37" s="57">
        <f t="shared" si="4"/>
        <v>4.7447242849785711</v>
      </c>
      <c r="M37" s="57">
        <f t="shared" si="4"/>
        <v>4.9785236075423214</v>
      </c>
    </row>
  </sheetData>
  <sortState xmlns:xlrd2="http://schemas.microsoft.com/office/spreadsheetml/2017/richdata2" ref="A3:I36">
    <sortCondition descending="1" ref="B3:B36"/>
  </sortState>
  <mergeCells count="1">
    <mergeCell ref="N3:N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>
      <selection activeCell="J1" sqref="J1:K13"/>
    </sheetView>
  </sheetViews>
  <sheetFormatPr defaultColWidth="8.85546875" defaultRowHeight="15" x14ac:dyDescent="0.25"/>
  <cols>
    <col min="1" max="1" width="13.42578125" bestFit="1" customWidth="1"/>
    <col min="2" max="2" width="26.42578125" bestFit="1" customWidth="1"/>
    <col min="3" max="3" width="10.28515625" bestFit="1" customWidth="1"/>
    <col min="4" max="4" width="14.7109375" bestFit="1" customWidth="1"/>
    <col min="5" max="5" width="12" bestFit="1" customWidth="1"/>
    <col min="6" max="6" width="12.42578125" bestFit="1" customWidth="1"/>
    <col min="7" max="7" width="9.42578125" bestFit="1" customWidth="1"/>
    <col min="8" max="8" width="12.42578125" bestFit="1" customWidth="1"/>
    <col min="9" max="9" width="9.42578125" bestFit="1" customWidth="1"/>
    <col min="10" max="10" width="10.85546875" bestFit="1" customWidth="1"/>
    <col min="11" max="11" width="13.42578125" bestFit="1" customWidth="1"/>
  </cols>
  <sheetData>
    <row r="1" spans="1:11" x14ac:dyDescent="0.25">
      <c r="A1" t="s">
        <v>42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s="1" t="s">
        <v>43</v>
      </c>
      <c r="K1" s="9" t="s">
        <v>111</v>
      </c>
    </row>
    <row r="2" spans="1:11" x14ac:dyDescent="0.25">
      <c r="A2" s="1" t="s">
        <v>51</v>
      </c>
      <c r="B2" s="2">
        <v>0.10685</v>
      </c>
      <c r="C2" s="2">
        <v>2.0500000000000002E-3</v>
      </c>
      <c r="D2" s="2">
        <v>14.581709999999999</v>
      </c>
      <c r="E2" s="2">
        <v>0.26007000000000002</v>
      </c>
      <c r="F2" s="2">
        <v>10.429729999999999</v>
      </c>
      <c r="G2" s="2">
        <v>0.17785999999999999</v>
      </c>
      <c r="H2" s="2">
        <v>4.1519700000000004</v>
      </c>
      <c r="I2" s="2">
        <v>8.4680000000000005E-2</v>
      </c>
      <c r="J2" s="23">
        <f t="shared" ref="J2:J13" si="0">(C2/B2)*100</f>
        <v>1.9185774450163784</v>
      </c>
      <c r="K2" s="9">
        <f t="shared" ref="K2:K13" si="1">(E2/D2)*100</f>
        <v>1.7835356758569472</v>
      </c>
    </row>
    <row r="3" spans="1:11" x14ac:dyDescent="0.25">
      <c r="A3" s="3" t="s">
        <v>44</v>
      </c>
      <c r="B3" s="4">
        <v>0.10503999999999999</v>
      </c>
      <c r="C3" s="4">
        <v>2.5200000000000001E-3</v>
      </c>
      <c r="D3" s="4">
        <v>13.30259</v>
      </c>
      <c r="E3" s="4">
        <v>0.19069</v>
      </c>
      <c r="F3" s="4">
        <v>9.3894300000000008</v>
      </c>
      <c r="G3" s="4">
        <v>0.16247</v>
      </c>
      <c r="H3" s="4">
        <v>3.9131499999999999</v>
      </c>
      <c r="I3" s="4">
        <v>6.0330000000000002E-2</v>
      </c>
      <c r="J3" s="24">
        <f t="shared" si="0"/>
        <v>2.3990860624523993</v>
      </c>
      <c r="K3" s="10">
        <f t="shared" si="1"/>
        <v>1.4334802470797039</v>
      </c>
    </row>
    <row r="4" spans="1:11" x14ac:dyDescent="0.25">
      <c r="A4" s="3" t="s">
        <v>50</v>
      </c>
      <c r="B4" s="4">
        <v>9.6949999999999995E-2</v>
      </c>
      <c r="C4" s="4">
        <v>1.0109999999999999E-2</v>
      </c>
      <c r="D4" s="4">
        <v>15.07803</v>
      </c>
      <c r="E4" s="4">
        <v>1.0440100000000001</v>
      </c>
      <c r="F4" s="4">
        <v>10.57133</v>
      </c>
      <c r="G4" s="4">
        <v>0.67954000000000003</v>
      </c>
      <c r="H4" s="4">
        <v>4.5066899999999999</v>
      </c>
      <c r="I4" s="4">
        <v>0.38044</v>
      </c>
      <c r="J4" s="24">
        <f t="shared" si="0"/>
        <v>10.428055698813822</v>
      </c>
      <c r="K4" s="10">
        <f t="shared" si="1"/>
        <v>6.9240477701662622</v>
      </c>
    </row>
    <row r="5" spans="1:11" x14ac:dyDescent="0.25">
      <c r="A5" s="3" t="s">
        <v>52</v>
      </c>
      <c r="B5" s="4">
        <v>9.2679999999999998E-2</v>
      </c>
      <c r="C5" s="4">
        <v>1.1000000000000001E-3</v>
      </c>
      <c r="D5" s="4">
        <v>12.09512</v>
      </c>
      <c r="E5" s="4">
        <v>0.48901</v>
      </c>
      <c r="F5" s="4">
        <v>8.6403999999999996</v>
      </c>
      <c r="G5" s="4">
        <v>0.40282000000000001</v>
      </c>
      <c r="H5" s="4">
        <v>3.45472</v>
      </c>
      <c r="I5" s="4">
        <v>8.7889999999999996E-2</v>
      </c>
      <c r="J5" s="24">
        <f t="shared" si="0"/>
        <v>1.1868795856711265</v>
      </c>
      <c r="K5" s="10">
        <f t="shared" si="1"/>
        <v>4.043035538299744</v>
      </c>
    </row>
    <row r="6" spans="1:11" x14ac:dyDescent="0.25">
      <c r="A6" s="3" t="s">
        <v>53</v>
      </c>
      <c r="B6" s="4">
        <v>7.6550000000000007E-2</v>
      </c>
      <c r="C6" s="4">
        <v>1.75E-3</v>
      </c>
      <c r="D6" s="4">
        <v>10.068849999999999</v>
      </c>
      <c r="E6" s="4">
        <v>0.77044000000000001</v>
      </c>
      <c r="F6" s="4">
        <v>7.1042699999999996</v>
      </c>
      <c r="G6" s="4">
        <v>0.51085999999999998</v>
      </c>
      <c r="H6" s="4">
        <v>2.9645899999999998</v>
      </c>
      <c r="I6" s="4">
        <v>0.26168000000000002</v>
      </c>
      <c r="J6" s="24">
        <f t="shared" si="0"/>
        <v>2.2860875244937948</v>
      </c>
      <c r="K6" s="10">
        <f t="shared" si="1"/>
        <v>7.6517179221062994</v>
      </c>
    </row>
    <row r="7" spans="1:11" x14ac:dyDescent="0.25">
      <c r="A7" s="3" t="s">
        <v>54</v>
      </c>
      <c r="B7" s="4">
        <v>6.7750000000000005E-2</v>
      </c>
      <c r="C7" s="5">
        <v>8.36906E-4</v>
      </c>
      <c r="D7" s="4">
        <v>8.1893899999999995</v>
      </c>
      <c r="E7" s="4">
        <v>0.28938000000000003</v>
      </c>
      <c r="F7" s="4">
        <v>5.8131300000000001</v>
      </c>
      <c r="G7" s="4">
        <v>0.22636999999999999</v>
      </c>
      <c r="H7" s="4">
        <v>2.3762500000000002</v>
      </c>
      <c r="I7" s="4">
        <v>6.5269999999999995E-2</v>
      </c>
      <c r="J7" s="24">
        <f t="shared" si="0"/>
        <v>1.2352856088560884</v>
      </c>
      <c r="K7" s="10">
        <f t="shared" si="1"/>
        <v>3.5335965193988814</v>
      </c>
    </row>
    <row r="8" spans="1:11" x14ac:dyDescent="0.25">
      <c r="A8" s="3" t="s">
        <v>45</v>
      </c>
      <c r="B8" s="4">
        <v>6.4009999999999997E-2</v>
      </c>
      <c r="C8" s="4">
        <v>1.47E-3</v>
      </c>
      <c r="D8" s="4">
        <v>9.2784499999999994</v>
      </c>
      <c r="E8" s="4">
        <v>0.11447</v>
      </c>
      <c r="F8" s="4">
        <v>6.5791700000000004</v>
      </c>
      <c r="G8" s="4">
        <v>0.10739</v>
      </c>
      <c r="H8" s="4">
        <v>2.69929</v>
      </c>
      <c r="I8" s="4">
        <v>4.0649999999999999E-2</v>
      </c>
      <c r="J8" s="24">
        <f t="shared" si="0"/>
        <v>2.2965161693485392</v>
      </c>
      <c r="K8" s="10">
        <f t="shared" si="1"/>
        <v>1.2337189940130087</v>
      </c>
    </row>
    <row r="9" spans="1:11" x14ac:dyDescent="0.25">
      <c r="A9" s="3" t="s">
        <v>55</v>
      </c>
      <c r="B9" s="4">
        <v>4.9599999999999998E-2</v>
      </c>
      <c r="C9" s="4">
        <v>1.75E-3</v>
      </c>
      <c r="D9" s="4">
        <v>6.3433900000000003</v>
      </c>
      <c r="E9" s="4">
        <v>0.89119999999999999</v>
      </c>
      <c r="F9" s="4">
        <v>4.5349300000000001</v>
      </c>
      <c r="G9" s="4">
        <v>0.64793999999999996</v>
      </c>
      <c r="H9" s="4">
        <v>1.8084499999999999</v>
      </c>
      <c r="I9" s="4">
        <v>0.25325999999999999</v>
      </c>
      <c r="J9" s="24">
        <f t="shared" si="0"/>
        <v>3.5282258064516134</v>
      </c>
      <c r="K9" s="10">
        <f t="shared" si="1"/>
        <v>14.049270185184891</v>
      </c>
    </row>
    <row r="10" spans="1:11" x14ac:dyDescent="0.25">
      <c r="A10" s="3" t="s">
        <v>46</v>
      </c>
      <c r="B10" s="4">
        <v>4.2959999999999998E-2</v>
      </c>
      <c r="C10" s="4">
        <v>1.4E-3</v>
      </c>
      <c r="D10" s="4">
        <v>6.4429999999999996</v>
      </c>
      <c r="E10" s="4">
        <v>7.5340000000000004E-2</v>
      </c>
      <c r="F10" s="4">
        <v>4.5294999999999996</v>
      </c>
      <c r="G10" s="4">
        <v>3.6900000000000002E-2</v>
      </c>
      <c r="H10" s="4">
        <v>1.9135</v>
      </c>
      <c r="I10" s="4">
        <v>5.0439999999999999E-2</v>
      </c>
      <c r="J10" s="24">
        <f t="shared" si="0"/>
        <v>3.2588454376163876</v>
      </c>
      <c r="K10" s="10">
        <f t="shared" si="1"/>
        <v>1.1693310569610431</v>
      </c>
    </row>
    <row r="11" spans="1:11" x14ac:dyDescent="0.25">
      <c r="A11" s="3" t="s">
        <v>47</v>
      </c>
      <c r="B11" s="4">
        <v>1.6330000000000001E-2</v>
      </c>
      <c r="C11" s="4">
        <v>1.15E-3</v>
      </c>
      <c r="D11" s="4">
        <v>2.47601</v>
      </c>
      <c r="E11" s="4">
        <v>4.7149999999999997E-2</v>
      </c>
      <c r="F11" s="4">
        <v>1.7287699999999999</v>
      </c>
      <c r="G11" s="4">
        <v>4.9009999999999998E-2</v>
      </c>
      <c r="H11" s="4">
        <v>0.74724999999999997</v>
      </c>
      <c r="I11" s="4">
        <v>1.7409999999999998E-2</v>
      </c>
      <c r="J11" s="24">
        <f t="shared" si="0"/>
        <v>7.0422535211267592</v>
      </c>
      <c r="K11" s="10">
        <f t="shared" si="1"/>
        <v>1.9042734076195167</v>
      </c>
    </row>
    <row r="12" spans="1:11" x14ac:dyDescent="0.25">
      <c r="A12" s="3" t="s">
        <v>48</v>
      </c>
      <c r="B12" s="4">
        <v>5.2500000000000003E-3</v>
      </c>
      <c r="C12" s="4">
        <v>5.2399999999999999E-3</v>
      </c>
      <c r="D12" s="4">
        <v>0.57618999999999998</v>
      </c>
      <c r="E12" s="4">
        <v>7.3699999999999998E-3</v>
      </c>
      <c r="F12" s="4">
        <v>0.36073</v>
      </c>
      <c r="G12" s="4">
        <v>4.0219999999999999E-2</v>
      </c>
      <c r="H12" s="4">
        <v>0.21545</v>
      </c>
      <c r="I12" s="4">
        <v>3.7940000000000002E-2</v>
      </c>
      <c r="J12" s="24">
        <f t="shared" si="0"/>
        <v>99.80952380952381</v>
      </c>
      <c r="K12" s="10">
        <f t="shared" si="1"/>
        <v>1.2790919661917077</v>
      </c>
    </row>
    <row r="13" spans="1:11" x14ac:dyDescent="0.25">
      <c r="A13" s="6" t="s">
        <v>49</v>
      </c>
      <c r="B13" s="7">
        <v>2.1598599999999999E-4</v>
      </c>
      <c r="C13" s="8">
        <v>1.15E-3</v>
      </c>
      <c r="D13" s="8">
        <v>1.8790000000000001E-2</v>
      </c>
      <c r="E13" s="8">
        <v>3.2489999999999998E-2</v>
      </c>
      <c r="F13" s="8">
        <v>-1.157E-2</v>
      </c>
      <c r="G13" s="8">
        <v>2.6939999999999999E-2</v>
      </c>
      <c r="H13" s="8">
        <v>3.0349999999999999E-2</v>
      </c>
      <c r="I13" s="8">
        <v>2.0310000000000002E-2</v>
      </c>
      <c r="J13" s="25">
        <f t="shared" si="0"/>
        <v>532.44191753169184</v>
      </c>
      <c r="K13" s="15">
        <f t="shared" si="1"/>
        <v>172.91112293773281</v>
      </c>
    </row>
  </sheetData>
  <sortState xmlns:xlrd2="http://schemas.microsoft.com/office/spreadsheetml/2017/richdata2" ref="A2:I13">
    <sortCondition descending="1" ref="B2:B1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"/>
  <sheetViews>
    <sheetView workbookViewId="0">
      <selection activeCell="J1" sqref="J1:K9"/>
    </sheetView>
  </sheetViews>
  <sheetFormatPr defaultColWidth="8.85546875" defaultRowHeight="15" x14ac:dyDescent="0.25"/>
  <cols>
    <col min="1" max="1" width="13.42578125" bestFit="1" customWidth="1"/>
    <col min="2" max="2" width="26.42578125" bestFit="1" customWidth="1"/>
    <col min="3" max="3" width="10.28515625" bestFit="1" customWidth="1"/>
    <col min="4" max="4" width="14.7109375" bestFit="1" customWidth="1"/>
    <col min="5" max="5" width="12" bestFit="1" customWidth="1"/>
    <col min="6" max="6" width="12.42578125" bestFit="1" customWidth="1"/>
    <col min="7" max="7" width="8" bestFit="1" customWidth="1"/>
    <col min="8" max="8" width="12.42578125" bestFit="1" customWidth="1"/>
    <col min="9" max="9" width="8" bestFit="1" customWidth="1"/>
    <col min="10" max="10" width="10.85546875" bestFit="1" customWidth="1"/>
    <col min="11" max="11" width="13.42578125" bestFit="1" customWidth="1"/>
  </cols>
  <sheetData>
    <row r="1" spans="1:11" x14ac:dyDescent="0.25">
      <c r="A1" t="s">
        <v>42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64</v>
      </c>
      <c r="H1" t="s">
        <v>6</v>
      </c>
      <c r="I1" t="s">
        <v>65</v>
      </c>
      <c r="J1" s="1" t="s">
        <v>43</v>
      </c>
      <c r="K1" s="9" t="s">
        <v>111</v>
      </c>
    </row>
    <row r="2" spans="1:11" x14ac:dyDescent="0.25">
      <c r="A2" s="1" t="s">
        <v>58</v>
      </c>
      <c r="B2" s="2">
        <v>0.12175</v>
      </c>
      <c r="C2" s="2">
        <v>3.0400000000000002E-3</v>
      </c>
      <c r="D2" s="2">
        <v>15.847429999999999</v>
      </c>
      <c r="E2" s="2">
        <v>0.14119000000000001</v>
      </c>
      <c r="F2" s="2">
        <v>11.05067</v>
      </c>
      <c r="G2" s="2">
        <v>3.7010000000000001E-2</v>
      </c>
      <c r="H2" s="2">
        <v>4.7967700000000004</v>
      </c>
      <c r="I2" s="2">
        <v>0.15307999999999999</v>
      </c>
      <c r="J2" s="1">
        <f>(C2/B2)*100</f>
        <v>2.4969199178644765</v>
      </c>
      <c r="K2" s="9">
        <f>(E2/D2)*100</f>
        <v>0.89093310397963588</v>
      </c>
    </row>
    <row r="3" spans="1:11" x14ac:dyDescent="0.25">
      <c r="A3" s="3" t="s">
        <v>56</v>
      </c>
      <c r="B3" s="4">
        <v>0.11688999999999999</v>
      </c>
      <c r="C3" s="4">
        <v>2.16E-3</v>
      </c>
      <c r="D3" s="4">
        <v>14.72743</v>
      </c>
      <c r="E3" s="4">
        <v>0.73485999999999996</v>
      </c>
      <c r="F3" s="4">
        <v>10.147169999999999</v>
      </c>
      <c r="G3" s="4">
        <v>0.4551</v>
      </c>
      <c r="H3" s="4">
        <v>4.5802699999999996</v>
      </c>
      <c r="I3" s="4">
        <v>0.36127999999999999</v>
      </c>
      <c r="J3" s="3">
        <f t="shared" ref="J3:J9" si="0">(C3/B3)*100</f>
        <v>1.8478911797416377</v>
      </c>
      <c r="K3" s="10">
        <f t="shared" ref="K3:K9" si="1">(E3/D3)*100</f>
        <v>4.9897368379954958</v>
      </c>
    </row>
    <row r="4" spans="1:11" x14ac:dyDescent="0.25">
      <c r="A4" s="3" t="s">
        <v>57</v>
      </c>
      <c r="B4" s="4">
        <v>0.10249999999999999</v>
      </c>
      <c r="C4" s="4">
        <v>4.1599999999999996E-3</v>
      </c>
      <c r="D4" s="4">
        <v>12.049770000000001</v>
      </c>
      <c r="E4" s="4">
        <v>0.20665</v>
      </c>
      <c r="F4" s="4">
        <v>8.0925799999999999</v>
      </c>
      <c r="G4" s="4">
        <v>0.1105</v>
      </c>
      <c r="H4" s="4">
        <v>3.9571800000000001</v>
      </c>
      <c r="I4" s="4">
        <v>0.11201</v>
      </c>
      <c r="J4" s="3">
        <f t="shared" si="0"/>
        <v>4.0585365853658537</v>
      </c>
      <c r="K4" s="10">
        <f t="shared" si="1"/>
        <v>1.7149704932127334</v>
      </c>
    </row>
    <row r="5" spans="1:11" x14ac:dyDescent="0.25">
      <c r="A5" s="3" t="s">
        <v>59</v>
      </c>
      <c r="B5" s="4">
        <v>5.851E-2</v>
      </c>
      <c r="C5" s="5">
        <v>6.4511899999999999E-4</v>
      </c>
      <c r="D5" s="4">
        <v>6.24017</v>
      </c>
      <c r="E5" s="4">
        <v>0.40797</v>
      </c>
      <c r="F5" s="4">
        <v>4.1373300000000004</v>
      </c>
      <c r="G5" s="4">
        <v>0.11224000000000001</v>
      </c>
      <c r="H5" s="4">
        <v>2.10283</v>
      </c>
      <c r="I5" s="4">
        <v>0.30903000000000003</v>
      </c>
      <c r="J5" s="3">
        <f t="shared" si="0"/>
        <v>1.102579046316869</v>
      </c>
      <c r="K5" s="10">
        <f t="shared" si="1"/>
        <v>6.5378026560173845</v>
      </c>
    </row>
    <row r="6" spans="1:11" x14ac:dyDescent="0.25">
      <c r="A6" s="3" t="s">
        <v>60</v>
      </c>
      <c r="B6" s="4">
        <v>3.0349999999999999E-2</v>
      </c>
      <c r="C6" s="4">
        <v>1.31E-3</v>
      </c>
      <c r="D6" s="4">
        <v>3.1518099999999998</v>
      </c>
      <c r="E6" s="4">
        <v>4.5839999999999999E-2</v>
      </c>
      <c r="F6" s="4">
        <v>2.0840700000000001</v>
      </c>
      <c r="G6" s="4">
        <v>1.231E-2</v>
      </c>
      <c r="H6" s="4">
        <v>1.06775</v>
      </c>
      <c r="I6" s="4">
        <v>4.4339999999999997E-2</v>
      </c>
      <c r="J6" s="3">
        <f t="shared" si="0"/>
        <v>4.3163097199341021</v>
      </c>
      <c r="K6" s="10">
        <f t="shared" si="1"/>
        <v>1.4544023910070722</v>
      </c>
    </row>
    <row r="7" spans="1:11" x14ac:dyDescent="0.25">
      <c r="A7" s="3" t="s">
        <v>61</v>
      </c>
      <c r="B7" s="4">
        <v>1.8679999999999999E-2</v>
      </c>
      <c r="C7" s="4">
        <v>1.15E-3</v>
      </c>
      <c r="D7" s="4">
        <v>1.6142700000000001</v>
      </c>
      <c r="E7" s="4">
        <v>5.0709999999999998E-2</v>
      </c>
      <c r="F7" s="4">
        <v>1.0631299999999999</v>
      </c>
      <c r="G7" s="4">
        <v>4.8149999999999998E-2</v>
      </c>
      <c r="H7" s="4">
        <v>0.55113000000000001</v>
      </c>
      <c r="I7" s="4">
        <v>6.0899999999999999E-3</v>
      </c>
      <c r="J7" s="3">
        <f t="shared" si="0"/>
        <v>6.1563169164882225</v>
      </c>
      <c r="K7" s="10">
        <f t="shared" si="1"/>
        <v>3.1413580132195973</v>
      </c>
    </row>
    <row r="8" spans="1:11" x14ac:dyDescent="0.25">
      <c r="A8" s="3" t="s">
        <v>62</v>
      </c>
      <c r="B8" s="4">
        <v>1.0030000000000001E-2</v>
      </c>
      <c r="C8" s="4">
        <v>1.1000000000000001E-3</v>
      </c>
      <c r="D8" s="4">
        <v>0.75653999999999999</v>
      </c>
      <c r="E8" s="4">
        <v>9.0499999999999997E-2</v>
      </c>
      <c r="F8" s="4">
        <v>0.49004999999999999</v>
      </c>
      <c r="G8" s="4">
        <v>3.4970000000000001E-2</v>
      </c>
      <c r="H8" s="4">
        <v>0.26649</v>
      </c>
      <c r="I8" s="4">
        <v>5.5530000000000003E-2</v>
      </c>
      <c r="J8" s="3">
        <f t="shared" si="0"/>
        <v>10.967098703888336</v>
      </c>
      <c r="K8" s="10">
        <f t="shared" si="1"/>
        <v>11.962354931662569</v>
      </c>
    </row>
    <row r="9" spans="1:11" x14ac:dyDescent="0.25">
      <c r="A9" s="6" t="s">
        <v>63</v>
      </c>
      <c r="B9" s="8">
        <v>5.9899999999999997E-3</v>
      </c>
      <c r="C9" s="7">
        <v>7.6632700000000002E-4</v>
      </c>
      <c r="D9" s="8">
        <v>0.32156000000000001</v>
      </c>
      <c r="E9" s="8">
        <v>9.5200000000000007E-2</v>
      </c>
      <c r="F9" s="8">
        <v>0.1933</v>
      </c>
      <c r="G9" s="8">
        <v>4.7570000000000001E-2</v>
      </c>
      <c r="H9" s="8">
        <v>0.12826000000000001</v>
      </c>
      <c r="I9" s="8">
        <v>5.0020000000000002E-2</v>
      </c>
      <c r="J9" s="6">
        <f t="shared" si="0"/>
        <v>12.793439065108513</v>
      </c>
      <c r="K9" s="15">
        <f t="shared" si="1"/>
        <v>29.605672347306879</v>
      </c>
    </row>
  </sheetData>
  <sortState xmlns:xlrd2="http://schemas.microsoft.com/office/spreadsheetml/2017/richdata2" ref="A2:I9">
    <sortCondition descending="1" ref="B2:B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9"/>
  <sheetViews>
    <sheetView workbookViewId="0">
      <selection activeCell="J1" sqref="J1:K9"/>
    </sheetView>
  </sheetViews>
  <sheetFormatPr defaultColWidth="8.85546875" defaultRowHeight="15" x14ac:dyDescent="0.25"/>
  <cols>
    <col min="1" max="1" width="13.42578125" bestFit="1" customWidth="1"/>
    <col min="2" max="2" width="26.42578125" bestFit="1" customWidth="1"/>
    <col min="3" max="3" width="10.28515625" bestFit="1" customWidth="1"/>
    <col min="4" max="4" width="14.7109375" bestFit="1" customWidth="1"/>
    <col min="5" max="5" width="12" bestFit="1" customWidth="1"/>
    <col min="6" max="6" width="12.42578125" bestFit="1" customWidth="1"/>
    <col min="7" max="7" width="8" bestFit="1" customWidth="1"/>
    <col min="8" max="8" width="12.42578125" bestFit="1" customWidth="1"/>
    <col min="9" max="9" width="8" bestFit="1" customWidth="1"/>
    <col min="10" max="10" width="12" bestFit="1" customWidth="1"/>
    <col min="11" max="11" width="14" bestFit="1" customWidth="1"/>
  </cols>
  <sheetData>
    <row r="1" spans="1:11" x14ac:dyDescent="0.25">
      <c r="A1" t="s">
        <v>42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64</v>
      </c>
      <c r="H1" t="s">
        <v>6</v>
      </c>
      <c r="I1" t="s">
        <v>65</v>
      </c>
      <c r="J1" s="1" t="s">
        <v>43</v>
      </c>
      <c r="K1" s="9" t="s">
        <v>112</v>
      </c>
    </row>
    <row r="2" spans="1:11" x14ac:dyDescent="0.25">
      <c r="A2" s="1" t="s">
        <v>66</v>
      </c>
      <c r="B2" s="2">
        <v>0.11465</v>
      </c>
      <c r="C2" s="2">
        <v>3.8500000000000001E-3</v>
      </c>
      <c r="D2" s="2">
        <v>15.714829999999999</v>
      </c>
      <c r="E2" s="2">
        <v>0.15143999999999999</v>
      </c>
      <c r="F2" s="2">
        <v>10.936669999999999</v>
      </c>
      <c r="G2" s="2">
        <v>0.14953</v>
      </c>
      <c r="H2" s="2">
        <v>4.7781700000000003</v>
      </c>
      <c r="I2" s="2">
        <v>9.5619999999999997E-2</v>
      </c>
      <c r="J2" s="1">
        <f>(C2/B2)*100</f>
        <v>3.3580462276493672</v>
      </c>
      <c r="K2" s="9">
        <f>(E2/D2)*100</f>
        <v>0.96367571268667873</v>
      </c>
    </row>
    <row r="3" spans="1:11" x14ac:dyDescent="0.25">
      <c r="A3" s="3" t="s">
        <v>68</v>
      </c>
      <c r="B3" s="4">
        <v>6.3329999999999997E-2</v>
      </c>
      <c r="C3" s="4">
        <v>1.0399999999999999E-3</v>
      </c>
      <c r="D3" s="4">
        <v>7.67943</v>
      </c>
      <c r="E3" s="4">
        <v>0.15540000000000001</v>
      </c>
      <c r="F3" s="4">
        <v>5.3054199999999998</v>
      </c>
      <c r="G3" s="4">
        <v>0.19234999999999999</v>
      </c>
      <c r="H3" s="4">
        <v>2.3740199999999998</v>
      </c>
      <c r="I3" s="4">
        <v>6.2030000000000002E-2</v>
      </c>
      <c r="J3" s="3">
        <f t="shared" ref="J3:J9" si="0">(C3/B3)*100</f>
        <v>1.6421916942996999</v>
      </c>
      <c r="K3" s="10">
        <f t="shared" ref="K3:K9" si="1">(E3/D3)*100</f>
        <v>2.02358768814873</v>
      </c>
    </row>
    <row r="4" spans="1:11" x14ac:dyDescent="0.25">
      <c r="A4" s="3" t="s">
        <v>67</v>
      </c>
      <c r="B4" s="4">
        <v>5.321E-2</v>
      </c>
      <c r="C4" s="4">
        <v>1.7799999999999999E-3</v>
      </c>
      <c r="D4" s="4">
        <v>6.9102699999999997</v>
      </c>
      <c r="E4" s="4">
        <v>0.15143999999999999</v>
      </c>
      <c r="F4" s="4">
        <v>4.7728299999999999</v>
      </c>
      <c r="G4" s="4">
        <v>0.14953</v>
      </c>
      <c r="H4" s="4">
        <v>2.1374300000000002</v>
      </c>
      <c r="I4" s="4">
        <v>9.5619999999999997E-2</v>
      </c>
      <c r="J4" s="3">
        <f t="shared" si="0"/>
        <v>3.345235857921443</v>
      </c>
      <c r="K4" s="10">
        <f t="shared" si="1"/>
        <v>2.1915207365269374</v>
      </c>
    </row>
    <row r="5" spans="1:11" x14ac:dyDescent="0.25">
      <c r="A5" s="3" t="s">
        <v>69</v>
      </c>
      <c r="B5" s="4">
        <v>4.018E-2</v>
      </c>
      <c r="C5" s="5">
        <v>8.1523299999999995E-4</v>
      </c>
      <c r="D5" s="4">
        <v>4.7353699999999996</v>
      </c>
      <c r="E5" s="4">
        <v>0.16244</v>
      </c>
      <c r="F5" s="4">
        <v>3.2890799999999998</v>
      </c>
      <c r="G5" s="4">
        <v>0.13469</v>
      </c>
      <c r="H5" s="4">
        <v>1.44628</v>
      </c>
      <c r="I5" s="4">
        <v>0.10156999999999999</v>
      </c>
      <c r="J5" s="3">
        <f t="shared" si="0"/>
        <v>2.0289522150323545</v>
      </c>
      <c r="K5" s="10">
        <f t="shared" si="1"/>
        <v>3.4303549669825171</v>
      </c>
    </row>
    <row r="6" spans="1:11" x14ac:dyDescent="0.25">
      <c r="A6" s="3" t="s">
        <v>70</v>
      </c>
      <c r="B6" s="4">
        <v>2.971E-2</v>
      </c>
      <c r="C6" s="4">
        <v>1.0499999999999999E-3</v>
      </c>
      <c r="D6" s="4">
        <v>3.36476</v>
      </c>
      <c r="E6" s="4">
        <v>3.5810000000000002E-2</v>
      </c>
      <c r="F6" s="4">
        <v>2.3107000000000002</v>
      </c>
      <c r="G6" s="4">
        <v>4.9090000000000002E-2</v>
      </c>
      <c r="H6" s="4">
        <v>1.05406</v>
      </c>
      <c r="I6" s="4">
        <v>3.0589999999999999E-2</v>
      </c>
      <c r="J6" s="3">
        <f t="shared" si="0"/>
        <v>3.5341635812857617</v>
      </c>
      <c r="K6" s="10">
        <f t="shared" si="1"/>
        <v>1.0642660992165862</v>
      </c>
    </row>
    <row r="7" spans="1:11" x14ac:dyDescent="0.25">
      <c r="A7" s="3" t="s">
        <v>71</v>
      </c>
      <c r="B7" s="4">
        <v>1.043E-2</v>
      </c>
      <c r="C7" s="5">
        <v>8.5252099999999996E-4</v>
      </c>
      <c r="D7" s="4">
        <v>0.49741000000000002</v>
      </c>
      <c r="E7" s="4">
        <v>9.5320000000000002E-2</v>
      </c>
      <c r="F7" s="4">
        <v>0.33656999999999998</v>
      </c>
      <c r="G7" s="4">
        <v>6.3420000000000004E-2</v>
      </c>
      <c r="H7" s="4">
        <v>0.16084999999999999</v>
      </c>
      <c r="I7" s="4">
        <v>3.6459999999999999E-2</v>
      </c>
      <c r="J7" s="3">
        <f t="shared" si="0"/>
        <v>8.1737392138063267</v>
      </c>
      <c r="K7" s="10">
        <f t="shared" si="1"/>
        <v>19.163265716411011</v>
      </c>
    </row>
    <row r="8" spans="1:11" x14ac:dyDescent="0.25">
      <c r="A8" s="3" t="s">
        <v>72</v>
      </c>
      <c r="B8" s="4">
        <v>8.1600000000000006E-3</v>
      </c>
      <c r="C8" s="5">
        <v>8.6839299999999996E-4</v>
      </c>
      <c r="D8" s="4">
        <v>0.78486999999999996</v>
      </c>
      <c r="E8" s="4">
        <v>5.0529999999999999E-2</v>
      </c>
      <c r="F8" s="4">
        <v>0.54806999999999995</v>
      </c>
      <c r="G8" s="4">
        <v>3.5549999999999998E-2</v>
      </c>
      <c r="H8" s="4">
        <v>0.23680999999999999</v>
      </c>
      <c r="I8" s="4">
        <v>1.5740000000000001E-2</v>
      </c>
      <c r="J8" s="3">
        <f t="shared" si="0"/>
        <v>10.642071078431371</v>
      </c>
      <c r="K8" s="10">
        <f t="shared" si="1"/>
        <v>6.4380088422286503</v>
      </c>
    </row>
    <row r="9" spans="1:11" x14ac:dyDescent="0.25">
      <c r="A9" s="6" t="s">
        <v>73</v>
      </c>
      <c r="B9" s="8">
        <v>2.64E-3</v>
      </c>
      <c r="C9" s="8">
        <v>1.14E-3</v>
      </c>
      <c r="D9" s="8">
        <v>0.10954999999999999</v>
      </c>
      <c r="E9" s="8">
        <v>5.2399999999999999E-3</v>
      </c>
      <c r="F9" s="8">
        <v>8.6269999999999999E-2</v>
      </c>
      <c r="G9" s="8">
        <v>2.7959999999999999E-2</v>
      </c>
      <c r="H9" s="8">
        <v>2.3290000000000002E-2</v>
      </c>
      <c r="I9" s="8">
        <v>3.0259999999999999E-2</v>
      </c>
      <c r="J9" s="6">
        <f t="shared" si="0"/>
        <v>43.18181818181818</v>
      </c>
      <c r="K9" s="15">
        <f t="shared" si="1"/>
        <v>4.7832040164308536</v>
      </c>
    </row>
  </sheetData>
  <sortState xmlns:xlrd2="http://schemas.microsoft.com/office/spreadsheetml/2017/richdata2" ref="A2:I9">
    <sortCondition descending="1" ref="B2:B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2"/>
  <sheetViews>
    <sheetView workbookViewId="0">
      <selection activeCell="J1" sqref="J1:K11"/>
    </sheetView>
  </sheetViews>
  <sheetFormatPr defaultColWidth="8.85546875" defaultRowHeight="15" x14ac:dyDescent="0.25"/>
  <cols>
    <col min="1" max="1" width="13.42578125" bestFit="1" customWidth="1"/>
    <col min="2" max="2" width="26.42578125" bestFit="1" customWidth="1"/>
    <col min="3" max="3" width="10.28515625" bestFit="1" customWidth="1"/>
    <col min="4" max="4" width="14.7109375" bestFit="1" customWidth="1"/>
    <col min="5" max="5" width="12" bestFit="1" customWidth="1"/>
    <col min="6" max="6" width="12.42578125" bestFit="1" customWidth="1"/>
    <col min="7" max="7" width="9.42578125" bestFit="1" customWidth="1"/>
    <col min="8" max="8" width="12.42578125" bestFit="1" customWidth="1"/>
    <col min="9" max="9" width="9.42578125" bestFit="1" customWidth="1"/>
    <col min="10" max="10" width="10.85546875" bestFit="1" customWidth="1"/>
    <col min="11" max="11" width="14" bestFit="1" customWidth="1"/>
  </cols>
  <sheetData>
    <row r="1" spans="1:11" x14ac:dyDescent="0.25">
      <c r="A1" t="s">
        <v>42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s="1" t="s">
        <v>43</v>
      </c>
      <c r="K1" s="9" t="s">
        <v>112</v>
      </c>
    </row>
    <row r="2" spans="1:11" x14ac:dyDescent="0.25">
      <c r="A2" s="1" t="s">
        <v>74</v>
      </c>
      <c r="B2" s="2">
        <v>0.12720000000000001</v>
      </c>
      <c r="C2" s="2">
        <v>2.31E-3</v>
      </c>
      <c r="D2" s="2">
        <v>15.80608</v>
      </c>
      <c r="E2" s="2">
        <v>0.30546000000000001</v>
      </c>
      <c r="F2" s="2">
        <v>10.928000000000001</v>
      </c>
      <c r="G2" s="2">
        <v>0.14405999999999999</v>
      </c>
      <c r="H2" s="2">
        <v>4.8780799999999997</v>
      </c>
      <c r="I2" s="2">
        <v>0.18790000000000001</v>
      </c>
      <c r="J2" s="1">
        <f t="shared" ref="J2:J11" si="0">(C2/B2)*100</f>
        <v>1.8160377358490565</v>
      </c>
      <c r="K2" s="9">
        <f t="shared" ref="K2:K11" si="1">(E2/D2)*100</f>
        <v>1.9325474754018708</v>
      </c>
    </row>
    <row r="3" spans="1:11" x14ac:dyDescent="0.25">
      <c r="A3" s="3" t="s">
        <v>75</v>
      </c>
      <c r="B3" s="4">
        <v>0.10521</v>
      </c>
      <c r="C3" s="4">
        <v>1.24E-3</v>
      </c>
      <c r="D3" s="4">
        <v>14.42451</v>
      </c>
      <c r="E3" s="4">
        <v>0.24257999999999999</v>
      </c>
      <c r="F3" s="4">
        <v>9.86693</v>
      </c>
      <c r="G3" s="4">
        <v>6.5119999999999997E-2</v>
      </c>
      <c r="H3" s="4">
        <v>4.5575700000000001</v>
      </c>
      <c r="I3" s="4">
        <v>0.23463000000000001</v>
      </c>
      <c r="J3" s="3">
        <f t="shared" si="0"/>
        <v>1.1785951905712384</v>
      </c>
      <c r="K3" s="10">
        <f t="shared" si="1"/>
        <v>1.6817209042109575</v>
      </c>
    </row>
    <row r="4" spans="1:11" x14ac:dyDescent="0.25">
      <c r="A4" s="3" t="s">
        <v>76</v>
      </c>
      <c r="B4" s="4">
        <v>8.2820000000000005E-2</v>
      </c>
      <c r="C4" s="4">
        <v>2.2200000000000002E-3</v>
      </c>
      <c r="D4" s="4">
        <v>11.65157</v>
      </c>
      <c r="E4" s="4">
        <v>0.46738000000000002</v>
      </c>
      <c r="F4" s="4">
        <v>7.7284699999999997</v>
      </c>
      <c r="G4" s="4">
        <v>0.33603</v>
      </c>
      <c r="H4" s="4">
        <v>3.9231099999999999</v>
      </c>
      <c r="I4" s="4">
        <v>0.13544999999999999</v>
      </c>
      <c r="J4" s="3">
        <f t="shared" si="0"/>
        <v>2.680511953634388</v>
      </c>
      <c r="K4" s="10">
        <f t="shared" si="1"/>
        <v>4.0113049142733557</v>
      </c>
    </row>
    <row r="5" spans="1:11" x14ac:dyDescent="0.25">
      <c r="A5" s="3" t="s">
        <v>77</v>
      </c>
      <c r="B5" s="4">
        <v>7.1620000000000003E-2</v>
      </c>
      <c r="C5" s="4">
        <v>1.0499999999999999E-3</v>
      </c>
      <c r="D5" s="4">
        <v>9.4611199999999993</v>
      </c>
      <c r="E5" s="4">
        <v>0.31217</v>
      </c>
      <c r="F5" s="4">
        <v>6.3045999999999998</v>
      </c>
      <c r="G5" s="4">
        <v>0.11699</v>
      </c>
      <c r="H5" s="4">
        <v>3.15652</v>
      </c>
      <c r="I5" s="4">
        <v>0.20724999999999999</v>
      </c>
      <c r="J5" s="3">
        <f t="shared" si="0"/>
        <v>1.4660709299078467</v>
      </c>
      <c r="K5" s="10">
        <f t="shared" si="1"/>
        <v>3.2995036528444834</v>
      </c>
    </row>
    <row r="6" spans="1:11" x14ac:dyDescent="0.25">
      <c r="A6" s="3" t="s">
        <v>78</v>
      </c>
      <c r="B6" s="4">
        <v>4.8660000000000002E-2</v>
      </c>
      <c r="C6" s="5">
        <v>2.4336099999999999E-4</v>
      </c>
      <c r="D6" s="4">
        <v>6.3288799999999998</v>
      </c>
      <c r="E6" s="4">
        <v>0.27271000000000001</v>
      </c>
      <c r="F6" s="4">
        <v>4.2531999999999996</v>
      </c>
      <c r="G6" s="4">
        <v>0.12182</v>
      </c>
      <c r="H6" s="4">
        <v>2.0756800000000002</v>
      </c>
      <c r="I6" s="4">
        <v>0.16042999999999999</v>
      </c>
      <c r="J6" s="3">
        <f t="shared" si="0"/>
        <v>0.50012535963830662</v>
      </c>
      <c r="K6" s="10">
        <f t="shared" si="1"/>
        <v>4.308977259799522</v>
      </c>
    </row>
    <row r="7" spans="1:11" x14ac:dyDescent="0.25">
      <c r="A7" s="3" t="s">
        <v>79</v>
      </c>
      <c r="B7" s="4">
        <v>3.3000000000000002E-2</v>
      </c>
      <c r="C7" s="4">
        <v>1.39E-3</v>
      </c>
      <c r="D7" s="4">
        <v>4.6391600000000004</v>
      </c>
      <c r="E7" s="4">
        <v>0.18725</v>
      </c>
      <c r="F7" s="4">
        <v>3.0855999999999999</v>
      </c>
      <c r="G7" s="4">
        <v>5.3179999999999998E-2</v>
      </c>
      <c r="H7" s="4">
        <v>1.5535600000000001</v>
      </c>
      <c r="I7" s="4">
        <v>0.13507</v>
      </c>
      <c r="J7" s="3">
        <f t="shared" si="0"/>
        <v>4.212121212121211</v>
      </c>
      <c r="K7" s="10">
        <f t="shared" si="1"/>
        <v>4.0362910526905731</v>
      </c>
    </row>
    <row r="8" spans="1:11" x14ac:dyDescent="0.25">
      <c r="A8" s="3" t="s">
        <v>80</v>
      </c>
      <c r="B8" s="4">
        <v>2.232E-2</v>
      </c>
      <c r="C8" s="5">
        <v>4.2938299999999998E-4</v>
      </c>
      <c r="D8" s="4">
        <v>3.3938100000000002</v>
      </c>
      <c r="E8" s="4">
        <v>0.21723999999999999</v>
      </c>
      <c r="F8" s="4">
        <v>2.2089699999999999</v>
      </c>
      <c r="G8" s="4">
        <v>9.4560000000000005E-2</v>
      </c>
      <c r="H8" s="4">
        <v>1.18485</v>
      </c>
      <c r="I8" s="4">
        <v>0.12273000000000001</v>
      </c>
      <c r="J8" s="3">
        <f t="shared" si="0"/>
        <v>1.9237589605734766</v>
      </c>
      <c r="K8" s="10">
        <f t="shared" si="1"/>
        <v>6.4010654691924405</v>
      </c>
    </row>
    <row r="9" spans="1:11" x14ac:dyDescent="0.25">
      <c r="A9" s="3" t="s">
        <v>81</v>
      </c>
      <c r="B9" s="4">
        <v>1.1350000000000001E-2</v>
      </c>
      <c r="C9" s="5">
        <v>6.8921300000000004E-4</v>
      </c>
      <c r="D9" s="4">
        <v>2.01294</v>
      </c>
      <c r="E9" s="4">
        <v>8.3779999999999993E-2</v>
      </c>
      <c r="F9" s="4">
        <v>1.3207500000000001</v>
      </c>
      <c r="G9" s="4">
        <v>4.9239999999999999E-2</v>
      </c>
      <c r="H9" s="4">
        <v>0.69218999999999997</v>
      </c>
      <c r="I9" s="4">
        <v>3.8089999999999999E-2</v>
      </c>
      <c r="J9" s="3">
        <f t="shared" si="0"/>
        <v>6.0723612334801755</v>
      </c>
      <c r="K9" s="10">
        <f t="shared" si="1"/>
        <v>4.1620713980545867</v>
      </c>
    </row>
    <row r="10" spans="1:11" x14ac:dyDescent="0.25">
      <c r="A10" s="3" t="s">
        <v>82</v>
      </c>
      <c r="B10" s="4">
        <v>5.7800000000000004E-3</v>
      </c>
      <c r="C10" s="5">
        <v>6.7204299999999999E-4</v>
      </c>
      <c r="D10" s="4">
        <v>0.95772999999999997</v>
      </c>
      <c r="E10" s="4">
        <v>5.2859999999999997E-2</v>
      </c>
      <c r="F10" s="4">
        <v>0.58977000000000002</v>
      </c>
      <c r="G10" s="4">
        <v>2.6800000000000001E-2</v>
      </c>
      <c r="H10" s="4">
        <v>0.36797000000000002</v>
      </c>
      <c r="I10" s="4">
        <v>3.3300000000000003E-2</v>
      </c>
      <c r="J10" s="3">
        <f t="shared" si="0"/>
        <v>11.627041522491348</v>
      </c>
      <c r="K10" s="10">
        <f t="shared" si="1"/>
        <v>5.519300846793981</v>
      </c>
    </row>
    <row r="11" spans="1:11" x14ac:dyDescent="0.25">
      <c r="A11" s="6" t="s">
        <v>83</v>
      </c>
      <c r="B11" s="8">
        <v>1.2099999999999999E-3</v>
      </c>
      <c r="C11" s="7">
        <v>7.3496800000000001E-4</v>
      </c>
      <c r="D11" s="8">
        <v>0.47010999999999997</v>
      </c>
      <c r="E11" s="8">
        <v>4.1520000000000001E-2</v>
      </c>
      <c r="F11" s="8">
        <v>0.26952999999999999</v>
      </c>
      <c r="G11" s="8">
        <v>1.461E-2</v>
      </c>
      <c r="H11" s="8">
        <v>0.20057</v>
      </c>
      <c r="I11" s="8">
        <v>2.8199999999999999E-2</v>
      </c>
      <c r="J11" s="6">
        <f t="shared" si="0"/>
        <v>60.741157024793388</v>
      </c>
      <c r="K11" s="15">
        <f t="shared" si="1"/>
        <v>8.8319754950968932</v>
      </c>
    </row>
    <row r="12" spans="1:11" x14ac:dyDescent="0.25">
      <c r="J12" s="4"/>
    </row>
  </sheetData>
  <sortState xmlns:xlrd2="http://schemas.microsoft.com/office/spreadsheetml/2017/richdata2" ref="A2:I11">
    <sortCondition descending="1" ref="B2:B1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8"/>
  <sheetViews>
    <sheetView workbookViewId="0">
      <selection activeCell="L4" sqref="L4"/>
    </sheetView>
  </sheetViews>
  <sheetFormatPr defaultColWidth="8.85546875" defaultRowHeight="15" x14ac:dyDescent="0.25"/>
  <cols>
    <col min="1" max="1" width="13.42578125" bestFit="1" customWidth="1"/>
    <col min="2" max="2" width="26.42578125" bestFit="1" customWidth="1"/>
    <col min="3" max="3" width="10.28515625" bestFit="1" customWidth="1"/>
    <col min="4" max="4" width="14.7109375" bestFit="1" customWidth="1"/>
    <col min="5" max="5" width="12" bestFit="1" customWidth="1"/>
    <col min="6" max="6" width="12.42578125" bestFit="1" customWidth="1"/>
    <col min="7" max="7" width="9.42578125" bestFit="1" customWidth="1"/>
    <col min="8" max="8" width="12.42578125" bestFit="1" customWidth="1"/>
    <col min="9" max="9" width="9.42578125" bestFit="1" customWidth="1"/>
    <col min="10" max="10" width="12" bestFit="1" customWidth="1"/>
    <col min="11" max="11" width="14" bestFit="1" customWidth="1"/>
  </cols>
  <sheetData>
    <row r="1" spans="1:11" x14ac:dyDescent="0.25">
      <c r="A1" t="s">
        <v>42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s="1" t="s">
        <v>43</v>
      </c>
      <c r="K1" s="9" t="s">
        <v>112</v>
      </c>
    </row>
    <row r="2" spans="1:11" x14ac:dyDescent="0.25">
      <c r="A2" s="1" t="s">
        <v>106</v>
      </c>
      <c r="B2" s="2">
        <v>0.10994</v>
      </c>
      <c r="C2" s="2">
        <v>1.1000000000000001E-3</v>
      </c>
      <c r="D2" s="2">
        <v>11.159800000000001</v>
      </c>
      <c r="E2" s="2">
        <v>0.53234999999999999</v>
      </c>
      <c r="F2" s="2">
        <v>8.1095000000000006</v>
      </c>
      <c r="G2" s="2">
        <v>0.34101999999999999</v>
      </c>
      <c r="H2" s="2">
        <v>3.0503</v>
      </c>
      <c r="I2" s="2">
        <v>0.22017</v>
      </c>
      <c r="J2" s="1">
        <f t="shared" ref="J2:J28" si="0">(C2/B2)*100</f>
        <v>1.0005457522284884</v>
      </c>
      <c r="K2" s="9">
        <f t="shared" ref="K2:K28" si="1">(E2/D2)*100</f>
        <v>4.7702467786161034</v>
      </c>
    </row>
    <row r="3" spans="1:11" x14ac:dyDescent="0.25">
      <c r="A3" s="3" t="s">
        <v>85</v>
      </c>
      <c r="B3" s="4">
        <v>8.2769999999999996E-2</v>
      </c>
      <c r="C3" s="4">
        <v>1.1999999999999999E-3</v>
      </c>
      <c r="D3" s="4">
        <v>11.20576</v>
      </c>
      <c r="E3" s="4">
        <v>0.13807</v>
      </c>
      <c r="F3" s="4">
        <v>7.7569999999999997</v>
      </c>
      <c r="G3" s="4">
        <v>0.14216999999999999</v>
      </c>
      <c r="H3" s="4">
        <v>3.44876</v>
      </c>
      <c r="I3" s="4">
        <v>7.2700000000000001E-2</v>
      </c>
      <c r="J3" s="3">
        <f t="shared" si="0"/>
        <v>1.4498006524102935</v>
      </c>
      <c r="K3" s="10">
        <f t="shared" si="1"/>
        <v>1.232134188131818</v>
      </c>
    </row>
    <row r="4" spans="1:11" x14ac:dyDescent="0.25">
      <c r="A4" s="3" t="s">
        <v>110</v>
      </c>
      <c r="B4" s="4">
        <v>6.4229999999999995E-2</v>
      </c>
      <c r="C4" s="5">
        <v>3.5803700000000001E-4</v>
      </c>
      <c r="D4" s="4">
        <v>3.77929</v>
      </c>
      <c r="E4" s="4">
        <v>5.1619999999999999E-2</v>
      </c>
      <c r="F4" s="4">
        <v>2.65917</v>
      </c>
      <c r="G4" s="4">
        <v>2.5850000000000001E-2</v>
      </c>
      <c r="H4" s="4">
        <v>1.1201300000000001</v>
      </c>
      <c r="I4" s="4">
        <v>4.2389999999999997E-2</v>
      </c>
      <c r="J4" s="3">
        <f t="shared" si="0"/>
        <v>0.55742955005449168</v>
      </c>
      <c r="K4" s="10">
        <f t="shared" si="1"/>
        <v>1.3658650169740878</v>
      </c>
    </row>
    <row r="5" spans="1:11" x14ac:dyDescent="0.25">
      <c r="A5" s="3" t="s">
        <v>87</v>
      </c>
      <c r="B5" s="4">
        <v>6.3259999999999997E-2</v>
      </c>
      <c r="C5" s="4">
        <v>1.73E-3</v>
      </c>
      <c r="D5" s="4">
        <v>7.7505600000000001</v>
      </c>
      <c r="E5" s="4">
        <v>0.24635000000000001</v>
      </c>
      <c r="F5" s="4">
        <v>5.1665999999999999</v>
      </c>
      <c r="G5" s="4">
        <v>0.18129999999999999</v>
      </c>
      <c r="H5" s="4">
        <v>2.5839599999999998</v>
      </c>
      <c r="I5" s="4">
        <v>0.125</v>
      </c>
      <c r="J5" s="3">
        <f t="shared" si="0"/>
        <v>2.7347454947834335</v>
      </c>
      <c r="K5" s="10">
        <f t="shared" si="1"/>
        <v>3.1784800066059744</v>
      </c>
    </row>
    <row r="6" spans="1:11" x14ac:dyDescent="0.25">
      <c r="A6" s="3" t="s">
        <v>89</v>
      </c>
      <c r="B6" s="4">
        <v>5.824E-2</v>
      </c>
      <c r="C6" s="4">
        <v>2.2799999999999999E-3</v>
      </c>
      <c r="D6" s="4">
        <v>5.9897999999999998</v>
      </c>
      <c r="E6" s="4">
        <v>9.7820000000000004E-2</v>
      </c>
      <c r="F6" s="4">
        <v>4.0091999999999999</v>
      </c>
      <c r="G6" s="4">
        <v>2.564E-2</v>
      </c>
      <c r="H6" s="4">
        <v>1.9805999999999999</v>
      </c>
      <c r="I6" s="4">
        <v>0.10605000000000001</v>
      </c>
      <c r="J6" s="3">
        <f t="shared" si="0"/>
        <v>3.9148351648351647</v>
      </c>
      <c r="K6" s="10">
        <f t="shared" si="1"/>
        <v>1.6331096196868011</v>
      </c>
    </row>
    <row r="7" spans="1:11" x14ac:dyDescent="0.25">
      <c r="A7" s="3" t="s">
        <v>91</v>
      </c>
      <c r="B7" s="4">
        <v>4.999E-2</v>
      </c>
      <c r="C7" s="5">
        <v>8.9448399999999997E-4</v>
      </c>
      <c r="D7" s="4">
        <v>4.5138100000000003</v>
      </c>
      <c r="E7" s="4">
        <v>0.21365999999999999</v>
      </c>
      <c r="F7" s="4">
        <v>3.1124700000000001</v>
      </c>
      <c r="G7" s="4">
        <v>0.19569</v>
      </c>
      <c r="H7" s="4">
        <v>1.4013500000000001</v>
      </c>
      <c r="I7" s="4">
        <v>2.3210000000000001E-2</v>
      </c>
      <c r="J7" s="3">
        <f t="shared" si="0"/>
        <v>1.7893258651730346</v>
      </c>
      <c r="K7" s="10">
        <f t="shared" si="1"/>
        <v>4.733473495782941</v>
      </c>
    </row>
    <row r="8" spans="1:11" x14ac:dyDescent="0.25">
      <c r="A8" s="3" t="s">
        <v>95</v>
      </c>
      <c r="B8" s="4">
        <v>4.9489999999999999E-2</v>
      </c>
      <c r="C8" s="4">
        <v>1.4400000000000001E-3</v>
      </c>
      <c r="D8" s="4">
        <v>3.5508799999999998</v>
      </c>
      <c r="E8" s="4">
        <v>4.1009999999999998E-2</v>
      </c>
      <c r="F8" s="4">
        <v>2.3637999999999999</v>
      </c>
      <c r="G8" s="4">
        <v>5.8900000000000003E-3</v>
      </c>
      <c r="H8" s="4">
        <v>1.1870799999999999</v>
      </c>
      <c r="I8" s="4">
        <v>4.6899999999999997E-2</v>
      </c>
      <c r="J8" s="3">
        <f t="shared" si="0"/>
        <v>2.9096787229743386</v>
      </c>
      <c r="K8" s="10">
        <f t="shared" si="1"/>
        <v>1.1549249763438922</v>
      </c>
    </row>
    <row r="9" spans="1:11" x14ac:dyDescent="0.25">
      <c r="A9" s="3" t="s">
        <v>93</v>
      </c>
      <c r="B9" s="4">
        <v>4.9459999999999997E-2</v>
      </c>
      <c r="C9" s="4">
        <v>1.4599999999999999E-3</v>
      </c>
      <c r="D9" s="4">
        <v>4.0392900000000003</v>
      </c>
      <c r="E9" s="4">
        <v>8.523E-2</v>
      </c>
      <c r="F9" s="4">
        <v>2.7282700000000002</v>
      </c>
      <c r="G9" s="4">
        <v>5.6160000000000002E-2</v>
      </c>
      <c r="H9" s="4">
        <v>1.3110299999999999</v>
      </c>
      <c r="I9" s="4">
        <v>4.691E-2</v>
      </c>
      <c r="J9" s="3">
        <f t="shared" si="0"/>
        <v>2.9518803073190458</v>
      </c>
      <c r="K9" s="10">
        <f t="shared" si="1"/>
        <v>2.1100242864463805</v>
      </c>
    </row>
    <row r="10" spans="1:11" x14ac:dyDescent="0.25">
      <c r="A10" s="3" t="s">
        <v>102</v>
      </c>
      <c r="B10" s="4">
        <v>4.5010000000000001E-2</v>
      </c>
      <c r="C10" s="4">
        <v>1.81E-3</v>
      </c>
      <c r="D10" s="4">
        <v>4.8325300000000002</v>
      </c>
      <c r="E10" s="4">
        <v>0.16391</v>
      </c>
      <c r="F10" s="4">
        <v>3.2795700000000001</v>
      </c>
      <c r="G10" s="4">
        <v>0.12416000000000001</v>
      </c>
      <c r="H10" s="4">
        <v>1.55297</v>
      </c>
      <c r="I10" s="4">
        <v>6.2729999999999994E-2</v>
      </c>
      <c r="J10" s="3">
        <f t="shared" si="0"/>
        <v>4.0213285936458565</v>
      </c>
      <c r="K10" s="10">
        <f t="shared" si="1"/>
        <v>3.3918051207131663</v>
      </c>
    </row>
    <row r="11" spans="1:11" x14ac:dyDescent="0.25">
      <c r="A11" s="3" t="s">
        <v>99</v>
      </c>
      <c r="B11" s="4">
        <v>4.0750000000000001E-2</v>
      </c>
      <c r="C11" s="5">
        <v>9.7965300000000003E-4</v>
      </c>
      <c r="D11" s="4">
        <v>2.34057</v>
      </c>
      <c r="E11" s="4">
        <v>6.5430000000000002E-2</v>
      </c>
      <c r="F11" s="4">
        <v>1.58857</v>
      </c>
      <c r="G11" s="4">
        <v>4.6120000000000001E-2</v>
      </c>
      <c r="H11" s="4">
        <v>0.75200999999999996</v>
      </c>
      <c r="I11" s="4">
        <v>2.1729999999999999E-2</v>
      </c>
      <c r="J11" s="3">
        <f t="shared" si="0"/>
        <v>2.4040564417177914</v>
      </c>
      <c r="K11" s="10">
        <f t="shared" si="1"/>
        <v>2.795472897627501</v>
      </c>
    </row>
    <row r="12" spans="1:11" x14ac:dyDescent="0.25">
      <c r="A12" s="3" t="s">
        <v>97</v>
      </c>
      <c r="B12" s="4">
        <v>4.0500000000000001E-2</v>
      </c>
      <c r="C12" s="4">
        <v>1.8500000000000001E-3</v>
      </c>
      <c r="D12" s="4">
        <v>2.7298499999999999</v>
      </c>
      <c r="E12" s="4">
        <v>0.10493</v>
      </c>
      <c r="F12" s="4">
        <v>1.8519699999999999</v>
      </c>
      <c r="G12" s="4">
        <v>6.6559999999999994E-2</v>
      </c>
      <c r="H12" s="4">
        <v>0.87788999999999995</v>
      </c>
      <c r="I12" s="4">
        <v>4.3139999999999998E-2</v>
      </c>
      <c r="J12" s="3">
        <f t="shared" si="0"/>
        <v>4.5679012345679011</v>
      </c>
      <c r="K12" s="10">
        <f t="shared" si="1"/>
        <v>3.8438009414436687</v>
      </c>
    </row>
    <row r="13" spans="1:11" x14ac:dyDescent="0.25">
      <c r="A13" s="3" t="s">
        <v>105</v>
      </c>
      <c r="B13" s="4">
        <v>3.542E-2</v>
      </c>
      <c r="C13" s="4">
        <v>1.98E-3</v>
      </c>
      <c r="D13" s="4">
        <v>2.8102</v>
      </c>
      <c r="E13" s="4">
        <v>3.986E-2</v>
      </c>
      <c r="F13" s="4">
        <v>1.9645999999999999</v>
      </c>
      <c r="G13" s="4">
        <v>4.104E-2</v>
      </c>
      <c r="H13" s="4">
        <v>0.84560000000000002</v>
      </c>
      <c r="I13" s="4">
        <v>2.0990000000000002E-2</v>
      </c>
      <c r="J13" s="3">
        <f t="shared" si="0"/>
        <v>5.5900621118012426</v>
      </c>
      <c r="K13" s="10">
        <f t="shared" si="1"/>
        <v>1.4184043840296063</v>
      </c>
    </row>
    <row r="14" spans="1:11" x14ac:dyDescent="0.25">
      <c r="A14" s="3" t="s">
        <v>109</v>
      </c>
      <c r="B14" s="4">
        <v>3.2820000000000002E-2</v>
      </c>
      <c r="C14" s="4">
        <v>1.07E-3</v>
      </c>
      <c r="D14" s="4">
        <v>1.8152200000000001</v>
      </c>
      <c r="E14" s="4">
        <v>0.18578</v>
      </c>
      <c r="F14" s="4">
        <v>1.2161</v>
      </c>
      <c r="G14" s="4">
        <v>6.0749999999999998E-2</v>
      </c>
      <c r="H14" s="4">
        <v>0.59911999999999999</v>
      </c>
      <c r="I14" s="4">
        <v>0.12590000000000001</v>
      </c>
      <c r="J14" s="3">
        <f t="shared" si="0"/>
        <v>3.2602071907373547</v>
      </c>
      <c r="K14" s="10">
        <f t="shared" si="1"/>
        <v>10.234572117980189</v>
      </c>
    </row>
    <row r="15" spans="1:11" x14ac:dyDescent="0.25">
      <c r="A15" s="3" t="s">
        <v>88</v>
      </c>
      <c r="B15" s="4">
        <v>2.1930000000000002E-2</v>
      </c>
      <c r="C15" s="4">
        <v>2.0100000000000001E-3</v>
      </c>
      <c r="D15" s="4">
        <v>2.3480699999999999</v>
      </c>
      <c r="E15" s="4">
        <v>5.3220000000000003E-2</v>
      </c>
      <c r="F15" s="4">
        <v>1.67618</v>
      </c>
      <c r="G15" s="4">
        <v>4.6629999999999998E-2</v>
      </c>
      <c r="H15" s="4">
        <v>0.67188000000000003</v>
      </c>
      <c r="I15" s="4">
        <v>2.0629999999999999E-2</v>
      </c>
      <c r="J15" s="3">
        <f t="shared" si="0"/>
        <v>9.1655266757865927</v>
      </c>
      <c r="K15" s="10">
        <f t="shared" si="1"/>
        <v>2.2665423092156538</v>
      </c>
    </row>
    <row r="16" spans="1:11" x14ac:dyDescent="0.25">
      <c r="A16" s="3" t="s">
        <v>90</v>
      </c>
      <c r="B16" s="4">
        <v>2.0029999999999999E-2</v>
      </c>
      <c r="C16" s="4">
        <v>1.31E-3</v>
      </c>
      <c r="D16" s="4">
        <v>1.0266299999999999</v>
      </c>
      <c r="E16" s="4">
        <v>0.14330000000000001</v>
      </c>
      <c r="F16" s="4">
        <v>0.72621999999999998</v>
      </c>
      <c r="G16" s="4">
        <v>0.10517</v>
      </c>
      <c r="H16" s="4">
        <v>0.30042000000000002</v>
      </c>
      <c r="I16" s="4">
        <v>3.8190000000000002E-2</v>
      </c>
      <c r="J16" s="3">
        <f t="shared" si="0"/>
        <v>6.5401897154268598</v>
      </c>
      <c r="K16" s="10">
        <f t="shared" si="1"/>
        <v>13.958290718175</v>
      </c>
    </row>
    <row r="17" spans="1:11" x14ac:dyDescent="0.25">
      <c r="A17" s="3" t="s">
        <v>86</v>
      </c>
      <c r="B17" s="4">
        <v>1.8960000000000001E-2</v>
      </c>
      <c r="C17" s="4">
        <v>1.06E-3</v>
      </c>
      <c r="D17" s="4">
        <v>2.59354</v>
      </c>
      <c r="E17" s="4">
        <v>7.2940000000000005E-2</v>
      </c>
      <c r="F17" s="4">
        <v>1.7961499999999999</v>
      </c>
      <c r="G17" s="4">
        <v>5.6169999999999998E-2</v>
      </c>
      <c r="H17" s="4">
        <v>0.79739000000000004</v>
      </c>
      <c r="I17" s="4">
        <v>1.9890000000000001E-2</v>
      </c>
      <c r="J17" s="3">
        <f t="shared" si="0"/>
        <v>5.590717299578059</v>
      </c>
      <c r="K17" s="10">
        <f t="shared" si="1"/>
        <v>2.8123722788158272</v>
      </c>
    </row>
    <row r="18" spans="1:11" x14ac:dyDescent="0.25">
      <c r="A18" s="3" t="s">
        <v>92</v>
      </c>
      <c r="B18" s="4">
        <v>1.7319999999999999E-2</v>
      </c>
      <c r="C18" s="4">
        <v>1.3699999999999999E-3</v>
      </c>
      <c r="D18" s="4">
        <v>1.4556899999999999</v>
      </c>
      <c r="E18" s="4">
        <v>2.818E-2</v>
      </c>
      <c r="F18" s="4">
        <v>1.02382</v>
      </c>
      <c r="G18" s="4">
        <v>2.9479999999999999E-2</v>
      </c>
      <c r="H18" s="4">
        <v>0.43187999999999999</v>
      </c>
      <c r="I18" s="4">
        <v>4.9300000000000004E-3</v>
      </c>
      <c r="J18" s="3">
        <f t="shared" si="0"/>
        <v>7.9099307159353343</v>
      </c>
      <c r="K18" s="10">
        <f t="shared" si="1"/>
        <v>1.9358517266725748</v>
      </c>
    </row>
    <row r="19" spans="1:11" x14ac:dyDescent="0.25">
      <c r="A19" s="3" t="s">
        <v>94</v>
      </c>
      <c r="B19" s="4">
        <v>1.719E-2</v>
      </c>
      <c r="C19" s="5">
        <v>8.5720000000000002E-4</v>
      </c>
      <c r="D19" s="4">
        <v>0.97706999999999999</v>
      </c>
      <c r="E19" s="4">
        <v>1.291E-2</v>
      </c>
      <c r="F19" s="4">
        <v>0.67567999999999995</v>
      </c>
      <c r="G19" s="4">
        <v>6.4599999999999996E-3</v>
      </c>
      <c r="H19" s="4">
        <v>0.30137999999999998</v>
      </c>
      <c r="I19" s="4">
        <v>1.06E-2</v>
      </c>
      <c r="J19" s="3">
        <f t="shared" si="0"/>
        <v>4.9866201279813849</v>
      </c>
      <c r="K19" s="10">
        <f t="shared" si="1"/>
        <v>1.3212973481940904</v>
      </c>
    </row>
    <row r="20" spans="1:11" x14ac:dyDescent="0.25">
      <c r="A20" s="3" t="s">
        <v>101</v>
      </c>
      <c r="B20" s="4">
        <v>1.523E-2</v>
      </c>
      <c r="C20" s="5">
        <v>9.3944500000000002E-4</v>
      </c>
      <c r="D20" s="4">
        <v>1.4916100000000001</v>
      </c>
      <c r="E20" s="4">
        <v>8.3119999999999999E-2</v>
      </c>
      <c r="F20" s="4">
        <v>1.0408299999999999</v>
      </c>
      <c r="G20" s="4">
        <v>5.3710000000000001E-2</v>
      </c>
      <c r="H20" s="4">
        <v>0.45077</v>
      </c>
      <c r="I20" s="4">
        <v>2.9690000000000001E-2</v>
      </c>
      <c r="J20" s="3">
        <f t="shared" si="0"/>
        <v>6.168384766907419</v>
      </c>
      <c r="K20" s="10">
        <f t="shared" si="1"/>
        <v>5.5725021956141347</v>
      </c>
    </row>
    <row r="21" spans="1:11" x14ac:dyDescent="0.25">
      <c r="A21" s="3" t="s">
        <v>108</v>
      </c>
      <c r="B21" s="4">
        <v>1.3990000000000001E-2</v>
      </c>
      <c r="C21" s="5">
        <v>4.0767700000000001E-4</v>
      </c>
      <c r="D21" s="4">
        <v>0.85875000000000001</v>
      </c>
      <c r="E21" s="4">
        <v>3.49E-2</v>
      </c>
      <c r="F21" s="4">
        <v>0.56406999999999996</v>
      </c>
      <c r="G21" s="4">
        <v>4.6109999999999998E-2</v>
      </c>
      <c r="H21" s="4">
        <v>0.29469000000000001</v>
      </c>
      <c r="I21" s="4">
        <v>2.5659999999999999E-2</v>
      </c>
      <c r="J21" s="3">
        <f t="shared" si="0"/>
        <v>2.914060042887777</v>
      </c>
      <c r="K21" s="10">
        <f t="shared" si="1"/>
        <v>4.0640465793304221</v>
      </c>
    </row>
    <row r="22" spans="1:11" x14ac:dyDescent="0.25">
      <c r="A22" s="3" t="s">
        <v>98</v>
      </c>
      <c r="B22" s="4">
        <v>1.3950000000000001E-2</v>
      </c>
      <c r="C22" s="4">
        <v>1.08E-3</v>
      </c>
      <c r="D22" s="4">
        <v>0.39906999999999998</v>
      </c>
      <c r="E22" s="4">
        <v>4.0669999999999998E-2</v>
      </c>
      <c r="F22" s="4">
        <v>0.27972999999999998</v>
      </c>
      <c r="G22" s="4">
        <v>3.7010000000000001E-2</v>
      </c>
      <c r="H22" s="4">
        <v>0.11933000000000001</v>
      </c>
      <c r="I22" s="4">
        <v>7.9500000000000005E-3</v>
      </c>
      <c r="J22" s="3">
        <f t="shared" si="0"/>
        <v>7.741935483870968</v>
      </c>
      <c r="K22" s="10">
        <f t="shared" si="1"/>
        <v>10.191194527275917</v>
      </c>
    </row>
    <row r="23" spans="1:11" x14ac:dyDescent="0.25">
      <c r="A23" s="3" t="s">
        <v>84</v>
      </c>
      <c r="B23" s="4">
        <v>1.384E-2</v>
      </c>
      <c r="C23" s="5">
        <v>2.2641E-4</v>
      </c>
      <c r="D23" s="4">
        <v>1.9151400000000001</v>
      </c>
      <c r="E23" s="4">
        <v>7.3400000000000002E-3</v>
      </c>
      <c r="F23" s="4">
        <v>1.3613999999999999</v>
      </c>
      <c r="G23" s="4">
        <v>1.225E-2</v>
      </c>
      <c r="H23" s="4">
        <v>0.55374000000000001</v>
      </c>
      <c r="I23" s="4">
        <v>4.9100000000000003E-3</v>
      </c>
      <c r="J23" s="3">
        <f t="shared" si="0"/>
        <v>1.6359104046242772</v>
      </c>
      <c r="K23" s="10">
        <f t="shared" si="1"/>
        <v>0.3832617980930898</v>
      </c>
    </row>
    <row r="24" spans="1:11" x14ac:dyDescent="0.25">
      <c r="A24" s="3" t="s">
        <v>96</v>
      </c>
      <c r="B24" s="4">
        <v>1.3809999999999999E-2</v>
      </c>
      <c r="C24" s="4">
        <v>1.48E-3</v>
      </c>
      <c r="D24" s="4">
        <v>0.59370999999999996</v>
      </c>
      <c r="E24" s="4">
        <v>1.8259999999999998E-2</v>
      </c>
      <c r="F24" s="4">
        <v>0.41143000000000002</v>
      </c>
      <c r="G24" s="4">
        <v>7.5199999999999998E-3</v>
      </c>
      <c r="H24" s="4">
        <v>0.18226999999999999</v>
      </c>
      <c r="I24" s="4">
        <v>2.051E-2</v>
      </c>
      <c r="J24" s="3">
        <f t="shared" si="0"/>
        <v>10.716871832005793</v>
      </c>
      <c r="K24" s="10">
        <f t="shared" si="1"/>
        <v>3.0755756177258253</v>
      </c>
    </row>
    <row r="25" spans="1:11" x14ac:dyDescent="0.25">
      <c r="A25" s="3" t="s">
        <v>104</v>
      </c>
      <c r="B25" s="4">
        <v>1.1129999999999999E-2</v>
      </c>
      <c r="C25" s="4">
        <v>2.66E-3</v>
      </c>
      <c r="D25" s="4">
        <v>1.03745</v>
      </c>
      <c r="E25" s="4">
        <v>3.9039999999999998E-2</v>
      </c>
      <c r="F25" s="4">
        <v>0.73353000000000002</v>
      </c>
      <c r="G25" s="4">
        <v>3.7429999999999998E-2</v>
      </c>
      <c r="H25" s="4">
        <v>0.30391000000000001</v>
      </c>
      <c r="I25" s="4">
        <v>1.277E-2</v>
      </c>
      <c r="J25" s="3">
        <f t="shared" si="0"/>
        <v>23.899371069182394</v>
      </c>
      <c r="K25" s="10">
        <f t="shared" si="1"/>
        <v>3.7630729191768277</v>
      </c>
    </row>
    <row r="26" spans="1:11" x14ac:dyDescent="0.25">
      <c r="A26" s="3" t="s">
        <v>100</v>
      </c>
      <c r="B26" s="4">
        <v>9.3900000000000008E-3</v>
      </c>
      <c r="C26" s="5">
        <v>6.4680300000000005E-4</v>
      </c>
      <c r="D26" s="4">
        <v>0.70428999999999997</v>
      </c>
      <c r="E26" s="4">
        <v>9.5780000000000004E-2</v>
      </c>
      <c r="F26" s="4">
        <v>0.48868</v>
      </c>
      <c r="G26" s="4">
        <v>7.9759999999999998E-2</v>
      </c>
      <c r="H26" s="4">
        <v>0.21560000000000001</v>
      </c>
      <c r="I26" s="4">
        <v>1.857E-2</v>
      </c>
      <c r="J26" s="3">
        <f t="shared" si="0"/>
        <v>6.8882108626198075</v>
      </c>
      <c r="K26" s="10">
        <f t="shared" si="1"/>
        <v>13.599511564838348</v>
      </c>
    </row>
    <row r="27" spans="1:11" x14ac:dyDescent="0.25">
      <c r="A27" s="3" t="s">
        <v>103</v>
      </c>
      <c r="B27" s="4">
        <v>6.4599999999999996E-3</v>
      </c>
      <c r="C27" s="5">
        <v>7.2324499999999996E-4</v>
      </c>
      <c r="D27" s="4">
        <v>0.56023999999999996</v>
      </c>
      <c r="E27" s="4">
        <v>2.2970000000000001E-2</v>
      </c>
      <c r="F27" s="4">
        <v>0.39850000000000002</v>
      </c>
      <c r="G27" s="4">
        <v>1.975E-2</v>
      </c>
      <c r="H27" s="4">
        <v>0.16173999999999999</v>
      </c>
      <c r="I27" s="4">
        <v>3.2200000000000002E-3</v>
      </c>
      <c r="J27" s="3">
        <f t="shared" si="0"/>
        <v>11.195743034055727</v>
      </c>
      <c r="K27" s="10">
        <f t="shared" si="1"/>
        <v>4.1000285591889192</v>
      </c>
    </row>
    <row r="28" spans="1:11" x14ac:dyDescent="0.25">
      <c r="A28" s="6" t="s">
        <v>107</v>
      </c>
      <c r="B28" s="8">
        <v>5.7099999999999998E-3</v>
      </c>
      <c r="C28" s="7">
        <v>2.9811099999999999E-4</v>
      </c>
      <c r="D28" s="8">
        <v>0.11303000000000001</v>
      </c>
      <c r="E28" s="8">
        <v>0.29164000000000001</v>
      </c>
      <c r="F28" s="8">
        <v>8.133E-2</v>
      </c>
      <c r="G28" s="8">
        <v>0.16950000000000001</v>
      </c>
      <c r="H28" s="8">
        <v>3.1690000000000003E-2</v>
      </c>
      <c r="I28" s="8">
        <v>0.12268999999999999</v>
      </c>
      <c r="J28" s="6">
        <f t="shared" si="0"/>
        <v>5.2208581436077059</v>
      </c>
      <c r="K28" s="15">
        <f t="shared" si="1"/>
        <v>258.01999469167475</v>
      </c>
    </row>
  </sheetData>
  <sortState xmlns:xlrd2="http://schemas.microsoft.com/office/spreadsheetml/2017/richdata2" ref="A2:K28">
    <sortCondition descending="1" ref="B2:B28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3E86FE2A916A40A2DD1CBE6B1C99F8" ma:contentTypeVersion="13" ma:contentTypeDescription="Create a new document." ma:contentTypeScope="" ma:versionID="73711884cc4421b7416024bfa81571d6">
  <xsd:schema xmlns:xsd="http://www.w3.org/2001/XMLSchema" xmlns:xs="http://www.w3.org/2001/XMLSchema" xmlns:p="http://schemas.microsoft.com/office/2006/metadata/properties" xmlns:ns3="4db5ab71-2296-4515-95c4-7029f8552e50" xmlns:ns4="ea6959ba-5064-47c5-9851-afafe812f68a" targetNamespace="http://schemas.microsoft.com/office/2006/metadata/properties" ma:root="true" ma:fieldsID="b350f793317580864e3ff8fbc5303515" ns3:_="" ns4:_="">
    <xsd:import namespace="4db5ab71-2296-4515-95c4-7029f8552e50"/>
    <xsd:import namespace="ea6959ba-5064-47c5-9851-afafe812f6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5ab71-2296-4515-95c4-7029f8552e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6959ba-5064-47c5-9851-afafe812f68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22F8C7-24F2-458C-8C14-33835DEF49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b5ab71-2296-4515-95c4-7029f8552e50"/>
    <ds:schemaRef ds:uri="ea6959ba-5064-47c5-9851-afafe812f6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31388B-8F57-4E4A-9291-E90A5868DD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BC7CC0-F40C-4E88-AA00-5EC69A4A321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ea6959ba-5064-47c5-9851-afafe812f68a"/>
    <ds:schemaRef ds:uri="http://purl.org/dc/terms/"/>
    <ds:schemaRef ds:uri="http://purl.org/dc/dcmitype/"/>
    <ds:schemaRef ds:uri="4db5ab71-2296-4515-95c4-7029f8552e50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Control (Sterile)</vt:lpstr>
      <vt:lpstr>Low Volume</vt:lpstr>
      <vt:lpstr>+1.5 mL E.coli</vt:lpstr>
      <vt:lpstr>+0.325 mL E.coli</vt:lpstr>
      <vt:lpstr>High pH</vt:lpstr>
      <vt:lpstr>TAP-N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</dc:creator>
  <cp:lastModifiedBy>Nic</cp:lastModifiedBy>
  <dcterms:created xsi:type="dcterms:W3CDTF">2020-05-06T14:47:23Z</dcterms:created>
  <dcterms:modified xsi:type="dcterms:W3CDTF">2020-07-07T16:23:41Z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0x010100A13E86FE2A916A40A2DD1CBE6B1C99F8</vt:lpwstr>
  </property>
</Properties>
</file>