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ryenz_Dell_7_29_2016\ARCOS_2020\Veterinary_Opioids\Frontiers_Veterinary_Science\"/>
    </mc:Choice>
  </mc:AlternateContent>
  <bookViews>
    <workbookView xWindow="0" yWindow="0" windowWidth="20490" windowHeight="7875" firstSheet="1" activeTab="7"/>
  </bookViews>
  <sheets>
    <sheet name="Grams_1" sheetId="4" r:id="rId1"/>
    <sheet name="Grams_2" sheetId="5" r:id="rId2"/>
    <sheet name="Buyers" sheetId="3" r:id="rId3"/>
    <sheet name="MME" sheetId="6" r:id="rId4"/>
    <sheet name="Regional_2019" sheetId="8" r:id="rId5"/>
    <sheet name="Buyers_2011" sheetId="1" r:id="rId6"/>
    <sheet name="Horizontal" sheetId="2" r:id="rId7"/>
    <sheet name="PDMP_Policies" sheetId="7" r:id="rId8"/>
    <sheet name="Sheet2" sheetId="9" r:id="rId9"/>
    <sheet name="Sheet3" sheetId="10" r:id="rId10"/>
    <sheet name="Pento_double_checking" sheetId="11" r:id="rId1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4" l="1"/>
  <c r="L31" i="4"/>
  <c r="L30" i="4"/>
  <c r="L29" i="4"/>
  <c r="H65" i="11"/>
  <c r="I65" i="11"/>
  <c r="G65" i="11"/>
  <c r="F65" i="11"/>
  <c r="D65" i="11"/>
  <c r="E65" i="11"/>
  <c r="C65" i="11"/>
  <c r="B65" i="11"/>
  <c r="B14" i="11"/>
  <c r="D14" i="11"/>
  <c r="F14" i="11"/>
  <c r="D28" i="9" l="1"/>
  <c r="D27" i="9"/>
  <c r="D26" i="9"/>
  <c r="D25" i="9"/>
  <c r="D24" i="9"/>
  <c r="D23" i="9"/>
  <c r="D22" i="9"/>
  <c r="D9" i="9"/>
  <c r="D8" i="9"/>
  <c r="D7" i="9"/>
  <c r="D6" i="9"/>
  <c r="D5" i="9"/>
  <c r="D4" i="9"/>
  <c r="D3" i="9"/>
  <c r="P43" i="6" l="1"/>
  <c r="L2" i="8"/>
  <c r="G5" i="8"/>
  <c r="G6" i="8" s="1"/>
  <c r="G7" i="8" s="1"/>
  <c r="G8" i="8" s="1"/>
  <c r="G9" i="8" s="1"/>
  <c r="G10" i="8" s="1"/>
  <c r="G11" i="8" s="1"/>
  <c r="G12" i="8" s="1"/>
  <c r="G13" i="8" s="1"/>
  <c r="G14" i="8" s="1"/>
  <c r="G15" i="8" s="1"/>
  <c r="G16" i="8" s="1"/>
  <c r="G4" i="8"/>
  <c r="G3" i="8"/>
  <c r="K16" i="8"/>
  <c r="K15" i="8"/>
  <c r="K14" i="8"/>
  <c r="K13" i="8"/>
  <c r="K12" i="8"/>
  <c r="K11" i="8"/>
  <c r="K10" i="8"/>
  <c r="K9" i="8"/>
  <c r="K8" i="8"/>
  <c r="K7" i="8"/>
  <c r="K6" i="8"/>
  <c r="K5" i="8"/>
  <c r="K4" i="8"/>
  <c r="K3" i="8"/>
  <c r="K2" i="8"/>
  <c r="I17" i="8"/>
  <c r="E57" i="8"/>
  <c r="D57" i="8"/>
  <c r="E67" i="8" l="1"/>
  <c r="E64" i="8"/>
  <c r="E63" i="8"/>
  <c r="E66" i="8"/>
  <c r="E65" i="8"/>
  <c r="E62" i="8"/>
  <c r="C68" i="8"/>
  <c r="C57" i="8"/>
  <c r="C59" i="8" s="1"/>
  <c r="B57" i="8"/>
  <c r="W20" i="5"/>
  <c r="AB18" i="5"/>
  <c r="S20" i="5"/>
  <c r="T18" i="5"/>
  <c r="R18" i="5"/>
  <c r="L18" i="5"/>
  <c r="N48" i="6" l="1"/>
  <c r="C54" i="6"/>
  <c r="A64" i="6"/>
  <c r="A63" i="6"/>
  <c r="K51" i="6"/>
  <c r="J51" i="6"/>
  <c r="I51" i="6"/>
  <c r="H51" i="6"/>
  <c r="G51" i="6"/>
  <c r="F51" i="6"/>
  <c r="E51" i="6"/>
  <c r="D51" i="6"/>
  <c r="C51" i="6"/>
  <c r="B51" i="6"/>
  <c r="A51" i="6"/>
  <c r="M48" i="6" l="1"/>
  <c r="M47" i="6"/>
  <c r="M46" i="6"/>
  <c r="M45" i="6"/>
  <c r="M44" i="6"/>
  <c r="M43" i="6"/>
  <c r="M42" i="6"/>
  <c r="M41" i="6"/>
  <c r="M40" i="6"/>
  <c r="M39" i="6"/>
  <c r="M38" i="6"/>
  <c r="M37" i="6"/>
  <c r="M36" i="6"/>
  <c r="K48" i="6"/>
  <c r="J48" i="6"/>
  <c r="I48" i="6"/>
  <c r="H48" i="6"/>
  <c r="G48" i="6"/>
  <c r="F48" i="6"/>
  <c r="E48" i="6"/>
  <c r="D48" i="6"/>
  <c r="C48" i="6"/>
  <c r="B48" i="6"/>
  <c r="A48" i="6"/>
  <c r="K47" i="6"/>
  <c r="J47" i="6"/>
  <c r="I47" i="6"/>
  <c r="H47" i="6"/>
  <c r="G47" i="6"/>
  <c r="F47" i="6"/>
  <c r="E47" i="6"/>
  <c r="D47" i="6"/>
  <c r="C47" i="6"/>
  <c r="B47" i="6"/>
  <c r="A47" i="6"/>
  <c r="K46" i="6"/>
  <c r="J46" i="6"/>
  <c r="I46" i="6"/>
  <c r="H46" i="6"/>
  <c r="G46" i="6"/>
  <c r="F46" i="6"/>
  <c r="E46" i="6"/>
  <c r="D46" i="6"/>
  <c r="C46" i="6"/>
  <c r="B46" i="6"/>
  <c r="A46" i="6"/>
  <c r="K45" i="6"/>
  <c r="J45" i="6"/>
  <c r="I45" i="6"/>
  <c r="H45" i="6"/>
  <c r="G45" i="6"/>
  <c r="F45" i="6"/>
  <c r="E45" i="6"/>
  <c r="D45" i="6"/>
  <c r="C45" i="6"/>
  <c r="B45" i="6"/>
  <c r="A45" i="6"/>
  <c r="K44" i="6"/>
  <c r="J44" i="6"/>
  <c r="I44" i="6"/>
  <c r="H44" i="6"/>
  <c r="G44" i="6"/>
  <c r="F44" i="6"/>
  <c r="E44" i="6"/>
  <c r="D44" i="6"/>
  <c r="C44" i="6"/>
  <c r="B44" i="6"/>
  <c r="A44" i="6"/>
  <c r="K43" i="6"/>
  <c r="J43" i="6"/>
  <c r="I43" i="6"/>
  <c r="H43" i="6"/>
  <c r="G43" i="6"/>
  <c r="F43" i="6"/>
  <c r="E43" i="6"/>
  <c r="D43" i="6"/>
  <c r="C43" i="6"/>
  <c r="B43" i="6"/>
  <c r="A43" i="6"/>
  <c r="K42" i="6"/>
  <c r="J42" i="6"/>
  <c r="I42" i="6"/>
  <c r="H42" i="6"/>
  <c r="G42" i="6"/>
  <c r="F42" i="6"/>
  <c r="E42" i="6"/>
  <c r="D42" i="6"/>
  <c r="C42" i="6"/>
  <c r="B42" i="6"/>
  <c r="A42" i="6"/>
  <c r="K41" i="6"/>
  <c r="J41" i="6"/>
  <c r="I41" i="6"/>
  <c r="H41" i="6"/>
  <c r="G41" i="6"/>
  <c r="F41" i="6"/>
  <c r="E41" i="6"/>
  <c r="D41" i="6"/>
  <c r="C41" i="6"/>
  <c r="B41" i="6"/>
  <c r="A41" i="6"/>
  <c r="K40" i="6"/>
  <c r="J40" i="6"/>
  <c r="I40" i="6"/>
  <c r="H40" i="6"/>
  <c r="G40" i="6"/>
  <c r="F40" i="6"/>
  <c r="E40" i="6"/>
  <c r="D40" i="6"/>
  <c r="C40" i="6"/>
  <c r="B40" i="6"/>
  <c r="A40" i="6"/>
  <c r="K39" i="6"/>
  <c r="J39" i="6"/>
  <c r="I39" i="6"/>
  <c r="H39" i="6"/>
  <c r="G39" i="6"/>
  <c r="F39" i="6"/>
  <c r="E39" i="6"/>
  <c r="D39" i="6"/>
  <c r="C39" i="6"/>
  <c r="B39" i="6"/>
  <c r="A39" i="6"/>
  <c r="K38" i="6"/>
  <c r="J38" i="6"/>
  <c r="I38" i="6"/>
  <c r="H38" i="6"/>
  <c r="G38" i="6"/>
  <c r="F38" i="6"/>
  <c r="E38" i="6"/>
  <c r="D38" i="6"/>
  <c r="C38" i="6"/>
  <c r="B38" i="6"/>
  <c r="A38" i="6"/>
  <c r="K37" i="6"/>
  <c r="J37" i="6"/>
  <c r="I37" i="6"/>
  <c r="H37" i="6"/>
  <c r="G37" i="6"/>
  <c r="F37" i="6"/>
  <c r="E37" i="6"/>
  <c r="D37" i="6"/>
  <c r="C37" i="6"/>
  <c r="B37" i="6"/>
  <c r="A37" i="6"/>
  <c r="K36" i="6"/>
  <c r="J36" i="6"/>
  <c r="I36" i="6"/>
  <c r="H36" i="6"/>
  <c r="G36" i="6"/>
  <c r="F36" i="6"/>
  <c r="E36" i="6"/>
  <c r="D36" i="6"/>
  <c r="C36" i="6"/>
  <c r="B36" i="6"/>
  <c r="A36" i="6"/>
  <c r="K35" i="6"/>
  <c r="M35" i="6" s="1"/>
  <c r="J35" i="6"/>
  <c r="I35" i="6"/>
  <c r="H35" i="6"/>
  <c r="G35" i="6"/>
  <c r="F35" i="6"/>
  <c r="E35" i="6"/>
  <c r="D35" i="6"/>
  <c r="C35" i="6"/>
  <c r="B35" i="6"/>
  <c r="A35" i="6"/>
  <c r="B45" i="1"/>
</calcChain>
</file>

<file path=xl/sharedStrings.xml><?xml version="1.0" encoding="utf-8"?>
<sst xmlns="http://schemas.openxmlformats.org/spreadsheetml/2006/main" count="1496" uniqueCount="400">
  <si>
    <t>year</t>
  </si>
  <si>
    <t>Name_07</t>
  </si>
  <si>
    <t>AMPHETAMINE</t>
  </si>
  <si>
    <t>D-METHAMPHETAMINE</t>
  </si>
  <si>
    <t>LISDEXAMFETAMINE</t>
  </si>
  <si>
    <t>METHYLPHENIDATE</t>
  </si>
  <si>
    <t>AMOBARBITAL (SCHEDULE 2)</t>
  </si>
  <si>
    <t>BUTALBITAL</t>
  </si>
  <si>
    <t>PENTOBARBITAL (SCHEDULE 2)</t>
  </si>
  <si>
    <t>PHENCYCLIDINE (PCP)</t>
  </si>
  <si>
    <t>COCAINE</t>
  </si>
  <si>
    <t>CODEINE</t>
  </si>
  <si>
    <t>BUPRENORPHINE</t>
  </si>
  <si>
    <t>OXYCODONE</t>
  </si>
  <si>
    <t>HYDROMORPHONE</t>
  </si>
  <si>
    <t>HYDROCODONE</t>
  </si>
  <si>
    <t>MEPERIDINE (PETHIDINE)</t>
  </si>
  <si>
    <t>METHADONE</t>
  </si>
  <si>
    <t>MORPHINE</t>
  </si>
  <si>
    <t>OXYMORPHONE</t>
  </si>
  <si>
    <t>REMIFENTANIL</t>
  </si>
  <si>
    <t>FENTANYL BASE</t>
  </si>
  <si>
    <t>DIHYDROCODEINE</t>
  </si>
  <si>
    <t>NALOXONE</t>
  </si>
  <si>
    <t>Buyer_07</t>
  </si>
  <si>
    <t>Grams_07</t>
  </si>
  <si>
    <t>Name_08</t>
  </si>
  <si>
    <t>Buyers_08</t>
  </si>
  <si>
    <t>Grams_08</t>
  </si>
  <si>
    <t>Name_06</t>
  </si>
  <si>
    <t>Buyers_06</t>
  </si>
  <si>
    <t>Grams_06</t>
  </si>
  <si>
    <t>THEBAINE</t>
  </si>
  <si>
    <t>14-HYDROXYCODEINONE</t>
  </si>
  <si>
    <t>GAMMA HYDROXYBUTYRIC ACID</t>
  </si>
  <si>
    <t>SUFENTANIL BASE</t>
  </si>
  <si>
    <t>Name_09</t>
  </si>
  <si>
    <t>Buyers_09</t>
  </si>
  <si>
    <t>Grams_09</t>
  </si>
  <si>
    <t>Name_10</t>
  </si>
  <si>
    <t>Buyers_10</t>
  </si>
  <si>
    <t>Grams_10</t>
  </si>
  <si>
    <t>ALFENTANIL</t>
  </si>
  <si>
    <t>TAPENTADOL</t>
  </si>
  <si>
    <t>Name_11</t>
  </si>
  <si>
    <t>Buyers_11</t>
  </si>
  <si>
    <t>Grams_11</t>
  </si>
  <si>
    <r>
      <rPr>
        <sz val="9.5"/>
        <rFont val="Carlito"/>
        <family val="2"/>
      </rPr>
      <t>AMPHETAMINE</t>
    </r>
  </si>
  <si>
    <r>
      <rPr>
        <sz val="9.5"/>
        <rFont val="Carlito"/>
        <family val="2"/>
      </rPr>
      <t>D-METHAMPHETAMINE</t>
    </r>
  </si>
  <si>
    <r>
      <rPr>
        <sz val="9.5"/>
        <rFont val="Carlito"/>
        <family val="2"/>
      </rPr>
      <t>LISDEXAMFETAMINE</t>
    </r>
  </si>
  <si>
    <r>
      <rPr>
        <sz val="9.5"/>
        <rFont val="Carlito"/>
        <family val="2"/>
      </rPr>
      <t>METHYLPHENIDATE (DL;D;L;ISOMERS)</t>
    </r>
  </si>
  <si>
    <r>
      <rPr>
        <sz val="9.5"/>
        <rFont val="Carlito"/>
        <family val="2"/>
      </rPr>
      <t>PENTOBARBITAL (SCHEDULE 2)</t>
    </r>
  </si>
  <si>
    <r>
      <rPr>
        <sz val="9.5"/>
        <rFont val="Carlito"/>
        <family val="2"/>
      </rPr>
      <t>PHENCYCLIDINE (PCP)</t>
    </r>
  </si>
  <si>
    <r>
      <rPr>
        <sz val="9.5"/>
        <rFont val="Carlito"/>
        <family val="2"/>
      </rPr>
      <t>COCAINE</t>
    </r>
  </si>
  <si>
    <r>
      <rPr>
        <sz val="9.5"/>
        <rFont val="Carlito"/>
        <family val="2"/>
      </rPr>
      <t>CODEINE</t>
    </r>
  </si>
  <si>
    <r>
      <rPr>
        <sz val="9.5"/>
        <rFont val="Carlito"/>
        <family val="2"/>
      </rPr>
      <t>BUPRENORPHINE</t>
    </r>
  </si>
  <si>
    <r>
      <rPr>
        <sz val="9.5"/>
        <rFont val="Carlito"/>
        <family val="2"/>
      </rPr>
      <t>OXYCODONE</t>
    </r>
  </si>
  <si>
    <r>
      <rPr>
        <sz val="9.5"/>
        <rFont val="Carlito"/>
        <family val="2"/>
      </rPr>
      <t>HYDROMORPHONE</t>
    </r>
  </si>
  <si>
    <r>
      <rPr>
        <sz val="9.5"/>
        <rFont val="Carlito"/>
        <family val="2"/>
      </rPr>
      <t>HYDROCODONE</t>
    </r>
  </si>
  <si>
    <r>
      <rPr>
        <sz val="9.5"/>
        <rFont val="Carlito"/>
        <family val="2"/>
      </rPr>
      <t>MEPERIDINE (PETHIDINE)</t>
    </r>
  </si>
  <si>
    <r>
      <rPr>
        <sz val="9.5"/>
        <rFont val="Carlito"/>
        <family val="2"/>
      </rPr>
      <t>METHADONE</t>
    </r>
  </si>
  <si>
    <r>
      <rPr>
        <sz val="9.5"/>
        <rFont val="Carlito"/>
        <family val="2"/>
      </rPr>
      <t>MORPHINE</t>
    </r>
  </si>
  <si>
    <r>
      <rPr>
        <sz val="9.5"/>
        <rFont val="Carlito"/>
        <family val="2"/>
      </rPr>
      <t>OXYMORPHONE</t>
    </r>
  </si>
  <si>
    <r>
      <rPr>
        <sz val="9.5"/>
        <rFont val="Carlito"/>
        <family val="2"/>
      </rPr>
      <t>REMIFENTANIL</t>
    </r>
  </si>
  <si>
    <r>
      <rPr>
        <sz val="9.5"/>
        <rFont val="Carlito"/>
        <family val="2"/>
      </rPr>
      <t>TAPENTADOL</t>
    </r>
  </si>
  <si>
    <r>
      <rPr>
        <sz val="9.5"/>
        <rFont val="Carlito"/>
        <family val="2"/>
      </rPr>
      <t>FENTANYL BASE</t>
    </r>
  </si>
  <si>
    <t>Name_12$</t>
  </si>
  <si>
    <t>Buyers_12</t>
  </si>
  <si>
    <t>Grams_12</t>
  </si>
  <si>
    <r>
      <rPr>
        <sz val="7"/>
        <rFont val="Carlito"/>
        <family val="2"/>
      </rPr>
      <t>AMPHETAMINE</t>
    </r>
  </si>
  <si>
    <r>
      <rPr>
        <sz val="7"/>
        <rFont val="Carlito"/>
        <family val="2"/>
      </rPr>
      <t>D-METHAMPHETAMINE</t>
    </r>
  </si>
  <si>
    <r>
      <rPr>
        <sz val="7"/>
        <rFont val="Carlito"/>
        <family val="2"/>
      </rPr>
      <t>LISDEXAMFETAMINE</t>
    </r>
  </si>
  <si>
    <r>
      <rPr>
        <sz val="7"/>
        <rFont val="Carlito"/>
        <family val="2"/>
      </rPr>
      <t>MEPHEDRONE; 4-METHOXYMETHCATHINONE;METHEDRONE</t>
    </r>
  </si>
  <si>
    <r>
      <rPr>
        <sz val="7"/>
        <rFont val="Carlito"/>
        <family val="2"/>
      </rPr>
      <t>METHYLPHENIDATE</t>
    </r>
  </si>
  <si>
    <r>
      <rPr>
        <sz val="7"/>
        <rFont val="Carlito"/>
        <family val="2"/>
      </rPr>
      <t>PENTOBARBITAL (SCHEDULE 2)</t>
    </r>
  </si>
  <si>
    <r>
      <rPr>
        <sz val="7"/>
        <rFont val="Carlito"/>
        <family val="2"/>
      </rPr>
      <t>5-METHOXY-N,N-DIISOPROPYLTRYPTAMINE(5-MEO-DIPT)</t>
    </r>
  </si>
  <si>
    <r>
      <rPr>
        <sz val="7"/>
        <rFont val="Carlito"/>
        <family val="2"/>
      </rPr>
      <t>PHENCYCLIDINE (PCP)</t>
    </r>
  </si>
  <si>
    <r>
      <rPr>
        <sz val="7"/>
        <rFont val="Carlito"/>
        <family val="2"/>
      </rPr>
      <t>COCAINE</t>
    </r>
  </si>
  <si>
    <r>
      <rPr>
        <sz val="7"/>
        <rFont val="Carlito"/>
        <family val="2"/>
      </rPr>
      <t>CODEINE</t>
    </r>
  </si>
  <si>
    <r>
      <rPr>
        <sz val="7"/>
        <rFont val="Carlito"/>
        <family val="2"/>
      </rPr>
      <t>BUPRENORPHINE</t>
    </r>
  </si>
  <si>
    <r>
      <rPr>
        <sz val="7"/>
        <rFont val="Carlito"/>
        <family val="2"/>
      </rPr>
      <t>OXYCODONE</t>
    </r>
  </si>
  <si>
    <r>
      <rPr>
        <sz val="7"/>
        <rFont val="Carlito"/>
        <family val="2"/>
      </rPr>
      <t>HYDROMORPHONE</t>
    </r>
  </si>
  <si>
    <r>
      <rPr>
        <sz val="7"/>
        <rFont val="Carlito"/>
        <family val="2"/>
      </rPr>
      <t>HYDROCODONE</t>
    </r>
  </si>
  <si>
    <r>
      <rPr>
        <sz val="7"/>
        <rFont val="Carlito"/>
        <family val="2"/>
      </rPr>
      <t>MEPERIDINE (PETHIDINE)</t>
    </r>
  </si>
  <si>
    <r>
      <rPr>
        <sz val="7"/>
        <rFont val="Carlito"/>
        <family val="2"/>
      </rPr>
      <t>METHADONE</t>
    </r>
  </si>
  <si>
    <r>
      <rPr>
        <sz val="7"/>
        <rFont val="Carlito"/>
        <family val="2"/>
      </rPr>
      <t>MORPHINE</t>
    </r>
  </si>
  <si>
    <r>
      <rPr>
        <sz val="7"/>
        <rFont val="Carlito"/>
        <family val="2"/>
      </rPr>
      <t>OXYMORPHONE</t>
    </r>
  </si>
  <si>
    <r>
      <rPr>
        <sz val="7"/>
        <rFont val="Carlito"/>
        <family val="2"/>
      </rPr>
      <t>REMIFENTANIL</t>
    </r>
  </si>
  <si>
    <r>
      <rPr>
        <sz val="7"/>
        <rFont val="Carlito"/>
        <family val="2"/>
      </rPr>
      <t>TAPENTADOL</t>
    </r>
  </si>
  <si>
    <r>
      <rPr>
        <sz val="7"/>
        <rFont val="Carlito"/>
        <family val="2"/>
      </rPr>
      <t>FENTANYL BASE</t>
    </r>
  </si>
  <si>
    <t>Name_13$</t>
  </si>
  <si>
    <t>Buyers_13</t>
  </si>
  <si>
    <t>Grams_13</t>
  </si>
  <si>
    <r>
      <rPr>
        <sz val="11"/>
        <rFont val="Calibri"/>
        <family val="2"/>
      </rPr>
      <t>AMPHETAMINE</t>
    </r>
  </si>
  <si>
    <r>
      <rPr>
        <sz val="11"/>
        <rFont val="Calibri"/>
        <family val="2"/>
      </rPr>
      <t>D-METHAMPHETAMINE</t>
    </r>
  </si>
  <si>
    <r>
      <rPr>
        <sz val="11"/>
        <rFont val="Calibri"/>
        <family val="2"/>
      </rPr>
      <t>LISDEXAMFETAMINE</t>
    </r>
  </si>
  <si>
    <r>
      <rPr>
        <sz val="11"/>
        <rFont val="Calibri"/>
        <family val="2"/>
      </rPr>
      <t>METHYLPHENIDATE (DL;D;L;ISOMERS)</t>
    </r>
  </si>
  <si>
    <r>
      <rPr>
        <sz val="11"/>
        <rFont val="Calibri"/>
        <family val="2"/>
      </rPr>
      <t>PENTOBARBITAL (SCHEDULE 2)</t>
    </r>
  </si>
  <si>
    <r>
      <rPr>
        <sz val="11"/>
        <rFont val="Calibri"/>
        <family val="2"/>
      </rPr>
      <t>PHENCYCLIDINE (PCP)</t>
    </r>
  </si>
  <si>
    <r>
      <rPr>
        <sz val="11"/>
        <rFont val="Calibri"/>
        <family val="2"/>
      </rPr>
      <t>COCAINE</t>
    </r>
  </si>
  <si>
    <r>
      <rPr>
        <sz val="11"/>
        <rFont val="Calibri"/>
        <family val="2"/>
      </rPr>
      <t>CODEINE</t>
    </r>
  </si>
  <si>
    <r>
      <rPr>
        <sz val="11"/>
        <rFont val="Calibri"/>
        <family val="2"/>
      </rPr>
      <t>BUPRENORPHINE</t>
    </r>
  </si>
  <si>
    <r>
      <rPr>
        <sz val="11"/>
        <rFont val="Calibri"/>
        <family val="2"/>
      </rPr>
      <t>OXYCODONE</t>
    </r>
  </si>
  <si>
    <r>
      <rPr>
        <sz val="11"/>
        <rFont val="Calibri"/>
        <family val="2"/>
      </rPr>
      <t>HYDROMORPHONE</t>
    </r>
  </si>
  <si>
    <r>
      <rPr>
        <sz val="11"/>
        <rFont val="Calibri"/>
        <family val="2"/>
      </rPr>
      <t>HYDROCODONE</t>
    </r>
  </si>
  <si>
    <r>
      <rPr>
        <sz val="11"/>
        <rFont val="Calibri"/>
        <family val="2"/>
      </rPr>
      <t>MEPERIDINE (PETHIDINE)</t>
    </r>
  </si>
  <si>
    <r>
      <rPr>
        <sz val="11"/>
        <rFont val="Calibri"/>
        <family val="2"/>
      </rPr>
      <t>METHADONE</t>
    </r>
  </si>
  <si>
    <r>
      <rPr>
        <sz val="11"/>
        <rFont val="Calibri"/>
        <family val="2"/>
      </rPr>
      <t>MORPHINE</t>
    </r>
  </si>
  <si>
    <r>
      <rPr>
        <sz val="11"/>
        <rFont val="Calibri"/>
        <family val="2"/>
      </rPr>
      <t>OXYMORPHONE</t>
    </r>
  </si>
  <si>
    <r>
      <rPr>
        <sz val="11"/>
        <rFont val="Calibri"/>
        <family val="2"/>
      </rPr>
      <t>ALFENTANIL</t>
    </r>
  </si>
  <si>
    <r>
      <rPr>
        <sz val="11"/>
        <rFont val="Calibri"/>
        <family val="2"/>
      </rPr>
      <t>REMIFENTANIL</t>
    </r>
  </si>
  <si>
    <r>
      <rPr>
        <sz val="11"/>
        <rFont val="Calibri"/>
        <family val="2"/>
      </rPr>
      <t>TAPENTADOL</t>
    </r>
  </si>
  <si>
    <r>
      <rPr>
        <sz val="11"/>
        <rFont val="Calibri"/>
        <family val="2"/>
      </rPr>
      <t>FENTANYL BASE</t>
    </r>
  </si>
  <si>
    <t>Names_14$</t>
  </si>
  <si>
    <t>Buyers_14</t>
  </si>
  <si>
    <t>Grams_14</t>
  </si>
  <si>
    <r>
      <rPr>
        <sz val="11"/>
        <rFont val="Calibri"/>
        <family val="2"/>
      </rPr>
      <t>SUFENTANIL BASE</t>
    </r>
  </si>
  <si>
    <t>Names_15$</t>
  </si>
  <si>
    <t>Buyers_15</t>
  </si>
  <si>
    <t>Grams_15</t>
  </si>
  <si>
    <t>Name_16$</t>
  </si>
  <si>
    <t>Grams_16</t>
  </si>
  <si>
    <t>Buyers_16</t>
  </si>
  <si>
    <t>METHYLPHENIDATE (DL;D;L;ISOMERS)</t>
  </si>
  <si>
    <t>Name_17$</t>
  </si>
  <si>
    <t>Buyers_17</t>
  </si>
  <si>
    <t>Grams_17</t>
  </si>
  <si>
    <t>Name_18$</t>
  </si>
  <si>
    <t>Buyers_18</t>
  </si>
  <si>
    <t>Grams_18</t>
  </si>
  <si>
    <r>
      <rPr>
        <sz val="9.5"/>
        <color rgb="FF212121"/>
        <rFont val="Calibri"/>
        <family val="2"/>
      </rPr>
      <t>AMPHETAMINE</t>
    </r>
  </si>
  <si>
    <r>
      <rPr>
        <sz val="9.5"/>
        <color rgb="FF212121"/>
        <rFont val="Calibri"/>
        <family val="2"/>
      </rPr>
      <t>CODEINE</t>
    </r>
  </si>
  <si>
    <r>
      <rPr>
        <sz val="9.5"/>
        <color rgb="FF212121"/>
        <rFont val="Calibri"/>
        <family val="2"/>
      </rPr>
      <t>BUPRENORPHINE</t>
    </r>
  </si>
  <si>
    <r>
      <rPr>
        <sz val="9.5"/>
        <color rgb="FF212121"/>
        <rFont val="Calibri"/>
        <family val="2"/>
      </rPr>
      <t>OXYCODONE</t>
    </r>
  </si>
  <si>
    <r>
      <rPr>
        <sz val="9.5"/>
        <color rgb="FF212121"/>
        <rFont val="Calibri"/>
        <family val="2"/>
      </rPr>
      <t>HYDROMORPHONE</t>
    </r>
  </si>
  <si>
    <r>
      <rPr>
        <sz val="9.5"/>
        <color rgb="FF212121"/>
        <rFont val="Calibri"/>
        <family val="2"/>
      </rPr>
      <t>HYDROCODONE</t>
    </r>
  </si>
  <si>
    <r>
      <rPr>
        <sz val="9.5"/>
        <color rgb="FF212121"/>
        <rFont val="Calibri"/>
        <family val="2"/>
      </rPr>
      <t>MEPERIDINE (PETHIDINE)</t>
    </r>
  </si>
  <si>
    <r>
      <rPr>
        <sz val="9.5"/>
        <color rgb="FF212121"/>
        <rFont val="Calibri"/>
        <family val="2"/>
      </rPr>
      <t>METHADONE</t>
    </r>
  </si>
  <si>
    <r>
      <rPr>
        <sz val="9.5"/>
        <color rgb="FF212121"/>
        <rFont val="Calibri"/>
        <family val="2"/>
      </rPr>
      <t>MORPHINE</t>
    </r>
  </si>
  <si>
    <r>
      <rPr>
        <sz val="9.5"/>
        <color rgb="FF212121"/>
        <rFont val="Calibri"/>
        <family val="2"/>
      </rPr>
      <t>FENTANYL BASE</t>
    </r>
  </si>
  <si>
    <t>Name_19$</t>
  </si>
  <si>
    <t>Buyers_19</t>
  </si>
  <si>
    <t>Grams_19</t>
  </si>
  <si>
    <r>
      <rPr>
        <sz val="9.5"/>
        <color rgb="FF212121"/>
        <rFont val="Calibri"/>
        <family val="2"/>
      </rPr>
      <t>METHYLPHENIDATE (DL;D;L;ISOMERS)</t>
    </r>
  </si>
  <si>
    <t>Tapentadol</t>
  </si>
  <si>
    <t>amphetamine (06)</t>
  </si>
  <si>
    <t>methamphetamine (10)</t>
  </si>
  <si>
    <t>lisdexamfetamine (11)</t>
  </si>
  <si>
    <t>methylphenidate (06)</t>
  </si>
  <si>
    <t>cocaine (14)</t>
  </si>
  <si>
    <t>butalbital (06)</t>
  </si>
  <si>
    <t>pentobarbital (06)</t>
  </si>
  <si>
    <t>pencyclidine (07)</t>
  </si>
  <si>
    <t>Ala</t>
  </si>
  <si>
    <t>Alaska</t>
  </si>
  <si>
    <t>Ark</t>
  </si>
  <si>
    <t>Ca</t>
  </si>
  <si>
    <t>CO</t>
  </si>
  <si>
    <t>FL</t>
  </si>
  <si>
    <t>GA</t>
  </si>
  <si>
    <t>HI</t>
  </si>
  <si>
    <t>ID</t>
  </si>
  <si>
    <t>IL</t>
  </si>
  <si>
    <t>IO</t>
  </si>
  <si>
    <t>KS</t>
  </si>
  <si>
    <t>KT</t>
  </si>
  <si>
    <t>LA</t>
  </si>
  <si>
    <t>ME</t>
  </si>
  <si>
    <t>MD</t>
  </si>
  <si>
    <t>MA</t>
  </si>
  <si>
    <t>MI</t>
  </si>
  <si>
    <t>MN</t>
  </si>
  <si>
    <t>MS</t>
  </si>
  <si>
    <t>Missouri</t>
  </si>
  <si>
    <t>Mont</t>
  </si>
  <si>
    <t>NE</t>
  </si>
  <si>
    <t>NJ</t>
  </si>
  <si>
    <t>NM</t>
  </si>
  <si>
    <t>NY</t>
  </si>
  <si>
    <t>NC</t>
  </si>
  <si>
    <t>ND</t>
  </si>
  <si>
    <t>OH</t>
  </si>
  <si>
    <t>OK</t>
  </si>
  <si>
    <t>OR</t>
  </si>
  <si>
    <t>PA</t>
  </si>
  <si>
    <t>SC</t>
  </si>
  <si>
    <t>SD</t>
  </si>
  <si>
    <t>TN</t>
  </si>
  <si>
    <t>TX</t>
  </si>
  <si>
    <t>UT</t>
  </si>
  <si>
    <t>VT</t>
  </si>
  <si>
    <t>VI</t>
  </si>
  <si>
    <t>WA</t>
  </si>
  <si>
    <t>WV</t>
  </si>
  <si>
    <t>WI</t>
  </si>
  <si>
    <t>WY</t>
  </si>
  <si>
    <t>total</t>
  </si>
  <si>
    <t>Grams</t>
  </si>
  <si>
    <t>Conversion</t>
  </si>
  <si>
    <t>MME</t>
  </si>
  <si>
    <t>percent</t>
  </si>
  <si>
    <t>codeine (6.4%)</t>
  </si>
  <si>
    <t>buprenorphine (2.4%)</t>
  </si>
  <si>
    <t>oxymorphone (0.02%)</t>
  </si>
  <si>
    <t>hydromorphone (5.0%)</t>
  </si>
  <si>
    <t>hydrocodone (4.0%)</t>
  </si>
  <si>
    <t>meperidine (0.04%)</t>
  </si>
  <si>
    <t>methadone (42.3%)</t>
  </si>
  <si>
    <t>morphine (4.5%)</t>
  </si>
  <si>
    <t>fentanyl (35.4%)</t>
  </si>
  <si>
    <t>other  (0.06%)</t>
  </si>
  <si>
    <t>State</t>
  </si>
  <si>
    <t>Alabama</t>
  </si>
  <si>
    <t>no</t>
  </si>
  <si>
    <t>Comment</t>
  </si>
  <si>
    <t>Link</t>
  </si>
  <si>
    <t>Veterinarians cannot access PDMP data but can voluntarily report to the PDMP.</t>
  </si>
  <si>
    <t>https://www.pdmpassist.org/pdf/state_summaries/Alabama_Summary_Profile_20191126.pdf</t>
  </si>
  <si>
    <t>https://www.pdmpassist.org/pdf/state_summaries/Alaska_Summary_Profile_20190919.pdf</t>
  </si>
  <si>
    <t>yes</t>
  </si>
  <si>
    <t>Veterinarians are required by statute/rule/policy to query</t>
  </si>
  <si>
    <t>Arizona</t>
  </si>
  <si>
    <t>Veterinarians are not permitted by statute/rule/policy to query</t>
  </si>
  <si>
    <t>https://www.pdmpassist.org/pdf/state_summaries/Arizona_Summary_Profile_20191118.pdf</t>
  </si>
  <si>
    <t>https://www.pdmpassist.org/pdf/state_summaries/Arkansas_Summary_Profile_20191118.pdf</t>
  </si>
  <si>
    <t>Arkansas</t>
  </si>
  <si>
    <t>California</t>
  </si>
  <si>
    <t>https://www.pdmpassist.org/pdf/state_summaries/California_Summary_Profile_20190815.pdf</t>
  </si>
  <si>
    <t>Veterinarians are required to enroll as data requesters with the PDMP</t>
  </si>
  <si>
    <t>Colorado</t>
  </si>
  <si>
    <t>https://www.pdmpassist.org/pdf/state_summaries/Colorado_Summary_Profile_20191118.pdf</t>
  </si>
  <si>
    <t>Connecticut</t>
  </si>
  <si>
    <t>https://www.pdmpassist.org/pdf/state_summaries/Connecticut_Summary_Profile_20190815.pdf</t>
  </si>
  <si>
    <t>Veterinarians are required to enroll as data requesters with the PDMP, if they are dispensing controlled substances</t>
  </si>
  <si>
    <t>https://www.pdmpassist.org/pdf/state_summaries/Delaware_Summary_Profile_20190815.pdf</t>
  </si>
  <si>
    <t>Deleware</t>
  </si>
  <si>
    <t>https://www.pdmpassist.org/pdf/state_summaries/District_of_Columbia_Summary_Profile_20191126.pdf</t>
  </si>
  <si>
    <t>DC</t>
  </si>
  <si>
    <t>Veterinarians can voluntarily enroll as data requesters with the PDMP</t>
  </si>
  <si>
    <t>https://www.pdmpassist.org/pdf/state_summaries/Florida_Summary_Profile_20191126.pdf</t>
  </si>
  <si>
    <t>Florida</t>
  </si>
  <si>
    <t>Veterinarian access is not authorized.</t>
  </si>
  <si>
    <t>Georgia</t>
  </si>
  <si>
    <t>https://www.pdmpassist.org/pdf/state_summaries/Georgia_Summary_Profile_20191126.pdf</t>
  </si>
  <si>
    <t>Guam</t>
  </si>
  <si>
    <t>https://www.pdmpassist.org/pdf/state_summaries/Guam_Summary_Profile_20190815.pdf</t>
  </si>
  <si>
    <t>Veterinarians are exempted from enrollment as data requesters</t>
  </si>
  <si>
    <t>Hawaii</t>
  </si>
  <si>
    <t>https://www.pdmpassist.org/pdf/state_summaries/Hawaii_Summary_Profile_20190815.pdf</t>
  </si>
  <si>
    <t>Veterinarians can voluntarily query and do query</t>
  </si>
  <si>
    <t>Idaho</t>
  </si>
  <si>
    <t>https://www.pdmpassist.org/pdf/state_summaries/Idaho_Summary_Profile_20190828.pdf</t>
  </si>
  <si>
    <t>yes?</t>
  </si>
  <si>
    <t>Veterinarians can voluntarily enroll as data requesters with the PDMP and do enroll as data requestors</t>
  </si>
  <si>
    <t>Illinois</t>
  </si>
  <si>
    <t>https://www.pdmpassist.org/pdf/state_summaries/Illinois_Summary_Profile_20191118.pdf</t>
  </si>
  <si>
    <t>Indiana</t>
  </si>
  <si>
    <t>https://www.pdmpassist.org/pdf/state_summaries/Indiana_Summary_Profile_20190815.pdf</t>
  </si>
  <si>
    <t>Animal's Name or Animal's First Name and Animal Owner's Last Name</t>
  </si>
  <si>
    <t>Iowa</t>
  </si>
  <si>
    <t>https://www.pdmpassist.org/pdf/state_summaries/Iowa_Summary_Profile_20190828.pdf</t>
  </si>
  <si>
    <t>https://www.pdmpassist.org/pdf/state_summaries/Kansas_Summary_Profile_20190815.pdf</t>
  </si>
  <si>
    <t>Kansas</t>
  </si>
  <si>
    <t>Kentucky</t>
  </si>
  <si>
    <t>https://www.pdmpassist.org/pdf/state_summaries/Kentucky_Summary_profile_20200624.pdf</t>
  </si>
  <si>
    <t>https://www.pdmpassist.org/pdf/state_summaries/Louisiana_Summary_Profile_20190815.pdf</t>
  </si>
  <si>
    <t>Louisiana</t>
  </si>
  <si>
    <t>Query</t>
  </si>
  <si>
    <t>https://www.pdmpassist.org/pdf/state_summaries/Maine_Summary_Profile_20190815.pdf</t>
  </si>
  <si>
    <t>Maine</t>
  </si>
  <si>
    <t>Maryland</t>
  </si>
  <si>
    <t>https://www.pdmpassist.org/pdf/state_summaries/Maryland_Summary_Profile_20191203.pdf</t>
  </si>
  <si>
    <t>Massachusetts</t>
  </si>
  <si>
    <t>https://www.pdmpassist.org/pdf/state_summaries/Massachusetts_Summary_Profile_20190827.pdf</t>
  </si>
  <si>
    <t>Veterinarian usage of PMP is an ongoing discussion concerning access and data submission consistency</t>
  </si>
  <si>
    <t>Michigan</t>
  </si>
  <si>
    <t>https://www.pdmpassist.org/pdf/state_summaries/Michigan_Summary_Profile_20190815.pdf</t>
  </si>
  <si>
    <t>Required to query the PDMP if prescribing in excess of a 3-days supply, except if a pharmacist will be dispensing the prescription.</t>
  </si>
  <si>
    <t>Minnesota</t>
  </si>
  <si>
    <t>https://www.pdmpassist.org/pdf/state_summaries/Minnesota_Summary_Profile_20191112.pdf</t>
  </si>
  <si>
    <t>yes (future)</t>
  </si>
  <si>
    <t>We are moving towards a model where pharmacies report to the PMP using the owner's first and last name and DOB. Upon querying, the veterinarian will only see animal data. However, prescribers for humans will see all data (both animal and human), as will pharmacists.</t>
  </si>
  <si>
    <t>Mississippi</t>
  </si>
  <si>
    <t>https://www.pdmpassist.org/pdf/state_summaries/Mississippi_Summary_Profile_20190815.pdf</t>
  </si>
  <si>
    <t>Veterinarians can voluntarily query, but do not query</t>
  </si>
  <si>
    <t>https://www.pdmpassist.org/pdf/state_summaries/Missouri_Summary_Profile_20190815.pdf</t>
  </si>
  <si>
    <t>Montana</t>
  </si>
  <si>
    <t>https://www.pdmpassist.org/pdf/state_summaries/Montana_Summary_Profile_20191031.pdf</t>
  </si>
  <si>
    <t>Nebraska</t>
  </si>
  <si>
    <t>https://www.pdmpassist.org/pdf/state_summaries/Nebraska_Summary_Profile_20191220.pdf</t>
  </si>
  <si>
    <t>Veterinarians are not allowed to view PDMP data but are required to submit dispensed data.</t>
  </si>
  <si>
    <t>Nevada</t>
  </si>
  <si>
    <t>https://www.pdmpassist.org/pdf/state_summaries/Nevada_Summary_Profile_20190815.pdf</t>
  </si>
  <si>
    <t>New Hampshire</t>
  </si>
  <si>
    <t>https://www.pdmpassist.org/pdf/state_summaries/New_Hampshire_Summary_Profile_20191126.pdf</t>
  </si>
  <si>
    <t>Veterinarian access to owner's prescription history</t>
  </si>
  <si>
    <t>New Jersey</t>
  </si>
  <si>
    <t>https://www.pdmpassist.org/pdf/state_summaries/New_Jersey_Summary_Profile_20191118.pdf</t>
  </si>
  <si>
    <t>New York</t>
  </si>
  <si>
    <t>https://www.pdmpassist.org/pdf/state_summaries/New_York_Summary_Profile_20190815.pdf</t>
  </si>
  <si>
    <t>North Carolina</t>
  </si>
  <si>
    <t>https://www.pdmpassist.org/pdf/state_summaries/North_Carolina_Summary_Profile_20190815.pdf</t>
  </si>
  <si>
    <t>If registered they can query.</t>
  </si>
  <si>
    <t>North Dakota</t>
  </si>
  <si>
    <t>Veterinarians do not currently have access to the ND PDMP</t>
  </si>
  <si>
    <t>https://www.pdmpassist.org/pdf/state_summaries/North_Dakota_Summary_Profile_20190815.pdf</t>
  </si>
  <si>
    <t>https://www.pdmpassist.org/pdf/state_summaries/Ohio_Summary_Profile_20190815.pdf</t>
  </si>
  <si>
    <t>Ohio</t>
  </si>
  <si>
    <t>Oklahoma</t>
  </si>
  <si>
    <t>https://www.pdmpassist.org/pdf/state_summaries/Oklahoma_Summary_Profile_20191118.pdf</t>
  </si>
  <si>
    <t>https://www.pdmpassist.org/pdf/state_summaries/Oregon_Summary_Profile_20190815.pdf</t>
  </si>
  <si>
    <t>Oregon</t>
  </si>
  <si>
    <t>Pennsylvania</t>
  </si>
  <si>
    <t>https://www.pdmpassist.org/pdf/state_summaries/Pennsylvania_Summary_Profile_20191126.pdf</t>
  </si>
  <si>
    <t>Puerto Rico</t>
  </si>
  <si>
    <t>https://www.pdmpassist.org/pdf/state_summaries/Puerto_Rico_Summary_Profile_20190919.pdf</t>
  </si>
  <si>
    <t>https://www.pdmpassist.org/pdf/state_summaries/Rhode_Island_Summary_Profile_20200406.pdf</t>
  </si>
  <si>
    <t>Rhode Island</t>
  </si>
  <si>
    <t>South Carolina</t>
  </si>
  <si>
    <t>https://www.pdmpassist.org/pdf/state_summaries/South_Carolina_Summary_Profile_20190815.pdf</t>
  </si>
  <si>
    <t>South Dakota</t>
  </si>
  <si>
    <t>https://www.pdmpassist.org/pdf/state_summaries/South_Dakota_Summary_Profile_20191118.pdf</t>
  </si>
  <si>
    <t>Tennessee</t>
  </si>
  <si>
    <t>https://www.pdmpassist.org/pdf/state_summaries/Tennessee_Summary_Profile_20190815.pdf</t>
  </si>
  <si>
    <t>Veterinarians can voluntarily query</t>
  </si>
  <si>
    <t>Texas</t>
  </si>
  <si>
    <t>https://www.pdmpassist.org/pdf/state_summaries/Texas_Summary_Profile_20190910.pdf</t>
  </si>
  <si>
    <t>veterinarians may not search an owner's prescription history, can do animals</t>
  </si>
  <si>
    <t>Utah</t>
  </si>
  <si>
    <t>https://www.pdmpassist.org/pdf/state_summaries/Utah_Summary_Profile_20191126.pdf</t>
  </si>
  <si>
    <t>Vermont</t>
  </si>
  <si>
    <t>https://www.pdmpassist.org/pdf/state_summaries/Vermont_Summary_Profile_20190815.pdf</t>
  </si>
  <si>
    <t>Veterinarians are not allowed to enroll as either requestors or submitters</t>
  </si>
  <si>
    <t>Virginia</t>
  </si>
  <si>
    <t>https://www.pdmpassist.org/pdf/state_summaries/Virginia_Summary_Profile_20190815.pdf</t>
  </si>
  <si>
    <t>Animal Owner's Name, Animal Owner's Address</t>
  </si>
  <si>
    <t>Washington</t>
  </si>
  <si>
    <t>https://www.pdmpassist.org/pdf/state_summaries/Washington_Summary_Profile_20191203.pdf</t>
  </si>
  <si>
    <t>West Virginia</t>
  </si>
  <si>
    <t>https://www.pdmpassist.org/pdf/state_summaries/West_Virginia_Summary_Profile_20190815.pdf</t>
  </si>
  <si>
    <t>Wisconsin</t>
  </si>
  <si>
    <t>https://www.pdmpassist.org/pdf/state_summaries/Wisconsin_Summary_Profile.pdf</t>
  </si>
  <si>
    <t>Wyoming</t>
  </si>
  <si>
    <t>https://www.pdmpassist.org/pdf/state_summaries/Wyoming_Summary_Profile_20190815.pdf</t>
  </si>
  <si>
    <t>reduction</t>
  </si>
  <si>
    <t>increase</t>
  </si>
  <si>
    <t>methadone_2019_Registrants</t>
  </si>
  <si>
    <t>methadone_2019_grams</t>
  </si>
  <si>
    <t>American Samoa</t>
  </si>
  <si>
    <t>New Mexico</t>
  </si>
  <si>
    <t>https://www.pdmpassist.org/pdf/state_summaries/New_Mexico_Summary_Profile_20190815.pdf</t>
  </si>
  <si>
    <t>Veterinarians can request access to the NM PMP and can voluntarily query the database</t>
  </si>
  <si>
    <t>Virgin Islands</t>
  </si>
  <si>
    <t>total (report 5)</t>
  </si>
  <si>
    <t>total (report 7 )</t>
  </si>
  <si>
    <t>pentobarbital_2017_recipients</t>
  </si>
  <si>
    <t>pent_17_grams</t>
  </si>
  <si>
    <t>Percent</t>
  </si>
  <si>
    <t>14to19</t>
  </si>
  <si>
    <t>codeine</t>
  </si>
  <si>
    <t>fentanyl</t>
  </si>
  <si>
    <t>codeine (for sale)</t>
  </si>
  <si>
    <t>hydrocodone</t>
  </si>
  <si>
    <t>hydrocodone (for sale)</t>
  </si>
  <si>
    <t>Methadone (for sale)</t>
  </si>
  <si>
    <t>morphine (for sale)</t>
  </si>
  <si>
    <t>Pentobarbital</t>
  </si>
  <si>
    <t>oxycodone (sale)</t>
  </si>
  <si>
    <t>DEA Production Quotas</t>
  </si>
  <si>
    <t>https://www.federalregister.gov/documents/2019/12/02/2019-26119/established-aggregate-production-quotas-for-schedule-i-and-ii-controlled-substances-and-assessment</t>
  </si>
  <si>
    <t>2009   source</t>
  </si>
  <si>
    <t>https://www.deadiversion.usdoj.gov/fed_regs/quotas/2009/fr10212.htm</t>
  </si>
  <si>
    <t>Change 9 20 20</t>
  </si>
  <si>
    <t>2020  source:</t>
  </si>
  <si>
    <t>2010 source:</t>
  </si>
  <si>
    <t>https://www.deadiversion.usdoj.gov/fed_regs/quotas/2010/fr0914.htm</t>
  </si>
  <si>
    <t>DL-amphetamine</t>
  </si>
  <si>
    <t>D-Amphetamine</t>
  </si>
  <si>
    <t>methyphenidate</t>
  </si>
  <si>
    <t>cocaine</t>
  </si>
  <si>
    <t>buprenorphine</t>
  </si>
  <si>
    <t>oxydocone</t>
  </si>
  <si>
    <t>meperidine</t>
  </si>
  <si>
    <t>mrphine</t>
  </si>
  <si>
    <t>hydromorphone</t>
  </si>
  <si>
    <t>methadone</t>
  </si>
  <si>
    <t>national</t>
  </si>
  <si>
    <t>PR</t>
  </si>
  <si>
    <t>g</t>
  </si>
  <si>
    <t>N</t>
  </si>
  <si>
    <t>0</t>
  </si>
  <si>
    <t>Truncated</t>
  </si>
  <si>
    <t xml:space="preserve">Report 7-National </t>
  </si>
  <si>
    <t>Run Date</t>
  </si>
  <si>
    <t>12/12/2014</t>
  </si>
  <si>
    <t>Report 5-State</t>
  </si>
  <si>
    <t>.49 diff</t>
  </si>
  <si>
    <t>pento</t>
  </si>
  <si>
    <t>total-pento</t>
  </si>
  <si>
    <t>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</si>
</sst>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24">
    <font>
      <sz val="11"/>
      <color theme="1"/>
      <name val="Calibri"/>
      <family val="2"/>
      <scheme val="minor"/>
    </font>
    <font>
      <sz val="10"/>
      <name val="Calibri"/>
      <family val="2"/>
    </font>
    <font>
      <sz val="11"/>
      <color rgb="FFFF0000"/>
      <name val="Calibri"/>
      <family val="2"/>
      <scheme val="minor"/>
    </font>
    <font>
      <b/>
      <sz val="11"/>
      <color theme="1"/>
      <name val="Calibri"/>
      <family val="2"/>
      <scheme val="minor"/>
    </font>
    <font>
      <sz val="9.5"/>
      <name val="Carlito"/>
    </font>
    <font>
      <sz val="9.5"/>
      <name val="Carlito"/>
      <family val="2"/>
    </font>
    <font>
      <sz val="9.5"/>
      <color rgb="FF000000"/>
      <name val="Carlito"/>
      <family val="2"/>
    </font>
    <font>
      <sz val="7"/>
      <name val="Carlito"/>
    </font>
    <font>
      <sz val="7"/>
      <name val="Carlito"/>
      <family val="2"/>
    </font>
    <font>
      <sz val="7"/>
      <color rgb="FF000000"/>
      <name val="Carlito"/>
      <family val="2"/>
    </font>
    <font>
      <sz val="11"/>
      <name val="Calibri"/>
      <family val="2"/>
    </font>
    <font>
      <sz val="11"/>
      <name val="Calibri"/>
      <family val="2"/>
    </font>
    <font>
      <sz val="11"/>
      <color rgb="FF000000"/>
      <name val="Calibri"/>
      <family val="2"/>
    </font>
    <font>
      <sz val="9.5"/>
      <name val="Calibri"/>
      <family val="2"/>
    </font>
    <font>
      <sz val="9.5"/>
      <color rgb="FF212121"/>
      <name val="Calibri"/>
      <family val="2"/>
    </font>
    <font>
      <b/>
      <sz val="9.5"/>
      <color rgb="FF212121"/>
      <name val="Calibri"/>
      <family val="2"/>
    </font>
    <font>
      <u/>
      <sz val="11"/>
      <color theme="1"/>
      <name val="Calibri"/>
      <family val="2"/>
      <scheme val="minor"/>
    </font>
    <font>
      <b/>
      <u/>
      <sz val="11"/>
      <color theme="1"/>
      <name val="Calibri"/>
      <family val="2"/>
      <scheme val="minor"/>
    </font>
    <font>
      <b/>
      <sz val="11"/>
      <color rgb="FF000000"/>
      <name val="Calibri"/>
      <family val="2"/>
    </font>
    <font>
      <u/>
      <sz val="11"/>
      <color theme="10"/>
      <name val="Calibri"/>
      <family val="2"/>
      <scheme val="minor"/>
    </font>
    <font>
      <sz val="10"/>
      <name val="Arial"/>
      <family val="2"/>
    </font>
    <font>
      <sz val="11"/>
      <color theme="1"/>
      <name val="Calibri"/>
      <family val="2"/>
      <scheme val="minor"/>
    </font>
    <font>
      <sz val="12"/>
      <color rgb="FF333333"/>
      <name val="Georgia"/>
      <family val="1"/>
    </font>
    <font>
      <sz val="8"/>
      <color rgb="FF181342"/>
      <name val="Verdana"/>
      <family val="2"/>
    </font>
  </fonts>
  <fills count="13">
    <fill>
      <patternFill patternType="none"/>
    </fill>
    <fill>
      <patternFill patternType="gray125"/>
    </fill>
    <fill>
      <patternFill patternType="solid">
        <fgColor theme="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
      <patternFill patternType="solid">
        <fgColor rgb="FF00B050"/>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rgb="FFF1F1F1"/>
        <bgColor indexed="64"/>
      </patternFill>
    </fill>
    <fill>
      <patternFill patternType="solid">
        <fgColor theme="9"/>
        <bgColor indexed="64"/>
      </patternFill>
    </fill>
  </fills>
  <borders count="2">
    <border>
      <left/>
      <right/>
      <top/>
      <bottom/>
      <diagonal/>
    </border>
    <border>
      <left style="thin">
        <color rgb="FFE1E1E1"/>
      </left>
      <right style="thin">
        <color rgb="FFE1E1E1"/>
      </right>
      <top style="thin">
        <color rgb="FFE1E1E1"/>
      </top>
      <bottom style="thin">
        <color rgb="FFE1E1E1"/>
      </bottom>
      <diagonal/>
    </border>
  </borders>
  <cellStyleXfs count="3">
    <xf numFmtId="0" fontId="0" fillId="0" borderId="0"/>
    <xf numFmtId="0" fontId="19" fillId="0" borderId="0" applyNumberFormat="0" applyFill="0" applyBorder="0" applyAlignment="0" applyProtection="0"/>
    <xf numFmtId="43" fontId="21" fillId="0" borderId="0" applyFont="0" applyFill="0" applyBorder="0" applyAlignment="0" applyProtection="0"/>
  </cellStyleXfs>
  <cellXfs count="91">
    <xf numFmtId="0" fontId="0" fillId="0" borderId="0" xfId="0"/>
    <xf numFmtId="0" fontId="1" fillId="0" borderId="0" xfId="0" applyNumberFormat="1" applyFont="1"/>
    <xf numFmtId="1" fontId="1" fillId="0" borderId="0" xfId="0" applyNumberFormat="1" applyFont="1"/>
    <xf numFmtId="2" fontId="1" fillId="0" borderId="0" xfId="0" applyNumberFormat="1" applyFont="1"/>
    <xf numFmtId="4" fontId="1" fillId="0" borderId="0" xfId="0" applyNumberFormat="1" applyFont="1"/>
    <xf numFmtId="0" fontId="1" fillId="2" borderId="0" xfId="0" applyNumberFormat="1" applyFont="1" applyFill="1"/>
    <xf numFmtId="1" fontId="1" fillId="3" borderId="0" xfId="0" applyNumberFormat="1" applyFont="1" applyFill="1"/>
    <xf numFmtId="164" fontId="1" fillId="0" borderId="0" xfId="0" applyNumberFormat="1" applyFont="1"/>
    <xf numFmtId="0" fontId="1" fillId="4" borderId="0" xfId="0" applyNumberFormat="1" applyFont="1" applyFill="1"/>
    <xf numFmtId="0" fontId="1" fillId="5" borderId="0" xfId="0" applyNumberFormat="1" applyFont="1" applyFill="1"/>
    <xf numFmtId="0" fontId="4" fillId="0" borderId="0" xfId="0" applyFont="1" applyFill="1" applyBorder="1" applyAlignment="1">
      <alignment horizontal="left" vertical="top" wrapText="1" indent="1"/>
    </xf>
    <xf numFmtId="1" fontId="6" fillId="0" borderId="0" xfId="0" applyNumberFormat="1" applyFont="1" applyFill="1" applyBorder="1" applyAlignment="1">
      <alignment horizontal="right" vertical="top" shrinkToFit="1"/>
    </xf>
    <xf numFmtId="2" fontId="6" fillId="0" borderId="0" xfId="0" applyNumberFormat="1" applyFont="1" applyFill="1" applyBorder="1" applyAlignment="1">
      <alignment horizontal="right" vertical="top" shrinkToFit="1"/>
    </xf>
    <xf numFmtId="4" fontId="6" fillId="0" borderId="0" xfId="0" applyNumberFormat="1" applyFont="1" applyFill="1" applyBorder="1" applyAlignment="1">
      <alignment horizontal="right" vertical="top" shrinkToFit="1"/>
    </xf>
    <xf numFmtId="164" fontId="6" fillId="0" borderId="0" xfId="0" applyNumberFormat="1" applyFont="1" applyFill="1" applyBorder="1" applyAlignment="1">
      <alignment horizontal="right" vertical="top" shrinkToFit="1"/>
    </xf>
    <xf numFmtId="0" fontId="7" fillId="0" borderId="0" xfId="0" applyFont="1" applyFill="1" applyBorder="1" applyAlignment="1">
      <alignment horizontal="left" vertical="top" wrapText="1" indent="1"/>
    </xf>
    <xf numFmtId="0" fontId="7" fillId="2" borderId="0" xfId="0" applyFont="1" applyFill="1" applyBorder="1" applyAlignment="1">
      <alignment horizontal="left" vertical="top" wrapText="1" indent="1"/>
    </xf>
    <xf numFmtId="1" fontId="9" fillId="0" borderId="0" xfId="0" applyNumberFormat="1" applyFont="1" applyFill="1" applyBorder="1" applyAlignment="1">
      <alignment horizontal="right" vertical="top" shrinkToFit="1"/>
    </xf>
    <xf numFmtId="2" fontId="9" fillId="0" borderId="0" xfId="0" applyNumberFormat="1" applyFont="1" applyFill="1" applyBorder="1" applyAlignment="1">
      <alignment horizontal="right" vertical="top" shrinkToFit="1"/>
    </xf>
    <xf numFmtId="4" fontId="9" fillId="0" borderId="0" xfId="0" applyNumberFormat="1" applyFont="1" applyFill="1" applyBorder="1" applyAlignment="1">
      <alignment horizontal="right" vertical="top" shrinkToFit="1"/>
    </xf>
    <xf numFmtId="0" fontId="10" fillId="0" borderId="0" xfId="0" applyFont="1" applyFill="1" applyBorder="1" applyAlignment="1">
      <alignment horizontal="left" vertical="top" wrapText="1" indent="1"/>
    </xf>
    <xf numFmtId="1" fontId="12" fillId="0" borderId="0" xfId="0" applyNumberFormat="1" applyFont="1" applyFill="1" applyBorder="1" applyAlignment="1">
      <alignment horizontal="right" vertical="top" shrinkToFit="1"/>
    </xf>
    <xf numFmtId="2" fontId="12" fillId="0" borderId="0" xfId="0" applyNumberFormat="1" applyFont="1" applyFill="1" applyBorder="1" applyAlignment="1">
      <alignment horizontal="right" vertical="top" shrinkToFit="1"/>
    </xf>
    <xf numFmtId="4" fontId="12" fillId="0" borderId="0" xfId="0" applyNumberFormat="1" applyFont="1" applyFill="1" applyBorder="1" applyAlignment="1">
      <alignment horizontal="right" vertical="top" shrinkToFit="1"/>
    </xf>
    <xf numFmtId="1" fontId="9" fillId="3" borderId="0" xfId="0" applyNumberFormat="1" applyFont="1" applyFill="1" applyBorder="1" applyAlignment="1">
      <alignment horizontal="right" vertical="top" shrinkToFit="1"/>
    </xf>
    <xf numFmtId="1" fontId="12" fillId="3" borderId="0" xfId="0" applyNumberFormat="1" applyFont="1" applyFill="1" applyBorder="1" applyAlignment="1">
      <alignment horizontal="right" vertical="top" shrinkToFit="1"/>
    </xf>
    <xf numFmtId="2" fontId="12" fillId="0" borderId="0" xfId="0" applyNumberFormat="1" applyFont="1" applyFill="1" applyBorder="1" applyAlignment="1">
      <alignment horizontal="right" vertical="top" indent="1" shrinkToFit="1"/>
    </xf>
    <xf numFmtId="164" fontId="12" fillId="0" borderId="0" xfId="0" applyNumberFormat="1" applyFont="1" applyFill="1" applyBorder="1" applyAlignment="1">
      <alignment horizontal="right" vertical="top" shrinkToFit="1"/>
    </xf>
    <xf numFmtId="4" fontId="12" fillId="0" borderId="0" xfId="0" applyNumberFormat="1" applyFont="1" applyFill="1" applyBorder="1" applyAlignment="1">
      <alignment horizontal="right" vertical="top" indent="1" shrinkToFit="1"/>
    </xf>
    <xf numFmtId="164" fontId="12" fillId="0" borderId="0" xfId="0" applyNumberFormat="1" applyFont="1" applyFill="1" applyBorder="1" applyAlignment="1">
      <alignment horizontal="right" vertical="top" indent="1" shrinkToFit="1"/>
    </xf>
    <xf numFmtId="0" fontId="10" fillId="2" borderId="0" xfId="0" applyFont="1" applyFill="1" applyBorder="1" applyAlignment="1">
      <alignment horizontal="left" vertical="top" wrapText="1" indent="1"/>
    </xf>
    <xf numFmtId="0" fontId="10" fillId="0" borderId="0" xfId="0" applyFont="1" applyFill="1" applyBorder="1" applyAlignment="1">
      <alignment horizontal="left" vertical="top" wrapText="1"/>
    </xf>
    <xf numFmtId="1" fontId="12" fillId="0" borderId="0" xfId="0" applyNumberFormat="1" applyFont="1" applyFill="1" applyBorder="1" applyAlignment="1">
      <alignment horizontal="right" vertical="center" shrinkToFit="1"/>
    </xf>
    <xf numFmtId="2" fontId="12" fillId="0" borderId="0" xfId="0" applyNumberFormat="1" applyFont="1" applyFill="1" applyBorder="1" applyAlignment="1">
      <alignment horizontal="right" vertical="center" shrinkToFit="1"/>
    </xf>
    <xf numFmtId="0" fontId="11" fillId="2" borderId="0" xfId="0" applyFont="1" applyFill="1" applyBorder="1" applyAlignment="1">
      <alignment horizontal="left" vertical="top" wrapText="1" indent="1"/>
    </xf>
    <xf numFmtId="0" fontId="10" fillId="2" borderId="0" xfId="0" applyFont="1" applyFill="1" applyBorder="1" applyAlignment="1">
      <alignment horizontal="left" vertical="top" wrapText="1"/>
    </xf>
    <xf numFmtId="1" fontId="12" fillId="7" borderId="0" xfId="0" applyNumberFormat="1" applyFont="1" applyFill="1" applyBorder="1" applyAlignment="1">
      <alignment horizontal="right" vertical="top" shrinkToFit="1"/>
    </xf>
    <xf numFmtId="0" fontId="13" fillId="0" borderId="1" xfId="0" applyFont="1" applyFill="1" applyBorder="1" applyAlignment="1">
      <alignment horizontal="left" vertical="top" wrapText="1"/>
    </xf>
    <xf numFmtId="1" fontId="14" fillId="0" borderId="1" xfId="0" applyNumberFormat="1" applyFont="1" applyFill="1" applyBorder="1" applyAlignment="1">
      <alignment horizontal="right" vertical="top" shrinkToFit="1"/>
    </xf>
    <xf numFmtId="2" fontId="14" fillId="0" borderId="1" xfId="0" applyNumberFormat="1" applyFont="1" applyFill="1" applyBorder="1" applyAlignment="1">
      <alignment horizontal="right" vertical="top" shrinkToFit="1"/>
    </xf>
    <xf numFmtId="4" fontId="14" fillId="0" borderId="1" xfId="0" applyNumberFormat="1" applyFont="1" applyFill="1" applyBorder="1" applyAlignment="1">
      <alignment horizontal="right" vertical="top" shrinkToFit="1"/>
    </xf>
    <xf numFmtId="2" fontId="15" fillId="0" borderId="1" xfId="0" applyNumberFormat="1" applyFont="1" applyFill="1" applyBorder="1" applyAlignment="1">
      <alignment horizontal="right" vertical="top" shrinkToFit="1"/>
    </xf>
    <xf numFmtId="4" fontId="15" fillId="0" borderId="1" xfId="0" applyNumberFormat="1" applyFont="1" applyFill="1" applyBorder="1" applyAlignment="1">
      <alignment horizontal="right" vertical="top" shrinkToFit="1"/>
    </xf>
    <xf numFmtId="1" fontId="14" fillId="7" borderId="1" xfId="0" applyNumberFormat="1" applyFont="1" applyFill="1" applyBorder="1" applyAlignment="1">
      <alignment horizontal="right" vertical="top" shrinkToFit="1"/>
    </xf>
    <xf numFmtId="0" fontId="16" fillId="0" borderId="0" xfId="0" applyFont="1"/>
    <xf numFmtId="0" fontId="1" fillId="6" borderId="0" xfId="0" applyNumberFormat="1" applyFont="1" applyFill="1"/>
    <xf numFmtId="0" fontId="1" fillId="8" borderId="0" xfId="0" applyNumberFormat="1" applyFont="1" applyFill="1"/>
    <xf numFmtId="0" fontId="1" fillId="9" borderId="0" xfId="0" applyNumberFormat="1" applyFont="1" applyFill="1"/>
    <xf numFmtId="0" fontId="0" fillId="8" borderId="0" xfId="0" applyFill="1"/>
    <xf numFmtId="0" fontId="17" fillId="0" borderId="0" xfId="0" applyFont="1"/>
    <xf numFmtId="2" fontId="18" fillId="0" borderId="0" xfId="0" applyNumberFormat="1" applyFont="1" applyFill="1" applyBorder="1" applyAlignment="1">
      <alignment horizontal="right" vertical="top" indent="1" shrinkToFit="1"/>
    </xf>
    <xf numFmtId="0" fontId="3" fillId="0" borderId="0" xfId="0" applyFont="1"/>
    <xf numFmtId="4" fontId="18" fillId="0" borderId="0" xfId="0" applyNumberFormat="1" applyFont="1" applyFill="1" applyBorder="1" applyAlignment="1">
      <alignment horizontal="right" vertical="top" indent="1" shrinkToFit="1"/>
    </xf>
    <xf numFmtId="164" fontId="18" fillId="0" borderId="0" xfId="0" applyNumberFormat="1" applyFont="1" applyFill="1" applyBorder="1" applyAlignment="1">
      <alignment horizontal="right" vertical="top" indent="1" shrinkToFit="1"/>
    </xf>
    <xf numFmtId="4" fontId="1" fillId="7" borderId="0" xfId="0" applyNumberFormat="1" applyFont="1" applyFill="1"/>
    <xf numFmtId="2" fontId="1" fillId="7" borderId="0" xfId="0" applyNumberFormat="1" applyFont="1" applyFill="1"/>
    <xf numFmtId="2" fontId="6" fillId="7" borderId="0" xfId="0" applyNumberFormat="1" applyFont="1" applyFill="1" applyBorder="1" applyAlignment="1">
      <alignment horizontal="right" vertical="top" shrinkToFit="1"/>
    </xf>
    <xf numFmtId="2" fontId="18" fillId="7" borderId="0" xfId="0" applyNumberFormat="1" applyFont="1" applyFill="1" applyBorder="1" applyAlignment="1">
      <alignment horizontal="right" vertical="top" indent="1" shrinkToFit="1"/>
    </xf>
    <xf numFmtId="1" fontId="1" fillId="7" borderId="0" xfId="0" applyNumberFormat="1" applyFont="1" applyFill="1"/>
    <xf numFmtId="4" fontId="12" fillId="7" borderId="0" xfId="0" applyNumberFormat="1" applyFont="1" applyFill="1" applyBorder="1" applyAlignment="1">
      <alignment horizontal="right" vertical="top" shrinkToFit="1"/>
    </xf>
    <xf numFmtId="2" fontId="15" fillId="7" borderId="1" xfId="0" applyNumberFormat="1" applyFont="1" applyFill="1" applyBorder="1" applyAlignment="1">
      <alignment horizontal="right" vertical="top" shrinkToFit="1"/>
    </xf>
    <xf numFmtId="2" fontId="12" fillId="7" borderId="0" xfId="0" applyNumberFormat="1" applyFont="1" applyFill="1" applyBorder="1" applyAlignment="1">
      <alignment horizontal="right" vertical="top" shrinkToFit="1"/>
    </xf>
    <xf numFmtId="1" fontId="6" fillId="7" borderId="0" xfId="0" applyNumberFormat="1" applyFont="1" applyFill="1" applyBorder="1" applyAlignment="1">
      <alignment horizontal="right" vertical="top" shrinkToFit="1"/>
    </xf>
    <xf numFmtId="2" fontId="1" fillId="0" borderId="0" xfId="0" applyNumberFormat="1" applyFont="1" applyFill="1" applyBorder="1"/>
    <xf numFmtId="0" fontId="0" fillId="7" borderId="0" xfId="0" applyFill="1"/>
    <xf numFmtId="0" fontId="19" fillId="0" borderId="0" xfId="1"/>
    <xf numFmtId="0" fontId="2" fillId="0" borderId="0" xfId="0" applyFont="1"/>
    <xf numFmtId="0" fontId="0" fillId="0" borderId="0" xfId="0" applyFont="1"/>
    <xf numFmtId="0" fontId="20" fillId="0" borderId="0" xfId="0" applyFont="1"/>
    <xf numFmtId="0" fontId="0" fillId="10" borderId="0" xfId="0" applyFill="1"/>
    <xf numFmtId="0" fontId="22" fillId="0" borderId="0" xfId="0" applyFont="1"/>
    <xf numFmtId="3" fontId="23" fillId="0" borderId="0" xfId="0" applyNumberFormat="1" applyFont="1"/>
    <xf numFmtId="43" fontId="0" fillId="0" borderId="0" xfId="2" applyFont="1"/>
    <xf numFmtId="43" fontId="0" fillId="0" borderId="0" xfId="0" applyNumberFormat="1"/>
    <xf numFmtId="43" fontId="22" fillId="0" borderId="0" xfId="2" applyFont="1"/>
    <xf numFmtId="43" fontId="22" fillId="11" borderId="0" xfId="2" applyFont="1" applyFill="1" applyAlignment="1">
      <alignment horizontal="right" vertical="center" wrapText="1"/>
    </xf>
    <xf numFmtId="43" fontId="0" fillId="6" borderId="0" xfId="2" applyFont="1" applyFill="1"/>
    <xf numFmtId="0" fontId="0" fillId="6" borderId="0" xfId="0" applyFill="1"/>
    <xf numFmtId="43" fontId="0" fillId="0" borderId="0" xfId="2" quotePrefix="1" applyFont="1"/>
    <xf numFmtId="43" fontId="0" fillId="0" borderId="0" xfId="2" applyFont="1" applyFill="1"/>
    <xf numFmtId="0" fontId="0" fillId="0" borderId="0" xfId="0" applyFill="1"/>
    <xf numFmtId="0" fontId="0" fillId="0" borderId="0" xfId="0" quotePrefix="1"/>
    <xf numFmtId="0" fontId="0" fillId="0" borderId="0" xfId="2" quotePrefix="1" applyNumberFormat="1" applyFont="1"/>
    <xf numFmtId="4" fontId="0" fillId="0" borderId="0" xfId="0" applyNumberFormat="1"/>
    <xf numFmtId="4" fontId="0" fillId="7" borderId="0" xfId="0" applyNumberFormat="1" applyFill="1"/>
    <xf numFmtId="4" fontId="0" fillId="6" borderId="0" xfId="0" applyNumberFormat="1" applyFill="1"/>
    <xf numFmtId="14" fontId="0" fillId="0" borderId="0" xfId="0" applyNumberFormat="1"/>
    <xf numFmtId="0" fontId="0" fillId="12" borderId="0" xfId="0" applyFill="1"/>
    <xf numFmtId="43" fontId="0" fillId="12" borderId="0" xfId="2" applyFont="1" applyFill="1"/>
    <xf numFmtId="14" fontId="0" fillId="6" borderId="0" xfId="0" applyNumberFormat="1" applyFill="1"/>
    <xf numFmtId="2" fontId="0" fillId="0" borderId="0" xfId="0" applyNumberFormat="1"/>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3" Type="http://schemas.openxmlformats.org/officeDocument/2006/relationships/hyperlink" Target="https://www.pdmpassist.org/pdf/state_summaries/Hawaii_Summary_Profile_20190815.pdf" TargetMode="External"/><Relationship Id="rId18" Type="http://schemas.openxmlformats.org/officeDocument/2006/relationships/hyperlink" Target="https://www.pdmpassist.org/pdf/state_summaries/Kansas_Summary_Profile_20190815.pdf" TargetMode="External"/><Relationship Id="rId26" Type="http://schemas.openxmlformats.org/officeDocument/2006/relationships/hyperlink" Target="https://www.pdmpassist.org/pdf/state_summaries/Mississippi_Summary_Profile_20190815.pdf" TargetMode="External"/><Relationship Id="rId39" Type="http://schemas.openxmlformats.org/officeDocument/2006/relationships/hyperlink" Target="https://www.pdmpassist.org/pdf/state_summaries/Pennsylvania_Summary_Profile_20191126.pdf" TargetMode="External"/><Relationship Id="rId3" Type="http://schemas.openxmlformats.org/officeDocument/2006/relationships/hyperlink" Target="https://www.pdmpassist.org/pdf/state_summaries/Arizona_Summary_Profile_20191118.pdf" TargetMode="External"/><Relationship Id="rId21" Type="http://schemas.openxmlformats.org/officeDocument/2006/relationships/hyperlink" Target="https://www.pdmpassist.org/pdf/state_summaries/Maine_Summary_Profile_20190815.pdf" TargetMode="External"/><Relationship Id="rId34" Type="http://schemas.openxmlformats.org/officeDocument/2006/relationships/hyperlink" Target="https://www.pdmpassist.org/pdf/state_summaries/North_Carolina_Summary_Profile_20190815.pdf" TargetMode="External"/><Relationship Id="rId42" Type="http://schemas.openxmlformats.org/officeDocument/2006/relationships/hyperlink" Target="https://www.pdmpassist.org/pdf/state_summaries/South_Carolina_Summary_Profile_20190815.pdf" TargetMode="External"/><Relationship Id="rId47" Type="http://schemas.openxmlformats.org/officeDocument/2006/relationships/hyperlink" Target="https://www.pdmpassist.org/pdf/state_summaries/Vermont_Summary_Profile_20190815.pdf" TargetMode="External"/><Relationship Id="rId50" Type="http://schemas.openxmlformats.org/officeDocument/2006/relationships/hyperlink" Target="https://www.pdmpassist.org/pdf/state_summaries/West_Virginia_Summary_Profile_20190815.pdf" TargetMode="External"/><Relationship Id="rId7" Type="http://schemas.openxmlformats.org/officeDocument/2006/relationships/hyperlink" Target="https://www.pdmpassist.org/pdf/state_summaries/Connecticut_Summary_Profile_20190815.pdf" TargetMode="External"/><Relationship Id="rId12" Type="http://schemas.openxmlformats.org/officeDocument/2006/relationships/hyperlink" Target="https://www.pdmpassist.org/pdf/state_summaries/Guam_Summary_Profile_20190815.pdf" TargetMode="External"/><Relationship Id="rId17" Type="http://schemas.openxmlformats.org/officeDocument/2006/relationships/hyperlink" Target="https://www.pdmpassist.org/pdf/state_summaries/Iowa_Summary_Profile_20190828.pdf" TargetMode="External"/><Relationship Id="rId25" Type="http://schemas.openxmlformats.org/officeDocument/2006/relationships/hyperlink" Target="https://www.pdmpassist.org/pdf/state_summaries/Minnesota_Summary_Profile_20191112.pdf" TargetMode="External"/><Relationship Id="rId33" Type="http://schemas.openxmlformats.org/officeDocument/2006/relationships/hyperlink" Target="https://www.pdmpassist.org/pdf/state_summaries/New_York_Summary_Profile_20190815.pdf" TargetMode="External"/><Relationship Id="rId38" Type="http://schemas.openxmlformats.org/officeDocument/2006/relationships/hyperlink" Target="https://www.pdmpassist.org/pdf/state_summaries/Oregon_Summary_Profile_20190815.pdf" TargetMode="External"/><Relationship Id="rId46" Type="http://schemas.openxmlformats.org/officeDocument/2006/relationships/hyperlink" Target="https://www.pdmpassist.org/pdf/state_summaries/Utah_Summary_Profile_20191126.pdf" TargetMode="External"/><Relationship Id="rId2" Type="http://schemas.openxmlformats.org/officeDocument/2006/relationships/hyperlink" Target="https://www.pdmpassist.org/pdf/state_summaries/Alaska_Summary_Profile_20190919.pdf" TargetMode="External"/><Relationship Id="rId16" Type="http://schemas.openxmlformats.org/officeDocument/2006/relationships/hyperlink" Target="https://www.pdmpassist.org/pdf/state_summaries/Indiana_Summary_Profile_20190815.pdf" TargetMode="External"/><Relationship Id="rId20" Type="http://schemas.openxmlformats.org/officeDocument/2006/relationships/hyperlink" Target="https://www.pdmpassist.org/pdf/state_summaries/Louisiana_Summary_Profile_20190815.pdf" TargetMode="External"/><Relationship Id="rId29" Type="http://schemas.openxmlformats.org/officeDocument/2006/relationships/hyperlink" Target="https://www.pdmpassist.org/pdf/state_summaries/Nebraska_Summary_Profile_20191220.pdf" TargetMode="External"/><Relationship Id="rId41" Type="http://schemas.openxmlformats.org/officeDocument/2006/relationships/hyperlink" Target="https://www.pdmpassist.org/pdf/state_summaries/Rhode_Island_Summary_Profile_20200406.pdf" TargetMode="External"/><Relationship Id="rId1" Type="http://schemas.openxmlformats.org/officeDocument/2006/relationships/hyperlink" Target="https://www.pdmpassist.org/pdf/state_summaries/Alabama_Summary_Profile_20191126.pdf" TargetMode="External"/><Relationship Id="rId6" Type="http://schemas.openxmlformats.org/officeDocument/2006/relationships/hyperlink" Target="https://www.pdmpassist.org/pdf/state_summaries/Colorado_Summary_Profile_20191118.pdf" TargetMode="External"/><Relationship Id="rId11" Type="http://schemas.openxmlformats.org/officeDocument/2006/relationships/hyperlink" Target="https://www.pdmpassist.org/pdf/state_summaries/Georgia_Summary_Profile_20191126.pdf" TargetMode="External"/><Relationship Id="rId24" Type="http://schemas.openxmlformats.org/officeDocument/2006/relationships/hyperlink" Target="https://www.pdmpassist.org/pdf/state_summaries/Michigan_Summary_Profile_20190815.pdf" TargetMode="External"/><Relationship Id="rId32" Type="http://schemas.openxmlformats.org/officeDocument/2006/relationships/hyperlink" Target="https://www.pdmpassist.org/pdf/state_summaries/New_Jersey_Summary_Profile_20191118.pdf" TargetMode="External"/><Relationship Id="rId37" Type="http://schemas.openxmlformats.org/officeDocument/2006/relationships/hyperlink" Target="https://www.pdmpassist.org/pdf/state_summaries/Oklahoma_Summary_Profile_20191118.pdf" TargetMode="External"/><Relationship Id="rId40" Type="http://schemas.openxmlformats.org/officeDocument/2006/relationships/hyperlink" Target="https://www.pdmpassist.org/pdf/state_summaries/Puerto_Rico_Summary_Profile_20190919.pdf" TargetMode="External"/><Relationship Id="rId45" Type="http://schemas.openxmlformats.org/officeDocument/2006/relationships/hyperlink" Target="https://www.pdmpassist.org/pdf/state_summaries/Texas_Summary_Profile_20190910.pdf" TargetMode="External"/><Relationship Id="rId53" Type="http://schemas.openxmlformats.org/officeDocument/2006/relationships/printerSettings" Target="../printerSettings/printerSettings3.bin"/><Relationship Id="rId5" Type="http://schemas.openxmlformats.org/officeDocument/2006/relationships/hyperlink" Target="https://www.pdmpassist.org/pdf/state_summaries/California_Summary_Profile_20190815.pdf" TargetMode="External"/><Relationship Id="rId15" Type="http://schemas.openxmlformats.org/officeDocument/2006/relationships/hyperlink" Target="https://www.pdmpassist.org/pdf/state_summaries/Illinois_Summary_Profile_20191118.pdf" TargetMode="External"/><Relationship Id="rId23" Type="http://schemas.openxmlformats.org/officeDocument/2006/relationships/hyperlink" Target="https://www.pdmpassist.org/pdf/state_summaries/Massachusetts_Summary_Profile_20190827.pdf" TargetMode="External"/><Relationship Id="rId28" Type="http://schemas.openxmlformats.org/officeDocument/2006/relationships/hyperlink" Target="https://www.pdmpassist.org/pdf/state_summaries/Montana_Summary_Profile_20191031.pdf" TargetMode="External"/><Relationship Id="rId36" Type="http://schemas.openxmlformats.org/officeDocument/2006/relationships/hyperlink" Target="https://www.pdmpassist.org/pdf/state_summaries/Ohio_Summary_Profile_20190815.pdf" TargetMode="External"/><Relationship Id="rId49" Type="http://schemas.openxmlformats.org/officeDocument/2006/relationships/hyperlink" Target="https://www.pdmpassist.org/pdf/state_summaries/Washington_Summary_Profile_20191203.pdf" TargetMode="External"/><Relationship Id="rId10" Type="http://schemas.openxmlformats.org/officeDocument/2006/relationships/hyperlink" Target="https://www.pdmpassist.org/pdf/state_summaries/Florida_Summary_Profile_20191126.pdf" TargetMode="External"/><Relationship Id="rId19" Type="http://schemas.openxmlformats.org/officeDocument/2006/relationships/hyperlink" Target="https://www.pdmpassist.org/pdf/state_summaries/Kentucky_Summary_profile_20200624.pdf" TargetMode="External"/><Relationship Id="rId31" Type="http://schemas.openxmlformats.org/officeDocument/2006/relationships/hyperlink" Target="https://www.pdmpassist.org/pdf/state_summaries/New_Hampshire_Summary_Profile_20191126.pdf" TargetMode="External"/><Relationship Id="rId44" Type="http://schemas.openxmlformats.org/officeDocument/2006/relationships/hyperlink" Target="https://www.pdmpassist.org/pdf/state_summaries/Tennessee_Summary_Profile_20190815.pdf" TargetMode="External"/><Relationship Id="rId52" Type="http://schemas.openxmlformats.org/officeDocument/2006/relationships/hyperlink" Target="https://www.pdmpassist.org/pdf/state_summaries/Wyoming_Summary_Profile_20190815.pdf" TargetMode="External"/><Relationship Id="rId4" Type="http://schemas.openxmlformats.org/officeDocument/2006/relationships/hyperlink" Target="https://www.pdmpassist.org/pdf/state_summaries/Arkansas_Summary_Profile_20191118.pdf" TargetMode="External"/><Relationship Id="rId9" Type="http://schemas.openxmlformats.org/officeDocument/2006/relationships/hyperlink" Target="https://www.pdmpassist.org/pdf/state_summaries/District_of_Columbia_Summary_Profile_20191126.pdf" TargetMode="External"/><Relationship Id="rId14" Type="http://schemas.openxmlformats.org/officeDocument/2006/relationships/hyperlink" Target="https://www.pdmpassist.org/pdf/state_summaries/Idaho_Summary_Profile_20190828.pdf" TargetMode="External"/><Relationship Id="rId22" Type="http://schemas.openxmlformats.org/officeDocument/2006/relationships/hyperlink" Target="https://www.pdmpassist.org/pdf/state_summaries/Maryland_Summary_Profile_20191203.pdf" TargetMode="External"/><Relationship Id="rId27" Type="http://schemas.openxmlformats.org/officeDocument/2006/relationships/hyperlink" Target="https://www.pdmpassist.org/pdf/state_summaries/Missouri_Summary_Profile_20190815.pdf" TargetMode="External"/><Relationship Id="rId30" Type="http://schemas.openxmlformats.org/officeDocument/2006/relationships/hyperlink" Target="https://www.pdmpassist.org/pdf/state_summaries/Nevada_Summary_Profile_20190815.pdf" TargetMode="External"/><Relationship Id="rId35" Type="http://schemas.openxmlformats.org/officeDocument/2006/relationships/hyperlink" Target="https://www.pdmpassist.org/pdf/state_summaries/North_Dakota_Summary_Profile_20190815.pdf" TargetMode="External"/><Relationship Id="rId43" Type="http://schemas.openxmlformats.org/officeDocument/2006/relationships/hyperlink" Target="https://www.pdmpassist.org/pdf/state_summaries/South_Dakota_Summary_Profile_20191118.pdf" TargetMode="External"/><Relationship Id="rId48" Type="http://schemas.openxmlformats.org/officeDocument/2006/relationships/hyperlink" Target="https://www.pdmpassist.org/pdf/state_summaries/Virginia_Summary_Profile_20190815.pdf" TargetMode="External"/><Relationship Id="rId8" Type="http://schemas.openxmlformats.org/officeDocument/2006/relationships/hyperlink" Target="https://www.pdmpassist.org/pdf/state_summaries/Delaware_Summary_Profile_20190815.pdf" TargetMode="External"/><Relationship Id="rId51" Type="http://schemas.openxmlformats.org/officeDocument/2006/relationships/hyperlink" Target="https://www.pdmpassist.org/pdf/state_summaries/Wisconsin_Summary_Profile.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L33" sqref="L33"/>
    </sheetView>
  </sheetViews>
  <sheetFormatPr defaultRowHeight="15"/>
  <cols>
    <col min="1" max="1" width="26.7109375" customWidth="1"/>
  </cols>
  <sheetData>
    <row r="1" spans="1:15">
      <c r="A1" s="44" t="s">
        <v>29</v>
      </c>
      <c r="B1" s="44" t="s">
        <v>31</v>
      </c>
      <c r="C1" s="44" t="s">
        <v>25</v>
      </c>
      <c r="D1" s="44" t="s">
        <v>28</v>
      </c>
      <c r="E1" s="44" t="s">
        <v>38</v>
      </c>
      <c r="F1" s="44" t="s">
        <v>41</v>
      </c>
      <c r="G1" s="44" t="s">
        <v>46</v>
      </c>
      <c r="H1" s="44" t="s">
        <v>68</v>
      </c>
      <c r="I1" s="44" t="s">
        <v>92</v>
      </c>
      <c r="J1" s="44" t="s">
        <v>115</v>
      </c>
      <c r="K1" s="44" t="s">
        <v>119</v>
      </c>
      <c r="L1" s="44" t="s">
        <v>121</v>
      </c>
      <c r="M1" s="44" t="s">
        <v>126</v>
      </c>
      <c r="N1" s="44" t="s">
        <v>129</v>
      </c>
      <c r="O1" s="44" t="s">
        <v>142</v>
      </c>
    </row>
    <row r="2" spans="1:15">
      <c r="A2" s="1" t="s">
        <v>2</v>
      </c>
      <c r="B2" s="4">
        <v>2134.04</v>
      </c>
      <c r="C2" s="3">
        <v>251.03</v>
      </c>
      <c r="D2" s="3">
        <v>730.51</v>
      </c>
      <c r="E2" s="7">
        <v>262.5</v>
      </c>
      <c r="F2" s="3">
        <v>288.64</v>
      </c>
      <c r="G2" s="12">
        <v>268.12</v>
      </c>
      <c r="H2" s="18">
        <v>218.13</v>
      </c>
      <c r="I2" s="22">
        <v>121.33</v>
      </c>
      <c r="J2" s="26">
        <v>1.91</v>
      </c>
      <c r="K2" s="22">
        <v>8.81</v>
      </c>
      <c r="L2" s="33">
        <v>0.73</v>
      </c>
      <c r="M2" s="27">
        <v>2.2000000000000002</v>
      </c>
      <c r="N2" s="39">
        <v>0.73</v>
      </c>
      <c r="O2" s="41">
        <v>1.25</v>
      </c>
    </row>
    <row r="3" spans="1:15">
      <c r="A3" s="1" t="s">
        <v>3</v>
      </c>
      <c r="B3" s="3">
        <v>16.04</v>
      </c>
      <c r="C3" s="3">
        <v>4.01</v>
      </c>
      <c r="D3" s="3">
        <v>5.42</v>
      </c>
      <c r="E3" s="3">
        <v>8.11</v>
      </c>
      <c r="F3" s="3">
        <v>40.49</v>
      </c>
      <c r="G3" s="12">
        <v>5.42</v>
      </c>
      <c r="H3" s="18">
        <v>0.08</v>
      </c>
      <c r="I3" s="22">
        <v>16.149999999999999</v>
      </c>
      <c r="J3" s="26">
        <v>2.0499999999999998</v>
      </c>
      <c r="K3" s="22">
        <v>4.0199999999999996</v>
      </c>
      <c r="L3" s="22">
        <v>4.18</v>
      </c>
      <c r="M3" s="22">
        <v>8.0299999999999994</v>
      </c>
    </row>
    <row r="4" spans="1:15">
      <c r="A4" s="5" t="s">
        <v>4</v>
      </c>
      <c r="C4" s="3">
        <v>5.78</v>
      </c>
      <c r="D4" s="3">
        <v>90.18</v>
      </c>
      <c r="E4" s="3">
        <v>46.83</v>
      </c>
      <c r="F4" s="3">
        <v>115.62</v>
      </c>
      <c r="G4" s="12">
        <v>125.45</v>
      </c>
      <c r="H4" s="18">
        <v>127.18</v>
      </c>
      <c r="I4" s="22">
        <v>60.12</v>
      </c>
    </row>
    <row r="5" spans="1:15">
      <c r="A5" s="1" t="s">
        <v>5</v>
      </c>
      <c r="B5" s="3">
        <v>789.51</v>
      </c>
      <c r="C5" s="3">
        <v>93.58</v>
      </c>
      <c r="D5" s="3">
        <v>420.84</v>
      </c>
      <c r="E5" s="3">
        <v>131.35</v>
      </c>
      <c r="F5" s="3">
        <v>146.38999999999999</v>
      </c>
      <c r="G5" s="12">
        <v>185.56</v>
      </c>
      <c r="H5" s="18">
        <v>188.59</v>
      </c>
      <c r="I5" s="22">
        <v>98.84</v>
      </c>
      <c r="J5" s="26">
        <v>0.77</v>
      </c>
      <c r="K5" s="22">
        <v>3.46</v>
      </c>
      <c r="L5" s="22">
        <v>18.329999999999998</v>
      </c>
      <c r="M5" s="22">
        <v>0.43</v>
      </c>
      <c r="O5" s="41">
        <v>2.68</v>
      </c>
    </row>
    <row r="6" spans="1:15">
      <c r="A6" s="1" t="s">
        <v>7</v>
      </c>
      <c r="B6" s="2">
        <v>30</v>
      </c>
      <c r="C6" s="2">
        <v>5</v>
      </c>
      <c r="D6" s="2">
        <v>35</v>
      </c>
    </row>
    <row r="7" spans="1:15">
      <c r="A7" s="1" t="s">
        <v>8</v>
      </c>
      <c r="B7" s="4">
        <v>18884.310000000001</v>
      </c>
      <c r="C7" s="4">
        <v>35079.050000000003</v>
      </c>
      <c r="D7" s="4">
        <v>37791.480000000003</v>
      </c>
      <c r="E7" s="4">
        <v>39640.43</v>
      </c>
      <c r="F7" s="4">
        <v>69350.429999999993</v>
      </c>
      <c r="G7" s="13">
        <v>41856.5</v>
      </c>
      <c r="H7" s="19">
        <v>36380.35</v>
      </c>
      <c r="I7" s="23">
        <v>51386.55</v>
      </c>
      <c r="J7" s="28">
        <v>2030.22</v>
      </c>
      <c r="K7" s="23">
        <v>55372.11</v>
      </c>
      <c r="L7" s="23">
        <v>42051.08</v>
      </c>
      <c r="M7" s="23">
        <v>48702.68</v>
      </c>
    </row>
    <row r="8" spans="1:15">
      <c r="A8" s="5" t="s">
        <v>9</v>
      </c>
      <c r="C8" s="3">
        <v>2.46</v>
      </c>
      <c r="D8" s="3">
        <v>1.17</v>
      </c>
      <c r="E8" s="3">
        <v>0.91</v>
      </c>
      <c r="F8" s="3">
        <v>0.91</v>
      </c>
      <c r="G8" s="12">
        <v>0.22</v>
      </c>
      <c r="H8" s="18">
        <v>0.04</v>
      </c>
      <c r="I8" s="22">
        <v>0.87</v>
      </c>
      <c r="K8" s="22">
        <v>0.22</v>
      </c>
    </row>
    <row r="9" spans="1:15">
      <c r="A9" s="1" t="s">
        <v>10</v>
      </c>
      <c r="B9" s="3">
        <v>15.16</v>
      </c>
      <c r="C9" s="3">
        <v>7.13</v>
      </c>
      <c r="D9" s="3">
        <v>1.79</v>
      </c>
      <c r="E9" s="3">
        <v>15.18</v>
      </c>
      <c r="F9" s="3">
        <v>14.39</v>
      </c>
      <c r="G9" s="12">
        <v>0.89</v>
      </c>
      <c r="H9" s="18">
        <v>11.61</v>
      </c>
      <c r="I9" s="22">
        <v>12.18</v>
      </c>
      <c r="J9" s="26">
        <v>3.27</v>
      </c>
      <c r="K9" s="22">
        <v>1.46</v>
      </c>
      <c r="L9" s="22">
        <v>1.18</v>
      </c>
      <c r="M9" s="22">
        <v>3.11</v>
      </c>
    </row>
    <row r="10" spans="1:15">
      <c r="A10" s="1" t="s">
        <v>11</v>
      </c>
      <c r="B10" s="3">
        <v>427.15</v>
      </c>
      <c r="C10" s="3">
        <v>84.61</v>
      </c>
      <c r="D10" s="3">
        <v>182.14</v>
      </c>
      <c r="E10" s="3">
        <v>148.08000000000001</v>
      </c>
      <c r="F10" s="3">
        <v>237.84</v>
      </c>
      <c r="G10" s="12">
        <v>333.07</v>
      </c>
      <c r="H10" s="18">
        <v>279.98</v>
      </c>
      <c r="I10" s="22">
        <v>219.21</v>
      </c>
      <c r="J10" s="26">
        <v>53.86</v>
      </c>
      <c r="K10" s="22">
        <v>552.72</v>
      </c>
      <c r="L10" s="23">
        <v>1343.24</v>
      </c>
      <c r="M10" s="23">
        <v>2220.08</v>
      </c>
      <c r="N10" s="40">
        <v>2144.83</v>
      </c>
      <c r="O10" s="42">
        <v>1263.26</v>
      </c>
    </row>
    <row r="11" spans="1:15">
      <c r="A11" s="1" t="s">
        <v>12</v>
      </c>
      <c r="B11" s="3">
        <v>7.16</v>
      </c>
      <c r="C11" s="3">
        <v>6.16</v>
      </c>
      <c r="D11" s="3">
        <v>11.22</v>
      </c>
      <c r="E11" s="3">
        <v>11.13</v>
      </c>
      <c r="F11" s="3">
        <v>9.0399999999999991</v>
      </c>
      <c r="G11" s="14">
        <v>10.1</v>
      </c>
      <c r="H11" s="18">
        <v>20.010000000000002</v>
      </c>
      <c r="I11" s="22">
        <v>16.059999999999999</v>
      </c>
      <c r="J11" s="26">
        <v>0.15</v>
      </c>
      <c r="K11" s="22">
        <v>7.54</v>
      </c>
      <c r="L11" s="22">
        <v>6.68</v>
      </c>
      <c r="M11" s="21">
        <v>8</v>
      </c>
      <c r="N11" s="39">
        <v>7.9</v>
      </c>
      <c r="O11" s="41">
        <v>7.11</v>
      </c>
    </row>
    <row r="12" spans="1:15">
      <c r="A12" s="1" t="s">
        <v>22</v>
      </c>
      <c r="B12" s="3">
        <v>0.32</v>
      </c>
      <c r="D12" s="3">
        <v>1.07</v>
      </c>
    </row>
    <row r="13" spans="1:15">
      <c r="A13" s="1" t="s">
        <v>13</v>
      </c>
      <c r="B13" s="3">
        <v>233.81</v>
      </c>
      <c r="C13" s="3">
        <v>8.6199999999999992</v>
      </c>
      <c r="D13" s="3">
        <v>88.75</v>
      </c>
      <c r="E13" s="3">
        <v>9.41</v>
      </c>
      <c r="F13" s="3">
        <v>12.55</v>
      </c>
      <c r="G13" s="12">
        <v>8.25</v>
      </c>
      <c r="H13" s="18">
        <v>4.4800000000000004</v>
      </c>
      <c r="I13" s="22">
        <v>2.69</v>
      </c>
      <c r="L13" s="22">
        <v>1.34</v>
      </c>
      <c r="M13" s="22">
        <v>0.45</v>
      </c>
      <c r="N13" s="39">
        <v>0.45</v>
      </c>
      <c r="O13" s="41">
        <v>0.45</v>
      </c>
    </row>
    <row r="14" spans="1:15">
      <c r="A14" s="1" t="s">
        <v>14</v>
      </c>
      <c r="B14" s="3">
        <v>42.09</v>
      </c>
      <c r="C14" s="3">
        <v>52.37</v>
      </c>
      <c r="D14" s="3">
        <v>48.88</v>
      </c>
      <c r="E14" s="3">
        <v>37.619999999999997</v>
      </c>
      <c r="F14" s="3">
        <v>39.229999999999997</v>
      </c>
      <c r="G14" s="12">
        <v>43.98</v>
      </c>
      <c r="H14" s="18">
        <v>56.84</v>
      </c>
      <c r="I14" s="22">
        <v>51.58</v>
      </c>
      <c r="J14" s="26">
        <v>2.0099999999999998</v>
      </c>
      <c r="K14" s="22">
        <v>41.15</v>
      </c>
      <c r="L14" s="22">
        <v>47.39</v>
      </c>
      <c r="M14" s="22">
        <v>50.89</v>
      </c>
      <c r="N14" s="39">
        <v>30.45</v>
      </c>
      <c r="O14" s="41">
        <v>37.020000000000003</v>
      </c>
    </row>
    <row r="15" spans="1:15">
      <c r="A15" s="1" t="s">
        <v>15</v>
      </c>
      <c r="B15" s="3">
        <v>391.22</v>
      </c>
      <c r="C15" s="3">
        <v>141.47</v>
      </c>
      <c r="D15" s="3">
        <v>343.91</v>
      </c>
      <c r="E15" s="7">
        <v>309.89999999999998</v>
      </c>
      <c r="F15" s="3">
        <v>545.35</v>
      </c>
      <c r="G15" s="12">
        <v>164.16</v>
      </c>
      <c r="H15" s="18">
        <v>111.36</v>
      </c>
      <c r="I15" s="22">
        <v>98.15</v>
      </c>
      <c r="J15" s="26">
        <v>9.17</v>
      </c>
      <c r="K15" s="22">
        <v>106.61</v>
      </c>
      <c r="L15" s="22">
        <v>92.98</v>
      </c>
      <c r="M15" s="22">
        <v>123.82</v>
      </c>
      <c r="N15" s="39">
        <v>116.31</v>
      </c>
      <c r="O15" s="41">
        <v>118.73</v>
      </c>
    </row>
    <row r="16" spans="1:15">
      <c r="A16" s="1" t="s">
        <v>16</v>
      </c>
      <c r="B16" s="3">
        <v>57.01</v>
      </c>
      <c r="C16" s="3">
        <v>34.340000000000003</v>
      </c>
      <c r="D16" s="3">
        <v>45.54</v>
      </c>
      <c r="E16" s="3">
        <v>53.16</v>
      </c>
      <c r="F16" s="3">
        <v>17.87</v>
      </c>
      <c r="G16" s="12">
        <v>26.15</v>
      </c>
      <c r="H16" s="18">
        <v>35.950000000000003</v>
      </c>
      <c r="I16" s="22">
        <v>19.61</v>
      </c>
      <c r="J16" s="26">
        <v>2.4500000000000002</v>
      </c>
      <c r="K16" s="22">
        <v>21.79</v>
      </c>
      <c r="L16" s="22">
        <v>15.25</v>
      </c>
      <c r="M16" s="22">
        <v>3.81</v>
      </c>
      <c r="N16" s="39">
        <v>7.63</v>
      </c>
      <c r="O16" s="41">
        <v>10.89</v>
      </c>
    </row>
    <row r="17" spans="1:15">
      <c r="A17" s="1" t="s">
        <v>17</v>
      </c>
      <c r="B17" s="3">
        <v>8.84</v>
      </c>
      <c r="C17" s="3">
        <v>85.18</v>
      </c>
      <c r="D17" s="3">
        <v>31.39</v>
      </c>
      <c r="E17" s="7">
        <v>56.7</v>
      </c>
      <c r="F17" s="3">
        <v>72.89</v>
      </c>
      <c r="G17" s="12">
        <v>100.71</v>
      </c>
      <c r="H17" s="18">
        <v>113.23</v>
      </c>
      <c r="I17" s="22">
        <v>106.43</v>
      </c>
      <c r="J17" s="26">
        <v>21.56</v>
      </c>
      <c r="K17" s="22">
        <v>140.33000000000001</v>
      </c>
      <c r="L17" s="22">
        <v>150.16999999999999</v>
      </c>
      <c r="M17" s="22">
        <v>128.35</v>
      </c>
      <c r="N17" s="39">
        <v>135.86000000000001</v>
      </c>
      <c r="O17" s="41">
        <v>157.15</v>
      </c>
    </row>
    <row r="18" spans="1:15">
      <c r="A18" s="1" t="s">
        <v>18</v>
      </c>
      <c r="B18" s="3">
        <v>170.74</v>
      </c>
      <c r="C18" s="3">
        <v>181.14</v>
      </c>
      <c r="D18" s="3">
        <v>231.48</v>
      </c>
      <c r="E18" s="3">
        <v>148.97999999999999</v>
      </c>
      <c r="F18" s="2">
        <v>156</v>
      </c>
      <c r="G18" s="12">
        <v>176.49</v>
      </c>
      <c r="H18" s="18">
        <v>187.62</v>
      </c>
      <c r="I18" s="22">
        <v>139.63</v>
      </c>
      <c r="J18" s="29">
        <v>7.2</v>
      </c>
      <c r="K18" s="22">
        <v>144.68</v>
      </c>
      <c r="L18" s="22">
        <v>149.12</v>
      </c>
      <c r="M18" s="22">
        <v>133.82</v>
      </c>
      <c r="N18" s="39">
        <v>212.5</v>
      </c>
      <c r="O18" s="41">
        <v>133</v>
      </c>
    </row>
    <row r="19" spans="1:15">
      <c r="A19" s="1" t="s">
        <v>32</v>
      </c>
      <c r="B19" s="2">
        <v>100</v>
      </c>
    </row>
    <row r="20" spans="1:15">
      <c r="A20" s="1" t="s">
        <v>23</v>
      </c>
      <c r="B20" s="3">
        <v>0.48</v>
      </c>
    </row>
    <row r="21" spans="1:15">
      <c r="A21" s="1" t="s">
        <v>19</v>
      </c>
      <c r="B21" s="3">
        <v>0.17</v>
      </c>
      <c r="C21" s="3">
        <v>0.75</v>
      </c>
      <c r="D21" s="3">
        <v>0.89</v>
      </c>
      <c r="E21" s="3">
        <v>1.98</v>
      </c>
      <c r="F21" s="3">
        <v>1.84</v>
      </c>
      <c r="G21" s="12">
        <v>2.0299999999999998</v>
      </c>
      <c r="H21" s="18">
        <v>2.36</v>
      </c>
      <c r="I21" s="22">
        <v>3.01</v>
      </c>
      <c r="J21" s="26">
        <v>0.57999999999999996</v>
      </c>
      <c r="K21" s="22">
        <v>1.86</v>
      </c>
      <c r="L21" s="22">
        <v>1.86</v>
      </c>
      <c r="M21" s="22">
        <v>0.54</v>
      </c>
    </row>
    <row r="22" spans="1:15">
      <c r="A22" s="9" t="s">
        <v>42</v>
      </c>
      <c r="F22" s="3">
        <v>0.01</v>
      </c>
      <c r="I22" s="22">
        <v>0.04</v>
      </c>
      <c r="J22" s="26">
        <v>0.01</v>
      </c>
      <c r="K22" s="22">
        <v>0.01</v>
      </c>
    </row>
    <row r="23" spans="1:15">
      <c r="A23" s="5" t="s">
        <v>20</v>
      </c>
      <c r="C23" s="3">
        <v>0.09</v>
      </c>
      <c r="D23" s="3">
        <v>0.38</v>
      </c>
      <c r="E23" s="3">
        <v>0.27</v>
      </c>
      <c r="F23" s="3">
        <v>0.17</v>
      </c>
      <c r="G23" s="14">
        <v>0.2</v>
      </c>
      <c r="H23" s="18">
        <v>0.26</v>
      </c>
      <c r="I23" s="22">
        <v>0.24</v>
      </c>
      <c r="J23" s="26">
        <v>0.05</v>
      </c>
      <c r="K23" s="22">
        <v>0.32</v>
      </c>
      <c r="L23" s="22">
        <v>0.23</v>
      </c>
      <c r="M23" s="22">
        <v>0.25</v>
      </c>
    </row>
    <row r="24" spans="1:15">
      <c r="A24" s="5" t="s">
        <v>35</v>
      </c>
      <c r="D24" s="2">
        <v>0</v>
      </c>
      <c r="E24" s="3">
        <v>0.05</v>
      </c>
      <c r="F24" s="7">
        <v>0.1</v>
      </c>
      <c r="J24" s="26">
        <v>0.03</v>
      </c>
      <c r="L24" s="21">
        <v>0</v>
      </c>
      <c r="M24" s="22">
        <v>0.02</v>
      </c>
    </row>
    <row r="25" spans="1:15">
      <c r="A25" t="s">
        <v>144</v>
      </c>
      <c r="F25" s="2">
        <v>20</v>
      </c>
      <c r="G25" s="11">
        <v>35</v>
      </c>
      <c r="H25" s="17">
        <v>30</v>
      </c>
      <c r="I25" s="21">
        <v>13</v>
      </c>
    </row>
    <row r="26" spans="1:15">
      <c r="A26" s="5" t="s">
        <v>21</v>
      </c>
      <c r="C26" s="3">
        <v>19.61</v>
      </c>
      <c r="D26" s="3">
        <v>18.23</v>
      </c>
      <c r="E26" s="3">
        <v>14.89</v>
      </c>
      <c r="F26" s="7">
        <v>24.6</v>
      </c>
      <c r="G26" s="12">
        <v>19.34</v>
      </c>
      <c r="H26" s="18">
        <v>16.39</v>
      </c>
      <c r="I26" s="22">
        <v>27.75</v>
      </c>
      <c r="J26" s="26">
        <v>0.64</v>
      </c>
      <c r="K26" s="22">
        <v>18.88</v>
      </c>
      <c r="L26" s="22">
        <v>16.36</v>
      </c>
      <c r="M26" s="22">
        <v>15.81</v>
      </c>
      <c r="N26" s="39">
        <v>13.17</v>
      </c>
      <c r="O26" s="41">
        <v>14.01</v>
      </c>
    </row>
    <row r="29" spans="1:15">
      <c r="K29" t="s">
        <v>196</v>
      </c>
      <c r="L29" s="90">
        <f>SUM(L2:L26)</f>
        <v>43900.12</v>
      </c>
    </row>
    <row r="30" spans="1:15">
      <c r="K30" t="s">
        <v>397</v>
      </c>
      <c r="L30" s="83">
        <f xml:space="preserve"> L7</f>
        <v>42051.08</v>
      </c>
    </row>
    <row r="31" spans="1:15">
      <c r="K31" t="s">
        <v>398</v>
      </c>
      <c r="L31" s="90">
        <f>L29-L30</f>
        <v>1849.0400000000009</v>
      </c>
    </row>
    <row r="32" spans="1:15">
      <c r="K32" t="s">
        <v>399</v>
      </c>
      <c r="L32">
        <f>L30/L31</f>
        <v>22.742114827153539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topLeftCell="E1" workbookViewId="0">
      <selection activeCell="J2" sqref="J2"/>
    </sheetView>
  </sheetViews>
  <sheetFormatPr defaultRowHeight="15"/>
  <cols>
    <col min="2" max="2" width="16" customWidth="1"/>
    <col min="3" max="3" width="16.7109375" customWidth="1"/>
  </cols>
  <sheetData>
    <row r="1" spans="1:14">
      <c r="B1" t="s">
        <v>376</v>
      </c>
      <c r="C1" t="s">
        <v>377</v>
      </c>
      <c r="D1" t="s">
        <v>378</v>
      </c>
      <c r="E1" t="s">
        <v>379</v>
      </c>
      <c r="F1" t="s">
        <v>359</v>
      </c>
      <c r="G1" t="s">
        <v>380</v>
      </c>
      <c r="H1" t="s">
        <v>381</v>
      </c>
      <c r="I1" t="s">
        <v>384</v>
      </c>
      <c r="J1" t="s">
        <v>362</v>
      </c>
      <c r="K1" t="s">
        <v>382</v>
      </c>
      <c r="L1" t="s">
        <v>385</v>
      </c>
      <c r="M1" t="s">
        <v>383</v>
      </c>
      <c r="N1" t="s">
        <v>360</v>
      </c>
    </row>
    <row r="2" spans="1:14">
      <c r="A2">
        <v>2000</v>
      </c>
      <c r="B2">
        <v>219.9</v>
      </c>
      <c r="C2">
        <v>320.85000000000002</v>
      </c>
      <c r="D2">
        <v>648.79999999999995</v>
      </c>
      <c r="H2">
        <v>1473.69</v>
      </c>
      <c r="J2">
        <v>348</v>
      </c>
    </row>
    <row r="3" spans="1:14">
      <c r="A3">
        <v>2001</v>
      </c>
      <c r="B3">
        <v>299.49</v>
      </c>
      <c r="C3">
        <v>431.27</v>
      </c>
      <c r="D3">
        <v>539.4</v>
      </c>
      <c r="E3">
        <v>16.899999999999999</v>
      </c>
      <c r="F3">
        <v>777.46</v>
      </c>
      <c r="G3">
        <v>0</v>
      </c>
      <c r="H3">
        <v>1551.13</v>
      </c>
      <c r="I3">
        <v>165.72</v>
      </c>
      <c r="J3">
        <v>280.33</v>
      </c>
      <c r="K3">
        <v>165.57</v>
      </c>
      <c r="L3">
        <v>632.12</v>
      </c>
      <c r="M3">
        <v>1495.9</v>
      </c>
      <c r="N3">
        <v>33.57</v>
      </c>
    </row>
    <row r="4" spans="1:14">
      <c r="A4">
        <v>2002</v>
      </c>
      <c r="B4">
        <v>476.33</v>
      </c>
      <c r="C4">
        <v>563.58000000000004</v>
      </c>
      <c r="D4">
        <v>782.22</v>
      </c>
      <c r="E4">
        <v>17.829999999999998</v>
      </c>
      <c r="F4">
        <v>916.8</v>
      </c>
      <c r="G4">
        <v>0.16</v>
      </c>
      <c r="H4">
        <v>1901.87</v>
      </c>
      <c r="I4">
        <v>302.02999999999997</v>
      </c>
      <c r="J4">
        <v>327.26</v>
      </c>
      <c r="K4">
        <v>152.07</v>
      </c>
      <c r="L4">
        <v>847.04</v>
      </c>
      <c r="M4">
        <v>2121.06</v>
      </c>
      <c r="N4">
        <v>56.1</v>
      </c>
    </row>
    <row r="5" spans="1:14">
      <c r="A5">
        <v>2003</v>
      </c>
      <c r="B5">
        <v>595.99</v>
      </c>
      <c r="C5">
        <v>687.22</v>
      </c>
      <c r="D5">
        <v>737.57</v>
      </c>
      <c r="E5">
        <v>27.08</v>
      </c>
      <c r="F5">
        <v>513.9</v>
      </c>
      <c r="G5">
        <v>0</v>
      </c>
      <c r="H5">
        <v>1288.93</v>
      </c>
      <c r="I5">
        <v>231.44</v>
      </c>
      <c r="J5">
        <v>373</v>
      </c>
      <c r="K5">
        <v>126.5</v>
      </c>
      <c r="L5">
        <v>751.89</v>
      </c>
      <c r="M5">
        <v>1403.18</v>
      </c>
      <c r="N5">
        <v>43.63</v>
      </c>
    </row>
    <row r="6" spans="1:14">
      <c r="A6">
        <v>2004</v>
      </c>
      <c r="B6">
        <v>810.77</v>
      </c>
      <c r="C6">
        <v>887.14</v>
      </c>
      <c r="D6">
        <v>700.79</v>
      </c>
      <c r="E6">
        <v>13.02</v>
      </c>
      <c r="F6">
        <v>425.75</v>
      </c>
      <c r="G6">
        <v>0</v>
      </c>
      <c r="H6">
        <v>175.1</v>
      </c>
      <c r="I6">
        <v>34.96</v>
      </c>
      <c r="J6">
        <v>448.74</v>
      </c>
      <c r="K6">
        <v>59.19</v>
      </c>
      <c r="L6">
        <v>3.09</v>
      </c>
      <c r="M6">
        <v>181.13</v>
      </c>
      <c r="N6">
        <v>13.55</v>
      </c>
    </row>
    <row r="7" spans="1:14">
      <c r="A7">
        <v>2005</v>
      </c>
      <c r="B7">
        <v>808.25</v>
      </c>
      <c r="C7">
        <v>894.56</v>
      </c>
      <c r="D7">
        <v>678.52</v>
      </c>
      <c r="E7">
        <v>15.81</v>
      </c>
      <c r="F7">
        <v>232.93</v>
      </c>
      <c r="G7">
        <v>7.91</v>
      </c>
      <c r="H7">
        <v>290.29000000000002</v>
      </c>
      <c r="I7">
        <v>17.739999999999998</v>
      </c>
      <c r="J7">
        <v>313.73</v>
      </c>
      <c r="K7">
        <v>37.44</v>
      </c>
      <c r="L7">
        <v>11.51</v>
      </c>
      <c r="M7">
        <v>186.62</v>
      </c>
      <c r="N7">
        <v>10.55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opLeftCell="A14" workbookViewId="0">
      <selection activeCell="J17" sqref="J17"/>
    </sheetView>
  </sheetViews>
  <sheetFormatPr defaultRowHeight="15"/>
  <cols>
    <col min="1" max="1" width="19.85546875" customWidth="1"/>
    <col min="2" max="2" width="16" customWidth="1"/>
    <col min="3" max="3" width="12.5703125" customWidth="1"/>
    <col min="4" max="4" width="14.140625" customWidth="1"/>
    <col min="5" max="5" width="14.28515625" customWidth="1"/>
    <col min="6" max="6" width="18.5703125" customWidth="1"/>
    <col min="8" max="8" width="10.5703125" bestFit="1" customWidth="1"/>
  </cols>
  <sheetData>
    <row r="1" spans="1:8">
      <c r="A1" t="s">
        <v>391</v>
      </c>
      <c r="B1">
        <v>2009</v>
      </c>
      <c r="D1">
        <v>2010</v>
      </c>
      <c r="F1">
        <v>2011</v>
      </c>
    </row>
    <row r="2" spans="1:8">
      <c r="B2" t="s">
        <v>388</v>
      </c>
      <c r="C2" t="s">
        <v>389</v>
      </c>
      <c r="D2" t="s">
        <v>388</v>
      </c>
      <c r="E2" t="s">
        <v>389</v>
      </c>
      <c r="F2" t="s">
        <v>388</v>
      </c>
      <c r="G2" t="s">
        <v>389</v>
      </c>
    </row>
    <row r="3" spans="1:8">
      <c r="A3" t="s">
        <v>386</v>
      </c>
      <c r="B3" s="72">
        <v>39640.43</v>
      </c>
      <c r="C3">
        <v>34</v>
      </c>
      <c r="D3" s="72">
        <v>69350.429999999993</v>
      </c>
      <c r="E3">
        <v>31</v>
      </c>
      <c r="F3" s="72">
        <v>41856.5</v>
      </c>
      <c r="G3">
        <v>21</v>
      </c>
    </row>
    <row r="4" spans="1:8">
      <c r="A4" t="s">
        <v>229</v>
      </c>
      <c r="B4" s="72">
        <v>756.01</v>
      </c>
      <c r="C4">
        <v>1</v>
      </c>
      <c r="D4" s="79">
        <v>9080.73</v>
      </c>
      <c r="E4" s="80">
        <v>1</v>
      </c>
      <c r="F4" s="72">
        <v>32200.67</v>
      </c>
      <c r="G4">
        <v>1</v>
      </c>
    </row>
    <row r="5" spans="1:8">
      <c r="A5" t="s">
        <v>254</v>
      </c>
      <c r="B5" s="72">
        <v>9058.77</v>
      </c>
      <c r="C5">
        <v>3</v>
      </c>
      <c r="D5" s="72">
        <v>7441.4</v>
      </c>
      <c r="E5">
        <v>1</v>
      </c>
      <c r="F5" s="72">
        <v>9124.57</v>
      </c>
      <c r="G5">
        <v>1</v>
      </c>
    </row>
    <row r="6" spans="1:8">
      <c r="A6" t="s">
        <v>275</v>
      </c>
      <c r="B6" s="72">
        <v>11984.91</v>
      </c>
      <c r="C6">
        <v>2</v>
      </c>
      <c r="D6" s="72">
        <v>16388.39</v>
      </c>
      <c r="E6">
        <v>2</v>
      </c>
      <c r="F6" s="72">
        <v>16123.03</v>
      </c>
      <c r="G6">
        <v>2</v>
      </c>
    </row>
    <row r="7" spans="1:8">
      <c r="A7" t="s">
        <v>173</v>
      </c>
      <c r="B7" s="72">
        <v>8860.6299999999992</v>
      </c>
      <c r="C7">
        <v>1</v>
      </c>
      <c r="D7" s="72">
        <v>6644.11</v>
      </c>
      <c r="E7">
        <v>1</v>
      </c>
      <c r="F7" s="72">
        <v>8858.81</v>
      </c>
      <c r="G7">
        <v>1</v>
      </c>
    </row>
    <row r="8" spans="1:8">
      <c r="A8" t="s">
        <v>296</v>
      </c>
      <c r="B8" s="78" t="s">
        <v>390</v>
      </c>
      <c r="C8">
        <v>0</v>
      </c>
      <c r="D8" s="76">
        <v>23469.64</v>
      </c>
      <c r="E8" s="77">
        <v>16</v>
      </c>
      <c r="F8" s="82">
        <v>0</v>
      </c>
      <c r="G8">
        <v>0</v>
      </c>
    </row>
    <row r="9" spans="1:8">
      <c r="A9" t="s">
        <v>298</v>
      </c>
      <c r="B9" s="72">
        <v>220.56</v>
      </c>
      <c r="C9">
        <v>3</v>
      </c>
      <c r="D9" s="76">
        <v>22635.07</v>
      </c>
      <c r="E9" s="77">
        <v>5</v>
      </c>
      <c r="F9" s="72">
        <v>296.20999999999998</v>
      </c>
      <c r="G9">
        <v>2</v>
      </c>
    </row>
    <row r="10" spans="1:8">
      <c r="A10" t="s">
        <v>307</v>
      </c>
      <c r="B10" s="72">
        <v>12.76</v>
      </c>
      <c r="C10">
        <v>2</v>
      </c>
      <c r="D10" s="72">
        <v>205.43</v>
      </c>
      <c r="E10">
        <v>4</v>
      </c>
      <c r="F10" s="82">
        <v>0</v>
      </c>
      <c r="G10" s="81">
        <v>0</v>
      </c>
    </row>
    <row r="11" spans="1:8">
      <c r="A11" t="s">
        <v>387</v>
      </c>
      <c r="B11" s="72">
        <v>4555.3599999999997</v>
      </c>
      <c r="C11">
        <v>2</v>
      </c>
      <c r="D11" s="72">
        <v>2126.11</v>
      </c>
      <c r="E11">
        <v>1</v>
      </c>
      <c r="F11" s="72">
        <v>22.79</v>
      </c>
      <c r="G11">
        <v>1</v>
      </c>
    </row>
    <row r="12" spans="1:8">
      <c r="A12" t="s">
        <v>325</v>
      </c>
      <c r="B12" s="72">
        <v>2303.29</v>
      </c>
      <c r="C12">
        <v>2</v>
      </c>
      <c r="D12" s="72">
        <v>2302.29</v>
      </c>
      <c r="E12">
        <v>2</v>
      </c>
      <c r="F12" s="72">
        <v>2303.29</v>
      </c>
      <c r="G12">
        <v>2</v>
      </c>
    </row>
    <row r="13" spans="1:8">
      <c r="A13" t="s">
        <v>311</v>
      </c>
      <c r="B13" s="72"/>
      <c r="D13" s="72"/>
      <c r="F13" s="72">
        <v>3216.33</v>
      </c>
      <c r="G13">
        <v>1</v>
      </c>
    </row>
    <row r="14" spans="1:8">
      <c r="B14" s="72">
        <f>SUM(B4:B12)</f>
        <v>37752.29</v>
      </c>
      <c r="C14" t="s">
        <v>196</v>
      </c>
      <c r="D14" s="72">
        <f>SUM(D4:D12)</f>
        <v>90293.169999999984</v>
      </c>
      <c r="F14" s="73">
        <f>SUM(F4:F13)</f>
        <v>72145.7</v>
      </c>
    </row>
    <row r="15" spans="1:8">
      <c r="B15" s="72"/>
      <c r="D15" s="72"/>
    </row>
    <row r="16" spans="1:8">
      <c r="B16">
        <v>2009</v>
      </c>
      <c r="D16">
        <v>2010</v>
      </c>
      <c r="F16">
        <v>2011</v>
      </c>
      <c r="H16">
        <v>2012</v>
      </c>
    </row>
    <row r="17" spans="1:9">
      <c r="B17" t="s">
        <v>388</v>
      </c>
      <c r="C17" t="s">
        <v>389</v>
      </c>
      <c r="D17" t="s">
        <v>388</v>
      </c>
      <c r="E17" t="s">
        <v>389</v>
      </c>
      <c r="F17" t="s">
        <v>388</v>
      </c>
      <c r="G17" t="s">
        <v>389</v>
      </c>
      <c r="H17" t="s">
        <v>388</v>
      </c>
      <c r="I17" t="s">
        <v>389</v>
      </c>
    </row>
    <row r="18" spans="1:9">
      <c r="A18" s="51" t="s">
        <v>392</v>
      </c>
      <c r="B18" s="72">
        <v>39640.43</v>
      </c>
      <c r="C18">
        <v>34</v>
      </c>
      <c r="D18" s="72">
        <v>69350.429999999993</v>
      </c>
      <c r="E18">
        <v>31</v>
      </c>
      <c r="F18" s="72">
        <v>41856.5</v>
      </c>
      <c r="G18">
        <v>21</v>
      </c>
      <c r="H18" s="72">
        <v>36380.85</v>
      </c>
      <c r="I18">
        <v>28</v>
      </c>
    </row>
    <row r="19" spans="1:9">
      <c r="A19" t="s">
        <v>393</v>
      </c>
      <c r="B19" s="78" t="s">
        <v>394</v>
      </c>
      <c r="F19" s="86">
        <v>42739</v>
      </c>
      <c r="H19" s="86">
        <v>41976</v>
      </c>
    </row>
    <row r="21" spans="1:9">
      <c r="A21" s="51" t="s">
        <v>395</v>
      </c>
      <c r="F21" s="89">
        <v>41976</v>
      </c>
      <c r="H21" s="86">
        <v>41976</v>
      </c>
    </row>
    <row r="22" spans="1:9">
      <c r="A22" t="s">
        <v>212</v>
      </c>
      <c r="B22">
        <v>0</v>
      </c>
      <c r="C22">
        <v>0</v>
      </c>
      <c r="D22" s="83">
        <v>0</v>
      </c>
      <c r="E22">
        <v>0</v>
      </c>
      <c r="F22" s="72">
        <v>0</v>
      </c>
      <c r="G22">
        <v>0</v>
      </c>
      <c r="H22">
        <v>0</v>
      </c>
      <c r="I22">
        <v>0</v>
      </c>
    </row>
    <row r="23" spans="1:9">
      <c r="A23" t="s">
        <v>226</v>
      </c>
      <c r="B23">
        <v>20.51</v>
      </c>
      <c r="C23">
        <v>3</v>
      </c>
      <c r="D23" s="83">
        <v>0</v>
      </c>
      <c r="E23">
        <v>0</v>
      </c>
      <c r="F23" s="72">
        <v>88.59</v>
      </c>
      <c r="G23">
        <v>1</v>
      </c>
      <c r="H23">
        <v>0</v>
      </c>
      <c r="I23">
        <v>0</v>
      </c>
    </row>
    <row r="24" spans="1:9">
      <c r="A24" t="s">
        <v>229</v>
      </c>
      <c r="B24" s="72">
        <v>756.01</v>
      </c>
      <c r="C24">
        <v>1</v>
      </c>
      <c r="D24" s="83">
        <v>9080.73</v>
      </c>
      <c r="E24">
        <v>1</v>
      </c>
      <c r="F24" s="76">
        <v>32200.67</v>
      </c>
      <c r="G24">
        <v>1</v>
      </c>
      <c r="H24">
        <v>1362.09</v>
      </c>
      <c r="I24">
        <v>2</v>
      </c>
    </row>
    <row r="25" spans="1:9">
      <c r="A25" t="s">
        <v>237</v>
      </c>
      <c r="B25">
        <v>0</v>
      </c>
      <c r="C25">
        <v>0</v>
      </c>
      <c r="D25" s="83">
        <v>0</v>
      </c>
      <c r="E25">
        <v>0</v>
      </c>
      <c r="F25" s="72">
        <v>0</v>
      </c>
      <c r="G25">
        <v>0</v>
      </c>
      <c r="H25">
        <v>0</v>
      </c>
      <c r="I25">
        <v>0</v>
      </c>
    </row>
    <row r="26" spans="1:9">
      <c r="A26" t="s">
        <v>240</v>
      </c>
      <c r="B26">
        <v>0</v>
      </c>
      <c r="C26">
        <v>0</v>
      </c>
      <c r="D26" s="83">
        <v>0</v>
      </c>
      <c r="E26">
        <v>0</v>
      </c>
      <c r="F26" s="72">
        <v>0</v>
      </c>
      <c r="G26">
        <v>0</v>
      </c>
      <c r="H26">
        <v>0</v>
      </c>
      <c r="I26">
        <v>0</v>
      </c>
    </row>
    <row r="27" spans="1:9">
      <c r="A27" t="s">
        <v>242</v>
      </c>
      <c r="D27" s="83"/>
      <c r="F27" s="72"/>
      <c r="H27">
        <v>22.79</v>
      </c>
      <c r="I27">
        <v>1</v>
      </c>
    </row>
    <row r="28" spans="1:9">
      <c r="A28" t="s">
        <v>254</v>
      </c>
      <c r="B28">
        <v>9058.77</v>
      </c>
      <c r="C28">
        <v>3</v>
      </c>
      <c r="D28" s="83">
        <v>7441.4</v>
      </c>
      <c r="E28">
        <v>1</v>
      </c>
      <c r="F28" s="72">
        <v>9124.57</v>
      </c>
      <c r="G28">
        <v>1</v>
      </c>
      <c r="H28">
        <v>9419.32</v>
      </c>
      <c r="I28">
        <v>2</v>
      </c>
    </row>
    <row r="29" spans="1:9">
      <c r="A29" t="s">
        <v>256</v>
      </c>
      <c r="D29" s="83">
        <v>1.82</v>
      </c>
      <c r="E29">
        <v>1</v>
      </c>
      <c r="F29" s="72">
        <v>0</v>
      </c>
      <c r="G29">
        <v>0</v>
      </c>
      <c r="H29">
        <v>0</v>
      </c>
      <c r="I29">
        <v>0</v>
      </c>
    </row>
    <row r="30" spans="1:9">
      <c r="A30" t="s">
        <v>259</v>
      </c>
      <c r="B30">
        <v>22.79</v>
      </c>
      <c r="C30">
        <v>1</v>
      </c>
      <c r="D30" s="83"/>
      <c r="F30" s="72">
        <v>0</v>
      </c>
      <c r="G30">
        <v>0</v>
      </c>
      <c r="H30">
        <v>0</v>
      </c>
      <c r="I30">
        <v>0</v>
      </c>
    </row>
    <row r="31" spans="1:9">
      <c r="A31" t="s">
        <v>262</v>
      </c>
      <c r="B31">
        <v>0</v>
      </c>
      <c r="C31">
        <v>0</v>
      </c>
      <c r="D31" s="83">
        <v>0</v>
      </c>
      <c r="E31">
        <v>0</v>
      </c>
      <c r="F31" s="72">
        <v>0</v>
      </c>
      <c r="G31">
        <v>0</v>
      </c>
      <c r="H31">
        <v>0</v>
      </c>
      <c r="I31">
        <v>0</v>
      </c>
    </row>
    <row r="32" spans="1:9">
      <c r="A32" t="s">
        <v>263</v>
      </c>
      <c r="B32">
        <v>0</v>
      </c>
      <c r="C32">
        <v>0</v>
      </c>
      <c r="D32" s="83">
        <v>0</v>
      </c>
      <c r="E32">
        <v>0</v>
      </c>
      <c r="F32" s="72">
        <v>0</v>
      </c>
      <c r="G32">
        <v>0</v>
      </c>
      <c r="H32">
        <v>0</v>
      </c>
      <c r="I32">
        <v>0</v>
      </c>
    </row>
    <row r="33" spans="1:9">
      <c r="A33" t="s">
        <v>266</v>
      </c>
      <c r="B33">
        <v>0</v>
      </c>
      <c r="C33">
        <v>0</v>
      </c>
      <c r="D33" s="83">
        <v>0</v>
      </c>
      <c r="E33">
        <v>0</v>
      </c>
      <c r="F33" s="72">
        <v>0</v>
      </c>
      <c r="G33">
        <v>0</v>
      </c>
      <c r="H33">
        <v>88.86</v>
      </c>
      <c r="I33">
        <v>1</v>
      </c>
    </row>
    <row r="34" spans="1:9">
      <c r="A34" t="s">
        <v>269</v>
      </c>
      <c r="B34">
        <v>0</v>
      </c>
      <c r="C34">
        <v>0</v>
      </c>
      <c r="D34" s="83">
        <v>0</v>
      </c>
      <c r="E34">
        <v>0</v>
      </c>
      <c r="F34" s="72">
        <v>0</v>
      </c>
      <c r="G34">
        <v>0</v>
      </c>
      <c r="H34">
        <v>0</v>
      </c>
      <c r="I34">
        <v>0</v>
      </c>
    </row>
    <row r="35" spans="1:9">
      <c r="A35" t="s">
        <v>270</v>
      </c>
      <c r="B35">
        <v>22.79</v>
      </c>
      <c r="C35">
        <v>1</v>
      </c>
      <c r="D35" s="83">
        <v>0</v>
      </c>
      <c r="E35">
        <v>0</v>
      </c>
      <c r="F35" s="72">
        <v>47.39</v>
      </c>
      <c r="G35">
        <v>1</v>
      </c>
      <c r="H35">
        <v>47.39</v>
      </c>
      <c r="I35">
        <v>1</v>
      </c>
    </row>
    <row r="36" spans="1:9">
      <c r="A36" t="s">
        <v>272</v>
      </c>
      <c r="B36">
        <v>0</v>
      </c>
      <c r="C36">
        <v>0</v>
      </c>
      <c r="D36" s="83">
        <v>0</v>
      </c>
      <c r="E36">
        <v>0</v>
      </c>
      <c r="F36" s="72">
        <v>0</v>
      </c>
      <c r="G36">
        <v>0</v>
      </c>
      <c r="H36">
        <v>0</v>
      </c>
      <c r="I36">
        <v>0</v>
      </c>
    </row>
    <row r="37" spans="1:9">
      <c r="A37" t="s">
        <v>275</v>
      </c>
      <c r="B37">
        <v>11984.91</v>
      </c>
      <c r="C37">
        <v>2</v>
      </c>
      <c r="D37" s="83">
        <v>16388.79</v>
      </c>
      <c r="E37">
        <v>2</v>
      </c>
      <c r="F37" s="72">
        <v>16123.03</v>
      </c>
      <c r="G37">
        <v>2</v>
      </c>
      <c r="H37">
        <v>9774.77</v>
      </c>
      <c r="I37">
        <v>1</v>
      </c>
    </row>
    <row r="38" spans="1:9">
      <c r="A38" t="s">
        <v>278</v>
      </c>
      <c r="B38">
        <v>0</v>
      </c>
      <c r="C38">
        <v>0</v>
      </c>
      <c r="D38" s="83">
        <v>0</v>
      </c>
      <c r="E38">
        <v>0</v>
      </c>
      <c r="F38" s="72">
        <v>0</v>
      </c>
      <c r="G38">
        <v>0</v>
      </c>
      <c r="H38">
        <v>0</v>
      </c>
      <c r="I38">
        <v>0</v>
      </c>
    </row>
    <row r="39" spans="1:9">
      <c r="A39" t="s">
        <v>173</v>
      </c>
      <c r="B39">
        <v>8860.6299999999992</v>
      </c>
      <c r="C39">
        <v>1</v>
      </c>
      <c r="D39" s="83">
        <v>6644.11</v>
      </c>
      <c r="E39">
        <v>1</v>
      </c>
      <c r="F39" s="72">
        <v>8858.81</v>
      </c>
      <c r="G39">
        <v>1</v>
      </c>
      <c r="H39">
        <v>8886.15</v>
      </c>
      <c r="I39">
        <v>1</v>
      </c>
    </row>
    <row r="40" spans="1:9">
      <c r="A40" t="s">
        <v>286</v>
      </c>
      <c r="B40">
        <v>354.35</v>
      </c>
      <c r="C40">
        <v>1</v>
      </c>
      <c r="D40" s="83">
        <v>620.12</v>
      </c>
      <c r="E40">
        <v>1</v>
      </c>
      <c r="F40" s="72">
        <v>0</v>
      </c>
      <c r="G40">
        <v>0</v>
      </c>
      <c r="H40">
        <v>0</v>
      </c>
      <c r="I40">
        <v>0</v>
      </c>
    </row>
    <row r="41" spans="1:9">
      <c r="A41" t="s">
        <v>288</v>
      </c>
      <c r="B41">
        <v>165.87</v>
      </c>
      <c r="C41">
        <v>2</v>
      </c>
      <c r="D41" s="83">
        <v>142.18</v>
      </c>
      <c r="E41">
        <v>1</v>
      </c>
      <c r="F41" s="72">
        <v>0</v>
      </c>
      <c r="G41">
        <v>0</v>
      </c>
      <c r="H41">
        <v>189.57</v>
      </c>
      <c r="I41">
        <v>1</v>
      </c>
    </row>
    <row r="42" spans="1:9">
      <c r="A42" t="s">
        <v>293</v>
      </c>
      <c r="B42">
        <v>0</v>
      </c>
      <c r="C42">
        <v>0</v>
      </c>
      <c r="D42" s="83">
        <v>0</v>
      </c>
      <c r="E42">
        <v>0</v>
      </c>
      <c r="F42" s="72">
        <v>0</v>
      </c>
      <c r="G42">
        <v>0</v>
      </c>
      <c r="H42">
        <v>0</v>
      </c>
      <c r="I42">
        <v>0</v>
      </c>
    </row>
    <row r="43" spans="1:9">
      <c r="A43" t="s">
        <v>296</v>
      </c>
      <c r="B43">
        <v>0</v>
      </c>
      <c r="C43">
        <v>0</v>
      </c>
      <c r="D43" s="83">
        <v>0</v>
      </c>
      <c r="E43">
        <v>0</v>
      </c>
      <c r="F43" s="72">
        <v>0</v>
      </c>
      <c r="G43">
        <v>0</v>
      </c>
      <c r="H43">
        <v>23.7</v>
      </c>
      <c r="I43">
        <v>1</v>
      </c>
    </row>
    <row r="44" spans="1:9">
      <c r="A44" t="s">
        <v>349</v>
      </c>
      <c r="B44">
        <v>284.36</v>
      </c>
      <c r="C44">
        <v>1</v>
      </c>
      <c r="D44" s="83">
        <v>284.36</v>
      </c>
      <c r="E44">
        <v>1</v>
      </c>
      <c r="F44" s="72">
        <v>189.57</v>
      </c>
      <c r="G44">
        <v>1</v>
      </c>
      <c r="H44">
        <v>379.14</v>
      </c>
      <c r="I44">
        <v>1</v>
      </c>
    </row>
    <row r="45" spans="1:9">
      <c r="A45" t="s">
        <v>298</v>
      </c>
      <c r="B45" s="77">
        <v>220.56</v>
      </c>
      <c r="C45">
        <v>3</v>
      </c>
      <c r="D45" s="85">
        <v>22635.07</v>
      </c>
      <c r="E45">
        <v>5</v>
      </c>
      <c r="F45" s="76">
        <v>296.20999999999998</v>
      </c>
      <c r="G45">
        <v>2</v>
      </c>
      <c r="H45">
        <v>782.89</v>
      </c>
      <c r="I45">
        <v>3</v>
      </c>
    </row>
    <row r="46" spans="1:9">
      <c r="A46" t="s">
        <v>300</v>
      </c>
      <c r="B46">
        <v>358.91</v>
      </c>
      <c r="C46">
        <v>2</v>
      </c>
      <c r="D46" s="83">
        <v>354.35</v>
      </c>
      <c r="E46">
        <v>1</v>
      </c>
      <c r="F46" s="72">
        <v>358.91</v>
      </c>
      <c r="G46">
        <v>2</v>
      </c>
      <c r="H46">
        <v>710.89</v>
      </c>
      <c r="I46">
        <v>1</v>
      </c>
    </row>
    <row r="47" spans="1:9">
      <c r="A47" t="s">
        <v>303</v>
      </c>
      <c r="B47">
        <v>189.57</v>
      </c>
      <c r="C47">
        <v>1</v>
      </c>
      <c r="D47" s="83">
        <v>426.54</v>
      </c>
      <c r="E47">
        <v>1</v>
      </c>
      <c r="F47" s="72">
        <v>0</v>
      </c>
      <c r="G47">
        <v>0</v>
      </c>
      <c r="H47">
        <v>47.39</v>
      </c>
      <c r="I47">
        <v>1</v>
      </c>
    </row>
    <row r="48" spans="1:9">
      <c r="A48" t="s">
        <v>307</v>
      </c>
      <c r="B48">
        <v>12.76</v>
      </c>
      <c r="C48">
        <v>2</v>
      </c>
      <c r="D48" s="83">
        <v>205.43</v>
      </c>
      <c r="E48">
        <v>4</v>
      </c>
      <c r="F48" s="72">
        <v>0</v>
      </c>
      <c r="G48">
        <v>0</v>
      </c>
      <c r="H48">
        <v>4.5599999999999996</v>
      </c>
      <c r="I48">
        <v>1</v>
      </c>
    </row>
    <row r="49" spans="1:9">
      <c r="A49" t="s">
        <v>308</v>
      </c>
      <c r="D49" s="83"/>
      <c r="F49" s="72"/>
      <c r="H49">
        <v>0</v>
      </c>
      <c r="I49">
        <v>0</v>
      </c>
    </row>
    <row r="50" spans="1:9">
      <c r="A50" t="s">
        <v>311</v>
      </c>
      <c r="B50">
        <v>0.91</v>
      </c>
      <c r="C50">
        <v>1</v>
      </c>
      <c r="D50" s="83">
        <v>22.79</v>
      </c>
      <c r="E50">
        <v>1</v>
      </c>
      <c r="F50" s="72">
        <v>3216.33</v>
      </c>
      <c r="G50">
        <v>1</v>
      </c>
      <c r="H50">
        <v>0</v>
      </c>
      <c r="I50">
        <v>0</v>
      </c>
    </row>
    <row r="51" spans="1:9">
      <c r="A51" t="s">
        <v>312</v>
      </c>
      <c r="B51">
        <v>22.79</v>
      </c>
      <c r="C51">
        <v>1</v>
      </c>
      <c r="D51" s="83">
        <v>4.5599999999999996</v>
      </c>
      <c r="E51">
        <v>1</v>
      </c>
      <c r="F51" s="72">
        <v>91.14</v>
      </c>
      <c r="G51">
        <v>1</v>
      </c>
      <c r="H51">
        <v>0</v>
      </c>
      <c r="I51">
        <v>0</v>
      </c>
    </row>
    <row r="52" spans="1:9">
      <c r="A52" t="s">
        <v>314</v>
      </c>
      <c r="B52">
        <v>4555.3599999999997</v>
      </c>
      <c r="C52">
        <v>2</v>
      </c>
      <c r="D52" s="83">
        <v>2126.11</v>
      </c>
      <c r="E52">
        <v>1</v>
      </c>
      <c r="F52" s="72">
        <v>22.79</v>
      </c>
      <c r="G52">
        <v>1</v>
      </c>
      <c r="H52">
        <v>0</v>
      </c>
      <c r="I52">
        <v>0</v>
      </c>
    </row>
    <row r="53" spans="1:9">
      <c r="A53" t="s">
        <v>318</v>
      </c>
      <c r="B53">
        <v>0</v>
      </c>
      <c r="C53">
        <v>0</v>
      </c>
      <c r="D53" s="83">
        <v>0</v>
      </c>
      <c r="E53">
        <v>0</v>
      </c>
      <c r="F53" s="72">
        <v>0</v>
      </c>
      <c r="G53">
        <v>0</v>
      </c>
      <c r="H53">
        <v>0</v>
      </c>
      <c r="I53">
        <v>0</v>
      </c>
    </row>
    <row r="54" spans="1:9">
      <c r="A54" t="s">
        <v>320</v>
      </c>
      <c r="B54">
        <v>267.58999999999997</v>
      </c>
      <c r="C54">
        <v>1</v>
      </c>
      <c r="D54" s="83">
        <v>97.52</v>
      </c>
      <c r="E54">
        <v>2</v>
      </c>
      <c r="F54" s="72">
        <v>265.76</v>
      </c>
      <c r="G54">
        <v>1</v>
      </c>
      <c r="H54">
        <v>355.45</v>
      </c>
      <c r="I54">
        <v>2</v>
      </c>
    </row>
    <row r="55" spans="1:9">
      <c r="A55" t="s">
        <v>322</v>
      </c>
      <c r="B55">
        <v>47.39</v>
      </c>
      <c r="C55">
        <v>1</v>
      </c>
      <c r="D55" s="83">
        <v>0</v>
      </c>
      <c r="E55">
        <v>0</v>
      </c>
      <c r="F55" s="72">
        <v>0</v>
      </c>
      <c r="G55">
        <v>0</v>
      </c>
      <c r="H55">
        <v>0</v>
      </c>
      <c r="I55">
        <v>0</v>
      </c>
    </row>
    <row r="56" spans="1:9">
      <c r="A56" t="s">
        <v>325</v>
      </c>
      <c r="B56">
        <v>2303.29</v>
      </c>
      <c r="C56">
        <v>2</v>
      </c>
      <c r="D56" s="83">
        <v>2303.29</v>
      </c>
      <c r="E56">
        <v>2</v>
      </c>
      <c r="F56" s="72">
        <v>2309.29</v>
      </c>
      <c r="G56">
        <v>2</v>
      </c>
      <c r="H56">
        <v>3554.46</v>
      </c>
      <c r="I56">
        <v>3</v>
      </c>
    </row>
    <row r="57" spans="1:9">
      <c r="A57" t="s">
        <v>328</v>
      </c>
      <c r="B57">
        <v>0</v>
      </c>
      <c r="C57">
        <v>0</v>
      </c>
      <c r="D57" s="83">
        <v>0</v>
      </c>
      <c r="E57">
        <v>0</v>
      </c>
      <c r="F57" s="72">
        <v>0</v>
      </c>
      <c r="G57">
        <v>0</v>
      </c>
      <c r="H57">
        <v>0</v>
      </c>
      <c r="I57">
        <v>0</v>
      </c>
    </row>
    <row r="58" spans="1:9">
      <c r="A58" t="s">
        <v>330</v>
      </c>
      <c r="B58">
        <v>107.55</v>
      </c>
      <c r="C58">
        <v>1</v>
      </c>
      <c r="D58" s="83">
        <v>455.34</v>
      </c>
      <c r="E58">
        <v>1</v>
      </c>
      <c r="F58" s="72">
        <v>619.92999999999995</v>
      </c>
      <c r="G58">
        <v>1</v>
      </c>
      <c r="H58">
        <v>438.38</v>
      </c>
      <c r="I58">
        <v>1</v>
      </c>
    </row>
    <row r="59" spans="1:9">
      <c r="A59" t="s">
        <v>333</v>
      </c>
      <c r="B59">
        <v>22.79</v>
      </c>
      <c r="C59">
        <v>1</v>
      </c>
      <c r="D59" s="83">
        <v>93.15</v>
      </c>
      <c r="E59">
        <v>2</v>
      </c>
      <c r="F59" s="72">
        <v>0</v>
      </c>
      <c r="G59">
        <v>0</v>
      </c>
      <c r="H59">
        <v>203.7</v>
      </c>
      <c r="I59">
        <v>3</v>
      </c>
    </row>
    <row r="60" spans="1:9">
      <c r="A60" t="s">
        <v>336</v>
      </c>
      <c r="B60">
        <v>0</v>
      </c>
      <c r="C60">
        <v>0</v>
      </c>
      <c r="D60" s="83">
        <v>0</v>
      </c>
      <c r="E60">
        <v>0</v>
      </c>
      <c r="F60" s="72">
        <v>0</v>
      </c>
      <c r="G60">
        <v>0</v>
      </c>
      <c r="H60">
        <v>0</v>
      </c>
      <c r="I60">
        <v>0</v>
      </c>
    </row>
    <row r="61" spans="1:9">
      <c r="A61" t="s">
        <v>338</v>
      </c>
      <c r="D61" s="83">
        <v>22.79</v>
      </c>
      <c r="E61">
        <v>1</v>
      </c>
      <c r="F61" s="72">
        <v>0</v>
      </c>
      <c r="G61">
        <v>0</v>
      </c>
      <c r="H61">
        <v>0</v>
      </c>
      <c r="I61">
        <v>0</v>
      </c>
    </row>
    <row r="62" spans="1:9">
      <c r="A62" t="s">
        <v>340</v>
      </c>
      <c r="B62">
        <v>0</v>
      </c>
      <c r="C62">
        <v>0</v>
      </c>
      <c r="D62" s="83">
        <v>0</v>
      </c>
      <c r="E62">
        <v>0</v>
      </c>
      <c r="F62" s="72">
        <v>0</v>
      </c>
      <c r="G62">
        <v>0</v>
      </c>
      <c r="H62">
        <v>88.86</v>
      </c>
      <c r="I62">
        <v>1</v>
      </c>
    </row>
    <row r="63" spans="1:9">
      <c r="A63" t="s">
        <v>342</v>
      </c>
      <c r="B63">
        <v>0</v>
      </c>
      <c r="C63">
        <v>0</v>
      </c>
      <c r="D63" s="83">
        <v>0</v>
      </c>
      <c r="E63">
        <v>0</v>
      </c>
      <c r="F63" s="72">
        <v>0</v>
      </c>
      <c r="G63">
        <v>0</v>
      </c>
      <c r="H63">
        <v>0</v>
      </c>
      <c r="I63">
        <v>0</v>
      </c>
    </row>
    <row r="64" spans="1:9">
      <c r="D64" s="83"/>
      <c r="F64" s="72"/>
    </row>
    <row r="65" spans="1:9">
      <c r="A65" t="s">
        <v>196</v>
      </c>
      <c r="B65" s="64">
        <f t="shared" ref="B65:I65" si="0">SUM(B22:B63)</f>
        <v>39640.46</v>
      </c>
      <c r="C65" s="64">
        <f t="shared" si="0"/>
        <v>34</v>
      </c>
      <c r="D65" s="84">
        <f t="shared" si="0"/>
        <v>69350.449999999983</v>
      </c>
      <c r="E65" s="64">
        <f t="shared" si="0"/>
        <v>31</v>
      </c>
      <c r="F65" s="76">
        <f t="shared" si="0"/>
        <v>73812.989999999991</v>
      </c>
      <c r="G65" s="77">
        <f t="shared" si="0"/>
        <v>19</v>
      </c>
      <c r="H65" s="88">
        <f t="shared" si="0"/>
        <v>36380.36</v>
      </c>
      <c r="I65" s="87">
        <f t="shared" si="0"/>
        <v>28</v>
      </c>
    </row>
    <row r="66" spans="1:9">
      <c r="H66" t="s">
        <v>396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workbookViewId="0">
      <selection activeCell="Y4" sqref="Y4"/>
    </sheetView>
  </sheetViews>
  <sheetFormatPr defaultRowHeight="15"/>
  <cols>
    <col min="5" max="5" width="16.5703125" customWidth="1"/>
    <col min="8" max="8" width="16.7109375" customWidth="1"/>
  </cols>
  <sheetData>
    <row r="1" spans="1:28">
      <c r="A1" s="44" t="s">
        <v>0</v>
      </c>
      <c r="B1" s="45" t="s">
        <v>145</v>
      </c>
      <c r="C1" s="45" t="s">
        <v>146</v>
      </c>
      <c r="D1" s="45" t="s">
        <v>147</v>
      </c>
      <c r="E1" s="45" t="s">
        <v>148</v>
      </c>
      <c r="F1" s="45" t="s">
        <v>149</v>
      </c>
      <c r="G1" s="47" t="s">
        <v>150</v>
      </c>
      <c r="H1" s="47" t="s">
        <v>151</v>
      </c>
      <c r="I1" s="5" t="s">
        <v>152</v>
      </c>
      <c r="L1" s="46" t="s">
        <v>11</v>
      </c>
      <c r="M1" s="46" t="s">
        <v>12</v>
      </c>
      <c r="N1" s="46" t="s">
        <v>22</v>
      </c>
      <c r="O1" s="46" t="s">
        <v>13</v>
      </c>
      <c r="P1" s="46" t="s">
        <v>14</v>
      </c>
      <c r="Q1" s="46" t="s">
        <v>15</v>
      </c>
      <c r="R1" s="46" t="s">
        <v>16</v>
      </c>
      <c r="S1" s="46" t="s">
        <v>17</v>
      </c>
      <c r="T1" s="46" t="s">
        <v>18</v>
      </c>
      <c r="U1" s="46" t="s">
        <v>32</v>
      </c>
      <c r="V1" s="46" t="s">
        <v>23</v>
      </c>
      <c r="W1" s="46" t="s">
        <v>19</v>
      </c>
      <c r="X1" s="46" t="s">
        <v>42</v>
      </c>
      <c r="Y1" s="46" t="s">
        <v>20</v>
      </c>
      <c r="Z1" s="46" t="s">
        <v>35</v>
      </c>
      <c r="AA1" s="48" t="s">
        <v>144</v>
      </c>
      <c r="AB1" s="46" t="s">
        <v>21</v>
      </c>
    </row>
    <row r="2" spans="1:28">
      <c r="A2" s="44">
        <v>6</v>
      </c>
      <c r="B2" s="54">
        <v>2134.04</v>
      </c>
      <c r="C2" s="3">
        <v>16.04</v>
      </c>
      <c r="E2" s="55">
        <v>789.51</v>
      </c>
      <c r="F2" s="3">
        <v>15.16</v>
      </c>
      <c r="G2" s="58">
        <v>30</v>
      </c>
      <c r="H2" s="4">
        <v>18884.310000000001</v>
      </c>
      <c r="L2" s="3">
        <v>427.15</v>
      </c>
      <c r="M2" s="3">
        <v>7.16</v>
      </c>
      <c r="N2" s="3">
        <v>0.32</v>
      </c>
      <c r="O2" s="55">
        <v>233.81</v>
      </c>
      <c r="P2" s="3">
        <v>42.09</v>
      </c>
      <c r="Q2" s="3">
        <v>391.22</v>
      </c>
      <c r="R2" s="55">
        <v>57.01</v>
      </c>
      <c r="S2" s="3">
        <v>8.84</v>
      </c>
      <c r="T2" s="3">
        <v>170.74</v>
      </c>
      <c r="U2" s="58">
        <v>100</v>
      </c>
      <c r="V2" s="55">
        <v>0.48</v>
      </c>
      <c r="W2" s="3">
        <v>0.17</v>
      </c>
      <c r="AB2" s="3">
        <v>15.43</v>
      </c>
    </row>
    <row r="3" spans="1:28">
      <c r="A3" s="44">
        <v>7</v>
      </c>
      <c r="B3" s="3">
        <v>251.03</v>
      </c>
      <c r="C3" s="3">
        <v>4.01</v>
      </c>
      <c r="D3" s="3">
        <v>5.78</v>
      </c>
      <c r="E3" s="3">
        <v>93.58</v>
      </c>
      <c r="F3" s="3">
        <v>7.13</v>
      </c>
      <c r="G3" s="2">
        <v>5</v>
      </c>
      <c r="H3" s="4">
        <v>35079.050000000003</v>
      </c>
      <c r="I3" s="55">
        <v>2.46</v>
      </c>
      <c r="L3" s="3">
        <v>84.61</v>
      </c>
      <c r="M3" s="3">
        <v>6.16</v>
      </c>
      <c r="O3" s="3">
        <v>8.6199999999999992</v>
      </c>
      <c r="P3" s="55">
        <v>52.37</v>
      </c>
      <c r="Q3" s="3">
        <v>141.47</v>
      </c>
      <c r="R3" s="3">
        <v>34.340000000000003</v>
      </c>
      <c r="S3" s="3">
        <v>85.18</v>
      </c>
      <c r="T3" s="3">
        <v>181.14</v>
      </c>
      <c r="W3" s="3">
        <v>0.75</v>
      </c>
      <c r="Y3" s="3">
        <v>0.09</v>
      </c>
      <c r="AB3" s="3">
        <v>19.61</v>
      </c>
    </row>
    <row r="4" spans="1:28">
      <c r="A4" s="44">
        <v>8</v>
      </c>
      <c r="B4" s="3">
        <v>730.51</v>
      </c>
      <c r="C4" s="3">
        <v>5.42</v>
      </c>
      <c r="D4" s="3">
        <v>90.18</v>
      </c>
      <c r="E4" s="3">
        <v>420.84</v>
      </c>
      <c r="F4" s="3">
        <v>1.79</v>
      </c>
      <c r="G4" s="2">
        <v>35</v>
      </c>
      <c r="H4" s="4">
        <v>37791.480000000003</v>
      </c>
      <c r="I4" s="3">
        <v>1.17</v>
      </c>
      <c r="L4" s="3">
        <v>182.14</v>
      </c>
      <c r="M4" s="3">
        <v>11.22</v>
      </c>
      <c r="N4" s="3">
        <v>1.07</v>
      </c>
      <c r="O4" s="3">
        <v>88.75</v>
      </c>
      <c r="P4" s="3">
        <v>48.88</v>
      </c>
      <c r="Q4" s="3">
        <v>343.91</v>
      </c>
      <c r="R4" s="3">
        <v>45.54</v>
      </c>
      <c r="S4" s="3">
        <v>31.39</v>
      </c>
      <c r="T4" s="55">
        <v>231.48</v>
      </c>
      <c r="W4" s="3">
        <v>0.89</v>
      </c>
      <c r="Y4" s="55">
        <v>0.38</v>
      </c>
      <c r="Z4" s="2">
        <v>0</v>
      </c>
      <c r="AB4" s="3">
        <v>18.23</v>
      </c>
    </row>
    <row r="5" spans="1:28">
      <c r="A5" s="44">
        <v>9</v>
      </c>
      <c r="B5" s="7">
        <v>262.5</v>
      </c>
      <c r="C5" s="3">
        <v>8.11</v>
      </c>
      <c r="D5" s="3">
        <v>46.83</v>
      </c>
      <c r="E5" s="3">
        <v>131.35</v>
      </c>
      <c r="F5" s="3">
        <v>15.18</v>
      </c>
      <c r="H5" s="4">
        <v>39640.43</v>
      </c>
      <c r="I5" s="3">
        <v>0.91</v>
      </c>
      <c r="L5" s="3">
        <v>148.08000000000001</v>
      </c>
      <c r="M5" s="3">
        <v>11.13</v>
      </c>
      <c r="O5" s="3">
        <v>9.41</v>
      </c>
      <c r="P5" s="3">
        <v>37.619999999999997</v>
      </c>
      <c r="Q5" s="7">
        <v>309.89999999999998</v>
      </c>
      <c r="R5" s="3">
        <v>53.16</v>
      </c>
      <c r="S5" s="7">
        <v>56.7</v>
      </c>
      <c r="T5" s="3">
        <v>148.97999999999999</v>
      </c>
      <c r="W5" s="3">
        <v>1.98</v>
      </c>
      <c r="Y5" s="3">
        <v>0.27</v>
      </c>
      <c r="Z5" s="55">
        <v>0.05</v>
      </c>
      <c r="AB5" s="3">
        <v>14.89</v>
      </c>
    </row>
    <row r="6" spans="1:28">
      <c r="A6" s="44">
        <v>10</v>
      </c>
      <c r="B6" s="3">
        <v>288.64</v>
      </c>
      <c r="C6" s="55">
        <v>40.49</v>
      </c>
      <c r="D6" s="3">
        <v>115.62</v>
      </c>
      <c r="E6" s="3">
        <v>146.38999999999999</v>
      </c>
      <c r="F6" s="3">
        <v>14.39</v>
      </c>
      <c r="H6" s="54">
        <v>69350.429999999993</v>
      </c>
      <c r="I6" s="3">
        <v>0.91</v>
      </c>
      <c r="L6" s="3">
        <v>237.84</v>
      </c>
      <c r="M6" s="3">
        <v>9.0399999999999991</v>
      </c>
      <c r="O6" s="3">
        <v>12.55</v>
      </c>
      <c r="P6" s="3">
        <v>39.229999999999997</v>
      </c>
      <c r="Q6" s="55">
        <v>545.35</v>
      </c>
      <c r="R6" s="3">
        <v>17.87</v>
      </c>
      <c r="S6" s="3">
        <v>72.89</v>
      </c>
      <c r="T6" s="2">
        <v>156</v>
      </c>
      <c r="W6" s="3">
        <v>1.84</v>
      </c>
      <c r="X6" s="3">
        <v>0.01</v>
      </c>
      <c r="Y6" s="3">
        <v>0.17</v>
      </c>
      <c r="Z6" s="7">
        <v>0.1</v>
      </c>
      <c r="AA6" s="2">
        <v>20</v>
      </c>
      <c r="AB6" s="7">
        <v>24.6</v>
      </c>
    </row>
    <row r="7" spans="1:28">
      <c r="A7" s="44">
        <v>11</v>
      </c>
      <c r="B7" s="12">
        <v>268.12</v>
      </c>
      <c r="C7" s="12">
        <v>5.42</v>
      </c>
      <c r="D7" s="56">
        <v>125.45</v>
      </c>
      <c r="E7" s="12">
        <v>185.56</v>
      </c>
      <c r="F7" s="12">
        <v>0.89</v>
      </c>
      <c r="H7" s="13">
        <v>41856.5</v>
      </c>
      <c r="I7" s="12">
        <v>0.22</v>
      </c>
      <c r="L7" s="12">
        <v>333.07</v>
      </c>
      <c r="M7" s="14">
        <v>10.1</v>
      </c>
      <c r="O7" s="12">
        <v>8.25</v>
      </c>
      <c r="P7" s="12">
        <v>43.98</v>
      </c>
      <c r="Q7" s="12">
        <v>164.16</v>
      </c>
      <c r="R7" s="12">
        <v>26.15</v>
      </c>
      <c r="S7" s="12">
        <v>100.71</v>
      </c>
      <c r="T7" s="12">
        <v>176.49</v>
      </c>
      <c r="W7" s="12">
        <v>2.0299999999999998</v>
      </c>
      <c r="Y7" s="14">
        <v>0.2</v>
      </c>
      <c r="AA7" s="62">
        <v>35</v>
      </c>
      <c r="AB7" s="12">
        <v>19.34</v>
      </c>
    </row>
    <row r="8" spans="1:28">
      <c r="A8" s="44">
        <v>12</v>
      </c>
      <c r="B8" s="18">
        <v>218.13</v>
      </c>
      <c r="C8" s="18">
        <v>0.08</v>
      </c>
      <c r="D8" s="18">
        <v>127.18</v>
      </c>
      <c r="E8" s="18">
        <v>188.59</v>
      </c>
      <c r="F8" s="18">
        <v>11.61</v>
      </c>
      <c r="H8" s="19">
        <v>36380.35</v>
      </c>
      <c r="I8" s="18">
        <v>0.04</v>
      </c>
      <c r="L8" s="18">
        <v>279.98</v>
      </c>
      <c r="M8" s="18">
        <v>20.010000000000002</v>
      </c>
      <c r="O8" s="18">
        <v>4.4800000000000004</v>
      </c>
      <c r="P8" s="18">
        <v>56.84</v>
      </c>
      <c r="Q8" s="18">
        <v>111.36</v>
      </c>
      <c r="R8" s="18">
        <v>35.950000000000003</v>
      </c>
      <c r="S8" s="18">
        <v>113.23</v>
      </c>
      <c r="T8" s="18">
        <v>187.62</v>
      </c>
      <c r="W8" s="18">
        <v>2.36</v>
      </c>
      <c r="Y8" s="18">
        <v>0.26</v>
      </c>
      <c r="AA8" s="17">
        <v>30</v>
      </c>
      <c r="AB8" s="18">
        <v>16.39</v>
      </c>
    </row>
    <row r="9" spans="1:28">
      <c r="A9" s="44">
        <v>13</v>
      </c>
      <c r="B9" s="22">
        <v>121.33</v>
      </c>
      <c r="C9" s="22">
        <v>16.149999999999999</v>
      </c>
      <c r="D9" s="22">
        <v>60.12</v>
      </c>
      <c r="E9" s="22">
        <v>98.84</v>
      </c>
      <c r="F9" s="22">
        <v>12.18</v>
      </c>
      <c r="H9" s="23">
        <v>51386.55</v>
      </c>
      <c r="I9" s="22">
        <v>0.87</v>
      </c>
      <c r="L9" s="22">
        <v>219.21</v>
      </c>
      <c r="M9" s="22">
        <v>16.059999999999999</v>
      </c>
      <c r="O9" s="22">
        <v>2.69</v>
      </c>
      <c r="P9" s="22">
        <v>51.58</v>
      </c>
      <c r="Q9" s="22">
        <v>98.15</v>
      </c>
      <c r="R9" s="22">
        <v>19.61</v>
      </c>
      <c r="S9" s="22">
        <v>106.43</v>
      </c>
      <c r="T9" s="22">
        <v>139.63</v>
      </c>
      <c r="W9" s="61">
        <v>3.01</v>
      </c>
      <c r="X9" s="61">
        <v>0.04</v>
      </c>
      <c r="Y9" s="22">
        <v>0.24</v>
      </c>
      <c r="AA9" s="21">
        <v>13</v>
      </c>
      <c r="AB9" s="61">
        <v>27.75</v>
      </c>
    </row>
    <row r="10" spans="1:28" s="51" customFormat="1">
      <c r="A10" s="49">
        <v>14</v>
      </c>
      <c r="B10" s="50">
        <v>9.5399999999999991</v>
      </c>
      <c r="C10" s="50">
        <v>4.0999999999999996</v>
      </c>
      <c r="E10" s="50">
        <v>3.86</v>
      </c>
      <c r="F10" s="57">
        <v>16.36</v>
      </c>
      <c r="H10" s="52">
        <v>48725.27</v>
      </c>
      <c r="L10" s="50">
        <v>323.17</v>
      </c>
      <c r="M10" s="50">
        <v>10.61</v>
      </c>
      <c r="P10" s="50">
        <v>46.34</v>
      </c>
      <c r="Q10" s="50">
        <v>91.7</v>
      </c>
      <c r="R10" s="50">
        <v>9.8000000000000007</v>
      </c>
      <c r="S10" s="50">
        <v>150.88999999999999</v>
      </c>
      <c r="T10" s="53">
        <v>165.71</v>
      </c>
      <c r="W10" s="50">
        <v>2.3199999999999998</v>
      </c>
      <c r="X10" s="50">
        <v>0.01</v>
      </c>
      <c r="Y10" s="50">
        <v>0.23</v>
      </c>
      <c r="Z10" s="50">
        <v>0.03</v>
      </c>
      <c r="AB10" s="50">
        <v>17.850000000000001</v>
      </c>
    </row>
    <row r="11" spans="1:28">
      <c r="A11" s="44">
        <v>15</v>
      </c>
      <c r="B11" s="22">
        <v>8.81</v>
      </c>
      <c r="C11" s="22">
        <v>4.0199999999999996</v>
      </c>
      <c r="E11" s="22">
        <v>3.46</v>
      </c>
      <c r="F11" s="22">
        <v>1.46</v>
      </c>
      <c r="H11" s="23">
        <v>55372.11</v>
      </c>
      <c r="I11" s="22">
        <v>0.22</v>
      </c>
      <c r="L11" s="22">
        <v>552.72</v>
      </c>
      <c r="M11" s="22">
        <v>7.54</v>
      </c>
      <c r="P11" s="22">
        <v>41.15</v>
      </c>
      <c r="Q11" s="22">
        <v>106.61</v>
      </c>
      <c r="R11" s="22">
        <v>21.79</v>
      </c>
      <c r="S11" s="22">
        <v>140.33000000000001</v>
      </c>
      <c r="T11" s="22">
        <v>144.68</v>
      </c>
      <c r="W11" s="22">
        <v>1.86</v>
      </c>
      <c r="X11" s="22">
        <v>0.01</v>
      </c>
      <c r="Y11" s="22">
        <v>0.32</v>
      </c>
      <c r="AB11" s="22">
        <v>18.88</v>
      </c>
    </row>
    <row r="12" spans="1:28">
      <c r="A12" s="44">
        <v>16</v>
      </c>
      <c r="B12" s="33">
        <v>0.73</v>
      </c>
      <c r="C12" s="22">
        <v>4.18</v>
      </c>
      <c r="E12" s="22">
        <v>18.329999999999998</v>
      </c>
      <c r="F12" s="22">
        <v>1.18</v>
      </c>
      <c r="H12" s="23">
        <v>42051.08</v>
      </c>
      <c r="L12" s="23">
        <v>1343.24</v>
      </c>
      <c r="M12" s="22">
        <v>6.68</v>
      </c>
      <c r="O12" s="22">
        <v>1.34</v>
      </c>
      <c r="P12" s="22">
        <v>47.39</v>
      </c>
      <c r="Q12" s="22">
        <v>92.98</v>
      </c>
      <c r="R12" s="22">
        <v>15.25</v>
      </c>
      <c r="S12" s="22">
        <v>150.16999999999999</v>
      </c>
      <c r="T12" s="22">
        <v>149.12</v>
      </c>
      <c r="W12" s="22">
        <v>1.86</v>
      </c>
      <c r="Y12" s="22">
        <v>0.23</v>
      </c>
      <c r="Z12" s="21">
        <v>0</v>
      </c>
      <c r="AB12" s="22">
        <v>16.36</v>
      </c>
    </row>
    <row r="13" spans="1:28">
      <c r="A13" s="44">
        <v>17</v>
      </c>
      <c r="B13" s="27">
        <v>2.2000000000000002</v>
      </c>
      <c r="C13" s="22">
        <v>8.0299999999999994</v>
      </c>
      <c r="E13" s="22">
        <v>0.43</v>
      </c>
      <c r="F13" s="22">
        <v>3.11</v>
      </c>
      <c r="H13" s="23">
        <v>48702.68</v>
      </c>
      <c r="L13" s="59">
        <v>2220.08</v>
      </c>
      <c r="M13" s="21">
        <v>8</v>
      </c>
      <c r="O13" s="22">
        <v>0.45</v>
      </c>
      <c r="P13" s="22">
        <v>50.89</v>
      </c>
      <c r="Q13" s="22">
        <v>123.82</v>
      </c>
      <c r="R13" s="22">
        <v>3.81</v>
      </c>
      <c r="S13" s="22">
        <v>128.35</v>
      </c>
      <c r="T13" s="22">
        <v>133.82</v>
      </c>
      <c r="W13" s="22">
        <v>0.54</v>
      </c>
      <c r="Y13" s="22">
        <v>0.25</v>
      </c>
      <c r="Z13" s="22">
        <v>0.02</v>
      </c>
      <c r="AB13" s="22">
        <v>15.81</v>
      </c>
    </row>
    <row r="14" spans="1:28">
      <c r="A14" s="44">
        <v>18</v>
      </c>
      <c r="B14" s="39">
        <v>0.73</v>
      </c>
      <c r="L14" s="40">
        <v>2144.83</v>
      </c>
      <c r="M14" s="39">
        <v>7.9</v>
      </c>
      <c r="O14" s="39">
        <v>0.45</v>
      </c>
      <c r="P14" s="39">
        <v>30.45</v>
      </c>
      <c r="Q14" s="39">
        <v>116.31</v>
      </c>
      <c r="R14" s="39">
        <v>7.63</v>
      </c>
      <c r="S14" s="39">
        <v>135.86000000000001</v>
      </c>
      <c r="T14" s="39">
        <v>212.5</v>
      </c>
      <c r="AB14" s="39">
        <v>13.17</v>
      </c>
    </row>
    <row r="15" spans="1:28">
      <c r="A15" s="44">
        <v>19</v>
      </c>
      <c r="B15" s="41">
        <v>1.25</v>
      </c>
      <c r="E15" s="41">
        <v>2.68</v>
      </c>
      <c r="L15" s="42">
        <v>1263.26</v>
      </c>
      <c r="M15" s="41">
        <v>7.11</v>
      </c>
      <c r="O15" s="41">
        <v>0.45</v>
      </c>
      <c r="P15" s="41">
        <v>37.020000000000003</v>
      </c>
      <c r="Q15" s="41">
        <v>118.73</v>
      </c>
      <c r="R15" s="41">
        <v>10.89</v>
      </c>
      <c r="S15" s="60">
        <v>157.15</v>
      </c>
      <c r="T15" s="41">
        <v>133</v>
      </c>
      <c r="AB15" s="41">
        <v>14.01</v>
      </c>
    </row>
    <row r="17" spans="12:28">
      <c r="L17" t="s">
        <v>344</v>
      </c>
    </row>
    <row r="18" spans="12:28">
      <c r="L18">
        <f>1-L15/L13</f>
        <v>0.43098446902814314</v>
      </c>
      <c r="R18">
        <f>R15/R2</f>
        <v>0.19101911945272762</v>
      </c>
      <c r="T18">
        <f>T15/T2</f>
        <v>0.77896216469485768</v>
      </c>
      <c r="W18" s="68">
        <v>42.328360000000004</v>
      </c>
      <c r="AB18">
        <f>AB15/AB2</f>
        <v>0.90797148412184059</v>
      </c>
    </row>
    <row r="19" spans="12:28">
      <c r="W19" s="68">
        <v>35.37744</v>
      </c>
    </row>
    <row r="20" spans="12:28">
      <c r="R20" t="s">
        <v>345</v>
      </c>
      <c r="S20">
        <f>S15/S2</f>
        <v>17.777149321266968</v>
      </c>
      <c r="W20">
        <f>W18+W19</f>
        <v>77.705800000000011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1"/>
  <sheetViews>
    <sheetView workbookViewId="0">
      <selection sqref="A1:AQ31"/>
    </sheetView>
  </sheetViews>
  <sheetFormatPr defaultRowHeight="15"/>
  <sheetData>
    <row r="1" spans="1:42">
      <c r="A1" t="s">
        <v>29</v>
      </c>
      <c r="B1" t="s">
        <v>30</v>
      </c>
      <c r="C1" t="s">
        <v>31</v>
      </c>
      <c r="D1" t="s">
        <v>1</v>
      </c>
      <c r="E1" t="s">
        <v>24</v>
      </c>
      <c r="F1" t="s">
        <v>25</v>
      </c>
      <c r="G1" t="s">
        <v>26</v>
      </c>
      <c r="H1" t="s">
        <v>27</v>
      </c>
      <c r="I1" t="s">
        <v>28</v>
      </c>
      <c r="J1" t="s">
        <v>36</v>
      </c>
      <c r="K1" t="s">
        <v>37</v>
      </c>
      <c r="L1" t="s">
        <v>38</v>
      </c>
      <c r="M1" t="s">
        <v>39</v>
      </c>
      <c r="N1" t="s">
        <v>40</v>
      </c>
      <c r="O1" t="s">
        <v>41</v>
      </c>
      <c r="P1" t="s">
        <v>44</v>
      </c>
      <c r="Q1" t="s">
        <v>45</v>
      </c>
      <c r="R1" t="s">
        <v>46</v>
      </c>
      <c r="S1" t="s">
        <v>66</v>
      </c>
      <c r="T1" t="s">
        <v>67</v>
      </c>
      <c r="U1" t="s">
        <v>68</v>
      </c>
      <c r="V1" t="s">
        <v>90</v>
      </c>
      <c r="W1" t="s">
        <v>91</v>
      </c>
      <c r="X1" t="s">
        <v>92</v>
      </c>
      <c r="Y1" t="s">
        <v>113</v>
      </c>
      <c r="Z1" t="s">
        <v>114</v>
      </c>
      <c r="AA1" t="s">
        <v>115</v>
      </c>
      <c r="AB1" t="s">
        <v>117</v>
      </c>
      <c r="AC1" t="s">
        <v>118</v>
      </c>
      <c r="AD1" t="s">
        <v>119</v>
      </c>
      <c r="AE1" t="s">
        <v>120</v>
      </c>
      <c r="AF1" t="s">
        <v>122</v>
      </c>
      <c r="AG1" t="s">
        <v>121</v>
      </c>
      <c r="AH1" t="s">
        <v>124</v>
      </c>
      <c r="AI1" t="s">
        <v>125</v>
      </c>
      <c r="AJ1" t="s">
        <v>126</v>
      </c>
      <c r="AK1" t="s">
        <v>127</v>
      </c>
      <c r="AL1" t="s">
        <v>128</v>
      </c>
      <c r="AM1" t="s">
        <v>129</v>
      </c>
      <c r="AN1" t="s">
        <v>140</v>
      </c>
      <c r="AO1" t="s">
        <v>141</v>
      </c>
      <c r="AP1" t="s">
        <v>142</v>
      </c>
    </row>
    <row r="2" spans="1:42" ht="45">
      <c r="A2" s="1" t="s">
        <v>2</v>
      </c>
      <c r="B2" s="2">
        <v>10</v>
      </c>
      <c r="C2" s="4">
        <v>2134.04</v>
      </c>
      <c r="D2" s="1" t="s">
        <v>2</v>
      </c>
      <c r="E2" s="2">
        <v>3</v>
      </c>
      <c r="F2" s="3">
        <v>251.03</v>
      </c>
      <c r="G2" s="1" t="s">
        <v>2</v>
      </c>
      <c r="H2" s="2">
        <v>4</v>
      </c>
      <c r="I2" s="3">
        <v>730.51</v>
      </c>
      <c r="J2" s="1" t="s">
        <v>2</v>
      </c>
      <c r="K2" s="2">
        <v>6</v>
      </c>
      <c r="L2" s="7">
        <v>262.5</v>
      </c>
      <c r="M2" s="1" t="s">
        <v>2</v>
      </c>
      <c r="N2" s="2">
        <v>5</v>
      </c>
      <c r="O2" s="3">
        <v>288.64</v>
      </c>
      <c r="P2" s="10" t="s">
        <v>47</v>
      </c>
      <c r="Q2" s="11">
        <v>2</v>
      </c>
      <c r="R2" s="12">
        <v>268.12</v>
      </c>
      <c r="S2" s="15" t="s">
        <v>69</v>
      </c>
      <c r="T2" s="17">
        <v>3</v>
      </c>
      <c r="U2" s="18">
        <v>218.13</v>
      </c>
      <c r="V2" s="20" t="s">
        <v>93</v>
      </c>
      <c r="W2" s="21">
        <v>7</v>
      </c>
      <c r="X2" s="22">
        <v>121.33</v>
      </c>
      <c r="Y2" s="20" t="s">
        <v>93</v>
      </c>
      <c r="Z2" s="22">
        <v>9.5399999999999991</v>
      </c>
      <c r="AA2" s="26">
        <v>1.91</v>
      </c>
      <c r="AB2" s="20" t="s">
        <v>93</v>
      </c>
      <c r="AC2" s="21">
        <v>4</v>
      </c>
      <c r="AD2" s="22">
        <v>8.81</v>
      </c>
      <c r="AE2" t="s">
        <v>2</v>
      </c>
      <c r="AF2" s="32">
        <v>1</v>
      </c>
      <c r="AG2" s="33">
        <v>0.73</v>
      </c>
      <c r="AH2" s="31" t="s">
        <v>93</v>
      </c>
      <c r="AI2" s="21">
        <v>2</v>
      </c>
      <c r="AJ2" s="27">
        <v>2.2000000000000002</v>
      </c>
      <c r="AK2" s="31" t="s">
        <v>93</v>
      </c>
      <c r="AL2" s="38">
        <v>1</v>
      </c>
      <c r="AM2" s="39">
        <v>0.73</v>
      </c>
      <c r="AN2" s="37" t="s">
        <v>130</v>
      </c>
      <c r="AO2" s="38">
        <v>1</v>
      </c>
      <c r="AP2" s="41">
        <v>1.25</v>
      </c>
    </row>
    <row r="3" spans="1:42" ht="60">
      <c r="A3" s="1" t="s">
        <v>3</v>
      </c>
      <c r="B3" s="2">
        <v>4</v>
      </c>
      <c r="C3" s="3">
        <v>16.04</v>
      </c>
      <c r="D3" s="1" t="s">
        <v>3</v>
      </c>
      <c r="E3" s="2">
        <v>1</v>
      </c>
      <c r="F3" s="3">
        <v>4.01</v>
      </c>
      <c r="G3" s="1" t="s">
        <v>3</v>
      </c>
      <c r="H3" s="2">
        <v>3</v>
      </c>
      <c r="I3" s="3">
        <v>5.42</v>
      </c>
      <c r="J3" s="1" t="s">
        <v>3</v>
      </c>
      <c r="K3" s="2">
        <v>3</v>
      </c>
      <c r="L3" s="3">
        <v>8.11</v>
      </c>
      <c r="M3" s="1" t="s">
        <v>3</v>
      </c>
      <c r="N3" s="2">
        <v>6</v>
      </c>
      <c r="O3" s="3">
        <v>40.49</v>
      </c>
      <c r="P3" s="10" t="s">
        <v>48</v>
      </c>
      <c r="Q3" s="11">
        <v>5</v>
      </c>
      <c r="R3" s="12">
        <v>5.42</v>
      </c>
      <c r="S3" s="15" t="s">
        <v>70</v>
      </c>
      <c r="T3" s="17">
        <v>1</v>
      </c>
      <c r="U3" s="18">
        <v>0.08</v>
      </c>
      <c r="V3" s="20" t="s">
        <v>94</v>
      </c>
      <c r="W3" s="21">
        <v>4</v>
      </c>
      <c r="X3" s="22">
        <v>16.149999999999999</v>
      </c>
      <c r="Y3" s="20" t="s">
        <v>94</v>
      </c>
      <c r="Z3" s="27">
        <v>4.0999999999999996</v>
      </c>
      <c r="AA3" s="26">
        <v>2.0499999999999998</v>
      </c>
      <c r="AB3" s="20" t="s">
        <v>94</v>
      </c>
      <c r="AC3" s="21">
        <v>1</v>
      </c>
      <c r="AD3" s="22">
        <v>4.0199999999999996</v>
      </c>
      <c r="AE3" t="s">
        <v>3</v>
      </c>
      <c r="AF3" s="21">
        <v>3</v>
      </c>
      <c r="AG3" s="22">
        <v>4.18</v>
      </c>
      <c r="AH3" s="31" t="s">
        <v>94</v>
      </c>
      <c r="AI3" s="21">
        <v>2</v>
      </c>
      <c r="AJ3" s="22">
        <v>8.0299999999999994</v>
      </c>
      <c r="AK3" s="35" t="s">
        <v>94</v>
      </c>
      <c r="AN3" s="35" t="s">
        <v>94</v>
      </c>
    </row>
    <row r="4" spans="1:42" ht="45">
      <c r="A4" s="5" t="s">
        <v>4</v>
      </c>
      <c r="D4" s="1" t="s">
        <v>4</v>
      </c>
      <c r="E4" s="2">
        <v>1</v>
      </c>
      <c r="F4" s="3">
        <v>5.78</v>
      </c>
      <c r="G4" s="1" t="s">
        <v>4</v>
      </c>
      <c r="H4" s="2">
        <v>2</v>
      </c>
      <c r="I4" s="3">
        <v>90.18</v>
      </c>
      <c r="J4" s="1" t="s">
        <v>4</v>
      </c>
      <c r="K4" s="2">
        <v>1</v>
      </c>
      <c r="L4" s="3">
        <v>46.83</v>
      </c>
      <c r="M4" s="1" t="s">
        <v>4</v>
      </c>
      <c r="N4" s="2">
        <v>1</v>
      </c>
      <c r="O4" s="3">
        <v>115.62</v>
      </c>
      <c r="P4" s="10" t="s">
        <v>49</v>
      </c>
      <c r="Q4" s="11">
        <v>1</v>
      </c>
      <c r="R4" s="12">
        <v>125.45</v>
      </c>
      <c r="S4" s="15" t="s">
        <v>71</v>
      </c>
      <c r="T4" s="17">
        <v>1</v>
      </c>
      <c r="U4" s="18">
        <v>127.18</v>
      </c>
      <c r="V4" s="20" t="s">
        <v>95</v>
      </c>
      <c r="W4" s="21">
        <v>1</v>
      </c>
      <c r="X4" s="22">
        <v>60.12</v>
      </c>
      <c r="Y4" s="30" t="s">
        <v>95</v>
      </c>
      <c r="AB4" s="30" t="s">
        <v>95</v>
      </c>
      <c r="AE4" s="30" t="s">
        <v>95</v>
      </c>
      <c r="AH4" s="30" t="s">
        <v>95</v>
      </c>
      <c r="AK4" s="30" t="s">
        <v>95</v>
      </c>
      <c r="AN4" s="30" t="s">
        <v>95</v>
      </c>
    </row>
    <row r="5" spans="1:42" ht="63">
      <c r="A5" s="16" t="s">
        <v>72</v>
      </c>
      <c r="D5" s="16" t="s">
        <v>72</v>
      </c>
      <c r="G5" s="16" t="s">
        <v>72</v>
      </c>
      <c r="J5" s="16" t="s">
        <v>72</v>
      </c>
      <c r="M5" s="16" t="s">
        <v>72</v>
      </c>
      <c r="P5" s="16" t="s">
        <v>72</v>
      </c>
      <c r="S5" s="16" t="s">
        <v>72</v>
      </c>
      <c r="T5" s="17">
        <v>1</v>
      </c>
      <c r="U5" s="18">
        <v>0.02</v>
      </c>
      <c r="V5" s="16" t="s">
        <v>72</v>
      </c>
      <c r="Y5" s="16" t="s">
        <v>72</v>
      </c>
      <c r="AB5" s="16" t="s">
        <v>72</v>
      </c>
      <c r="AE5" s="16" t="s">
        <v>72</v>
      </c>
      <c r="AH5" s="16" t="s">
        <v>72</v>
      </c>
      <c r="AK5" s="16" t="s">
        <v>72</v>
      </c>
      <c r="AN5" s="16" t="s">
        <v>72</v>
      </c>
    </row>
    <row r="6" spans="1:42" ht="90">
      <c r="A6" s="1" t="s">
        <v>5</v>
      </c>
      <c r="B6" s="2">
        <v>5</v>
      </c>
      <c r="C6" s="3">
        <v>789.51</v>
      </c>
      <c r="D6" s="1" t="s">
        <v>5</v>
      </c>
      <c r="E6" s="2">
        <v>2</v>
      </c>
      <c r="F6" s="3">
        <v>93.58</v>
      </c>
      <c r="G6" s="1" t="s">
        <v>5</v>
      </c>
      <c r="H6" s="2">
        <v>4</v>
      </c>
      <c r="I6" s="3">
        <v>420.84</v>
      </c>
      <c r="J6" s="1" t="s">
        <v>5</v>
      </c>
      <c r="K6" s="2">
        <v>3</v>
      </c>
      <c r="L6" s="3">
        <v>131.35</v>
      </c>
      <c r="M6" s="1" t="s">
        <v>5</v>
      </c>
      <c r="N6" s="2">
        <v>4</v>
      </c>
      <c r="O6" s="3">
        <v>146.38999999999999</v>
      </c>
      <c r="P6" s="10" t="s">
        <v>50</v>
      </c>
      <c r="Q6" s="11">
        <v>1</v>
      </c>
      <c r="R6" s="12">
        <v>185.56</v>
      </c>
      <c r="S6" s="15" t="s">
        <v>73</v>
      </c>
      <c r="T6" s="17">
        <v>3</v>
      </c>
      <c r="U6" s="18">
        <v>188.59</v>
      </c>
      <c r="V6" s="20" t="s">
        <v>96</v>
      </c>
      <c r="W6" s="21">
        <v>3</v>
      </c>
      <c r="X6" s="22">
        <v>98.84</v>
      </c>
      <c r="Y6" s="20" t="s">
        <v>96</v>
      </c>
      <c r="Z6" s="22">
        <v>3.86</v>
      </c>
      <c r="AA6" s="26">
        <v>0.77</v>
      </c>
      <c r="AB6" s="20" t="s">
        <v>96</v>
      </c>
      <c r="AC6" s="21">
        <v>3</v>
      </c>
      <c r="AD6" s="22">
        <v>3.46</v>
      </c>
      <c r="AE6" t="s">
        <v>123</v>
      </c>
      <c r="AF6" s="21">
        <v>5</v>
      </c>
      <c r="AG6" s="22">
        <v>18.329999999999998</v>
      </c>
      <c r="AH6" s="31" t="s">
        <v>96</v>
      </c>
      <c r="AI6" s="21">
        <v>1</v>
      </c>
      <c r="AJ6" s="22">
        <v>0.43</v>
      </c>
      <c r="AK6" s="35" t="s">
        <v>96</v>
      </c>
      <c r="AN6" s="37" t="s">
        <v>143</v>
      </c>
      <c r="AO6" s="38">
        <v>2</v>
      </c>
      <c r="AP6" s="41">
        <v>2.68</v>
      </c>
    </row>
    <row r="7" spans="1:42">
      <c r="A7" s="5" t="s">
        <v>34</v>
      </c>
      <c r="D7" s="5" t="s">
        <v>34</v>
      </c>
      <c r="G7" s="1" t="s">
        <v>34</v>
      </c>
      <c r="H7" s="2">
        <v>1</v>
      </c>
      <c r="I7" s="3">
        <v>8.26</v>
      </c>
      <c r="J7" s="8" t="s">
        <v>34</v>
      </c>
      <c r="M7" s="8" t="s">
        <v>34</v>
      </c>
      <c r="P7" s="8" t="s">
        <v>34</v>
      </c>
      <c r="S7" s="8" t="s">
        <v>34</v>
      </c>
      <c r="V7" s="8" t="s">
        <v>34</v>
      </c>
      <c r="Y7" s="8" t="s">
        <v>34</v>
      </c>
      <c r="AB7" s="8" t="s">
        <v>34</v>
      </c>
      <c r="AE7" s="8" t="s">
        <v>34</v>
      </c>
      <c r="AH7" s="8" t="s">
        <v>34</v>
      </c>
      <c r="AK7" s="5" t="s">
        <v>34</v>
      </c>
      <c r="AN7" s="5" t="s">
        <v>34</v>
      </c>
    </row>
    <row r="8" spans="1:42">
      <c r="A8" s="1" t="s">
        <v>6</v>
      </c>
      <c r="B8" s="2">
        <v>1</v>
      </c>
      <c r="C8" s="3">
        <v>0.09</v>
      </c>
      <c r="D8" s="1" t="s">
        <v>6</v>
      </c>
      <c r="E8" s="2">
        <v>1</v>
      </c>
      <c r="F8" s="3">
        <v>0.18</v>
      </c>
      <c r="G8" s="5" t="s">
        <v>6</v>
      </c>
      <c r="J8" s="8" t="s">
        <v>6</v>
      </c>
      <c r="M8" s="8" t="s">
        <v>6</v>
      </c>
      <c r="P8" s="8" t="s">
        <v>6</v>
      </c>
      <c r="S8" s="8" t="s">
        <v>6</v>
      </c>
      <c r="V8" s="8" t="s">
        <v>6</v>
      </c>
      <c r="Y8" s="8" t="s">
        <v>6</v>
      </c>
      <c r="AB8" s="8" t="s">
        <v>6</v>
      </c>
      <c r="AE8" s="8" t="s">
        <v>6</v>
      </c>
      <c r="AH8" s="8" t="s">
        <v>6</v>
      </c>
      <c r="AK8" s="5" t="s">
        <v>6</v>
      </c>
      <c r="AN8" s="5" t="s">
        <v>6</v>
      </c>
    </row>
    <row r="9" spans="1:42">
      <c r="A9" s="1" t="s">
        <v>7</v>
      </c>
      <c r="B9" s="2">
        <v>2</v>
      </c>
      <c r="C9" s="2">
        <v>30</v>
      </c>
      <c r="D9" s="1" t="s">
        <v>7</v>
      </c>
      <c r="E9" s="2">
        <v>1</v>
      </c>
      <c r="F9" s="2">
        <v>5</v>
      </c>
      <c r="G9" s="1" t="s">
        <v>7</v>
      </c>
      <c r="H9" s="2">
        <v>1</v>
      </c>
      <c r="I9" s="2">
        <v>35</v>
      </c>
      <c r="J9" s="8" t="s">
        <v>7</v>
      </c>
      <c r="M9" s="8" t="s">
        <v>7</v>
      </c>
      <c r="P9" s="8" t="s">
        <v>7</v>
      </c>
      <c r="S9" s="8" t="s">
        <v>7</v>
      </c>
      <c r="V9" s="8" t="s">
        <v>7</v>
      </c>
      <c r="Y9" s="8" t="s">
        <v>7</v>
      </c>
      <c r="AB9" s="8" t="s">
        <v>7</v>
      </c>
      <c r="AE9" s="8" t="s">
        <v>7</v>
      </c>
      <c r="AH9" s="8" t="s">
        <v>7</v>
      </c>
      <c r="AK9" s="5" t="s">
        <v>7</v>
      </c>
      <c r="AN9" s="5" t="s">
        <v>7</v>
      </c>
    </row>
    <row r="10" spans="1:42" ht="76.5">
      <c r="A10" s="1" t="s">
        <v>8</v>
      </c>
      <c r="B10" s="6">
        <v>34</v>
      </c>
      <c r="C10" s="4">
        <v>18884.310000000001</v>
      </c>
      <c r="D10" s="1" t="s">
        <v>8</v>
      </c>
      <c r="E10" s="6">
        <v>44</v>
      </c>
      <c r="F10" s="4">
        <v>35079.050000000003</v>
      </c>
      <c r="G10" s="1" t="s">
        <v>8</v>
      </c>
      <c r="H10" s="2">
        <v>43</v>
      </c>
      <c r="I10" s="4">
        <v>37791.480000000003</v>
      </c>
      <c r="J10" s="1" t="s">
        <v>8</v>
      </c>
      <c r="K10" s="2">
        <v>34</v>
      </c>
      <c r="L10" s="4">
        <v>39640.43</v>
      </c>
      <c r="M10" s="1" t="s">
        <v>8</v>
      </c>
      <c r="N10" s="2">
        <v>31</v>
      </c>
      <c r="O10" s="4">
        <v>69350.429999999993</v>
      </c>
      <c r="P10" s="10" t="s">
        <v>51</v>
      </c>
      <c r="Q10" s="11">
        <v>21</v>
      </c>
      <c r="R10" s="13">
        <v>41856.5</v>
      </c>
      <c r="S10" s="15" t="s">
        <v>74</v>
      </c>
      <c r="T10" s="17">
        <v>28</v>
      </c>
      <c r="U10" s="19">
        <v>36380.35</v>
      </c>
      <c r="V10" s="20" t="s">
        <v>97</v>
      </c>
      <c r="W10" s="21">
        <v>28</v>
      </c>
      <c r="X10" s="23">
        <v>51386.55</v>
      </c>
      <c r="Y10" s="20" t="s">
        <v>97</v>
      </c>
      <c r="Z10" s="23">
        <v>48725.27</v>
      </c>
      <c r="AA10" s="28">
        <v>2030.22</v>
      </c>
      <c r="AB10" s="20" t="s">
        <v>97</v>
      </c>
      <c r="AC10" s="21">
        <v>19</v>
      </c>
      <c r="AD10" s="23">
        <v>55372.11</v>
      </c>
      <c r="AE10" t="s">
        <v>8</v>
      </c>
      <c r="AF10" s="21">
        <v>17</v>
      </c>
      <c r="AG10" s="23">
        <v>42051.08</v>
      </c>
      <c r="AH10" s="31" t="s">
        <v>97</v>
      </c>
      <c r="AI10" s="21">
        <v>20</v>
      </c>
      <c r="AJ10" s="23">
        <v>48702.68</v>
      </c>
      <c r="AK10" s="35" t="s">
        <v>97</v>
      </c>
      <c r="AN10" s="35" t="s">
        <v>97</v>
      </c>
    </row>
    <row r="11" spans="1:42" ht="72">
      <c r="A11" s="16" t="s">
        <v>75</v>
      </c>
      <c r="D11" s="16" t="s">
        <v>75</v>
      </c>
      <c r="G11" s="16" t="s">
        <v>75</v>
      </c>
      <c r="J11" s="16" t="s">
        <v>75</v>
      </c>
      <c r="M11" s="16" t="s">
        <v>75</v>
      </c>
      <c r="P11" s="16" t="s">
        <v>75</v>
      </c>
      <c r="S11" s="15" t="s">
        <v>75</v>
      </c>
      <c r="T11" s="17">
        <v>1</v>
      </c>
      <c r="U11" s="18">
        <v>0.01</v>
      </c>
      <c r="V11" s="16" t="s">
        <v>75</v>
      </c>
      <c r="Y11" s="16" t="s">
        <v>75</v>
      </c>
      <c r="AB11" s="16" t="s">
        <v>75</v>
      </c>
      <c r="AE11" s="16" t="s">
        <v>75</v>
      </c>
      <c r="AH11" s="16" t="s">
        <v>75</v>
      </c>
      <c r="AK11" s="16" t="s">
        <v>75</v>
      </c>
      <c r="AN11" s="16" t="s">
        <v>75</v>
      </c>
    </row>
    <row r="12" spans="1:42" ht="51">
      <c r="A12" s="5" t="s">
        <v>9</v>
      </c>
      <c r="D12" s="1" t="s">
        <v>9</v>
      </c>
      <c r="E12" s="2">
        <v>2</v>
      </c>
      <c r="F12" s="3">
        <v>2.46</v>
      </c>
      <c r="G12" s="1" t="s">
        <v>9</v>
      </c>
      <c r="H12" s="2">
        <v>2</v>
      </c>
      <c r="I12" s="3">
        <v>1.17</v>
      </c>
      <c r="J12" s="1" t="s">
        <v>9</v>
      </c>
      <c r="K12" s="2">
        <v>3</v>
      </c>
      <c r="L12" s="3">
        <v>0.91</v>
      </c>
      <c r="M12" s="1" t="s">
        <v>9</v>
      </c>
      <c r="N12" s="2">
        <v>2</v>
      </c>
      <c r="O12" s="3">
        <v>0.91</v>
      </c>
      <c r="P12" s="10" t="s">
        <v>52</v>
      </c>
      <c r="Q12" s="11">
        <v>1</v>
      </c>
      <c r="R12" s="12">
        <v>0.22</v>
      </c>
      <c r="S12" s="15" t="s">
        <v>76</v>
      </c>
      <c r="T12" s="17">
        <v>2</v>
      </c>
      <c r="U12" s="18">
        <v>0.04</v>
      </c>
      <c r="V12" s="20" t="s">
        <v>98</v>
      </c>
      <c r="W12" s="21">
        <v>2</v>
      </c>
      <c r="X12" s="22">
        <v>0.87</v>
      </c>
      <c r="Y12" s="20" t="s">
        <v>98</v>
      </c>
      <c r="AB12" s="20" t="s">
        <v>98</v>
      </c>
      <c r="AC12" s="21">
        <v>1</v>
      </c>
      <c r="AD12" s="22">
        <v>0.22</v>
      </c>
      <c r="AE12" s="20" t="s">
        <v>98</v>
      </c>
      <c r="AH12" s="20" t="s">
        <v>98</v>
      </c>
      <c r="AK12" s="30" t="s">
        <v>98</v>
      </c>
      <c r="AN12" s="30" t="s">
        <v>98</v>
      </c>
    </row>
    <row r="13" spans="1:42" ht="30">
      <c r="A13" s="1" t="s">
        <v>10</v>
      </c>
      <c r="B13" s="2">
        <v>4</v>
      </c>
      <c r="C13" s="3">
        <v>15.16</v>
      </c>
      <c r="D13" s="1" t="s">
        <v>10</v>
      </c>
      <c r="E13" s="2">
        <v>4</v>
      </c>
      <c r="F13" s="3">
        <v>7.13</v>
      </c>
      <c r="G13" s="1" t="s">
        <v>10</v>
      </c>
      <c r="H13" s="2">
        <v>2</v>
      </c>
      <c r="I13" s="3">
        <v>1.79</v>
      </c>
      <c r="J13" s="1" t="s">
        <v>10</v>
      </c>
      <c r="K13" s="2">
        <v>5</v>
      </c>
      <c r="L13" s="3">
        <v>15.18</v>
      </c>
      <c r="M13" s="1" t="s">
        <v>10</v>
      </c>
      <c r="N13" s="2">
        <v>5</v>
      </c>
      <c r="O13" s="3">
        <v>14.39</v>
      </c>
      <c r="P13" s="10" t="s">
        <v>53</v>
      </c>
      <c r="Q13" s="11">
        <v>1</v>
      </c>
      <c r="R13" s="12">
        <v>0.89</v>
      </c>
      <c r="S13" s="15" t="s">
        <v>77</v>
      </c>
      <c r="T13" s="17">
        <v>4</v>
      </c>
      <c r="U13" s="18">
        <v>11.61</v>
      </c>
      <c r="V13" s="20" t="s">
        <v>99</v>
      </c>
      <c r="W13" s="21">
        <v>5</v>
      </c>
      <c r="X13" s="22">
        <v>12.18</v>
      </c>
      <c r="Y13" s="20" t="s">
        <v>99</v>
      </c>
      <c r="Z13" s="22">
        <v>16.36</v>
      </c>
      <c r="AA13" s="26">
        <v>3.27</v>
      </c>
      <c r="AB13" s="20" t="s">
        <v>99</v>
      </c>
      <c r="AC13" s="21">
        <v>2</v>
      </c>
      <c r="AD13" s="22">
        <v>1.46</v>
      </c>
      <c r="AE13" t="s">
        <v>10</v>
      </c>
      <c r="AF13" s="21">
        <v>2</v>
      </c>
      <c r="AG13" s="22">
        <v>1.18</v>
      </c>
      <c r="AH13" s="31" t="s">
        <v>99</v>
      </c>
      <c r="AI13" s="21">
        <v>3</v>
      </c>
      <c r="AJ13" s="22">
        <v>3.11</v>
      </c>
      <c r="AK13" s="31" t="s">
        <v>99</v>
      </c>
      <c r="AN13" s="35" t="s">
        <v>99</v>
      </c>
    </row>
    <row r="14" spans="1:42" ht="30">
      <c r="A14" s="1" t="s">
        <v>11</v>
      </c>
      <c r="B14" s="2">
        <v>8</v>
      </c>
      <c r="C14" s="3">
        <v>427.15</v>
      </c>
      <c r="D14" s="1" t="s">
        <v>11</v>
      </c>
      <c r="E14" s="2">
        <v>6</v>
      </c>
      <c r="F14" s="3">
        <v>84.61</v>
      </c>
      <c r="G14" s="1" t="s">
        <v>11</v>
      </c>
      <c r="H14" s="2">
        <v>7</v>
      </c>
      <c r="I14" s="3">
        <v>182.14</v>
      </c>
      <c r="J14" s="1" t="s">
        <v>11</v>
      </c>
      <c r="K14" s="2">
        <v>5</v>
      </c>
      <c r="L14" s="3">
        <v>148.08000000000001</v>
      </c>
      <c r="M14" s="1" t="s">
        <v>11</v>
      </c>
      <c r="N14" s="2">
        <v>9</v>
      </c>
      <c r="O14" s="3">
        <v>237.84</v>
      </c>
      <c r="P14" s="10" t="s">
        <v>54</v>
      </c>
      <c r="Q14" s="11">
        <v>7</v>
      </c>
      <c r="R14" s="12">
        <v>333.07</v>
      </c>
      <c r="S14" s="15" t="s">
        <v>78</v>
      </c>
      <c r="T14" s="17">
        <v>9</v>
      </c>
      <c r="U14" s="18">
        <v>279.98</v>
      </c>
      <c r="V14" s="20" t="s">
        <v>100</v>
      </c>
      <c r="W14" s="21">
        <v>9</v>
      </c>
      <c r="X14" s="22">
        <v>219.21</v>
      </c>
      <c r="Y14" s="20" t="s">
        <v>100</v>
      </c>
      <c r="Z14" s="22">
        <v>323.17</v>
      </c>
      <c r="AA14" s="26">
        <v>53.86</v>
      </c>
      <c r="AB14" s="20" t="s">
        <v>100</v>
      </c>
      <c r="AC14" s="21">
        <v>5</v>
      </c>
      <c r="AD14" s="22">
        <v>552.72</v>
      </c>
      <c r="AE14" s="31" t="s">
        <v>100</v>
      </c>
      <c r="AF14" s="21">
        <v>6</v>
      </c>
      <c r="AG14" s="23">
        <v>1343.24</v>
      </c>
      <c r="AH14" s="31" t="s">
        <v>100</v>
      </c>
      <c r="AI14" s="21">
        <v>5</v>
      </c>
      <c r="AJ14" s="23">
        <v>2220.08</v>
      </c>
      <c r="AK14" s="37" t="s">
        <v>131</v>
      </c>
      <c r="AL14" s="38">
        <v>5</v>
      </c>
      <c r="AM14" s="40">
        <v>2144.83</v>
      </c>
      <c r="AN14" s="37" t="s">
        <v>131</v>
      </c>
      <c r="AO14" s="38">
        <v>5</v>
      </c>
      <c r="AP14" s="42">
        <v>1263.26</v>
      </c>
    </row>
    <row r="15" spans="1:42" ht="45">
      <c r="A15" s="1" t="s">
        <v>12</v>
      </c>
      <c r="B15" s="2">
        <v>15</v>
      </c>
      <c r="C15" s="3">
        <v>7.16</v>
      </c>
      <c r="D15" s="1" t="s">
        <v>12</v>
      </c>
      <c r="E15" s="2">
        <v>16</v>
      </c>
      <c r="F15" s="3">
        <v>6.16</v>
      </c>
      <c r="G15" s="1" t="s">
        <v>12</v>
      </c>
      <c r="H15" s="6">
        <v>63</v>
      </c>
      <c r="I15" s="3">
        <v>11.22</v>
      </c>
      <c r="J15" s="1" t="s">
        <v>12</v>
      </c>
      <c r="K15" s="2">
        <v>74</v>
      </c>
      <c r="L15" s="3">
        <v>11.13</v>
      </c>
      <c r="M15" s="1" t="s">
        <v>12</v>
      </c>
      <c r="N15" s="2">
        <v>65</v>
      </c>
      <c r="O15" s="3">
        <v>9.0399999999999991</v>
      </c>
      <c r="P15" s="10" t="s">
        <v>55</v>
      </c>
      <c r="Q15" s="11">
        <v>86</v>
      </c>
      <c r="R15" s="14">
        <v>10.1</v>
      </c>
      <c r="S15" s="15" t="s">
        <v>79</v>
      </c>
      <c r="T15" s="24">
        <v>78</v>
      </c>
      <c r="U15" s="18">
        <v>20.010000000000002</v>
      </c>
      <c r="V15" s="20" t="s">
        <v>101</v>
      </c>
      <c r="W15" s="25">
        <v>84</v>
      </c>
      <c r="X15" s="22">
        <v>16.059999999999999</v>
      </c>
      <c r="Y15" s="20" t="s">
        <v>101</v>
      </c>
      <c r="Z15" s="22">
        <v>10.61</v>
      </c>
      <c r="AA15" s="26">
        <v>0.15</v>
      </c>
      <c r="AB15" s="20" t="s">
        <v>101</v>
      </c>
      <c r="AC15" s="36">
        <v>77</v>
      </c>
      <c r="AD15" s="22">
        <v>7.54</v>
      </c>
      <c r="AE15" s="31" t="s">
        <v>101</v>
      </c>
      <c r="AF15" s="36">
        <v>64</v>
      </c>
      <c r="AG15" s="22">
        <v>6.68</v>
      </c>
      <c r="AH15" s="31" t="s">
        <v>101</v>
      </c>
      <c r="AI15" s="36">
        <v>64</v>
      </c>
      <c r="AJ15" s="21">
        <v>8</v>
      </c>
      <c r="AK15" s="37" t="s">
        <v>132</v>
      </c>
      <c r="AL15" s="43">
        <v>57</v>
      </c>
      <c r="AM15" s="39">
        <v>7.9</v>
      </c>
      <c r="AN15" s="37" t="s">
        <v>132</v>
      </c>
      <c r="AO15" s="43">
        <v>53</v>
      </c>
      <c r="AP15" s="41">
        <v>7.11</v>
      </c>
    </row>
    <row r="16" spans="1:42">
      <c r="A16" s="1" t="s">
        <v>22</v>
      </c>
      <c r="B16" s="2">
        <v>1</v>
      </c>
      <c r="C16" s="3">
        <v>0.32</v>
      </c>
      <c r="D16" s="5" t="s">
        <v>22</v>
      </c>
      <c r="G16" s="1" t="s">
        <v>22</v>
      </c>
      <c r="H16" s="2">
        <v>1</v>
      </c>
      <c r="I16" s="3">
        <v>1.07</v>
      </c>
      <c r="J16" s="8" t="s">
        <v>22</v>
      </c>
      <c r="M16" s="8" t="s">
        <v>22</v>
      </c>
      <c r="P16" s="8" t="s">
        <v>22</v>
      </c>
      <c r="S16" s="8" t="s">
        <v>22</v>
      </c>
      <c r="V16" s="8" t="s">
        <v>22</v>
      </c>
      <c r="Y16" s="5" t="s">
        <v>22</v>
      </c>
      <c r="AB16" s="5" t="s">
        <v>22</v>
      </c>
      <c r="AE16" s="5" t="s">
        <v>22</v>
      </c>
      <c r="AH16" s="5" t="s">
        <v>22</v>
      </c>
      <c r="AK16" s="5" t="s">
        <v>22</v>
      </c>
      <c r="AN16" s="5" t="s">
        <v>22</v>
      </c>
    </row>
    <row r="17" spans="1:42" ht="30">
      <c r="A17" s="1" t="s">
        <v>13</v>
      </c>
      <c r="B17" s="2">
        <v>4</v>
      </c>
      <c r="C17" s="3">
        <v>233.81</v>
      </c>
      <c r="D17" s="1" t="s">
        <v>13</v>
      </c>
      <c r="E17" s="2">
        <v>3</v>
      </c>
      <c r="F17" s="3">
        <v>8.6199999999999992</v>
      </c>
      <c r="G17" s="1" t="s">
        <v>13</v>
      </c>
      <c r="H17" s="2">
        <v>3</v>
      </c>
      <c r="I17" s="3">
        <v>88.75</v>
      </c>
      <c r="J17" s="1" t="s">
        <v>13</v>
      </c>
      <c r="K17" s="2">
        <v>1</v>
      </c>
      <c r="L17" s="3">
        <v>9.41</v>
      </c>
      <c r="M17" s="1" t="s">
        <v>13</v>
      </c>
      <c r="N17" s="2">
        <v>2</v>
      </c>
      <c r="O17" s="3">
        <v>12.55</v>
      </c>
      <c r="P17" s="10" t="s">
        <v>56</v>
      </c>
      <c r="Q17" s="11">
        <v>1</v>
      </c>
      <c r="R17" s="12">
        <v>8.25</v>
      </c>
      <c r="S17" s="15" t="s">
        <v>80</v>
      </c>
      <c r="T17" s="17">
        <v>2</v>
      </c>
      <c r="U17" s="18">
        <v>4.4800000000000004</v>
      </c>
      <c r="V17" s="20" t="s">
        <v>102</v>
      </c>
      <c r="W17" s="21">
        <v>3</v>
      </c>
      <c r="X17" s="22">
        <v>2.69</v>
      </c>
      <c r="Y17" s="30" t="s">
        <v>102</v>
      </c>
      <c r="AB17" s="30" t="s">
        <v>102</v>
      </c>
      <c r="AE17" s="31" t="s">
        <v>102</v>
      </c>
      <c r="AF17" s="21">
        <v>1</v>
      </c>
      <c r="AG17" s="22">
        <v>1.34</v>
      </c>
      <c r="AH17" s="31" t="s">
        <v>102</v>
      </c>
      <c r="AI17" s="21">
        <v>1</v>
      </c>
      <c r="AJ17" s="22">
        <v>0.45</v>
      </c>
      <c r="AK17" s="37" t="s">
        <v>133</v>
      </c>
      <c r="AL17" s="38">
        <v>1</v>
      </c>
      <c r="AM17" s="39">
        <v>0.45</v>
      </c>
      <c r="AN17" s="37" t="s">
        <v>133</v>
      </c>
      <c r="AO17" s="38">
        <v>1</v>
      </c>
      <c r="AP17" s="41">
        <v>0.45</v>
      </c>
    </row>
    <row r="18" spans="1:42" ht="45">
      <c r="A18" s="1" t="s">
        <v>14</v>
      </c>
      <c r="B18" s="2">
        <v>5</v>
      </c>
      <c r="C18" s="3">
        <v>42.09</v>
      </c>
      <c r="D18" s="1" t="s">
        <v>14</v>
      </c>
      <c r="E18" s="2">
        <v>9</v>
      </c>
      <c r="F18" s="3">
        <v>52.37</v>
      </c>
      <c r="G18" s="1" t="s">
        <v>14</v>
      </c>
      <c r="H18" s="2">
        <v>12</v>
      </c>
      <c r="I18" s="3">
        <v>48.88</v>
      </c>
      <c r="J18" s="1" t="s">
        <v>14</v>
      </c>
      <c r="K18" s="2">
        <v>13</v>
      </c>
      <c r="L18" s="3">
        <v>37.619999999999997</v>
      </c>
      <c r="M18" s="1" t="s">
        <v>14</v>
      </c>
      <c r="N18" s="2">
        <v>13</v>
      </c>
      <c r="O18" s="3">
        <v>39.229999999999997</v>
      </c>
      <c r="P18" s="10" t="s">
        <v>57</v>
      </c>
      <c r="Q18" s="11">
        <v>16</v>
      </c>
      <c r="R18" s="12">
        <v>43.98</v>
      </c>
      <c r="S18" s="15" t="s">
        <v>81</v>
      </c>
      <c r="T18" s="17">
        <v>19</v>
      </c>
      <c r="U18" s="18">
        <v>56.84</v>
      </c>
      <c r="V18" s="20" t="s">
        <v>103</v>
      </c>
      <c r="W18" s="21">
        <v>22</v>
      </c>
      <c r="X18" s="22">
        <v>51.58</v>
      </c>
      <c r="Y18" s="20" t="s">
        <v>103</v>
      </c>
      <c r="Z18" s="22">
        <v>46.34</v>
      </c>
      <c r="AA18" s="26">
        <v>2.0099999999999998</v>
      </c>
      <c r="AB18" s="20" t="s">
        <v>103</v>
      </c>
      <c r="AC18" s="21">
        <v>25</v>
      </c>
      <c r="AD18" s="22">
        <v>41.15</v>
      </c>
      <c r="AE18" s="31" t="s">
        <v>103</v>
      </c>
      <c r="AF18" s="21">
        <v>28</v>
      </c>
      <c r="AG18" s="22">
        <v>47.39</v>
      </c>
      <c r="AH18" s="31" t="s">
        <v>103</v>
      </c>
      <c r="AI18" s="21">
        <v>24</v>
      </c>
      <c r="AJ18" s="22">
        <v>50.89</v>
      </c>
      <c r="AK18" s="37" t="s">
        <v>134</v>
      </c>
      <c r="AL18" s="38">
        <v>20</v>
      </c>
      <c r="AM18" s="39">
        <v>30.45</v>
      </c>
      <c r="AN18" s="37" t="s">
        <v>134</v>
      </c>
      <c r="AO18" s="38">
        <v>25</v>
      </c>
      <c r="AP18" s="41">
        <v>37.020000000000003</v>
      </c>
    </row>
    <row r="19" spans="1:42" ht="45">
      <c r="A19" s="1" t="s">
        <v>15</v>
      </c>
      <c r="B19" s="2">
        <v>10</v>
      </c>
      <c r="C19" s="3">
        <v>391.22</v>
      </c>
      <c r="D19" s="1" t="s">
        <v>15</v>
      </c>
      <c r="E19" s="2">
        <v>9</v>
      </c>
      <c r="F19" s="3">
        <v>141.47</v>
      </c>
      <c r="G19" s="1" t="s">
        <v>15</v>
      </c>
      <c r="H19" s="2">
        <v>13</v>
      </c>
      <c r="I19" s="3">
        <v>343.91</v>
      </c>
      <c r="J19" s="1" t="s">
        <v>15</v>
      </c>
      <c r="K19" s="2">
        <v>14</v>
      </c>
      <c r="L19" s="7">
        <v>309.89999999999998</v>
      </c>
      <c r="M19" s="1" t="s">
        <v>15</v>
      </c>
      <c r="N19" s="2">
        <v>15</v>
      </c>
      <c r="O19" s="3">
        <v>545.35</v>
      </c>
      <c r="P19" s="10" t="s">
        <v>58</v>
      </c>
      <c r="Q19" s="11">
        <v>17</v>
      </c>
      <c r="R19" s="12">
        <v>164.16</v>
      </c>
      <c r="S19" s="15" t="s">
        <v>82</v>
      </c>
      <c r="T19" s="17">
        <v>15</v>
      </c>
      <c r="U19" s="18">
        <v>111.36</v>
      </c>
      <c r="V19" s="20" t="s">
        <v>104</v>
      </c>
      <c r="W19" s="21">
        <v>12</v>
      </c>
      <c r="X19" s="22">
        <v>98.15</v>
      </c>
      <c r="Y19" s="20" t="s">
        <v>104</v>
      </c>
      <c r="Z19" s="27">
        <v>91.7</v>
      </c>
      <c r="AA19" s="26">
        <v>9.17</v>
      </c>
      <c r="AB19" s="20" t="s">
        <v>104</v>
      </c>
      <c r="AC19" s="21">
        <v>9</v>
      </c>
      <c r="AD19" s="22">
        <v>106.61</v>
      </c>
      <c r="AE19" s="31" t="s">
        <v>104</v>
      </c>
      <c r="AF19" s="21">
        <v>7</v>
      </c>
      <c r="AG19" s="22">
        <v>92.98</v>
      </c>
      <c r="AH19" s="31" t="s">
        <v>104</v>
      </c>
      <c r="AI19" s="21">
        <v>8</v>
      </c>
      <c r="AJ19" s="22">
        <v>123.82</v>
      </c>
      <c r="AK19" s="37" t="s">
        <v>135</v>
      </c>
      <c r="AL19" s="38">
        <v>10</v>
      </c>
      <c r="AM19" s="39">
        <v>116.31</v>
      </c>
      <c r="AN19" s="37" t="s">
        <v>135</v>
      </c>
      <c r="AO19" s="38">
        <v>8</v>
      </c>
      <c r="AP19" s="41">
        <v>118.73</v>
      </c>
    </row>
    <row r="20" spans="1:42" ht="60">
      <c r="A20" s="1" t="s">
        <v>16</v>
      </c>
      <c r="B20" s="2">
        <v>6</v>
      </c>
      <c r="C20" s="3">
        <v>57.01</v>
      </c>
      <c r="D20" s="1" t="s">
        <v>16</v>
      </c>
      <c r="E20" s="2">
        <v>10</v>
      </c>
      <c r="F20" s="3">
        <v>34.340000000000003</v>
      </c>
      <c r="G20" s="1" t="s">
        <v>16</v>
      </c>
      <c r="H20" s="2">
        <v>10</v>
      </c>
      <c r="I20" s="3">
        <v>45.54</v>
      </c>
      <c r="J20" s="1" t="s">
        <v>16</v>
      </c>
      <c r="K20" s="2">
        <v>10</v>
      </c>
      <c r="L20" s="3">
        <v>53.16</v>
      </c>
      <c r="M20" s="1" t="s">
        <v>16</v>
      </c>
      <c r="N20" s="2">
        <v>6</v>
      </c>
      <c r="O20" s="3">
        <v>17.87</v>
      </c>
      <c r="P20" s="10" t="s">
        <v>59</v>
      </c>
      <c r="Q20" s="11">
        <v>7</v>
      </c>
      <c r="R20" s="12">
        <v>26.15</v>
      </c>
      <c r="S20" s="15" t="s">
        <v>83</v>
      </c>
      <c r="T20" s="17">
        <v>7</v>
      </c>
      <c r="U20" s="18">
        <v>35.950000000000003</v>
      </c>
      <c r="V20" s="20" t="s">
        <v>105</v>
      </c>
      <c r="W20" s="21">
        <v>4</v>
      </c>
      <c r="X20" s="22">
        <v>19.61</v>
      </c>
      <c r="Y20" s="20" t="s">
        <v>105</v>
      </c>
      <c r="Z20" s="27">
        <v>9.8000000000000007</v>
      </c>
      <c r="AA20" s="26">
        <v>2.4500000000000002</v>
      </c>
      <c r="AB20" s="20" t="s">
        <v>105</v>
      </c>
      <c r="AC20" s="21">
        <v>8</v>
      </c>
      <c r="AD20" s="22">
        <v>21.79</v>
      </c>
      <c r="AE20" s="31" t="s">
        <v>105</v>
      </c>
      <c r="AF20" s="21">
        <v>3</v>
      </c>
      <c r="AG20" s="22">
        <v>15.25</v>
      </c>
      <c r="AH20" s="31" t="s">
        <v>105</v>
      </c>
      <c r="AI20" s="21">
        <v>3</v>
      </c>
      <c r="AJ20" s="22">
        <v>3.81</v>
      </c>
      <c r="AK20" s="37" t="s">
        <v>136</v>
      </c>
      <c r="AL20" s="38">
        <v>3</v>
      </c>
      <c r="AM20" s="39">
        <v>7.63</v>
      </c>
      <c r="AN20" s="37" t="s">
        <v>136</v>
      </c>
      <c r="AO20" s="38">
        <v>3</v>
      </c>
      <c r="AP20" s="41">
        <v>10.89</v>
      </c>
    </row>
    <row r="21" spans="1:42" ht="30">
      <c r="A21" s="1" t="s">
        <v>17</v>
      </c>
      <c r="B21" s="2">
        <v>4</v>
      </c>
      <c r="C21" s="3">
        <v>8.84</v>
      </c>
      <c r="D21" s="1" t="s">
        <v>17</v>
      </c>
      <c r="E21" s="2">
        <v>4</v>
      </c>
      <c r="F21" s="3">
        <v>85.18</v>
      </c>
      <c r="G21" s="1" t="s">
        <v>17</v>
      </c>
      <c r="H21" s="2">
        <v>3</v>
      </c>
      <c r="I21" s="3">
        <v>31.39</v>
      </c>
      <c r="J21" s="1" t="s">
        <v>17</v>
      </c>
      <c r="K21" s="2">
        <v>2</v>
      </c>
      <c r="L21" s="7">
        <v>56.7</v>
      </c>
      <c r="M21" s="1" t="s">
        <v>17</v>
      </c>
      <c r="N21" s="2">
        <v>5</v>
      </c>
      <c r="O21" s="3">
        <v>72.89</v>
      </c>
      <c r="P21" s="10" t="s">
        <v>60</v>
      </c>
      <c r="Q21" s="11">
        <v>4</v>
      </c>
      <c r="R21" s="12">
        <v>100.71</v>
      </c>
      <c r="S21" s="15" t="s">
        <v>84</v>
      </c>
      <c r="T21" s="17">
        <v>4</v>
      </c>
      <c r="U21" s="18">
        <v>113.23</v>
      </c>
      <c r="V21" s="20" t="s">
        <v>106</v>
      </c>
      <c r="W21" s="21">
        <v>5</v>
      </c>
      <c r="X21" s="22">
        <v>106.43</v>
      </c>
      <c r="Y21" s="20" t="s">
        <v>106</v>
      </c>
      <c r="Z21" s="22">
        <v>150.88999999999999</v>
      </c>
      <c r="AA21" s="26">
        <v>21.56</v>
      </c>
      <c r="AB21" s="20" t="s">
        <v>106</v>
      </c>
      <c r="AC21" s="21">
        <v>8</v>
      </c>
      <c r="AD21" s="22">
        <v>140.33000000000001</v>
      </c>
      <c r="AE21" s="31" t="s">
        <v>106</v>
      </c>
      <c r="AF21" s="21">
        <v>6</v>
      </c>
      <c r="AG21" s="22">
        <v>150.16999999999999</v>
      </c>
      <c r="AH21" s="31" t="s">
        <v>106</v>
      </c>
      <c r="AI21" s="21">
        <v>8</v>
      </c>
      <c r="AJ21" s="22">
        <v>128.35</v>
      </c>
      <c r="AK21" s="37" t="s">
        <v>137</v>
      </c>
      <c r="AL21" s="38">
        <v>7</v>
      </c>
      <c r="AM21" s="39">
        <v>135.86000000000001</v>
      </c>
      <c r="AN21" s="37" t="s">
        <v>137</v>
      </c>
      <c r="AO21" s="38">
        <v>6</v>
      </c>
      <c r="AP21" s="41">
        <v>157.15</v>
      </c>
    </row>
    <row r="22" spans="1:42" ht="30">
      <c r="A22" s="1" t="s">
        <v>18</v>
      </c>
      <c r="B22" s="2">
        <v>15</v>
      </c>
      <c r="C22" s="3">
        <v>170.74</v>
      </c>
      <c r="D22" s="1" t="s">
        <v>18</v>
      </c>
      <c r="E22" s="2">
        <v>17</v>
      </c>
      <c r="F22" s="3">
        <v>181.14</v>
      </c>
      <c r="G22" s="1" t="s">
        <v>18</v>
      </c>
      <c r="H22" s="2">
        <v>24</v>
      </c>
      <c r="I22" s="3">
        <v>231.48</v>
      </c>
      <c r="J22" s="1" t="s">
        <v>18</v>
      </c>
      <c r="K22" s="2">
        <v>22</v>
      </c>
      <c r="L22" s="3">
        <v>148.97999999999999</v>
      </c>
      <c r="M22" s="1" t="s">
        <v>18</v>
      </c>
      <c r="N22" s="2">
        <v>23</v>
      </c>
      <c r="O22" s="2">
        <v>156</v>
      </c>
      <c r="P22" s="10" t="s">
        <v>61</v>
      </c>
      <c r="Q22" s="11">
        <v>23</v>
      </c>
      <c r="R22" s="12">
        <v>176.49</v>
      </c>
      <c r="S22" s="15" t="s">
        <v>85</v>
      </c>
      <c r="T22" s="17">
        <v>19</v>
      </c>
      <c r="U22" s="18">
        <v>187.62</v>
      </c>
      <c r="V22" s="20" t="s">
        <v>107</v>
      </c>
      <c r="W22" s="21">
        <v>29</v>
      </c>
      <c r="X22" s="22">
        <v>139.63</v>
      </c>
      <c r="Y22" s="20" t="s">
        <v>107</v>
      </c>
      <c r="Z22" s="22">
        <v>165.71</v>
      </c>
      <c r="AA22" s="29">
        <v>7.2</v>
      </c>
      <c r="AB22" s="20" t="s">
        <v>107</v>
      </c>
      <c r="AC22" s="21">
        <v>26</v>
      </c>
      <c r="AD22" s="22">
        <v>144.68</v>
      </c>
      <c r="AE22" s="31" t="s">
        <v>107</v>
      </c>
      <c r="AF22" s="21">
        <v>23</v>
      </c>
      <c r="AG22" s="22">
        <v>149.12</v>
      </c>
      <c r="AH22" s="31" t="s">
        <v>107</v>
      </c>
      <c r="AI22" s="21">
        <v>18</v>
      </c>
      <c r="AJ22" s="22">
        <v>133.82</v>
      </c>
      <c r="AK22" s="37" t="s">
        <v>138</v>
      </c>
      <c r="AL22" s="38">
        <v>14</v>
      </c>
      <c r="AM22" s="39">
        <v>212.5</v>
      </c>
      <c r="AN22" s="37" t="s">
        <v>138</v>
      </c>
      <c r="AO22" s="38">
        <v>18</v>
      </c>
      <c r="AP22" s="41">
        <v>133</v>
      </c>
    </row>
    <row r="23" spans="1:42" ht="30">
      <c r="A23" s="1" t="s">
        <v>32</v>
      </c>
      <c r="B23" s="2">
        <v>1</v>
      </c>
      <c r="C23" s="2">
        <v>100</v>
      </c>
      <c r="D23" s="5" t="s">
        <v>32</v>
      </c>
      <c r="G23" s="5" t="s">
        <v>32</v>
      </c>
      <c r="J23" s="5" t="s">
        <v>32</v>
      </c>
      <c r="M23" s="5" t="s">
        <v>32</v>
      </c>
      <c r="P23" s="5" t="s">
        <v>32</v>
      </c>
      <c r="S23" s="5" t="s">
        <v>32</v>
      </c>
      <c r="V23" s="5" t="s">
        <v>32</v>
      </c>
      <c r="Y23" s="5" t="s">
        <v>32</v>
      </c>
      <c r="AB23" s="5" t="s">
        <v>32</v>
      </c>
      <c r="AE23" s="35" t="s">
        <v>32</v>
      </c>
      <c r="AH23" s="35" t="s">
        <v>32</v>
      </c>
      <c r="AK23" s="35" t="s">
        <v>32</v>
      </c>
      <c r="AN23" s="35" t="s">
        <v>32</v>
      </c>
    </row>
    <row r="24" spans="1:42" ht="30">
      <c r="A24" s="1" t="s">
        <v>23</v>
      </c>
      <c r="B24" s="2">
        <v>1</v>
      </c>
      <c r="C24" s="3">
        <v>0.48</v>
      </c>
      <c r="D24" s="5" t="s">
        <v>23</v>
      </c>
      <c r="G24" s="5" t="s">
        <v>23</v>
      </c>
      <c r="J24" s="5" t="s">
        <v>23</v>
      </c>
      <c r="M24" s="5" t="s">
        <v>23</v>
      </c>
      <c r="P24" s="5" t="s">
        <v>23</v>
      </c>
      <c r="S24" s="5" t="s">
        <v>23</v>
      </c>
      <c r="V24" s="5" t="s">
        <v>23</v>
      </c>
      <c r="Y24" s="5" t="s">
        <v>23</v>
      </c>
      <c r="AB24" s="5" t="s">
        <v>23</v>
      </c>
      <c r="AE24" s="35" t="s">
        <v>23</v>
      </c>
      <c r="AH24" s="35" t="s">
        <v>23</v>
      </c>
      <c r="AK24" s="35" t="s">
        <v>23</v>
      </c>
      <c r="AN24" s="35" t="s">
        <v>23</v>
      </c>
    </row>
    <row r="25" spans="1:42" ht="45">
      <c r="A25" s="1" t="s">
        <v>19</v>
      </c>
      <c r="B25" s="2">
        <v>1</v>
      </c>
      <c r="C25" s="3">
        <v>0.17</v>
      </c>
      <c r="D25" s="1" t="s">
        <v>19</v>
      </c>
      <c r="E25" s="2">
        <v>2</v>
      </c>
      <c r="F25" s="3">
        <v>0.75</v>
      </c>
      <c r="G25" s="1" t="s">
        <v>19</v>
      </c>
      <c r="H25" s="2">
        <v>2</v>
      </c>
      <c r="I25" s="3">
        <v>0.89</v>
      </c>
      <c r="J25" s="1" t="s">
        <v>19</v>
      </c>
      <c r="K25" s="2">
        <v>3</v>
      </c>
      <c r="L25" s="3">
        <v>1.98</v>
      </c>
      <c r="M25" s="1" t="s">
        <v>19</v>
      </c>
      <c r="N25" s="2">
        <v>5</v>
      </c>
      <c r="O25" s="3">
        <v>1.84</v>
      </c>
      <c r="P25" s="10" t="s">
        <v>62</v>
      </c>
      <c r="Q25" s="11">
        <v>5</v>
      </c>
      <c r="R25" s="12">
        <v>2.0299999999999998</v>
      </c>
      <c r="S25" s="15" t="s">
        <v>86</v>
      </c>
      <c r="T25" s="17">
        <v>5</v>
      </c>
      <c r="U25" s="18">
        <v>2.36</v>
      </c>
      <c r="V25" s="20" t="s">
        <v>108</v>
      </c>
      <c r="W25" s="21">
        <v>4</v>
      </c>
      <c r="X25" s="22">
        <v>3.01</v>
      </c>
      <c r="Y25" s="20" t="s">
        <v>108</v>
      </c>
      <c r="Z25" s="22">
        <v>2.3199999999999998</v>
      </c>
      <c r="AA25" s="26">
        <v>0.57999999999999996</v>
      </c>
      <c r="AB25" s="20" t="s">
        <v>108</v>
      </c>
      <c r="AC25" s="21">
        <v>5</v>
      </c>
      <c r="AD25" s="22">
        <v>1.86</v>
      </c>
      <c r="AE25" s="31" t="s">
        <v>108</v>
      </c>
      <c r="AF25" s="21">
        <v>3</v>
      </c>
      <c r="AG25" s="22">
        <v>1.86</v>
      </c>
      <c r="AH25" s="31" t="s">
        <v>108</v>
      </c>
      <c r="AI25" s="21">
        <v>3</v>
      </c>
      <c r="AJ25" s="22">
        <v>0.54</v>
      </c>
      <c r="AK25" s="35" t="s">
        <v>108</v>
      </c>
      <c r="AN25" s="35" t="s">
        <v>108</v>
      </c>
    </row>
    <row r="26" spans="1:42" ht="30">
      <c r="A26" s="9" t="s">
        <v>42</v>
      </c>
      <c r="D26" s="9" t="s">
        <v>42</v>
      </c>
      <c r="G26" s="9" t="s">
        <v>42</v>
      </c>
      <c r="J26" s="9" t="s">
        <v>42</v>
      </c>
      <c r="M26" s="1" t="s">
        <v>42</v>
      </c>
      <c r="N26" s="2">
        <v>1</v>
      </c>
      <c r="O26" s="3">
        <v>0.01</v>
      </c>
      <c r="P26" s="5" t="s">
        <v>42</v>
      </c>
      <c r="S26" s="5" t="s">
        <v>42</v>
      </c>
      <c r="V26" s="20" t="s">
        <v>109</v>
      </c>
      <c r="W26" s="21">
        <v>1</v>
      </c>
      <c r="X26" s="22">
        <v>0.04</v>
      </c>
      <c r="Y26" s="20" t="s">
        <v>109</v>
      </c>
      <c r="Z26" s="22">
        <v>0.01</v>
      </c>
      <c r="AA26" s="26">
        <v>0.01</v>
      </c>
      <c r="AB26" s="20" t="s">
        <v>109</v>
      </c>
      <c r="AC26" s="21">
        <v>1</v>
      </c>
      <c r="AD26" s="22">
        <v>0.01</v>
      </c>
      <c r="AE26" s="34" t="s">
        <v>42</v>
      </c>
      <c r="AH26" s="34" t="s">
        <v>42</v>
      </c>
      <c r="AK26" s="34" t="s">
        <v>42</v>
      </c>
      <c r="AN26" s="34" t="s">
        <v>42</v>
      </c>
    </row>
    <row r="27" spans="1:42" ht="38.25">
      <c r="A27" s="5" t="s">
        <v>20</v>
      </c>
      <c r="D27" s="1" t="s">
        <v>20</v>
      </c>
      <c r="E27" s="2">
        <v>3</v>
      </c>
      <c r="F27" s="3">
        <v>0.09</v>
      </c>
      <c r="G27" s="1" t="s">
        <v>20</v>
      </c>
      <c r="H27" s="2">
        <v>6</v>
      </c>
      <c r="I27" s="3">
        <v>0.38</v>
      </c>
      <c r="J27" s="1" t="s">
        <v>20</v>
      </c>
      <c r="K27" s="2">
        <v>3</v>
      </c>
      <c r="L27" s="3">
        <v>0.27</v>
      </c>
      <c r="M27" s="1" t="s">
        <v>20</v>
      </c>
      <c r="N27" s="2">
        <v>5</v>
      </c>
      <c r="O27" s="3">
        <v>0.17</v>
      </c>
      <c r="P27" s="10" t="s">
        <v>63</v>
      </c>
      <c r="Q27" s="11">
        <v>6</v>
      </c>
      <c r="R27" s="14">
        <v>0.2</v>
      </c>
      <c r="S27" s="15" t="s">
        <v>87</v>
      </c>
      <c r="T27" s="17">
        <v>8</v>
      </c>
      <c r="U27" s="18">
        <v>0.26</v>
      </c>
      <c r="V27" s="20" t="s">
        <v>110</v>
      </c>
      <c r="W27" s="21">
        <v>4</v>
      </c>
      <c r="X27" s="22">
        <v>0.24</v>
      </c>
      <c r="Y27" s="20" t="s">
        <v>110</v>
      </c>
      <c r="Z27" s="22">
        <v>0.23</v>
      </c>
      <c r="AA27" s="26">
        <v>0.05</v>
      </c>
      <c r="AB27" s="20" t="s">
        <v>110</v>
      </c>
      <c r="AC27" s="21">
        <v>6</v>
      </c>
      <c r="AD27" s="22">
        <v>0.32</v>
      </c>
      <c r="AE27" s="31" t="s">
        <v>110</v>
      </c>
      <c r="AF27" s="21">
        <v>6</v>
      </c>
      <c r="AG27" s="22">
        <v>0.23</v>
      </c>
      <c r="AH27" s="31" t="s">
        <v>110</v>
      </c>
      <c r="AI27" s="21">
        <v>5</v>
      </c>
      <c r="AJ27" s="22">
        <v>0.25</v>
      </c>
      <c r="AK27" s="35" t="s">
        <v>110</v>
      </c>
      <c r="AN27" s="35" t="s">
        <v>110</v>
      </c>
    </row>
    <row r="28" spans="1:42" ht="45">
      <c r="A28" s="5" t="s">
        <v>35</v>
      </c>
      <c r="D28" s="5" t="s">
        <v>35</v>
      </c>
      <c r="G28" s="1" t="s">
        <v>35</v>
      </c>
      <c r="H28" s="2">
        <v>1</v>
      </c>
      <c r="I28" s="2">
        <v>0</v>
      </c>
      <c r="J28" s="1" t="s">
        <v>35</v>
      </c>
      <c r="K28" s="2">
        <v>1</v>
      </c>
      <c r="L28" s="3">
        <v>0.05</v>
      </c>
      <c r="M28" s="1" t="s">
        <v>35</v>
      </c>
      <c r="N28" s="2">
        <v>1</v>
      </c>
      <c r="O28" s="7">
        <v>0.1</v>
      </c>
      <c r="P28" s="5" t="s">
        <v>35</v>
      </c>
      <c r="S28" s="5" t="s">
        <v>35</v>
      </c>
      <c r="V28" s="5" t="s">
        <v>35</v>
      </c>
      <c r="Y28" s="20" t="s">
        <v>116</v>
      </c>
      <c r="Z28" s="22">
        <v>0.03</v>
      </c>
      <c r="AA28" s="26">
        <v>0.03</v>
      </c>
      <c r="AB28" s="20" t="s">
        <v>116</v>
      </c>
      <c r="AE28" s="31" t="s">
        <v>116</v>
      </c>
      <c r="AF28" s="21">
        <v>1</v>
      </c>
      <c r="AG28" s="21">
        <v>0</v>
      </c>
      <c r="AH28" s="31" t="s">
        <v>116</v>
      </c>
      <c r="AI28" s="21">
        <v>1</v>
      </c>
      <c r="AJ28" s="22">
        <v>0.02</v>
      </c>
      <c r="AK28" s="35" t="s">
        <v>116</v>
      </c>
      <c r="AN28" s="35" t="s">
        <v>116</v>
      </c>
    </row>
    <row r="29" spans="1:42" ht="30">
      <c r="D29" s="9" t="s">
        <v>43</v>
      </c>
      <c r="G29" s="9" t="s">
        <v>43</v>
      </c>
      <c r="J29" s="9" t="s">
        <v>43</v>
      </c>
      <c r="M29" s="1" t="s">
        <v>43</v>
      </c>
      <c r="N29" s="2">
        <v>1</v>
      </c>
      <c r="O29" s="2">
        <v>20</v>
      </c>
      <c r="P29" s="10" t="s">
        <v>64</v>
      </c>
      <c r="Q29" s="11">
        <v>1</v>
      </c>
      <c r="R29" s="11">
        <v>35</v>
      </c>
      <c r="S29" s="15" t="s">
        <v>88</v>
      </c>
      <c r="T29" s="17">
        <v>1</v>
      </c>
      <c r="U29" s="17">
        <v>30</v>
      </c>
      <c r="V29" s="20" t="s">
        <v>111</v>
      </c>
      <c r="W29" s="21">
        <v>1</v>
      </c>
      <c r="X29" s="21">
        <v>13</v>
      </c>
      <c r="Y29" s="30" t="s">
        <v>111</v>
      </c>
      <c r="AB29" s="30" t="s">
        <v>111</v>
      </c>
      <c r="AE29" s="30" t="s">
        <v>111</v>
      </c>
      <c r="AH29" s="30" t="s">
        <v>111</v>
      </c>
      <c r="AK29" s="30" t="s">
        <v>111</v>
      </c>
      <c r="AN29" s="30" t="s">
        <v>111</v>
      </c>
    </row>
    <row r="30" spans="1:42" ht="45">
      <c r="A30" s="5" t="s">
        <v>21</v>
      </c>
      <c r="D30" s="1" t="s">
        <v>21</v>
      </c>
      <c r="E30" s="2">
        <v>18</v>
      </c>
      <c r="F30" s="3">
        <v>19.61</v>
      </c>
      <c r="G30" s="1" t="s">
        <v>21</v>
      </c>
      <c r="H30" s="2">
        <v>23</v>
      </c>
      <c r="I30" s="3">
        <v>18.23</v>
      </c>
      <c r="J30" s="1" t="s">
        <v>21</v>
      </c>
      <c r="K30" s="2">
        <v>21</v>
      </c>
      <c r="L30" s="3">
        <v>14.89</v>
      </c>
      <c r="M30" s="1" t="s">
        <v>21</v>
      </c>
      <c r="N30" s="2">
        <v>25</v>
      </c>
      <c r="O30" s="7">
        <v>24.6</v>
      </c>
      <c r="P30" s="10" t="s">
        <v>65</v>
      </c>
      <c r="Q30" s="11">
        <v>25</v>
      </c>
      <c r="R30" s="12">
        <v>19.34</v>
      </c>
      <c r="S30" s="15" t="s">
        <v>89</v>
      </c>
      <c r="T30" s="17">
        <v>27</v>
      </c>
      <c r="U30" s="18">
        <v>16.39</v>
      </c>
      <c r="V30" s="20" t="s">
        <v>112</v>
      </c>
      <c r="W30" s="21">
        <v>24</v>
      </c>
      <c r="X30" s="22">
        <v>27.75</v>
      </c>
      <c r="Y30" s="20" t="s">
        <v>112</v>
      </c>
      <c r="Z30" s="22">
        <v>17.850000000000001</v>
      </c>
      <c r="AA30" s="26">
        <v>0.64</v>
      </c>
      <c r="AB30" s="20" t="s">
        <v>112</v>
      </c>
      <c r="AC30" s="21">
        <v>29</v>
      </c>
      <c r="AD30" s="22">
        <v>18.88</v>
      </c>
      <c r="AE30" s="31" t="s">
        <v>112</v>
      </c>
      <c r="AF30" s="21">
        <v>27</v>
      </c>
      <c r="AG30" s="22">
        <v>16.36</v>
      </c>
      <c r="AH30" s="31" t="s">
        <v>112</v>
      </c>
      <c r="AI30" s="21">
        <v>26</v>
      </c>
      <c r="AJ30" s="22">
        <v>15.81</v>
      </c>
      <c r="AK30" s="37" t="s">
        <v>139</v>
      </c>
      <c r="AL30" s="38">
        <v>23</v>
      </c>
      <c r="AM30" s="39">
        <v>13.17</v>
      </c>
      <c r="AN30" s="37" t="s">
        <v>139</v>
      </c>
      <c r="AO30" s="38">
        <v>25</v>
      </c>
      <c r="AP30" s="41">
        <v>14.01</v>
      </c>
    </row>
    <row r="31" spans="1:42" ht="60">
      <c r="A31" s="1" t="s">
        <v>33</v>
      </c>
      <c r="B31" s="2">
        <v>1</v>
      </c>
      <c r="C31" s="3">
        <v>0.04</v>
      </c>
      <c r="D31" s="5" t="s">
        <v>33</v>
      </c>
      <c r="G31" s="5" t="s">
        <v>33</v>
      </c>
      <c r="J31" s="5" t="s">
        <v>33</v>
      </c>
      <c r="M31" s="5" t="s">
        <v>33</v>
      </c>
      <c r="P31" s="5" t="s">
        <v>33</v>
      </c>
      <c r="S31" s="5" t="s">
        <v>33</v>
      </c>
      <c r="V31" s="5" t="s">
        <v>33</v>
      </c>
      <c r="Y31" s="5" t="s">
        <v>33</v>
      </c>
      <c r="AB31" s="5" t="s">
        <v>33</v>
      </c>
      <c r="AE31" s="35" t="s">
        <v>33</v>
      </c>
      <c r="AH31" s="35" t="s">
        <v>33</v>
      </c>
      <c r="AK31" s="35" t="s">
        <v>33</v>
      </c>
      <c r="AN31" s="35" t="s">
        <v>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topLeftCell="A33" workbookViewId="0">
      <selection activeCell="O44" sqref="O44"/>
    </sheetView>
  </sheetViews>
  <sheetFormatPr defaultRowHeight="15"/>
  <cols>
    <col min="2" max="2" width="25.42578125" customWidth="1"/>
  </cols>
  <sheetData>
    <row r="1" spans="1:12">
      <c r="A1" t="s">
        <v>197</v>
      </c>
    </row>
    <row r="2" spans="1:12">
      <c r="A2" s="46" t="s">
        <v>11</v>
      </c>
      <c r="B2" s="46" t="s">
        <v>12</v>
      </c>
      <c r="C2" s="46" t="s">
        <v>13</v>
      </c>
      <c r="D2" s="46" t="s">
        <v>14</v>
      </c>
      <c r="E2" s="46" t="s">
        <v>15</v>
      </c>
      <c r="F2" s="46" t="s">
        <v>16</v>
      </c>
      <c r="G2" s="46" t="s">
        <v>17</v>
      </c>
      <c r="H2" s="46" t="s">
        <v>18</v>
      </c>
      <c r="I2" s="46" t="s">
        <v>19</v>
      </c>
      <c r="J2" s="48" t="s">
        <v>144</v>
      </c>
      <c r="K2" s="46" t="s">
        <v>21</v>
      </c>
      <c r="L2" s="46" t="s">
        <v>0</v>
      </c>
    </row>
    <row r="3" spans="1:12">
      <c r="A3" s="3">
        <v>427.15</v>
      </c>
      <c r="B3" s="3">
        <v>7.16</v>
      </c>
      <c r="C3" s="55">
        <v>233.81</v>
      </c>
      <c r="D3" s="3">
        <v>42.09</v>
      </c>
      <c r="E3" s="3">
        <v>391.22</v>
      </c>
      <c r="F3" s="55">
        <v>57.01</v>
      </c>
      <c r="G3" s="3">
        <v>8.84</v>
      </c>
      <c r="H3" s="3">
        <v>170.74</v>
      </c>
      <c r="I3" s="3">
        <v>0.17</v>
      </c>
      <c r="K3" s="3">
        <v>15.43</v>
      </c>
      <c r="L3" s="3">
        <v>6</v>
      </c>
    </row>
    <row r="4" spans="1:12">
      <c r="A4" s="3">
        <v>84.61</v>
      </c>
      <c r="B4" s="3">
        <v>6.16</v>
      </c>
      <c r="C4" s="3">
        <v>8.6199999999999992</v>
      </c>
      <c r="D4" s="55">
        <v>52.37</v>
      </c>
      <c r="E4" s="3">
        <v>141.47</v>
      </c>
      <c r="F4" s="3">
        <v>34.340000000000003</v>
      </c>
      <c r="G4" s="3">
        <v>85.18</v>
      </c>
      <c r="H4" s="3">
        <v>181.14</v>
      </c>
      <c r="I4" s="3">
        <v>0.75</v>
      </c>
      <c r="K4" s="3">
        <v>19.61</v>
      </c>
      <c r="L4" s="3">
        <v>7</v>
      </c>
    </row>
    <row r="5" spans="1:12">
      <c r="A5" s="3">
        <v>182.14</v>
      </c>
      <c r="B5" s="3">
        <v>11.22</v>
      </c>
      <c r="C5" s="3">
        <v>88.75</v>
      </c>
      <c r="D5" s="3">
        <v>48.88</v>
      </c>
      <c r="E5" s="3">
        <v>343.91</v>
      </c>
      <c r="F5" s="3">
        <v>45.54</v>
      </c>
      <c r="G5" s="3">
        <v>31.39</v>
      </c>
      <c r="H5" s="55">
        <v>231.48</v>
      </c>
      <c r="I5" s="3">
        <v>0.89</v>
      </c>
      <c r="K5" s="3">
        <v>18.23</v>
      </c>
      <c r="L5" s="3">
        <v>8</v>
      </c>
    </row>
    <row r="6" spans="1:12">
      <c r="A6" s="3">
        <v>148.08000000000001</v>
      </c>
      <c r="B6" s="3">
        <v>11.13</v>
      </c>
      <c r="C6" s="3">
        <v>9.41</v>
      </c>
      <c r="D6" s="3">
        <v>37.619999999999997</v>
      </c>
      <c r="E6" s="7">
        <v>309.89999999999998</v>
      </c>
      <c r="F6" s="3">
        <v>53.16</v>
      </c>
      <c r="G6" s="7">
        <v>56.7</v>
      </c>
      <c r="H6" s="3">
        <v>148.97999999999999</v>
      </c>
      <c r="I6" s="3">
        <v>1.98</v>
      </c>
      <c r="K6" s="3">
        <v>14.89</v>
      </c>
      <c r="L6" s="3">
        <v>9</v>
      </c>
    </row>
    <row r="7" spans="1:12">
      <c r="A7" s="3">
        <v>237.84</v>
      </c>
      <c r="B7" s="3">
        <v>9.0399999999999991</v>
      </c>
      <c r="C7" s="3">
        <v>12.55</v>
      </c>
      <c r="D7" s="3">
        <v>39.229999999999997</v>
      </c>
      <c r="E7" s="55">
        <v>545.35</v>
      </c>
      <c r="F7" s="3">
        <v>17.87</v>
      </c>
      <c r="G7" s="3">
        <v>72.89</v>
      </c>
      <c r="H7" s="2">
        <v>156</v>
      </c>
      <c r="I7" s="3">
        <v>1.84</v>
      </c>
      <c r="J7" s="2">
        <v>20</v>
      </c>
      <c r="K7" s="7">
        <v>24.6</v>
      </c>
      <c r="L7" s="3">
        <v>10</v>
      </c>
    </row>
    <row r="8" spans="1:12">
      <c r="A8" s="12">
        <v>333.07</v>
      </c>
      <c r="B8" s="14">
        <v>10.1</v>
      </c>
      <c r="C8" s="12">
        <v>8.25</v>
      </c>
      <c r="D8" s="12">
        <v>43.98</v>
      </c>
      <c r="E8" s="12">
        <v>164.16</v>
      </c>
      <c r="F8" s="12">
        <v>26.15</v>
      </c>
      <c r="G8" s="12">
        <v>100.71</v>
      </c>
      <c r="H8" s="12">
        <v>176.49</v>
      </c>
      <c r="I8" s="12">
        <v>2.0299999999999998</v>
      </c>
      <c r="J8" s="62">
        <v>35</v>
      </c>
      <c r="K8" s="12">
        <v>19.34</v>
      </c>
      <c r="L8" s="3">
        <v>11</v>
      </c>
    </row>
    <row r="9" spans="1:12">
      <c r="A9" s="18">
        <v>279.98</v>
      </c>
      <c r="B9" s="18">
        <v>20.010000000000002</v>
      </c>
      <c r="C9" s="18">
        <v>4.4800000000000004</v>
      </c>
      <c r="D9" s="18">
        <v>56.84</v>
      </c>
      <c r="E9" s="18">
        <v>111.36</v>
      </c>
      <c r="F9" s="18">
        <v>35.950000000000003</v>
      </c>
      <c r="G9" s="18">
        <v>113.23</v>
      </c>
      <c r="H9" s="18">
        <v>187.62</v>
      </c>
      <c r="I9" s="18">
        <v>2.36</v>
      </c>
      <c r="J9" s="17">
        <v>30</v>
      </c>
      <c r="K9" s="18">
        <v>16.39</v>
      </c>
      <c r="L9" s="3">
        <v>12</v>
      </c>
    </row>
    <row r="10" spans="1:12">
      <c r="A10" s="22">
        <v>219.21</v>
      </c>
      <c r="B10" s="22">
        <v>16.059999999999999</v>
      </c>
      <c r="C10" s="22">
        <v>2.69</v>
      </c>
      <c r="D10" s="22">
        <v>51.58</v>
      </c>
      <c r="E10" s="22">
        <v>98.15</v>
      </c>
      <c r="F10" s="22">
        <v>19.61</v>
      </c>
      <c r="G10" s="22">
        <v>106.43</v>
      </c>
      <c r="H10" s="22">
        <v>139.63</v>
      </c>
      <c r="I10" s="61">
        <v>3.01</v>
      </c>
      <c r="J10" s="21">
        <v>13</v>
      </c>
      <c r="K10" s="61">
        <v>27.75</v>
      </c>
      <c r="L10" s="3">
        <v>13</v>
      </c>
    </row>
    <row r="11" spans="1:12">
      <c r="A11" s="50">
        <v>323.17</v>
      </c>
      <c r="B11" s="50">
        <v>10.61</v>
      </c>
      <c r="C11" s="51"/>
      <c r="D11" s="50">
        <v>46.34</v>
      </c>
      <c r="E11" s="50">
        <v>91.7</v>
      </c>
      <c r="F11" s="50">
        <v>9.8000000000000007</v>
      </c>
      <c r="G11" s="50">
        <v>150.88999999999999</v>
      </c>
      <c r="H11" s="53">
        <v>165.71</v>
      </c>
      <c r="I11" s="50">
        <v>2.3199999999999998</v>
      </c>
      <c r="J11" s="51"/>
      <c r="K11" s="50">
        <v>17.850000000000001</v>
      </c>
      <c r="L11" s="3">
        <v>14</v>
      </c>
    </row>
    <row r="12" spans="1:12">
      <c r="A12" s="22">
        <v>552.72</v>
      </c>
      <c r="B12" s="22">
        <v>7.54</v>
      </c>
      <c r="D12" s="22">
        <v>41.15</v>
      </c>
      <c r="E12" s="22">
        <v>106.61</v>
      </c>
      <c r="F12" s="22">
        <v>21.79</v>
      </c>
      <c r="G12" s="22">
        <v>140.33000000000001</v>
      </c>
      <c r="H12" s="22">
        <v>144.68</v>
      </c>
      <c r="I12" s="22">
        <v>1.86</v>
      </c>
      <c r="K12" s="22">
        <v>18.88</v>
      </c>
      <c r="L12" s="3">
        <v>15</v>
      </c>
    </row>
    <row r="13" spans="1:12">
      <c r="A13" s="23">
        <v>1343.24</v>
      </c>
      <c r="B13" s="22">
        <v>6.68</v>
      </c>
      <c r="C13" s="22">
        <v>1.34</v>
      </c>
      <c r="D13" s="22">
        <v>47.39</v>
      </c>
      <c r="E13" s="22">
        <v>92.98</v>
      </c>
      <c r="F13" s="22">
        <v>15.25</v>
      </c>
      <c r="G13" s="22">
        <v>150.16999999999999</v>
      </c>
      <c r="H13" s="22">
        <v>149.12</v>
      </c>
      <c r="I13" s="22">
        <v>1.86</v>
      </c>
      <c r="K13" s="22">
        <v>16.36</v>
      </c>
      <c r="L13" s="3">
        <v>16</v>
      </c>
    </row>
    <row r="14" spans="1:12">
      <c r="A14" s="59">
        <v>2220.08</v>
      </c>
      <c r="B14" s="21">
        <v>8</v>
      </c>
      <c r="C14" s="22">
        <v>0.45</v>
      </c>
      <c r="D14" s="22">
        <v>50.89</v>
      </c>
      <c r="E14" s="22">
        <v>123.82</v>
      </c>
      <c r="F14" s="22">
        <v>3.81</v>
      </c>
      <c r="G14" s="22">
        <v>128.35</v>
      </c>
      <c r="H14" s="22">
        <v>133.82</v>
      </c>
      <c r="I14" s="22">
        <v>0.54</v>
      </c>
      <c r="K14" s="22">
        <v>15.81</v>
      </c>
      <c r="L14" s="3">
        <v>17</v>
      </c>
    </row>
    <row r="15" spans="1:12">
      <c r="A15" s="40">
        <v>2144.83</v>
      </c>
      <c r="B15" s="39">
        <v>7.9</v>
      </c>
      <c r="C15" s="39">
        <v>0.45</v>
      </c>
      <c r="D15" s="39">
        <v>30.45</v>
      </c>
      <c r="E15" s="39">
        <v>116.31</v>
      </c>
      <c r="F15" s="39">
        <v>7.63</v>
      </c>
      <c r="G15" s="39">
        <v>135.86000000000001</v>
      </c>
      <c r="H15" s="39">
        <v>212.5</v>
      </c>
      <c r="K15" s="39">
        <v>13.17</v>
      </c>
      <c r="L15" s="3">
        <v>18</v>
      </c>
    </row>
    <row r="16" spans="1:12">
      <c r="A16" s="42">
        <v>1263.26</v>
      </c>
      <c r="B16" s="41">
        <v>7.11</v>
      </c>
      <c r="C16" s="41">
        <v>0.45</v>
      </c>
      <c r="D16" s="41">
        <v>37.020000000000003</v>
      </c>
      <c r="E16" s="41">
        <v>118.73</v>
      </c>
      <c r="F16" s="41">
        <v>10.89</v>
      </c>
      <c r="G16" s="60">
        <v>157.15</v>
      </c>
      <c r="H16" s="41">
        <v>133</v>
      </c>
      <c r="K16" s="41">
        <v>14.01</v>
      </c>
      <c r="L16" s="63">
        <v>19</v>
      </c>
    </row>
    <row r="18" spans="1:12">
      <c r="A18" t="s">
        <v>198</v>
      </c>
      <c r="L18" s="46" t="s">
        <v>0</v>
      </c>
    </row>
    <row r="19" spans="1:12">
      <c r="A19">
        <v>0.15</v>
      </c>
      <c r="B19">
        <v>10</v>
      </c>
      <c r="C19">
        <v>1.5</v>
      </c>
      <c r="D19">
        <v>4</v>
      </c>
      <c r="E19">
        <v>1</v>
      </c>
      <c r="F19">
        <v>0.1</v>
      </c>
      <c r="G19">
        <v>8</v>
      </c>
      <c r="H19">
        <v>1</v>
      </c>
      <c r="I19">
        <v>3</v>
      </c>
      <c r="J19">
        <v>0.4</v>
      </c>
      <c r="K19">
        <v>75</v>
      </c>
      <c r="L19" s="3">
        <v>6</v>
      </c>
    </row>
    <row r="20" spans="1:12">
      <c r="A20">
        <v>0.15</v>
      </c>
      <c r="B20">
        <v>10</v>
      </c>
      <c r="C20">
        <v>1.5</v>
      </c>
      <c r="D20">
        <v>4</v>
      </c>
      <c r="E20">
        <v>1</v>
      </c>
      <c r="F20">
        <v>0.1</v>
      </c>
      <c r="G20">
        <v>8</v>
      </c>
      <c r="H20">
        <v>1</v>
      </c>
      <c r="I20">
        <v>3</v>
      </c>
      <c r="J20">
        <v>0.4</v>
      </c>
      <c r="K20">
        <v>75</v>
      </c>
      <c r="L20" s="3">
        <v>7</v>
      </c>
    </row>
    <row r="21" spans="1:12">
      <c r="A21">
        <v>0.15</v>
      </c>
      <c r="B21">
        <v>10</v>
      </c>
      <c r="C21">
        <v>1.5</v>
      </c>
      <c r="D21">
        <v>4</v>
      </c>
      <c r="E21">
        <v>1</v>
      </c>
      <c r="F21">
        <v>0.1</v>
      </c>
      <c r="G21">
        <v>8</v>
      </c>
      <c r="H21">
        <v>1</v>
      </c>
      <c r="I21">
        <v>3</v>
      </c>
      <c r="J21">
        <v>0.4</v>
      </c>
      <c r="K21">
        <v>75</v>
      </c>
      <c r="L21" s="3">
        <v>8</v>
      </c>
    </row>
    <row r="22" spans="1:12">
      <c r="A22">
        <v>0.15</v>
      </c>
      <c r="B22">
        <v>10</v>
      </c>
      <c r="C22">
        <v>1.5</v>
      </c>
      <c r="D22">
        <v>4</v>
      </c>
      <c r="E22">
        <v>1</v>
      </c>
      <c r="F22">
        <v>0.1</v>
      </c>
      <c r="G22">
        <v>8</v>
      </c>
      <c r="H22">
        <v>1</v>
      </c>
      <c r="I22">
        <v>3</v>
      </c>
      <c r="J22">
        <v>0.4</v>
      </c>
      <c r="K22">
        <v>75</v>
      </c>
      <c r="L22" s="3">
        <v>9</v>
      </c>
    </row>
    <row r="23" spans="1:12">
      <c r="A23">
        <v>0.15</v>
      </c>
      <c r="B23">
        <v>10</v>
      </c>
      <c r="C23">
        <v>1.5</v>
      </c>
      <c r="D23">
        <v>4</v>
      </c>
      <c r="E23">
        <v>1</v>
      </c>
      <c r="F23">
        <v>0.1</v>
      </c>
      <c r="G23">
        <v>8</v>
      </c>
      <c r="H23">
        <v>1</v>
      </c>
      <c r="I23">
        <v>3</v>
      </c>
      <c r="J23">
        <v>0.4</v>
      </c>
      <c r="K23">
        <v>75</v>
      </c>
      <c r="L23" s="3">
        <v>10</v>
      </c>
    </row>
    <row r="24" spans="1:12">
      <c r="A24">
        <v>0.15</v>
      </c>
      <c r="B24">
        <v>10</v>
      </c>
      <c r="C24">
        <v>1.5</v>
      </c>
      <c r="D24">
        <v>4</v>
      </c>
      <c r="E24">
        <v>1</v>
      </c>
      <c r="F24">
        <v>0.1</v>
      </c>
      <c r="G24">
        <v>8</v>
      </c>
      <c r="H24">
        <v>1</v>
      </c>
      <c r="I24">
        <v>3</v>
      </c>
      <c r="J24">
        <v>0.4</v>
      </c>
      <c r="K24">
        <v>75</v>
      </c>
      <c r="L24" s="3">
        <v>11</v>
      </c>
    </row>
    <row r="25" spans="1:12">
      <c r="A25">
        <v>0.15</v>
      </c>
      <c r="B25">
        <v>10</v>
      </c>
      <c r="C25">
        <v>1.5</v>
      </c>
      <c r="D25">
        <v>4</v>
      </c>
      <c r="E25">
        <v>1</v>
      </c>
      <c r="F25">
        <v>0.1</v>
      </c>
      <c r="G25">
        <v>8</v>
      </c>
      <c r="H25">
        <v>1</v>
      </c>
      <c r="I25">
        <v>3</v>
      </c>
      <c r="J25">
        <v>0.4</v>
      </c>
      <c r="K25">
        <v>75</v>
      </c>
      <c r="L25" s="3">
        <v>12</v>
      </c>
    </row>
    <row r="26" spans="1:12">
      <c r="A26">
        <v>0.15</v>
      </c>
      <c r="B26">
        <v>10</v>
      </c>
      <c r="C26">
        <v>1.5</v>
      </c>
      <c r="D26">
        <v>4</v>
      </c>
      <c r="E26">
        <v>1</v>
      </c>
      <c r="F26">
        <v>0.1</v>
      </c>
      <c r="G26">
        <v>8</v>
      </c>
      <c r="H26">
        <v>1</v>
      </c>
      <c r="I26">
        <v>3</v>
      </c>
      <c r="J26">
        <v>0.4</v>
      </c>
      <c r="K26">
        <v>75</v>
      </c>
      <c r="L26" s="3">
        <v>13</v>
      </c>
    </row>
    <row r="27" spans="1:12">
      <c r="A27">
        <v>0.15</v>
      </c>
      <c r="B27">
        <v>10</v>
      </c>
      <c r="C27">
        <v>1.5</v>
      </c>
      <c r="D27">
        <v>4</v>
      </c>
      <c r="E27">
        <v>1</v>
      </c>
      <c r="F27">
        <v>0.1</v>
      </c>
      <c r="G27">
        <v>8</v>
      </c>
      <c r="H27">
        <v>1</v>
      </c>
      <c r="I27">
        <v>3</v>
      </c>
      <c r="J27">
        <v>0.4</v>
      </c>
      <c r="K27">
        <v>75</v>
      </c>
      <c r="L27" s="3">
        <v>14</v>
      </c>
    </row>
    <row r="28" spans="1:12">
      <c r="A28">
        <v>0.15</v>
      </c>
      <c r="B28">
        <v>10</v>
      </c>
      <c r="C28">
        <v>1.5</v>
      </c>
      <c r="D28">
        <v>4</v>
      </c>
      <c r="E28">
        <v>1</v>
      </c>
      <c r="F28">
        <v>0.1</v>
      </c>
      <c r="G28">
        <v>8</v>
      </c>
      <c r="H28">
        <v>1</v>
      </c>
      <c r="I28">
        <v>3</v>
      </c>
      <c r="J28">
        <v>0.4</v>
      </c>
      <c r="K28">
        <v>75</v>
      </c>
      <c r="L28" s="3">
        <v>15</v>
      </c>
    </row>
    <row r="29" spans="1:12">
      <c r="A29">
        <v>0.15</v>
      </c>
      <c r="B29">
        <v>10</v>
      </c>
      <c r="C29">
        <v>1.5</v>
      </c>
      <c r="D29">
        <v>4</v>
      </c>
      <c r="E29">
        <v>1</v>
      </c>
      <c r="F29">
        <v>0.1</v>
      </c>
      <c r="G29">
        <v>8</v>
      </c>
      <c r="H29">
        <v>1</v>
      </c>
      <c r="I29">
        <v>3</v>
      </c>
      <c r="J29">
        <v>0.4</v>
      </c>
      <c r="K29">
        <v>75</v>
      </c>
      <c r="L29" s="3">
        <v>16</v>
      </c>
    </row>
    <row r="30" spans="1:12">
      <c r="A30">
        <v>0.15</v>
      </c>
      <c r="B30">
        <v>10</v>
      </c>
      <c r="C30">
        <v>1.5</v>
      </c>
      <c r="D30">
        <v>4</v>
      </c>
      <c r="E30">
        <v>1</v>
      </c>
      <c r="F30">
        <v>0.1</v>
      </c>
      <c r="G30">
        <v>8</v>
      </c>
      <c r="H30">
        <v>1</v>
      </c>
      <c r="I30">
        <v>3</v>
      </c>
      <c r="J30">
        <v>0.4</v>
      </c>
      <c r="K30">
        <v>75</v>
      </c>
      <c r="L30" s="3">
        <v>17</v>
      </c>
    </row>
    <row r="31" spans="1:12">
      <c r="A31">
        <v>0.15</v>
      </c>
      <c r="B31">
        <v>10</v>
      </c>
      <c r="C31">
        <v>1.5</v>
      </c>
      <c r="D31">
        <v>4</v>
      </c>
      <c r="E31">
        <v>1</v>
      </c>
      <c r="F31">
        <v>0.1</v>
      </c>
      <c r="G31">
        <v>8</v>
      </c>
      <c r="H31">
        <v>1</v>
      </c>
      <c r="I31">
        <v>3</v>
      </c>
      <c r="J31">
        <v>0.4</v>
      </c>
      <c r="K31">
        <v>75</v>
      </c>
      <c r="L31" s="3">
        <v>18</v>
      </c>
    </row>
    <row r="32" spans="1:12">
      <c r="A32">
        <v>0.15</v>
      </c>
      <c r="B32">
        <v>10</v>
      </c>
      <c r="C32">
        <v>1.5</v>
      </c>
      <c r="D32">
        <v>4</v>
      </c>
      <c r="E32">
        <v>1</v>
      </c>
      <c r="F32">
        <v>0.1</v>
      </c>
      <c r="G32">
        <v>8</v>
      </c>
      <c r="H32">
        <v>1</v>
      </c>
      <c r="I32">
        <v>3</v>
      </c>
      <c r="J32">
        <v>0.4</v>
      </c>
      <c r="K32">
        <v>75</v>
      </c>
      <c r="L32" s="63">
        <v>19</v>
      </c>
    </row>
    <row r="34" spans="1:16">
      <c r="A34" t="s">
        <v>199</v>
      </c>
      <c r="L34" s="46" t="s">
        <v>0</v>
      </c>
      <c r="M34" t="s">
        <v>196</v>
      </c>
    </row>
    <row r="35" spans="1:16">
      <c r="A35">
        <f>A3*A19</f>
        <v>64.072499999999991</v>
      </c>
      <c r="B35">
        <f t="shared" ref="B35:K35" si="0">B3*B19</f>
        <v>71.599999999999994</v>
      </c>
      <c r="C35">
        <f t="shared" si="0"/>
        <v>350.71500000000003</v>
      </c>
      <c r="D35">
        <f t="shared" si="0"/>
        <v>168.36</v>
      </c>
      <c r="E35">
        <f t="shared" si="0"/>
        <v>391.22</v>
      </c>
      <c r="F35">
        <f t="shared" si="0"/>
        <v>5.7010000000000005</v>
      </c>
      <c r="G35">
        <f t="shared" si="0"/>
        <v>70.72</v>
      </c>
      <c r="H35">
        <f t="shared" si="0"/>
        <v>170.74</v>
      </c>
      <c r="I35">
        <f t="shared" si="0"/>
        <v>0.51</v>
      </c>
      <c r="J35">
        <f t="shared" si="0"/>
        <v>0</v>
      </c>
      <c r="K35">
        <f t="shared" si="0"/>
        <v>1157.25</v>
      </c>
      <c r="L35" s="3">
        <v>6</v>
      </c>
      <c r="M35">
        <f>SUM(A35:K35)</f>
        <v>2450.8885</v>
      </c>
    </row>
    <row r="36" spans="1:16">
      <c r="A36">
        <f t="shared" ref="A36:K36" si="1">A4*A20</f>
        <v>12.6915</v>
      </c>
      <c r="B36">
        <f t="shared" si="1"/>
        <v>61.6</v>
      </c>
      <c r="C36">
        <f t="shared" si="1"/>
        <v>12.93</v>
      </c>
      <c r="D36">
        <f t="shared" si="1"/>
        <v>209.48</v>
      </c>
      <c r="E36">
        <f t="shared" si="1"/>
        <v>141.47</v>
      </c>
      <c r="F36">
        <f t="shared" si="1"/>
        <v>3.4340000000000006</v>
      </c>
      <c r="G36">
        <f t="shared" si="1"/>
        <v>681.44</v>
      </c>
      <c r="H36">
        <f t="shared" si="1"/>
        <v>181.14</v>
      </c>
      <c r="I36">
        <f t="shared" si="1"/>
        <v>2.25</v>
      </c>
      <c r="J36">
        <f t="shared" si="1"/>
        <v>0</v>
      </c>
      <c r="K36">
        <f t="shared" si="1"/>
        <v>1470.75</v>
      </c>
      <c r="L36" s="3">
        <v>7</v>
      </c>
      <c r="M36">
        <f t="shared" ref="M36:M48" si="2">SUM(A36:K36)</f>
        <v>2777.1855</v>
      </c>
    </row>
    <row r="37" spans="1:16">
      <c r="A37">
        <f t="shared" ref="A37:K37" si="3">A5*A21</f>
        <v>27.320999999999998</v>
      </c>
      <c r="B37">
        <f t="shared" si="3"/>
        <v>112.2</v>
      </c>
      <c r="C37">
        <f t="shared" si="3"/>
        <v>133.125</v>
      </c>
      <c r="D37">
        <f t="shared" si="3"/>
        <v>195.52</v>
      </c>
      <c r="E37">
        <f t="shared" si="3"/>
        <v>343.91</v>
      </c>
      <c r="F37">
        <f t="shared" si="3"/>
        <v>4.5540000000000003</v>
      </c>
      <c r="G37">
        <f t="shared" si="3"/>
        <v>251.12</v>
      </c>
      <c r="H37">
        <f t="shared" si="3"/>
        <v>231.48</v>
      </c>
      <c r="I37">
        <f t="shared" si="3"/>
        <v>2.67</v>
      </c>
      <c r="J37">
        <f t="shared" si="3"/>
        <v>0</v>
      </c>
      <c r="K37">
        <f t="shared" si="3"/>
        <v>1367.25</v>
      </c>
      <c r="L37" s="3">
        <v>8</v>
      </c>
      <c r="M37">
        <f t="shared" si="2"/>
        <v>2669.15</v>
      </c>
    </row>
    <row r="38" spans="1:16">
      <c r="A38">
        <f t="shared" ref="A38:K38" si="4">A6*A22</f>
        <v>22.212</v>
      </c>
      <c r="B38">
        <f t="shared" si="4"/>
        <v>111.30000000000001</v>
      </c>
      <c r="C38">
        <f t="shared" si="4"/>
        <v>14.115</v>
      </c>
      <c r="D38">
        <f t="shared" si="4"/>
        <v>150.47999999999999</v>
      </c>
      <c r="E38">
        <f t="shared" si="4"/>
        <v>309.89999999999998</v>
      </c>
      <c r="F38">
        <f t="shared" si="4"/>
        <v>5.3159999999999998</v>
      </c>
      <c r="G38">
        <f t="shared" si="4"/>
        <v>453.6</v>
      </c>
      <c r="H38">
        <f t="shared" si="4"/>
        <v>148.97999999999999</v>
      </c>
      <c r="I38">
        <f t="shared" si="4"/>
        <v>5.9399999999999995</v>
      </c>
      <c r="J38">
        <f t="shared" si="4"/>
        <v>0</v>
      </c>
      <c r="K38">
        <f t="shared" si="4"/>
        <v>1116.75</v>
      </c>
      <c r="L38" s="3">
        <v>9</v>
      </c>
      <c r="M38">
        <f t="shared" si="2"/>
        <v>2338.5929999999998</v>
      </c>
    </row>
    <row r="39" spans="1:16">
      <c r="A39">
        <f t="shared" ref="A39:K39" si="5">A7*A23</f>
        <v>35.676000000000002</v>
      </c>
      <c r="B39">
        <f t="shared" si="5"/>
        <v>90.399999999999991</v>
      </c>
      <c r="C39">
        <f t="shared" si="5"/>
        <v>18.825000000000003</v>
      </c>
      <c r="D39">
        <f t="shared" si="5"/>
        <v>156.91999999999999</v>
      </c>
      <c r="E39">
        <f t="shared" si="5"/>
        <v>545.35</v>
      </c>
      <c r="F39">
        <f t="shared" si="5"/>
        <v>1.7870000000000001</v>
      </c>
      <c r="G39">
        <f t="shared" si="5"/>
        <v>583.12</v>
      </c>
      <c r="H39">
        <f t="shared" si="5"/>
        <v>156</v>
      </c>
      <c r="I39">
        <f t="shared" si="5"/>
        <v>5.5200000000000005</v>
      </c>
      <c r="J39">
        <f t="shared" si="5"/>
        <v>8</v>
      </c>
      <c r="K39">
        <f t="shared" si="5"/>
        <v>1845</v>
      </c>
      <c r="L39" s="3">
        <v>10</v>
      </c>
      <c r="M39">
        <f t="shared" si="2"/>
        <v>3446.598</v>
      </c>
    </row>
    <row r="40" spans="1:16">
      <c r="A40">
        <f t="shared" ref="A40:K40" si="6">A8*A24</f>
        <v>49.960499999999996</v>
      </c>
      <c r="B40">
        <f t="shared" si="6"/>
        <v>101</v>
      </c>
      <c r="C40">
        <f t="shared" si="6"/>
        <v>12.375</v>
      </c>
      <c r="D40">
        <f t="shared" si="6"/>
        <v>175.92</v>
      </c>
      <c r="E40">
        <f t="shared" si="6"/>
        <v>164.16</v>
      </c>
      <c r="F40">
        <f t="shared" si="6"/>
        <v>2.6150000000000002</v>
      </c>
      <c r="G40">
        <f t="shared" si="6"/>
        <v>805.68</v>
      </c>
      <c r="H40">
        <f t="shared" si="6"/>
        <v>176.49</v>
      </c>
      <c r="I40">
        <f t="shared" si="6"/>
        <v>6.09</v>
      </c>
      <c r="J40">
        <f t="shared" si="6"/>
        <v>14</v>
      </c>
      <c r="K40">
        <f t="shared" si="6"/>
        <v>1450.5</v>
      </c>
      <c r="L40" s="3">
        <v>11</v>
      </c>
      <c r="M40">
        <f t="shared" si="2"/>
        <v>2958.7905000000001</v>
      </c>
    </row>
    <row r="41" spans="1:16">
      <c r="A41">
        <f t="shared" ref="A41:K41" si="7">A9*A25</f>
        <v>41.997</v>
      </c>
      <c r="B41">
        <f t="shared" si="7"/>
        <v>200.10000000000002</v>
      </c>
      <c r="C41">
        <f t="shared" si="7"/>
        <v>6.7200000000000006</v>
      </c>
      <c r="D41">
        <f t="shared" si="7"/>
        <v>227.36</v>
      </c>
      <c r="E41">
        <f t="shared" si="7"/>
        <v>111.36</v>
      </c>
      <c r="F41">
        <f t="shared" si="7"/>
        <v>3.5950000000000006</v>
      </c>
      <c r="G41">
        <f t="shared" si="7"/>
        <v>905.84</v>
      </c>
      <c r="H41">
        <f t="shared" si="7"/>
        <v>187.62</v>
      </c>
      <c r="I41">
        <f t="shared" si="7"/>
        <v>7.08</v>
      </c>
      <c r="J41">
        <f t="shared" si="7"/>
        <v>12</v>
      </c>
      <c r="K41">
        <f t="shared" si="7"/>
        <v>1229.25</v>
      </c>
      <c r="L41" s="3">
        <v>12</v>
      </c>
      <c r="M41">
        <f t="shared" si="2"/>
        <v>2932.922</v>
      </c>
    </row>
    <row r="42" spans="1:16">
      <c r="A42">
        <f t="shared" ref="A42:K42" si="8">A10*A26</f>
        <v>32.881500000000003</v>
      </c>
      <c r="B42">
        <f t="shared" si="8"/>
        <v>160.6</v>
      </c>
      <c r="C42">
        <f t="shared" si="8"/>
        <v>4.0350000000000001</v>
      </c>
      <c r="D42">
        <f t="shared" si="8"/>
        <v>206.32</v>
      </c>
      <c r="E42">
        <f t="shared" si="8"/>
        <v>98.15</v>
      </c>
      <c r="F42">
        <f t="shared" si="8"/>
        <v>1.9610000000000001</v>
      </c>
      <c r="G42">
        <f t="shared" si="8"/>
        <v>851.44</v>
      </c>
      <c r="H42">
        <f t="shared" si="8"/>
        <v>139.63</v>
      </c>
      <c r="I42">
        <f t="shared" si="8"/>
        <v>9.0299999999999994</v>
      </c>
      <c r="J42">
        <f t="shared" si="8"/>
        <v>5.2</v>
      </c>
      <c r="K42">
        <f t="shared" si="8"/>
        <v>2081.25</v>
      </c>
      <c r="L42" s="3">
        <v>13</v>
      </c>
      <c r="M42" s="64">
        <f t="shared" si="2"/>
        <v>3590.4974999999999</v>
      </c>
    </row>
    <row r="43" spans="1:16">
      <c r="A43">
        <f t="shared" ref="A43:K43" si="9">A11*A27</f>
        <v>48.475500000000004</v>
      </c>
      <c r="B43">
        <f t="shared" si="9"/>
        <v>106.1</v>
      </c>
      <c r="C43">
        <f t="shared" si="9"/>
        <v>0</v>
      </c>
      <c r="D43">
        <f t="shared" si="9"/>
        <v>185.36</v>
      </c>
      <c r="E43">
        <f t="shared" si="9"/>
        <v>91.7</v>
      </c>
      <c r="F43">
        <f t="shared" si="9"/>
        <v>0.98000000000000009</v>
      </c>
      <c r="G43">
        <f t="shared" si="9"/>
        <v>1207.1199999999999</v>
      </c>
      <c r="H43">
        <f t="shared" si="9"/>
        <v>165.71</v>
      </c>
      <c r="I43">
        <f t="shared" si="9"/>
        <v>6.9599999999999991</v>
      </c>
      <c r="J43">
        <f t="shared" si="9"/>
        <v>0</v>
      </c>
      <c r="K43">
        <f t="shared" si="9"/>
        <v>1338.75</v>
      </c>
      <c r="L43" s="3">
        <v>14</v>
      </c>
      <c r="M43">
        <f t="shared" si="2"/>
        <v>3151.1554999999998</v>
      </c>
      <c r="O43" t="s">
        <v>358</v>
      </c>
      <c r="P43">
        <f>1-M48/M43</f>
        <v>5.7452734401713723E-2</v>
      </c>
    </row>
    <row r="44" spans="1:16">
      <c r="A44">
        <f t="shared" ref="A44:K44" si="10">A12*A28</f>
        <v>82.908000000000001</v>
      </c>
      <c r="B44">
        <f t="shared" si="10"/>
        <v>75.400000000000006</v>
      </c>
      <c r="C44">
        <f t="shared" si="10"/>
        <v>0</v>
      </c>
      <c r="D44">
        <f t="shared" si="10"/>
        <v>164.6</v>
      </c>
      <c r="E44">
        <f t="shared" si="10"/>
        <v>106.61</v>
      </c>
      <c r="F44">
        <f t="shared" si="10"/>
        <v>2.1789999999999998</v>
      </c>
      <c r="G44">
        <f t="shared" si="10"/>
        <v>1122.6400000000001</v>
      </c>
      <c r="H44">
        <f t="shared" si="10"/>
        <v>144.68</v>
      </c>
      <c r="I44">
        <f t="shared" si="10"/>
        <v>5.58</v>
      </c>
      <c r="J44">
        <f t="shared" si="10"/>
        <v>0</v>
      </c>
      <c r="K44">
        <f t="shared" si="10"/>
        <v>1416</v>
      </c>
      <c r="L44" s="3">
        <v>15</v>
      </c>
      <c r="M44">
        <f t="shared" si="2"/>
        <v>3120.5969999999998</v>
      </c>
    </row>
    <row r="45" spans="1:16">
      <c r="A45">
        <f t="shared" ref="A45:K45" si="11">A13*A29</f>
        <v>201.48599999999999</v>
      </c>
      <c r="B45">
        <f t="shared" si="11"/>
        <v>66.8</v>
      </c>
      <c r="C45">
        <f t="shared" si="11"/>
        <v>2.0100000000000002</v>
      </c>
      <c r="D45">
        <f t="shared" si="11"/>
        <v>189.56</v>
      </c>
      <c r="E45">
        <f t="shared" si="11"/>
        <v>92.98</v>
      </c>
      <c r="F45">
        <f t="shared" si="11"/>
        <v>1.5250000000000001</v>
      </c>
      <c r="G45">
        <f t="shared" si="11"/>
        <v>1201.3599999999999</v>
      </c>
      <c r="H45">
        <f t="shared" si="11"/>
        <v>149.12</v>
      </c>
      <c r="I45">
        <f t="shared" si="11"/>
        <v>5.58</v>
      </c>
      <c r="J45">
        <f t="shared" si="11"/>
        <v>0</v>
      </c>
      <c r="K45">
        <f t="shared" si="11"/>
        <v>1227</v>
      </c>
      <c r="L45" s="3">
        <v>16</v>
      </c>
      <c r="M45">
        <f t="shared" si="2"/>
        <v>3137.4209999999998</v>
      </c>
    </row>
    <row r="46" spans="1:16">
      <c r="A46">
        <f t="shared" ref="A46:K46" si="12">A14*A30</f>
        <v>333.012</v>
      </c>
      <c r="B46">
        <f t="shared" si="12"/>
        <v>80</v>
      </c>
      <c r="C46">
        <f t="shared" si="12"/>
        <v>0.67500000000000004</v>
      </c>
      <c r="D46">
        <f t="shared" si="12"/>
        <v>203.56</v>
      </c>
      <c r="E46">
        <f t="shared" si="12"/>
        <v>123.82</v>
      </c>
      <c r="F46">
        <f t="shared" si="12"/>
        <v>0.38100000000000001</v>
      </c>
      <c r="G46">
        <f t="shared" si="12"/>
        <v>1026.8</v>
      </c>
      <c r="H46">
        <f t="shared" si="12"/>
        <v>133.82</v>
      </c>
      <c r="I46">
        <f t="shared" si="12"/>
        <v>1.62</v>
      </c>
      <c r="J46">
        <f t="shared" si="12"/>
        <v>0</v>
      </c>
      <c r="K46">
        <f t="shared" si="12"/>
        <v>1185.75</v>
      </c>
      <c r="L46" s="3">
        <v>17</v>
      </c>
      <c r="M46">
        <f t="shared" si="2"/>
        <v>3089.4380000000001</v>
      </c>
    </row>
    <row r="47" spans="1:16">
      <c r="A47">
        <f t="shared" ref="A47:K47" si="13">A15*A31</f>
        <v>321.72449999999998</v>
      </c>
      <c r="B47">
        <f t="shared" si="13"/>
        <v>79</v>
      </c>
      <c r="C47">
        <f t="shared" si="13"/>
        <v>0.67500000000000004</v>
      </c>
      <c r="D47">
        <f t="shared" si="13"/>
        <v>121.8</v>
      </c>
      <c r="E47">
        <f t="shared" si="13"/>
        <v>116.31</v>
      </c>
      <c r="F47">
        <f t="shared" si="13"/>
        <v>0.76300000000000001</v>
      </c>
      <c r="G47">
        <f t="shared" si="13"/>
        <v>1086.8800000000001</v>
      </c>
      <c r="H47">
        <f t="shared" si="13"/>
        <v>212.5</v>
      </c>
      <c r="I47">
        <f t="shared" si="13"/>
        <v>0</v>
      </c>
      <c r="J47">
        <f t="shared" si="13"/>
        <v>0</v>
      </c>
      <c r="K47">
        <f t="shared" si="13"/>
        <v>987.75</v>
      </c>
      <c r="L47" s="3">
        <v>18</v>
      </c>
      <c r="M47">
        <f t="shared" si="2"/>
        <v>2927.4025000000001</v>
      </c>
    </row>
    <row r="48" spans="1:16">
      <c r="A48">
        <f t="shared" ref="A48:K48" si="14">A16*A32</f>
        <v>189.489</v>
      </c>
      <c r="B48">
        <f t="shared" si="14"/>
        <v>71.100000000000009</v>
      </c>
      <c r="C48">
        <f t="shared" si="14"/>
        <v>0.67500000000000004</v>
      </c>
      <c r="D48">
        <f t="shared" si="14"/>
        <v>148.08000000000001</v>
      </c>
      <c r="E48">
        <f t="shared" si="14"/>
        <v>118.73</v>
      </c>
      <c r="F48">
        <f t="shared" si="14"/>
        <v>1.0890000000000002</v>
      </c>
      <c r="G48">
        <f t="shared" si="14"/>
        <v>1257.2</v>
      </c>
      <c r="H48">
        <f t="shared" si="14"/>
        <v>133</v>
      </c>
      <c r="I48">
        <f t="shared" si="14"/>
        <v>0</v>
      </c>
      <c r="J48">
        <f t="shared" si="14"/>
        <v>0</v>
      </c>
      <c r="K48">
        <f t="shared" si="14"/>
        <v>1050.75</v>
      </c>
      <c r="L48" s="63">
        <v>19</v>
      </c>
      <c r="M48">
        <f t="shared" si="2"/>
        <v>2970.1130000000003</v>
      </c>
      <c r="N48">
        <f>1-(M48/M42)</f>
        <v>0.17278510847034423</v>
      </c>
    </row>
    <row r="50" spans="1:13">
      <c r="A50">
        <v>2970.1130000000003</v>
      </c>
      <c r="B50">
        <v>2970.1130000000003</v>
      </c>
      <c r="C50">
        <v>2970.1130000000003</v>
      </c>
      <c r="D50">
        <v>2970.1130000000003</v>
      </c>
      <c r="E50">
        <v>2970.1130000000003</v>
      </c>
      <c r="F50">
        <v>2970.1130000000003</v>
      </c>
      <c r="G50">
        <v>2970.1130000000003</v>
      </c>
      <c r="H50">
        <v>2970.1130000000003</v>
      </c>
      <c r="I50">
        <v>2970.1130000000003</v>
      </c>
      <c r="J50">
        <v>2970.1130000000003</v>
      </c>
      <c r="K50">
        <v>2970.1130000000003</v>
      </c>
      <c r="L50">
        <v>2970.1130000000003</v>
      </c>
      <c r="M50" t="s">
        <v>196</v>
      </c>
    </row>
    <row r="51" spans="1:13">
      <c r="A51">
        <f>100*(A48/A50)</f>
        <v>6.3798582747525092</v>
      </c>
      <c r="B51">
        <f t="shared" ref="B51:K51" si="15">100*(B48/B50)</f>
        <v>2.3938483148620944</v>
      </c>
      <c r="C51">
        <f t="shared" si="15"/>
        <v>2.2726408052488239E-2</v>
      </c>
      <c r="D51">
        <f t="shared" si="15"/>
        <v>4.9856688954258637</v>
      </c>
      <c r="E51">
        <f t="shared" si="15"/>
        <v>3.997491004551005</v>
      </c>
      <c r="F51">
        <f t="shared" si="15"/>
        <v>3.6665271658014364E-2</v>
      </c>
      <c r="G51">
        <f t="shared" si="15"/>
        <v>42.328355857167722</v>
      </c>
      <c r="H51">
        <f t="shared" si="15"/>
        <v>4.4779441051569409</v>
      </c>
      <c r="I51">
        <f t="shared" si="15"/>
        <v>0</v>
      </c>
      <c r="J51">
        <f t="shared" si="15"/>
        <v>0</v>
      </c>
      <c r="K51">
        <f t="shared" si="15"/>
        <v>35.377441868373353</v>
      </c>
      <c r="M51" t="s">
        <v>200</v>
      </c>
    </row>
    <row r="52" spans="1:13">
      <c r="A52" s="46" t="s">
        <v>11</v>
      </c>
      <c r="B52" s="46" t="s">
        <v>12</v>
      </c>
      <c r="C52" s="46" t="s">
        <v>13</v>
      </c>
      <c r="D52" s="46" t="s">
        <v>14</v>
      </c>
      <c r="E52" s="46" t="s">
        <v>15</v>
      </c>
      <c r="F52" s="46" t="s">
        <v>16</v>
      </c>
      <c r="G52" s="46" t="s">
        <v>17</v>
      </c>
      <c r="H52" s="46" t="s">
        <v>18</v>
      </c>
      <c r="I52" s="46" t="s">
        <v>19</v>
      </c>
      <c r="J52" s="48" t="s">
        <v>144</v>
      </c>
      <c r="K52" s="46" t="s">
        <v>21</v>
      </c>
    </row>
    <row r="54" spans="1:13">
      <c r="A54">
        <v>42.328355857167722</v>
      </c>
      <c r="B54" t="s">
        <v>207</v>
      </c>
      <c r="C54">
        <f>A54+A55</f>
        <v>77.705797725541075</v>
      </c>
    </row>
    <row r="55" spans="1:13">
      <c r="A55">
        <v>35.377441868373353</v>
      </c>
      <c r="B55" t="s">
        <v>209</v>
      </c>
    </row>
    <row r="56" spans="1:13">
      <c r="A56">
        <v>6.3798582747525092</v>
      </c>
      <c r="B56" t="s">
        <v>201</v>
      </c>
    </row>
    <row r="57" spans="1:13">
      <c r="A57">
        <v>4.9856688954258637</v>
      </c>
      <c r="B57" t="s">
        <v>204</v>
      </c>
    </row>
    <row r="58" spans="1:13">
      <c r="A58">
        <v>4.4779441051569409</v>
      </c>
      <c r="B58" t="s">
        <v>208</v>
      </c>
    </row>
    <row r="59" spans="1:13">
      <c r="A59">
        <v>3.997491004551005</v>
      </c>
      <c r="B59" t="s">
        <v>205</v>
      </c>
    </row>
    <row r="60" spans="1:13">
      <c r="A60">
        <v>2.3938483148620944</v>
      </c>
      <c r="B60" t="s">
        <v>202</v>
      </c>
    </row>
    <row r="61" spans="1:13">
      <c r="A61">
        <v>3.6665271658014364E-2</v>
      </c>
      <c r="B61" t="s">
        <v>206</v>
      </c>
    </row>
    <row r="62" spans="1:13">
      <c r="A62">
        <v>2.2726408052488239E-2</v>
      </c>
      <c r="B62" t="s">
        <v>203</v>
      </c>
    </row>
    <row r="63" spans="1:13">
      <c r="A63">
        <f>SUM(A54:A62)</f>
        <v>99.999999999999986</v>
      </c>
    </row>
    <row r="64" spans="1:13">
      <c r="A64">
        <f>A61+A62</f>
        <v>5.9391679710502604E-2</v>
      </c>
      <c r="B64" t="s">
        <v>210</v>
      </c>
    </row>
  </sheetData>
  <sortState ref="A54:C62">
    <sortCondition descending="1" ref="A54:A6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workbookViewId="0">
      <selection activeCell="L3" sqref="L3"/>
    </sheetView>
  </sheetViews>
  <sheetFormatPr defaultRowHeight="15"/>
  <cols>
    <col min="1" max="1" width="14.42578125" style="67" customWidth="1"/>
    <col min="2" max="2" width="17.28515625" customWidth="1"/>
    <col min="3" max="3" width="24.5703125" customWidth="1"/>
    <col min="4" max="4" width="31.28515625" customWidth="1"/>
    <col min="8" max="8" width="14.42578125" style="67" customWidth="1"/>
  </cols>
  <sheetData>
    <row r="1" spans="1:12">
      <c r="A1" s="49" t="s">
        <v>211</v>
      </c>
      <c r="B1" s="51" t="s">
        <v>346</v>
      </c>
      <c r="C1" t="s">
        <v>347</v>
      </c>
      <c r="D1" s="51" t="s">
        <v>355</v>
      </c>
      <c r="E1" t="s">
        <v>356</v>
      </c>
      <c r="H1" s="49" t="s">
        <v>211</v>
      </c>
      <c r="I1" t="s">
        <v>356</v>
      </c>
      <c r="K1" t="s">
        <v>357</v>
      </c>
      <c r="L1" t="s">
        <v>196</v>
      </c>
    </row>
    <row r="2" spans="1:12">
      <c r="A2" s="67" t="s">
        <v>212</v>
      </c>
      <c r="B2">
        <v>0</v>
      </c>
      <c r="C2">
        <v>0</v>
      </c>
      <c r="D2">
        <v>0</v>
      </c>
      <c r="E2">
        <v>0</v>
      </c>
      <c r="G2">
        <v>1</v>
      </c>
      <c r="H2" s="67" t="s">
        <v>275</v>
      </c>
      <c r="I2">
        <v>13329.23</v>
      </c>
      <c r="J2">
        <v>48702.68</v>
      </c>
      <c r="K2">
        <f>100*(I2/J2)</f>
        <v>27.368576020867845</v>
      </c>
      <c r="L2">
        <f>SUM(K2:K7)</f>
        <v>96.88661897045499</v>
      </c>
    </row>
    <row r="3" spans="1:12">
      <c r="A3" s="67" t="s">
        <v>154</v>
      </c>
      <c r="B3">
        <v>0</v>
      </c>
      <c r="C3">
        <v>0</v>
      </c>
      <c r="D3">
        <v>0</v>
      </c>
      <c r="E3">
        <v>0</v>
      </c>
      <c r="G3">
        <f>G2+1</f>
        <v>2</v>
      </c>
      <c r="H3" s="67" t="s">
        <v>254</v>
      </c>
      <c r="I3">
        <v>10397.709999999999</v>
      </c>
      <c r="J3">
        <v>48702.68</v>
      </c>
      <c r="K3">
        <f t="shared" ref="K3:K16" si="0">100*(I3/J3)</f>
        <v>21.349359008580223</v>
      </c>
    </row>
    <row r="4" spans="1:12">
      <c r="A4" s="67" t="s">
        <v>348</v>
      </c>
      <c r="B4">
        <v>0</v>
      </c>
      <c r="C4">
        <v>0</v>
      </c>
      <c r="D4">
        <v>0</v>
      </c>
      <c r="E4">
        <v>0</v>
      </c>
      <c r="G4">
        <f t="shared" ref="G4:G16" si="1">G3+1</f>
        <v>3</v>
      </c>
      <c r="H4" s="67" t="s">
        <v>173</v>
      </c>
      <c r="I4">
        <v>8886.15</v>
      </c>
      <c r="J4">
        <v>48702.68</v>
      </c>
      <c r="K4">
        <f t="shared" si="0"/>
        <v>18.245710502994903</v>
      </c>
    </row>
    <row r="5" spans="1:12">
      <c r="A5" s="67" t="s">
        <v>221</v>
      </c>
      <c r="B5">
        <v>0</v>
      </c>
      <c r="C5">
        <v>0</v>
      </c>
      <c r="D5">
        <v>0</v>
      </c>
      <c r="E5">
        <v>0</v>
      </c>
      <c r="G5">
        <f t="shared" si="1"/>
        <v>4</v>
      </c>
      <c r="H5" s="67" t="s">
        <v>352</v>
      </c>
      <c r="I5">
        <v>7997.54</v>
      </c>
      <c r="J5">
        <v>48702.68</v>
      </c>
      <c r="K5">
        <f t="shared" si="0"/>
        <v>16.4211497190709</v>
      </c>
    </row>
    <row r="6" spans="1:12">
      <c r="A6" s="67" t="s">
        <v>225</v>
      </c>
      <c r="B6">
        <v>0</v>
      </c>
      <c r="C6">
        <v>0</v>
      </c>
      <c r="D6">
        <v>0</v>
      </c>
      <c r="E6">
        <v>0</v>
      </c>
      <c r="G6">
        <f t="shared" si="1"/>
        <v>5</v>
      </c>
      <c r="H6" s="67" t="s">
        <v>312</v>
      </c>
      <c r="I6">
        <v>3732.18</v>
      </c>
      <c r="J6">
        <v>48702.68</v>
      </c>
      <c r="K6">
        <f t="shared" si="0"/>
        <v>7.6631922514325694</v>
      </c>
    </row>
    <row r="7" spans="1:12">
      <c r="A7" s="67" t="s">
        <v>226</v>
      </c>
      <c r="B7">
        <v>0</v>
      </c>
      <c r="C7">
        <v>0</v>
      </c>
      <c r="D7">
        <v>2</v>
      </c>
      <c r="E7">
        <v>622.03</v>
      </c>
      <c r="G7">
        <f t="shared" si="1"/>
        <v>6</v>
      </c>
      <c r="H7" s="67" t="s">
        <v>325</v>
      </c>
      <c r="I7">
        <v>2843.57</v>
      </c>
      <c r="J7">
        <v>48702.68</v>
      </c>
      <c r="K7">
        <f t="shared" si="0"/>
        <v>5.8386314675085638</v>
      </c>
    </row>
    <row r="8" spans="1:12">
      <c r="A8" s="67" t="s">
        <v>229</v>
      </c>
      <c r="B8">
        <v>0</v>
      </c>
      <c r="C8">
        <v>0</v>
      </c>
      <c r="D8">
        <v>0</v>
      </c>
      <c r="E8">
        <v>0</v>
      </c>
      <c r="G8">
        <f t="shared" si="1"/>
        <v>7</v>
      </c>
      <c r="H8" s="67" t="s">
        <v>226</v>
      </c>
      <c r="I8">
        <v>622.03</v>
      </c>
      <c r="J8">
        <v>48702.68</v>
      </c>
      <c r="K8">
        <f t="shared" si="0"/>
        <v>1.2771987085720951</v>
      </c>
    </row>
    <row r="9" spans="1:12">
      <c r="A9" s="67" t="s">
        <v>231</v>
      </c>
      <c r="B9">
        <v>0</v>
      </c>
      <c r="C9">
        <v>0</v>
      </c>
      <c r="D9">
        <v>0</v>
      </c>
      <c r="E9">
        <v>0</v>
      </c>
      <c r="G9">
        <f t="shared" si="1"/>
        <v>8</v>
      </c>
      <c r="H9" s="67" t="s">
        <v>300</v>
      </c>
      <c r="I9" s="69">
        <v>266.58</v>
      </c>
      <c r="J9">
        <v>48702.68</v>
      </c>
      <c r="K9">
        <f t="shared" si="0"/>
        <v>0.54736207535191073</v>
      </c>
    </row>
    <row r="10" spans="1:12">
      <c r="A10" s="67" t="s">
        <v>235</v>
      </c>
      <c r="B10">
        <v>0</v>
      </c>
      <c r="C10">
        <v>0</v>
      </c>
      <c r="D10">
        <v>0</v>
      </c>
      <c r="E10">
        <v>0</v>
      </c>
      <c r="G10">
        <f t="shared" si="1"/>
        <v>9</v>
      </c>
      <c r="H10" s="67" t="s">
        <v>298</v>
      </c>
      <c r="I10" s="69">
        <v>182.28</v>
      </c>
      <c r="J10">
        <v>48702.68</v>
      </c>
      <c r="K10">
        <f t="shared" si="0"/>
        <v>0.37427098467681863</v>
      </c>
    </row>
    <row r="11" spans="1:12">
      <c r="A11" s="67" t="s">
        <v>237</v>
      </c>
      <c r="B11">
        <v>0</v>
      </c>
      <c r="C11">
        <v>0</v>
      </c>
      <c r="D11">
        <v>0</v>
      </c>
      <c r="E11">
        <v>0</v>
      </c>
      <c r="G11">
        <f t="shared" si="1"/>
        <v>10</v>
      </c>
      <c r="H11" s="67" t="s">
        <v>303</v>
      </c>
      <c r="I11" s="69">
        <v>177.72</v>
      </c>
      <c r="J11">
        <v>48702.68</v>
      </c>
      <c r="K11">
        <f t="shared" si="0"/>
        <v>0.36490805023460721</v>
      </c>
    </row>
    <row r="12" spans="1:12">
      <c r="A12" s="67" t="s">
        <v>240</v>
      </c>
      <c r="B12">
        <v>0</v>
      </c>
      <c r="C12">
        <v>0</v>
      </c>
      <c r="D12">
        <v>0</v>
      </c>
      <c r="E12">
        <v>0</v>
      </c>
      <c r="G12">
        <f t="shared" si="1"/>
        <v>11</v>
      </c>
      <c r="H12" s="67" t="s">
        <v>263</v>
      </c>
      <c r="I12">
        <v>88.86</v>
      </c>
      <c r="J12">
        <v>48702.68</v>
      </c>
      <c r="K12">
        <f t="shared" si="0"/>
        <v>0.1824540251173036</v>
      </c>
    </row>
    <row r="13" spans="1:12">
      <c r="A13" s="67" t="s">
        <v>242</v>
      </c>
      <c r="B13">
        <v>0</v>
      </c>
      <c r="C13">
        <v>0</v>
      </c>
      <c r="D13">
        <v>0</v>
      </c>
      <c r="E13">
        <v>0</v>
      </c>
      <c r="G13">
        <f t="shared" si="1"/>
        <v>12</v>
      </c>
      <c r="H13" s="67" t="s">
        <v>308</v>
      </c>
      <c r="I13" s="69">
        <v>88.86</v>
      </c>
      <c r="J13">
        <v>48702.68</v>
      </c>
      <c r="K13">
        <f t="shared" si="0"/>
        <v>0.1824540251173036</v>
      </c>
    </row>
    <row r="14" spans="1:12">
      <c r="A14" s="67" t="s">
        <v>244</v>
      </c>
      <c r="B14">
        <v>0</v>
      </c>
      <c r="C14">
        <v>0</v>
      </c>
      <c r="D14">
        <v>0</v>
      </c>
      <c r="E14">
        <v>0</v>
      </c>
      <c r="G14">
        <f t="shared" si="1"/>
        <v>13</v>
      </c>
      <c r="H14" s="67" t="s">
        <v>320</v>
      </c>
      <c r="I14">
        <v>88.86</v>
      </c>
      <c r="J14">
        <v>48702.68</v>
      </c>
      <c r="K14">
        <f t="shared" si="0"/>
        <v>0.1824540251173036</v>
      </c>
    </row>
    <row r="15" spans="1:12">
      <c r="A15" s="67" t="s">
        <v>247</v>
      </c>
      <c r="B15">
        <v>0</v>
      </c>
      <c r="C15">
        <v>0</v>
      </c>
      <c r="D15">
        <v>0</v>
      </c>
      <c r="E15">
        <v>0</v>
      </c>
      <c r="G15">
        <f t="shared" si="1"/>
        <v>14</v>
      </c>
      <c r="H15" s="67" t="s">
        <v>307</v>
      </c>
      <c r="I15" s="69">
        <v>0.91</v>
      </c>
      <c r="J15">
        <v>48702.68</v>
      </c>
      <c r="K15">
        <f t="shared" si="0"/>
        <v>1.8684803382483263E-3</v>
      </c>
    </row>
    <row r="16" spans="1:12">
      <c r="A16" s="67" t="s">
        <v>250</v>
      </c>
      <c r="B16">
        <v>0</v>
      </c>
      <c r="C16">
        <v>0</v>
      </c>
      <c r="D16">
        <v>0</v>
      </c>
      <c r="E16">
        <v>0</v>
      </c>
      <c r="G16">
        <f t="shared" si="1"/>
        <v>15</v>
      </c>
      <c r="H16" s="67" t="s">
        <v>314</v>
      </c>
      <c r="I16">
        <v>0.2</v>
      </c>
      <c r="J16">
        <v>48702.68</v>
      </c>
      <c r="K16">
        <f t="shared" si="0"/>
        <v>4.1065501939523656E-4</v>
      </c>
    </row>
    <row r="17" spans="1:9">
      <c r="A17" s="67" t="s">
        <v>254</v>
      </c>
      <c r="B17">
        <v>1</v>
      </c>
      <c r="C17">
        <v>12.88</v>
      </c>
      <c r="D17">
        <v>3</v>
      </c>
      <c r="E17">
        <v>10397.709999999999</v>
      </c>
      <c r="I17">
        <f>SUM(I2:I16)</f>
        <v>48702.68</v>
      </c>
    </row>
    <row r="18" spans="1:9">
      <c r="A18" s="67" t="s">
        <v>256</v>
      </c>
      <c r="B18">
        <v>0</v>
      </c>
      <c r="C18">
        <v>0</v>
      </c>
      <c r="D18">
        <v>0</v>
      </c>
      <c r="E18">
        <v>0</v>
      </c>
    </row>
    <row r="19" spans="1:9">
      <c r="A19" s="67" t="s">
        <v>259</v>
      </c>
      <c r="B19">
        <v>0</v>
      </c>
      <c r="C19">
        <v>0</v>
      </c>
      <c r="D19">
        <v>0</v>
      </c>
      <c r="E19">
        <v>0</v>
      </c>
    </row>
    <row r="20" spans="1:9">
      <c r="A20" s="67" t="s">
        <v>262</v>
      </c>
      <c r="B20">
        <v>0</v>
      </c>
      <c r="C20">
        <v>0</v>
      </c>
      <c r="D20">
        <v>0</v>
      </c>
      <c r="E20">
        <v>0</v>
      </c>
    </row>
    <row r="21" spans="1:9">
      <c r="A21" s="67" t="s">
        <v>263</v>
      </c>
      <c r="B21">
        <v>0</v>
      </c>
      <c r="C21">
        <v>0</v>
      </c>
      <c r="D21">
        <v>1</v>
      </c>
      <c r="E21">
        <v>88.86</v>
      </c>
    </row>
    <row r="22" spans="1:9">
      <c r="A22" s="67" t="s">
        <v>266</v>
      </c>
      <c r="B22">
        <v>0</v>
      </c>
      <c r="C22">
        <v>0</v>
      </c>
      <c r="D22">
        <v>0</v>
      </c>
      <c r="E22">
        <v>0</v>
      </c>
    </row>
    <row r="23" spans="1:9">
      <c r="A23" s="67" t="s">
        <v>269</v>
      </c>
      <c r="B23">
        <v>0</v>
      </c>
      <c r="C23">
        <v>0</v>
      </c>
      <c r="D23">
        <v>0</v>
      </c>
      <c r="E23">
        <v>0</v>
      </c>
    </row>
    <row r="24" spans="1:9">
      <c r="A24" s="67" t="s">
        <v>270</v>
      </c>
      <c r="B24">
        <v>0</v>
      </c>
      <c r="C24">
        <v>0</v>
      </c>
      <c r="D24">
        <v>0</v>
      </c>
      <c r="E24">
        <v>0</v>
      </c>
    </row>
    <row r="25" spans="1:9">
      <c r="A25" s="67" t="s">
        <v>272</v>
      </c>
      <c r="D25">
        <v>0</v>
      </c>
      <c r="E25">
        <v>0</v>
      </c>
    </row>
    <row r="26" spans="1:9">
      <c r="A26" s="67" t="s">
        <v>275</v>
      </c>
      <c r="B26">
        <v>1</v>
      </c>
      <c r="C26">
        <v>44.36</v>
      </c>
      <c r="D26">
        <v>1</v>
      </c>
      <c r="E26">
        <v>13329.23</v>
      </c>
    </row>
    <row r="27" spans="1:9">
      <c r="A27" s="67" t="s">
        <v>278</v>
      </c>
      <c r="D27">
        <v>0</v>
      </c>
      <c r="E27">
        <v>0</v>
      </c>
    </row>
    <row r="28" spans="1:9">
      <c r="A28" s="67" t="s">
        <v>282</v>
      </c>
      <c r="B28">
        <v>0</v>
      </c>
      <c r="C28">
        <v>0</v>
      </c>
      <c r="D28">
        <v>0</v>
      </c>
      <c r="E28">
        <v>0</v>
      </c>
    </row>
    <row r="29" spans="1:9">
      <c r="A29" s="67" t="s">
        <v>173</v>
      </c>
      <c r="B29">
        <v>0</v>
      </c>
      <c r="C29">
        <v>0</v>
      </c>
      <c r="D29">
        <v>1</v>
      </c>
      <c r="E29">
        <v>8886.15</v>
      </c>
    </row>
    <row r="30" spans="1:9">
      <c r="A30" s="67" t="s">
        <v>286</v>
      </c>
      <c r="D30">
        <v>0</v>
      </c>
      <c r="E30">
        <v>0</v>
      </c>
    </row>
    <row r="31" spans="1:9">
      <c r="A31" s="67" t="s">
        <v>288</v>
      </c>
      <c r="B31">
        <v>0</v>
      </c>
      <c r="C31">
        <v>0</v>
      </c>
      <c r="D31">
        <v>0</v>
      </c>
      <c r="E31">
        <v>0</v>
      </c>
    </row>
    <row r="32" spans="1:9">
      <c r="A32" s="67" t="s">
        <v>291</v>
      </c>
      <c r="B32">
        <v>0</v>
      </c>
      <c r="C32">
        <v>0</v>
      </c>
      <c r="D32">
        <v>0</v>
      </c>
      <c r="E32">
        <v>0</v>
      </c>
    </row>
    <row r="33" spans="1:9">
      <c r="A33" s="67" t="s">
        <v>293</v>
      </c>
      <c r="D33">
        <v>0</v>
      </c>
      <c r="E33">
        <v>0</v>
      </c>
    </row>
    <row r="34" spans="1:9">
      <c r="A34" s="67" t="s">
        <v>296</v>
      </c>
      <c r="B34">
        <v>0</v>
      </c>
      <c r="C34">
        <v>0</v>
      </c>
      <c r="D34" s="69">
        <v>0</v>
      </c>
      <c r="E34" s="69">
        <v>0</v>
      </c>
      <c r="F34" s="69"/>
    </row>
    <row r="35" spans="1:9">
      <c r="A35" s="67" t="s">
        <v>298</v>
      </c>
      <c r="B35">
        <v>0</v>
      </c>
      <c r="C35">
        <v>0</v>
      </c>
      <c r="D35" s="69">
        <v>2</v>
      </c>
      <c r="E35" s="69">
        <v>182.28</v>
      </c>
      <c r="F35" s="69"/>
    </row>
    <row r="36" spans="1:9">
      <c r="A36" s="67" t="s">
        <v>300</v>
      </c>
      <c r="B36">
        <v>0</v>
      </c>
      <c r="C36">
        <v>0</v>
      </c>
      <c r="D36" s="69">
        <v>1</v>
      </c>
      <c r="E36" s="69">
        <v>266.58</v>
      </c>
      <c r="F36" s="69"/>
    </row>
    <row r="37" spans="1:9">
      <c r="A37" s="67" t="s">
        <v>303</v>
      </c>
      <c r="D37" s="69">
        <v>1</v>
      </c>
      <c r="E37" s="69">
        <v>177.72</v>
      </c>
      <c r="F37" s="69"/>
    </row>
    <row r="38" spans="1:9">
      <c r="A38" s="67" t="s">
        <v>349</v>
      </c>
      <c r="B38">
        <v>0</v>
      </c>
      <c r="C38">
        <v>0</v>
      </c>
      <c r="D38" s="69">
        <v>0</v>
      </c>
      <c r="E38" s="69">
        <v>0</v>
      </c>
      <c r="F38" s="69"/>
    </row>
    <row r="39" spans="1:9">
      <c r="A39" s="67" t="s">
        <v>307</v>
      </c>
      <c r="B39">
        <v>0</v>
      </c>
      <c r="C39">
        <v>0</v>
      </c>
      <c r="D39" s="69">
        <v>1</v>
      </c>
      <c r="E39" s="69">
        <v>0.91</v>
      </c>
      <c r="F39" s="69"/>
    </row>
    <row r="40" spans="1:9">
      <c r="A40" s="67" t="s">
        <v>308</v>
      </c>
      <c r="B40">
        <v>1</v>
      </c>
      <c r="C40">
        <v>39.799999999999997</v>
      </c>
      <c r="D40" s="69">
        <v>1</v>
      </c>
      <c r="E40" s="69">
        <v>88.86</v>
      </c>
      <c r="F40" s="69"/>
    </row>
    <row r="41" spans="1:9">
      <c r="A41" s="67" t="s">
        <v>311</v>
      </c>
      <c r="B41">
        <v>0</v>
      </c>
      <c r="C41">
        <v>0</v>
      </c>
      <c r="D41" s="69">
        <v>0</v>
      </c>
      <c r="E41" s="69">
        <v>0</v>
      </c>
      <c r="F41" s="69"/>
    </row>
    <row r="42" spans="1:9">
      <c r="A42" s="67" t="s">
        <v>312</v>
      </c>
      <c r="B42">
        <v>1</v>
      </c>
      <c r="C42">
        <v>32.380000000000003</v>
      </c>
      <c r="D42">
        <v>1</v>
      </c>
      <c r="E42">
        <v>3732.18</v>
      </c>
    </row>
    <row r="43" spans="1:9">
      <c r="A43" s="67" t="s">
        <v>314</v>
      </c>
      <c r="B43">
        <v>0</v>
      </c>
      <c r="C43">
        <v>0</v>
      </c>
      <c r="D43">
        <v>1</v>
      </c>
      <c r="E43">
        <v>0.2</v>
      </c>
    </row>
    <row r="44" spans="1:9">
      <c r="A44" s="67" t="s">
        <v>317</v>
      </c>
      <c r="B44">
        <v>0</v>
      </c>
      <c r="C44">
        <v>0</v>
      </c>
      <c r="D44">
        <v>0</v>
      </c>
      <c r="E44">
        <v>0</v>
      </c>
      <c r="I44" s="69"/>
    </row>
    <row r="45" spans="1:9">
      <c r="A45" s="67" t="s">
        <v>318</v>
      </c>
      <c r="B45">
        <v>0</v>
      </c>
      <c r="C45">
        <v>0</v>
      </c>
      <c r="D45">
        <v>0</v>
      </c>
      <c r="E45">
        <v>0</v>
      </c>
      <c r="I45" s="69"/>
    </row>
    <row r="46" spans="1:9">
      <c r="A46" s="67" t="s">
        <v>320</v>
      </c>
      <c r="B46">
        <v>0</v>
      </c>
      <c r="C46">
        <v>0</v>
      </c>
      <c r="D46">
        <v>1</v>
      </c>
      <c r="E46">
        <v>88.86</v>
      </c>
      <c r="I46" s="69"/>
    </row>
    <row r="47" spans="1:9">
      <c r="A47" s="67" t="s">
        <v>322</v>
      </c>
      <c r="B47">
        <v>0</v>
      </c>
      <c r="C47">
        <v>0</v>
      </c>
      <c r="D47">
        <v>0</v>
      </c>
      <c r="E47">
        <v>0</v>
      </c>
    </row>
    <row r="48" spans="1:9">
      <c r="A48" s="67" t="s">
        <v>325</v>
      </c>
      <c r="B48">
        <v>1</v>
      </c>
      <c r="C48">
        <v>22.72</v>
      </c>
      <c r="D48">
        <v>2</v>
      </c>
      <c r="E48">
        <v>2843.57</v>
      </c>
    </row>
    <row r="49" spans="1:5">
      <c r="A49" s="67" t="s">
        <v>328</v>
      </c>
      <c r="B49">
        <v>0</v>
      </c>
      <c r="C49">
        <v>0</v>
      </c>
      <c r="D49">
        <v>0</v>
      </c>
      <c r="E49">
        <v>0</v>
      </c>
    </row>
    <row r="50" spans="1:5">
      <c r="A50" s="67" t="s">
        <v>330</v>
      </c>
      <c r="B50">
        <v>0</v>
      </c>
      <c r="C50">
        <v>0</v>
      </c>
      <c r="D50">
        <v>0</v>
      </c>
      <c r="E50">
        <v>0</v>
      </c>
    </row>
    <row r="51" spans="1:5">
      <c r="A51" s="67" t="s">
        <v>352</v>
      </c>
      <c r="B51">
        <v>0</v>
      </c>
      <c r="C51">
        <v>0</v>
      </c>
      <c r="D51">
        <v>1</v>
      </c>
      <c r="E51">
        <v>7997.54</v>
      </c>
    </row>
    <row r="52" spans="1:5">
      <c r="A52" s="67" t="s">
        <v>333</v>
      </c>
      <c r="B52">
        <v>1</v>
      </c>
      <c r="C52">
        <v>5.01</v>
      </c>
      <c r="D52">
        <v>0</v>
      </c>
      <c r="E52">
        <v>0</v>
      </c>
    </row>
    <row r="53" spans="1:5">
      <c r="A53" s="67" t="s">
        <v>336</v>
      </c>
      <c r="B53">
        <v>0</v>
      </c>
      <c r="C53">
        <v>0</v>
      </c>
      <c r="D53">
        <v>0</v>
      </c>
      <c r="E53">
        <v>0</v>
      </c>
    </row>
    <row r="54" spans="1:5">
      <c r="A54" s="67" t="s">
        <v>338</v>
      </c>
      <c r="B54">
        <v>0</v>
      </c>
      <c r="C54">
        <v>0</v>
      </c>
      <c r="D54">
        <v>0</v>
      </c>
      <c r="E54">
        <v>0</v>
      </c>
    </row>
    <row r="55" spans="1:5">
      <c r="A55" s="67" t="s">
        <v>340</v>
      </c>
      <c r="B55">
        <v>0</v>
      </c>
      <c r="C55">
        <v>0</v>
      </c>
      <c r="D55">
        <v>0</v>
      </c>
      <c r="E55">
        <v>0</v>
      </c>
    </row>
    <row r="56" spans="1:5">
      <c r="A56" s="67" t="s">
        <v>342</v>
      </c>
      <c r="B56">
        <v>0</v>
      </c>
      <c r="C56">
        <v>0</v>
      </c>
      <c r="D56">
        <v>0</v>
      </c>
      <c r="E56">
        <v>0</v>
      </c>
    </row>
    <row r="57" spans="1:5">
      <c r="A57" s="67" t="s">
        <v>353</v>
      </c>
      <c r="B57">
        <f>SUM(B2:B56)</f>
        <v>6</v>
      </c>
      <c r="C57">
        <f>SUM(C2:C56)</f>
        <v>157.14999999999998</v>
      </c>
      <c r="D57">
        <f>SUM(D2:D56)</f>
        <v>20</v>
      </c>
      <c r="E57">
        <f>SUM(E2:E56)</f>
        <v>48702.680000000008</v>
      </c>
    </row>
    <row r="58" spans="1:5">
      <c r="A58" s="67" t="s">
        <v>354</v>
      </c>
      <c r="B58">
        <v>6</v>
      </c>
      <c r="C58">
        <v>157.15</v>
      </c>
      <c r="D58">
        <v>20</v>
      </c>
      <c r="E58">
        <v>48702.68</v>
      </c>
    </row>
    <row r="59" spans="1:5">
      <c r="C59">
        <f>C58-C57</f>
        <v>0</v>
      </c>
    </row>
    <row r="62" spans="1:5">
      <c r="A62" s="67" t="s">
        <v>275</v>
      </c>
      <c r="B62">
        <v>1</v>
      </c>
      <c r="C62">
        <v>44.36</v>
      </c>
      <c r="D62">
        <v>157.15</v>
      </c>
      <c r="E62">
        <f t="shared" ref="E62:E67" si="2">100*C62/D62</f>
        <v>28.227807826916958</v>
      </c>
    </row>
    <row r="63" spans="1:5">
      <c r="A63" s="67" t="s">
        <v>308</v>
      </c>
      <c r="B63">
        <v>1</v>
      </c>
      <c r="C63">
        <v>39.799999999999997</v>
      </c>
      <c r="D63">
        <v>157.15</v>
      </c>
      <c r="E63">
        <f t="shared" si="2"/>
        <v>25.32612153993</v>
      </c>
    </row>
    <row r="64" spans="1:5">
      <c r="A64" s="67" t="s">
        <v>312</v>
      </c>
      <c r="B64">
        <v>1</v>
      </c>
      <c r="C64">
        <v>32.380000000000003</v>
      </c>
      <c r="D64">
        <v>157.15</v>
      </c>
      <c r="E64">
        <f t="shared" si="2"/>
        <v>20.604517976455618</v>
      </c>
    </row>
    <row r="65" spans="1:5">
      <c r="A65" s="67" t="s">
        <v>325</v>
      </c>
      <c r="B65">
        <v>1</v>
      </c>
      <c r="C65">
        <v>22.72</v>
      </c>
      <c r="D65">
        <v>157.15</v>
      </c>
      <c r="E65">
        <f t="shared" si="2"/>
        <v>14.457524657970092</v>
      </c>
    </row>
    <row r="66" spans="1:5">
      <c r="A66" s="67" t="s">
        <v>254</v>
      </c>
      <c r="B66">
        <v>1</v>
      </c>
      <c r="C66">
        <v>12.88</v>
      </c>
      <c r="D66">
        <v>157.15</v>
      </c>
      <c r="E66">
        <f t="shared" si="2"/>
        <v>8.1959910913140313</v>
      </c>
    </row>
    <row r="67" spans="1:5">
      <c r="A67" s="67" t="s">
        <v>333</v>
      </c>
      <c r="B67">
        <v>1</v>
      </c>
      <c r="C67">
        <v>5.01</v>
      </c>
      <c r="D67">
        <v>157.15</v>
      </c>
      <c r="E67">
        <f t="shared" si="2"/>
        <v>3.1880369074132995</v>
      </c>
    </row>
    <row r="68" spans="1:5">
      <c r="C68">
        <f>SUM(C62:C67)</f>
        <v>157.14999999999998</v>
      </c>
    </row>
  </sheetData>
  <sortState ref="H2:I68">
    <sortCondition descending="1" ref="I2:I68"/>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workbookViewId="0">
      <selection activeCell="H16" sqref="H16"/>
    </sheetView>
  </sheetViews>
  <sheetFormatPr defaultRowHeight="15"/>
  <sheetData>
    <row r="1" spans="1:2">
      <c r="B1">
        <v>2011</v>
      </c>
    </row>
    <row r="2" spans="1:2">
      <c r="A2" t="s">
        <v>153</v>
      </c>
      <c r="B2">
        <v>2</v>
      </c>
    </row>
    <row r="3" spans="1:2">
      <c r="A3" t="s">
        <v>154</v>
      </c>
      <c r="B3">
        <v>0</v>
      </c>
    </row>
    <row r="4" spans="1:2">
      <c r="A4" t="s">
        <v>155</v>
      </c>
      <c r="B4">
        <v>1</v>
      </c>
    </row>
    <row r="5" spans="1:2">
      <c r="A5" t="s">
        <v>156</v>
      </c>
      <c r="B5">
        <v>1</v>
      </c>
    </row>
    <row r="6" spans="1:2">
      <c r="A6" t="s">
        <v>157</v>
      </c>
      <c r="B6">
        <v>2</v>
      </c>
    </row>
    <row r="7" spans="1:2">
      <c r="A7" t="s">
        <v>158</v>
      </c>
      <c r="B7">
        <v>1</v>
      </c>
    </row>
    <row r="8" spans="1:2">
      <c r="A8" t="s">
        <v>159</v>
      </c>
      <c r="B8">
        <v>1</v>
      </c>
    </row>
    <row r="9" spans="1:2">
      <c r="A9" t="s">
        <v>160</v>
      </c>
      <c r="B9">
        <v>1</v>
      </c>
    </row>
    <row r="10" spans="1:2">
      <c r="A10" t="s">
        <v>161</v>
      </c>
      <c r="B10">
        <v>2</v>
      </c>
    </row>
    <row r="11" spans="1:2">
      <c r="A11" t="s">
        <v>162</v>
      </c>
      <c r="B11">
        <v>3</v>
      </c>
    </row>
    <row r="12" spans="1:2">
      <c r="A12" t="s">
        <v>163</v>
      </c>
      <c r="B12">
        <v>1</v>
      </c>
    </row>
    <row r="13" spans="1:2">
      <c r="A13" t="s">
        <v>164</v>
      </c>
      <c r="B13">
        <v>1</v>
      </c>
    </row>
    <row r="14" spans="1:2">
      <c r="A14" t="s">
        <v>165</v>
      </c>
      <c r="B14">
        <v>1</v>
      </c>
    </row>
    <row r="15" spans="1:2">
      <c r="A15" t="s">
        <v>166</v>
      </c>
      <c r="B15">
        <v>1</v>
      </c>
    </row>
    <row r="16" spans="1:2">
      <c r="A16" t="s">
        <v>167</v>
      </c>
      <c r="B16">
        <v>1</v>
      </c>
    </row>
    <row r="17" spans="1:2">
      <c r="A17" t="s">
        <v>168</v>
      </c>
      <c r="B17">
        <v>1</v>
      </c>
    </row>
    <row r="18" spans="1:2">
      <c r="A18" t="s">
        <v>169</v>
      </c>
      <c r="B18">
        <v>1</v>
      </c>
    </row>
    <row r="19" spans="1:2">
      <c r="A19" t="s">
        <v>170</v>
      </c>
      <c r="B19">
        <v>2</v>
      </c>
    </row>
    <row r="20" spans="1:2">
      <c r="A20" t="s">
        <v>171</v>
      </c>
      <c r="B20">
        <v>11</v>
      </c>
    </row>
    <row r="21" spans="1:2">
      <c r="A21" t="s">
        <v>172</v>
      </c>
      <c r="B21">
        <v>1</v>
      </c>
    </row>
    <row r="22" spans="1:2">
      <c r="A22" t="s">
        <v>173</v>
      </c>
      <c r="B22">
        <v>4</v>
      </c>
    </row>
    <row r="23" spans="1:2">
      <c r="A23" t="s">
        <v>174</v>
      </c>
      <c r="B23">
        <v>2</v>
      </c>
    </row>
    <row r="24" spans="1:2">
      <c r="A24" t="s">
        <v>175</v>
      </c>
      <c r="B24">
        <v>1</v>
      </c>
    </row>
    <row r="25" spans="1:2">
      <c r="A25" t="s">
        <v>176</v>
      </c>
      <c r="B25">
        <v>3</v>
      </c>
    </row>
    <row r="26" spans="1:2">
      <c r="A26" t="s">
        <v>177</v>
      </c>
      <c r="B26">
        <v>1</v>
      </c>
    </row>
    <row r="27" spans="1:2">
      <c r="A27" t="s">
        <v>178</v>
      </c>
      <c r="B27">
        <v>6</v>
      </c>
    </row>
    <row r="28" spans="1:2">
      <c r="A28" t="s">
        <v>179</v>
      </c>
      <c r="B28">
        <v>2</v>
      </c>
    </row>
    <row r="29" spans="1:2">
      <c r="A29" t="s">
        <v>180</v>
      </c>
      <c r="B29">
        <v>1</v>
      </c>
    </row>
    <row r="30" spans="1:2">
      <c r="A30" t="s">
        <v>181</v>
      </c>
      <c r="B30">
        <v>5</v>
      </c>
    </row>
    <row r="31" spans="1:2">
      <c r="A31" t="s">
        <v>182</v>
      </c>
      <c r="B31">
        <v>1</v>
      </c>
    </row>
    <row r="32" spans="1:2">
      <c r="A32" t="s">
        <v>183</v>
      </c>
      <c r="B32">
        <v>1</v>
      </c>
    </row>
    <row r="33" spans="1:2">
      <c r="A33" t="s">
        <v>184</v>
      </c>
      <c r="B33">
        <v>2</v>
      </c>
    </row>
    <row r="34" spans="1:2">
      <c r="A34" t="s">
        <v>185</v>
      </c>
      <c r="B34">
        <v>1</v>
      </c>
    </row>
    <row r="35" spans="1:2">
      <c r="A35" t="s">
        <v>186</v>
      </c>
      <c r="B35">
        <v>3</v>
      </c>
    </row>
    <row r="36" spans="1:2">
      <c r="A36" t="s">
        <v>187</v>
      </c>
      <c r="B36">
        <v>1</v>
      </c>
    </row>
    <row r="37" spans="1:2">
      <c r="A37" t="s">
        <v>188</v>
      </c>
      <c r="B37">
        <v>4</v>
      </c>
    </row>
    <row r="38" spans="1:2">
      <c r="A38" t="s">
        <v>189</v>
      </c>
      <c r="B38">
        <v>3</v>
      </c>
    </row>
    <row r="39" spans="1:2">
      <c r="A39" t="s">
        <v>190</v>
      </c>
      <c r="B39">
        <v>1</v>
      </c>
    </row>
    <row r="40" spans="1:2">
      <c r="A40" t="s">
        <v>191</v>
      </c>
      <c r="B40">
        <v>2</v>
      </c>
    </row>
    <row r="41" spans="1:2">
      <c r="A41" t="s">
        <v>192</v>
      </c>
      <c r="B41">
        <v>1</v>
      </c>
    </row>
    <row r="42" spans="1:2">
      <c r="A42" t="s">
        <v>193</v>
      </c>
      <c r="B42">
        <v>1</v>
      </c>
    </row>
    <row r="43" spans="1:2">
      <c r="A43" t="s">
        <v>194</v>
      </c>
      <c r="B43">
        <v>8</v>
      </c>
    </row>
    <row r="44" spans="1:2">
      <c r="A44" t="s">
        <v>195</v>
      </c>
      <c r="B44">
        <v>1</v>
      </c>
    </row>
    <row r="45" spans="1:2">
      <c r="A45" t="s">
        <v>196</v>
      </c>
      <c r="B45">
        <f>SUM(B2:B44)</f>
        <v>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7"/>
  <sheetViews>
    <sheetView topLeftCell="U19" workbookViewId="0">
      <selection sqref="A1:AQ31"/>
    </sheetView>
  </sheetViews>
  <sheetFormatPr defaultRowHeight="15"/>
  <cols>
    <col min="1" max="1" width="23.28515625" customWidth="1"/>
    <col min="4" max="4" width="23.5703125" customWidth="1"/>
    <col min="6" max="6" width="13.5703125" customWidth="1"/>
    <col min="7" max="7" width="14.85546875" customWidth="1"/>
    <col min="8" max="8" width="14.5703125" customWidth="1"/>
    <col min="9" max="9" width="11.140625" customWidth="1"/>
    <col min="10" max="10" width="23.42578125" customWidth="1"/>
    <col min="11" max="11" width="12.28515625" customWidth="1"/>
    <col min="13" max="13" width="21.85546875" customWidth="1"/>
    <col min="14" max="14" width="10.85546875" customWidth="1"/>
    <col min="15" max="15" width="9.5703125" customWidth="1"/>
    <col min="16" max="16" width="40.5703125" customWidth="1"/>
    <col min="17" max="17" width="12.5703125" customWidth="1"/>
    <col min="18" max="18" width="12.140625" customWidth="1"/>
    <col min="19" max="19" width="43.42578125" customWidth="1"/>
    <col min="22" max="22" width="40.7109375" customWidth="1"/>
    <col min="23" max="23" width="14.85546875" customWidth="1"/>
    <col min="24" max="24" width="21.85546875" customWidth="1"/>
    <col min="25" max="25" width="34.28515625" customWidth="1"/>
    <col min="26" max="26" width="15.28515625" customWidth="1"/>
    <col min="27" max="27" width="19.85546875" customWidth="1"/>
    <col min="28" max="28" width="45.28515625" customWidth="1"/>
    <col min="29" max="29" width="11.85546875" customWidth="1"/>
    <col min="30" max="30" width="12.28515625" customWidth="1"/>
    <col min="31" max="31" width="41.28515625" customWidth="1"/>
    <col min="34" max="34" width="32.85546875" customWidth="1"/>
    <col min="37" max="37" width="22.7109375" customWidth="1"/>
    <col min="40" max="40" width="21.42578125" customWidth="1"/>
  </cols>
  <sheetData>
    <row r="1" spans="1:42">
      <c r="A1" t="s">
        <v>29</v>
      </c>
      <c r="B1" t="s">
        <v>30</v>
      </c>
      <c r="C1" t="s">
        <v>31</v>
      </c>
      <c r="D1" t="s">
        <v>1</v>
      </c>
      <c r="E1" t="s">
        <v>24</v>
      </c>
      <c r="F1" t="s">
        <v>25</v>
      </c>
      <c r="G1" t="s">
        <v>26</v>
      </c>
      <c r="H1" t="s">
        <v>27</v>
      </c>
      <c r="I1" t="s">
        <v>28</v>
      </c>
      <c r="J1" t="s">
        <v>36</v>
      </c>
      <c r="K1" t="s">
        <v>37</v>
      </c>
      <c r="L1" t="s">
        <v>38</v>
      </c>
      <c r="M1" t="s">
        <v>39</v>
      </c>
      <c r="N1" t="s">
        <v>40</v>
      </c>
      <c r="O1" t="s">
        <v>41</v>
      </c>
      <c r="P1" t="s">
        <v>44</v>
      </c>
      <c r="Q1" t="s">
        <v>45</v>
      </c>
      <c r="R1" t="s">
        <v>46</v>
      </c>
      <c r="S1" t="s">
        <v>66</v>
      </c>
      <c r="T1" t="s">
        <v>67</v>
      </c>
      <c r="U1" t="s">
        <v>68</v>
      </c>
      <c r="V1" t="s">
        <v>90</v>
      </c>
      <c r="W1" t="s">
        <v>91</v>
      </c>
      <c r="X1" t="s">
        <v>92</v>
      </c>
      <c r="Y1" t="s">
        <v>113</v>
      </c>
      <c r="Z1" t="s">
        <v>114</v>
      </c>
      <c r="AA1" t="s">
        <v>115</v>
      </c>
      <c r="AB1" t="s">
        <v>117</v>
      </c>
      <c r="AC1" t="s">
        <v>118</v>
      </c>
      <c r="AD1" t="s">
        <v>119</v>
      </c>
      <c r="AE1" t="s">
        <v>120</v>
      </c>
      <c r="AF1" t="s">
        <v>122</v>
      </c>
      <c r="AG1" t="s">
        <v>121</v>
      </c>
      <c r="AH1" t="s">
        <v>124</v>
      </c>
      <c r="AI1" t="s">
        <v>125</v>
      </c>
      <c r="AJ1" t="s">
        <v>126</v>
      </c>
      <c r="AK1" t="s">
        <v>127</v>
      </c>
      <c r="AL1" t="s">
        <v>128</v>
      </c>
      <c r="AM1" t="s">
        <v>129</v>
      </c>
      <c r="AN1" t="s">
        <v>140</v>
      </c>
      <c r="AO1" t="s">
        <v>141</v>
      </c>
      <c r="AP1" t="s">
        <v>142</v>
      </c>
    </row>
    <row r="2" spans="1:42">
      <c r="A2" s="1" t="s">
        <v>2</v>
      </c>
      <c r="B2" s="2">
        <v>10</v>
      </c>
      <c r="C2" s="4">
        <v>2134.04</v>
      </c>
      <c r="D2" s="1" t="s">
        <v>2</v>
      </c>
      <c r="E2" s="2">
        <v>3</v>
      </c>
      <c r="F2" s="3">
        <v>251.03</v>
      </c>
      <c r="G2" s="1" t="s">
        <v>2</v>
      </c>
      <c r="H2" s="2">
        <v>4</v>
      </c>
      <c r="I2" s="3">
        <v>730.51</v>
      </c>
      <c r="J2" s="1" t="s">
        <v>2</v>
      </c>
      <c r="K2" s="2">
        <v>6</v>
      </c>
      <c r="L2" s="7">
        <v>262.5</v>
      </c>
      <c r="M2" s="1" t="s">
        <v>2</v>
      </c>
      <c r="N2" s="2">
        <v>5</v>
      </c>
      <c r="O2" s="3">
        <v>288.64</v>
      </c>
      <c r="P2" s="10" t="s">
        <v>47</v>
      </c>
      <c r="Q2" s="11">
        <v>2</v>
      </c>
      <c r="R2" s="12">
        <v>268.12</v>
      </c>
      <c r="S2" s="15" t="s">
        <v>69</v>
      </c>
      <c r="T2" s="17">
        <v>3</v>
      </c>
      <c r="U2" s="18">
        <v>218.13</v>
      </c>
      <c r="V2" s="20" t="s">
        <v>93</v>
      </c>
      <c r="W2" s="21">
        <v>7</v>
      </c>
      <c r="X2" s="22">
        <v>121.33</v>
      </c>
      <c r="Y2" s="20" t="s">
        <v>93</v>
      </c>
      <c r="Z2" s="22">
        <v>9.5399999999999991</v>
      </c>
      <c r="AA2" s="26">
        <v>1.91</v>
      </c>
      <c r="AB2" s="20" t="s">
        <v>93</v>
      </c>
      <c r="AC2" s="21">
        <v>4</v>
      </c>
      <c r="AD2" s="22">
        <v>8.81</v>
      </c>
      <c r="AE2" t="s">
        <v>2</v>
      </c>
      <c r="AF2" s="32">
        <v>1</v>
      </c>
      <c r="AG2" s="33">
        <v>0.73</v>
      </c>
      <c r="AH2" s="31" t="s">
        <v>93</v>
      </c>
      <c r="AI2" s="21">
        <v>2</v>
      </c>
      <c r="AJ2" s="27">
        <v>2.2000000000000002</v>
      </c>
      <c r="AK2" s="31" t="s">
        <v>93</v>
      </c>
      <c r="AL2" s="38">
        <v>1</v>
      </c>
      <c r="AM2" s="39">
        <v>0.73</v>
      </c>
      <c r="AN2" s="37" t="s">
        <v>130</v>
      </c>
      <c r="AO2" s="38">
        <v>1</v>
      </c>
      <c r="AP2" s="41">
        <v>1.25</v>
      </c>
    </row>
    <row r="3" spans="1:42" ht="30">
      <c r="A3" s="1" t="s">
        <v>3</v>
      </c>
      <c r="B3" s="2">
        <v>4</v>
      </c>
      <c r="C3" s="3">
        <v>16.04</v>
      </c>
      <c r="D3" s="1" t="s">
        <v>3</v>
      </c>
      <c r="E3" s="2">
        <v>1</v>
      </c>
      <c r="F3" s="3">
        <v>4.01</v>
      </c>
      <c r="G3" s="1" t="s">
        <v>3</v>
      </c>
      <c r="H3" s="2">
        <v>3</v>
      </c>
      <c r="I3" s="3">
        <v>5.42</v>
      </c>
      <c r="J3" s="1" t="s">
        <v>3</v>
      </c>
      <c r="K3" s="2">
        <v>3</v>
      </c>
      <c r="L3" s="3">
        <v>8.11</v>
      </c>
      <c r="M3" s="1" t="s">
        <v>3</v>
      </c>
      <c r="N3" s="2">
        <v>6</v>
      </c>
      <c r="O3" s="3">
        <v>40.49</v>
      </c>
      <c r="P3" s="10" t="s">
        <v>48</v>
      </c>
      <c r="Q3" s="11">
        <v>5</v>
      </c>
      <c r="R3" s="12">
        <v>5.42</v>
      </c>
      <c r="S3" s="15" t="s">
        <v>70</v>
      </c>
      <c r="T3" s="17">
        <v>1</v>
      </c>
      <c r="U3" s="18">
        <v>0.08</v>
      </c>
      <c r="V3" s="20" t="s">
        <v>94</v>
      </c>
      <c r="W3" s="21">
        <v>4</v>
      </c>
      <c r="X3" s="22">
        <v>16.149999999999999</v>
      </c>
      <c r="Y3" s="20" t="s">
        <v>94</v>
      </c>
      <c r="Z3" s="27">
        <v>4.0999999999999996</v>
      </c>
      <c r="AA3" s="26">
        <v>2.0499999999999998</v>
      </c>
      <c r="AB3" s="20" t="s">
        <v>94</v>
      </c>
      <c r="AC3" s="21">
        <v>1</v>
      </c>
      <c r="AD3" s="22">
        <v>4.0199999999999996</v>
      </c>
      <c r="AE3" t="s">
        <v>3</v>
      </c>
      <c r="AF3" s="21">
        <v>3</v>
      </c>
      <c r="AG3" s="22">
        <v>4.18</v>
      </c>
      <c r="AH3" s="31" t="s">
        <v>94</v>
      </c>
      <c r="AI3" s="21">
        <v>2</v>
      </c>
      <c r="AJ3" s="22">
        <v>8.0299999999999994</v>
      </c>
      <c r="AK3" s="35" t="s">
        <v>94</v>
      </c>
      <c r="AN3" s="35" t="s">
        <v>94</v>
      </c>
    </row>
    <row r="4" spans="1:42">
      <c r="A4" s="5" t="s">
        <v>4</v>
      </c>
      <c r="D4" s="1" t="s">
        <v>4</v>
      </c>
      <c r="E4" s="2">
        <v>1</v>
      </c>
      <c r="F4" s="3">
        <v>5.78</v>
      </c>
      <c r="G4" s="1" t="s">
        <v>4</v>
      </c>
      <c r="H4" s="2">
        <v>2</v>
      </c>
      <c r="I4" s="3">
        <v>90.18</v>
      </c>
      <c r="J4" s="1" t="s">
        <v>4</v>
      </c>
      <c r="K4" s="2">
        <v>1</v>
      </c>
      <c r="L4" s="3">
        <v>46.83</v>
      </c>
      <c r="M4" s="1" t="s">
        <v>4</v>
      </c>
      <c r="N4" s="2">
        <v>1</v>
      </c>
      <c r="O4" s="3">
        <v>115.62</v>
      </c>
      <c r="P4" s="10" t="s">
        <v>49</v>
      </c>
      <c r="Q4" s="11">
        <v>1</v>
      </c>
      <c r="R4" s="12">
        <v>125.45</v>
      </c>
      <c r="S4" s="15" t="s">
        <v>71</v>
      </c>
      <c r="T4" s="17">
        <v>1</v>
      </c>
      <c r="U4" s="18">
        <v>127.18</v>
      </c>
      <c r="V4" s="20" t="s">
        <v>95</v>
      </c>
      <c r="W4" s="21">
        <v>1</v>
      </c>
      <c r="X4" s="22">
        <v>60.12</v>
      </c>
      <c r="Y4" s="30" t="s">
        <v>95</v>
      </c>
      <c r="AB4" s="30" t="s">
        <v>95</v>
      </c>
      <c r="AE4" s="30" t="s">
        <v>95</v>
      </c>
      <c r="AH4" s="30" t="s">
        <v>95</v>
      </c>
      <c r="AK4" s="30" t="s">
        <v>95</v>
      </c>
      <c r="AN4" s="30" t="s">
        <v>95</v>
      </c>
    </row>
    <row r="5" spans="1:42" ht="17.25" customHeight="1">
      <c r="A5" s="16" t="s">
        <v>72</v>
      </c>
      <c r="D5" s="16" t="s">
        <v>72</v>
      </c>
      <c r="G5" s="16" t="s">
        <v>72</v>
      </c>
      <c r="J5" s="16" t="s">
        <v>72</v>
      </c>
      <c r="M5" s="16" t="s">
        <v>72</v>
      </c>
      <c r="P5" s="16" t="s">
        <v>72</v>
      </c>
      <c r="S5" s="16" t="s">
        <v>72</v>
      </c>
      <c r="T5" s="17">
        <v>1</v>
      </c>
      <c r="U5" s="18">
        <v>0.02</v>
      </c>
      <c r="V5" s="16" t="s">
        <v>72</v>
      </c>
      <c r="Y5" s="16" t="s">
        <v>72</v>
      </c>
      <c r="AB5" s="16" t="s">
        <v>72</v>
      </c>
      <c r="AE5" s="16" t="s">
        <v>72</v>
      </c>
      <c r="AH5" s="16" t="s">
        <v>72</v>
      </c>
      <c r="AK5" s="16" t="s">
        <v>72</v>
      </c>
      <c r="AN5" s="16" t="s">
        <v>72</v>
      </c>
    </row>
    <row r="6" spans="1:42" ht="30">
      <c r="A6" s="1" t="s">
        <v>5</v>
      </c>
      <c r="B6" s="2">
        <v>5</v>
      </c>
      <c r="C6" s="3">
        <v>789.51</v>
      </c>
      <c r="D6" s="1" t="s">
        <v>5</v>
      </c>
      <c r="E6" s="2">
        <v>2</v>
      </c>
      <c r="F6" s="3">
        <v>93.58</v>
      </c>
      <c r="G6" s="1" t="s">
        <v>5</v>
      </c>
      <c r="H6" s="2">
        <v>4</v>
      </c>
      <c r="I6" s="3">
        <v>420.84</v>
      </c>
      <c r="J6" s="1" t="s">
        <v>5</v>
      </c>
      <c r="K6" s="2">
        <v>3</v>
      </c>
      <c r="L6" s="3">
        <v>131.35</v>
      </c>
      <c r="M6" s="1" t="s">
        <v>5</v>
      </c>
      <c r="N6" s="2">
        <v>4</v>
      </c>
      <c r="O6" s="3">
        <v>146.38999999999999</v>
      </c>
      <c r="P6" s="10" t="s">
        <v>50</v>
      </c>
      <c r="Q6" s="11">
        <v>1</v>
      </c>
      <c r="R6" s="12">
        <v>185.56</v>
      </c>
      <c r="S6" s="15" t="s">
        <v>73</v>
      </c>
      <c r="T6" s="17">
        <v>3</v>
      </c>
      <c r="U6" s="18">
        <v>188.59</v>
      </c>
      <c r="V6" s="20" t="s">
        <v>96</v>
      </c>
      <c r="W6" s="21">
        <v>3</v>
      </c>
      <c r="X6" s="22">
        <v>98.84</v>
      </c>
      <c r="Y6" s="20" t="s">
        <v>96</v>
      </c>
      <c r="Z6" s="22">
        <v>3.86</v>
      </c>
      <c r="AA6" s="26">
        <v>0.77</v>
      </c>
      <c r="AB6" s="20" t="s">
        <v>96</v>
      </c>
      <c r="AC6" s="21">
        <v>3</v>
      </c>
      <c r="AD6" s="22">
        <v>3.46</v>
      </c>
      <c r="AE6" t="s">
        <v>123</v>
      </c>
      <c r="AF6" s="21">
        <v>5</v>
      </c>
      <c r="AG6" s="22">
        <v>18.329999999999998</v>
      </c>
      <c r="AH6" s="31" t="s">
        <v>96</v>
      </c>
      <c r="AI6" s="21">
        <v>1</v>
      </c>
      <c r="AJ6" s="22">
        <v>0.43</v>
      </c>
      <c r="AK6" s="35" t="s">
        <v>96</v>
      </c>
      <c r="AN6" s="37" t="s">
        <v>143</v>
      </c>
      <c r="AO6" s="38">
        <v>2</v>
      </c>
      <c r="AP6" s="41">
        <v>2.68</v>
      </c>
    </row>
    <row r="7" spans="1:42">
      <c r="A7" s="5" t="s">
        <v>34</v>
      </c>
      <c r="D7" s="5" t="s">
        <v>34</v>
      </c>
      <c r="G7" s="1" t="s">
        <v>34</v>
      </c>
      <c r="H7" s="2">
        <v>1</v>
      </c>
      <c r="I7" s="3">
        <v>8.26</v>
      </c>
      <c r="J7" s="8" t="s">
        <v>34</v>
      </c>
      <c r="M7" s="8" t="s">
        <v>34</v>
      </c>
      <c r="P7" s="8" t="s">
        <v>34</v>
      </c>
      <c r="S7" s="8" t="s">
        <v>34</v>
      </c>
      <c r="V7" s="8" t="s">
        <v>34</v>
      </c>
      <c r="Y7" s="8" t="s">
        <v>34</v>
      </c>
      <c r="AB7" s="8" t="s">
        <v>34</v>
      </c>
      <c r="AE7" s="8" t="s">
        <v>34</v>
      </c>
      <c r="AH7" s="8" t="s">
        <v>34</v>
      </c>
      <c r="AK7" s="5" t="s">
        <v>34</v>
      </c>
      <c r="AN7" s="5" t="s">
        <v>34</v>
      </c>
    </row>
    <row r="8" spans="1:42">
      <c r="A8" s="1" t="s">
        <v>6</v>
      </c>
      <c r="B8" s="2">
        <v>1</v>
      </c>
      <c r="C8" s="3">
        <v>0.09</v>
      </c>
      <c r="D8" s="1" t="s">
        <v>6</v>
      </c>
      <c r="E8" s="2">
        <v>1</v>
      </c>
      <c r="F8" s="3">
        <v>0.18</v>
      </c>
      <c r="G8" s="5" t="s">
        <v>6</v>
      </c>
      <c r="J8" s="8" t="s">
        <v>6</v>
      </c>
      <c r="M8" s="8" t="s">
        <v>6</v>
      </c>
      <c r="P8" s="8" t="s">
        <v>6</v>
      </c>
      <c r="S8" s="8" t="s">
        <v>6</v>
      </c>
      <c r="V8" s="8" t="s">
        <v>6</v>
      </c>
      <c r="Y8" s="8" t="s">
        <v>6</v>
      </c>
      <c r="AB8" s="8" t="s">
        <v>6</v>
      </c>
      <c r="AE8" s="8" t="s">
        <v>6</v>
      </c>
      <c r="AH8" s="8" t="s">
        <v>6</v>
      </c>
      <c r="AK8" s="5" t="s">
        <v>6</v>
      </c>
      <c r="AN8" s="5" t="s">
        <v>6</v>
      </c>
    </row>
    <row r="9" spans="1:42">
      <c r="A9" s="1" t="s">
        <v>7</v>
      </c>
      <c r="B9" s="2">
        <v>2</v>
      </c>
      <c r="C9" s="2">
        <v>30</v>
      </c>
      <c r="D9" s="1" t="s">
        <v>7</v>
      </c>
      <c r="E9" s="2">
        <v>1</v>
      </c>
      <c r="F9" s="2">
        <v>5</v>
      </c>
      <c r="G9" s="1" t="s">
        <v>7</v>
      </c>
      <c r="H9" s="2">
        <v>1</v>
      </c>
      <c r="I9" s="2">
        <v>35</v>
      </c>
      <c r="J9" s="8" t="s">
        <v>7</v>
      </c>
      <c r="M9" s="8" t="s">
        <v>7</v>
      </c>
      <c r="P9" s="8" t="s">
        <v>7</v>
      </c>
      <c r="S9" s="8" t="s">
        <v>7</v>
      </c>
      <c r="V9" s="8" t="s">
        <v>7</v>
      </c>
      <c r="Y9" s="8" t="s">
        <v>7</v>
      </c>
      <c r="AB9" s="8" t="s">
        <v>7</v>
      </c>
      <c r="AE9" s="8" t="s">
        <v>7</v>
      </c>
      <c r="AH9" s="8" t="s">
        <v>7</v>
      </c>
      <c r="AK9" s="5" t="s">
        <v>7</v>
      </c>
      <c r="AN9" s="5" t="s">
        <v>7</v>
      </c>
    </row>
    <row r="10" spans="1:42" ht="30">
      <c r="A10" s="1" t="s">
        <v>8</v>
      </c>
      <c r="B10" s="6">
        <v>34</v>
      </c>
      <c r="C10" s="4">
        <v>18884.310000000001</v>
      </c>
      <c r="D10" s="1" t="s">
        <v>8</v>
      </c>
      <c r="E10" s="6">
        <v>44</v>
      </c>
      <c r="F10" s="4">
        <v>35079.050000000003</v>
      </c>
      <c r="G10" s="1" t="s">
        <v>8</v>
      </c>
      <c r="H10" s="2">
        <v>43</v>
      </c>
      <c r="I10" s="4">
        <v>37791.480000000003</v>
      </c>
      <c r="J10" s="1" t="s">
        <v>8</v>
      </c>
      <c r="K10" s="2">
        <v>34</v>
      </c>
      <c r="L10" s="4">
        <v>39640.43</v>
      </c>
      <c r="M10" s="1" t="s">
        <v>8</v>
      </c>
      <c r="N10" s="2">
        <v>31</v>
      </c>
      <c r="O10" s="4">
        <v>69350.429999999993</v>
      </c>
      <c r="P10" s="10" t="s">
        <v>51</v>
      </c>
      <c r="Q10" s="11">
        <v>21</v>
      </c>
      <c r="R10" s="13">
        <v>41856.5</v>
      </c>
      <c r="S10" s="15" t="s">
        <v>74</v>
      </c>
      <c r="T10" s="17">
        <v>28</v>
      </c>
      <c r="U10" s="19">
        <v>36380.35</v>
      </c>
      <c r="V10" s="20" t="s">
        <v>97</v>
      </c>
      <c r="W10" s="21">
        <v>28</v>
      </c>
      <c r="X10" s="23">
        <v>51386.55</v>
      </c>
      <c r="Y10" s="20" t="s">
        <v>97</v>
      </c>
      <c r="Z10" s="23">
        <v>48725.27</v>
      </c>
      <c r="AA10" s="28">
        <v>2030.22</v>
      </c>
      <c r="AB10" s="20" t="s">
        <v>97</v>
      </c>
      <c r="AC10" s="21">
        <v>19</v>
      </c>
      <c r="AD10" s="23">
        <v>55372.11</v>
      </c>
      <c r="AE10" t="s">
        <v>8</v>
      </c>
      <c r="AF10" s="21">
        <v>17</v>
      </c>
      <c r="AG10" s="23">
        <v>42051.08</v>
      </c>
      <c r="AH10" s="31" t="s">
        <v>97</v>
      </c>
      <c r="AI10" s="21">
        <v>20</v>
      </c>
      <c r="AJ10" s="23">
        <v>48702.68</v>
      </c>
      <c r="AK10" s="35" t="s">
        <v>97</v>
      </c>
      <c r="AN10" s="35" t="s">
        <v>97</v>
      </c>
    </row>
    <row r="11" spans="1:42" ht="15" customHeight="1">
      <c r="A11" s="16" t="s">
        <v>75</v>
      </c>
      <c r="D11" s="16" t="s">
        <v>75</v>
      </c>
      <c r="G11" s="16" t="s">
        <v>75</v>
      </c>
      <c r="J11" s="16" t="s">
        <v>75</v>
      </c>
      <c r="M11" s="16" t="s">
        <v>75</v>
      </c>
      <c r="P11" s="16" t="s">
        <v>75</v>
      </c>
      <c r="S11" s="15" t="s">
        <v>75</v>
      </c>
      <c r="T11" s="17">
        <v>1</v>
      </c>
      <c r="U11" s="18">
        <v>0.01</v>
      </c>
      <c r="V11" s="16" t="s">
        <v>75</v>
      </c>
      <c r="Y11" s="16" t="s">
        <v>75</v>
      </c>
      <c r="AB11" s="16" t="s">
        <v>75</v>
      </c>
      <c r="AE11" s="16" t="s">
        <v>75</v>
      </c>
      <c r="AH11" s="16" t="s">
        <v>75</v>
      </c>
      <c r="AK11" s="16" t="s">
        <v>75</v>
      </c>
      <c r="AN11" s="16" t="s">
        <v>75</v>
      </c>
    </row>
    <row r="12" spans="1:42" ht="30">
      <c r="A12" s="5" t="s">
        <v>9</v>
      </c>
      <c r="D12" s="1" t="s">
        <v>9</v>
      </c>
      <c r="E12" s="2">
        <v>2</v>
      </c>
      <c r="F12" s="3">
        <v>2.46</v>
      </c>
      <c r="G12" s="1" t="s">
        <v>9</v>
      </c>
      <c r="H12" s="2">
        <v>2</v>
      </c>
      <c r="I12" s="3">
        <v>1.17</v>
      </c>
      <c r="J12" s="1" t="s">
        <v>9</v>
      </c>
      <c r="K12" s="2">
        <v>3</v>
      </c>
      <c r="L12" s="3">
        <v>0.91</v>
      </c>
      <c r="M12" s="1" t="s">
        <v>9</v>
      </c>
      <c r="N12" s="2">
        <v>2</v>
      </c>
      <c r="O12" s="3">
        <v>0.91</v>
      </c>
      <c r="P12" s="10" t="s">
        <v>52</v>
      </c>
      <c r="Q12" s="11">
        <v>1</v>
      </c>
      <c r="R12" s="12">
        <v>0.22</v>
      </c>
      <c r="S12" s="15" t="s">
        <v>76</v>
      </c>
      <c r="T12" s="17">
        <v>2</v>
      </c>
      <c r="U12" s="18">
        <v>0.04</v>
      </c>
      <c r="V12" s="20" t="s">
        <v>98</v>
      </c>
      <c r="W12" s="21">
        <v>2</v>
      </c>
      <c r="X12" s="22">
        <v>0.87</v>
      </c>
      <c r="Y12" s="20" t="s">
        <v>98</v>
      </c>
      <c r="AB12" s="20" t="s">
        <v>98</v>
      </c>
      <c r="AC12" s="21">
        <v>1</v>
      </c>
      <c r="AD12" s="22">
        <v>0.22</v>
      </c>
      <c r="AE12" s="20" t="s">
        <v>98</v>
      </c>
      <c r="AH12" s="20" t="s">
        <v>98</v>
      </c>
      <c r="AK12" s="30" t="s">
        <v>98</v>
      </c>
      <c r="AN12" s="30" t="s">
        <v>98</v>
      </c>
    </row>
    <row r="13" spans="1:42">
      <c r="A13" s="1" t="s">
        <v>10</v>
      </c>
      <c r="B13" s="2">
        <v>4</v>
      </c>
      <c r="C13" s="3">
        <v>15.16</v>
      </c>
      <c r="D13" s="1" t="s">
        <v>10</v>
      </c>
      <c r="E13" s="2">
        <v>4</v>
      </c>
      <c r="F13" s="3">
        <v>7.13</v>
      </c>
      <c r="G13" s="1" t="s">
        <v>10</v>
      </c>
      <c r="H13" s="2">
        <v>2</v>
      </c>
      <c r="I13" s="3">
        <v>1.79</v>
      </c>
      <c r="J13" s="1" t="s">
        <v>10</v>
      </c>
      <c r="K13" s="2">
        <v>5</v>
      </c>
      <c r="L13" s="3">
        <v>15.18</v>
      </c>
      <c r="M13" s="1" t="s">
        <v>10</v>
      </c>
      <c r="N13" s="2">
        <v>5</v>
      </c>
      <c r="O13" s="3">
        <v>14.39</v>
      </c>
      <c r="P13" s="10" t="s">
        <v>53</v>
      </c>
      <c r="Q13" s="11">
        <v>1</v>
      </c>
      <c r="R13" s="12">
        <v>0.89</v>
      </c>
      <c r="S13" s="15" t="s">
        <v>77</v>
      </c>
      <c r="T13" s="17">
        <v>4</v>
      </c>
      <c r="U13" s="18">
        <v>11.61</v>
      </c>
      <c r="V13" s="20" t="s">
        <v>99</v>
      </c>
      <c r="W13" s="21">
        <v>5</v>
      </c>
      <c r="X13" s="22">
        <v>12.18</v>
      </c>
      <c r="Y13" s="20" t="s">
        <v>99</v>
      </c>
      <c r="Z13" s="22">
        <v>16.36</v>
      </c>
      <c r="AA13" s="26">
        <v>3.27</v>
      </c>
      <c r="AB13" s="20" t="s">
        <v>99</v>
      </c>
      <c r="AC13" s="21">
        <v>2</v>
      </c>
      <c r="AD13" s="22">
        <v>1.46</v>
      </c>
      <c r="AE13" t="s">
        <v>10</v>
      </c>
      <c r="AF13" s="21">
        <v>2</v>
      </c>
      <c r="AG13" s="22">
        <v>1.18</v>
      </c>
      <c r="AH13" s="31" t="s">
        <v>99</v>
      </c>
      <c r="AI13" s="21">
        <v>3</v>
      </c>
      <c r="AJ13" s="22">
        <v>3.11</v>
      </c>
      <c r="AK13" s="31" t="s">
        <v>99</v>
      </c>
      <c r="AN13" s="35" t="s">
        <v>99</v>
      </c>
    </row>
    <row r="14" spans="1:42">
      <c r="A14" s="1" t="s">
        <v>11</v>
      </c>
      <c r="B14" s="2">
        <v>8</v>
      </c>
      <c r="C14" s="3">
        <v>427.15</v>
      </c>
      <c r="D14" s="1" t="s">
        <v>11</v>
      </c>
      <c r="E14" s="2">
        <v>6</v>
      </c>
      <c r="F14" s="3">
        <v>84.61</v>
      </c>
      <c r="G14" s="1" t="s">
        <v>11</v>
      </c>
      <c r="H14" s="2">
        <v>7</v>
      </c>
      <c r="I14" s="3">
        <v>182.14</v>
      </c>
      <c r="J14" s="1" t="s">
        <v>11</v>
      </c>
      <c r="K14" s="2">
        <v>5</v>
      </c>
      <c r="L14" s="3">
        <v>148.08000000000001</v>
      </c>
      <c r="M14" s="1" t="s">
        <v>11</v>
      </c>
      <c r="N14" s="2">
        <v>9</v>
      </c>
      <c r="O14" s="3">
        <v>237.84</v>
      </c>
      <c r="P14" s="10" t="s">
        <v>54</v>
      </c>
      <c r="Q14" s="11">
        <v>7</v>
      </c>
      <c r="R14" s="12">
        <v>333.07</v>
      </c>
      <c r="S14" s="15" t="s">
        <v>78</v>
      </c>
      <c r="T14" s="17">
        <v>9</v>
      </c>
      <c r="U14" s="18">
        <v>279.98</v>
      </c>
      <c r="V14" s="20" t="s">
        <v>100</v>
      </c>
      <c r="W14" s="21">
        <v>9</v>
      </c>
      <c r="X14" s="22">
        <v>219.21</v>
      </c>
      <c r="Y14" s="20" t="s">
        <v>100</v>
      </c>
      <c r="Z14" s="22">
        <v>323.17</v>
      </c>
      <c r="AA14" s="26">
        <v>53.86</v>
      </c>
      <c r="AB14" s="20" t="s">
        <v>100</v>
      </c>
      <c r="AC14" s="21">
        <v>5</v>
      </c>
      <c r="AD14" s="22">
        <v>552.72</v>
      </c>
      <c r="AE14" s="31" t="s">
        <v>100</v>
      </c>
      <c r="AF14" s="21">
        <v>6</v>
      </c>
      <c r="AG14" s="23">
        <v>1343.24</v>
      </c>
      <c r="AH14" s="31" t="s">
        <v>100</v>
      </c>
      <c r="AI14" s="21">
        <v>5</v>
      </c>
      <c r="AJ14" s="23">
        <v>2220.08</v>
      </c>
      <c r="AK14" s="37" t="s">
        <v>131</v>
      </c>
      <c r="AL14" s="38">
        <v>5</v>
      </c>
      <c r="AM14" s="40">
        <v>2144.83</v>
      </c>
      <c r="AN14" s="37" t="s">
        <v>131</v>
      </c>
      <c r="AO14" s="38">
        <v>5</v>
      </c>
      <c r="AP14" s="42">
        <v>1263.26</v>
      </c>
    </row>
    <row r="15" spans="1:42">
      <c r="A15" s="1" t="s">
        <v>12</v>
      </c>
      <c r="B15" s="2">
        <v>15</v>
      </c>
      <c r="C15" s="3">
        <v>7.16</v>
      </c>
      <c r="D15" s="1" t="s">
        <v>12</v>
      </c>
      <c r="E15" s="2">
        <v>16</v>
      </c>
      <c r="F15" s="3">
        <v>6.16</v>
      </c>
      <c r="G15" s="1" t="s">
        <v>12</v>
      </c>
      <c r="H15" s="6">
        <v>63</v>
      </c>
      <c r="I15" s="3">
        <v>11.22</v>
      </c>
      <c r="J15" s="1" t="s">
        <v>12</v>
      </c>
      <c r="K15" s="2">
        <v>74</v>
      </c>
      <c r="L15" s="3">
        <v>11.13</v>
      </c>
      <c r="M15" s="1" t="s">
        <v>12</v>
      </c>
      <c r="N15" s="2">
        <v>65</v>
      </c>
      <c r="O15" s="3">
        <v>9.0399999999999991</v>
      </c>
      <c r="P15" s="10" t="s">
        <v>55</v>
      </c>
      <c r="Q15" s="11">
        <v>86</v>
      </c>
      <c r="R15" s="14">
        <v>10.1</v>
      </c>
      <c r="S15" s="15" t="s">
        <v>79</v>
      </c>
      <c r="T15" s="24">
        <v>78</v>
      </c>
      <c r="U15" s="18">
        <v>20.010000000000002</v>
      </c>
      <c r="V15" s="20" t="s">
        <v>101</v>
      </c>
      <c r="W15" s="25">
        <v>84</v>
      </c>
      <c r="X15" s="22">
        <v>16.059999999999999</v>
      </c>
      <c r="Y15" s="20" t="s">
        <v>101</v>
      </c>
      <c r="Z15" s="22">
        <v>10.61</v>
      </c>
      <c r="AA15" s="26">
        <v>0.15</v>
      </c>
      <c r="AB15" s="20" t="s">
        <v>101</v>
      </c>
      <c r="AC15" s="36">
        <v>77</v>
      </c>
      <c r="AD15" s="22">
        <v>7.54</v>
      </c>
      <c r="AE15" s="31" t="s">
        <v>101</v>
      </c>
      <c r="AF15" s="36">
        <v>64</v>
      </c>
      <c r="AG15" s="22">
        <v>6.68</v>
      </c>
      <c r="AH15" s="31" t="s">
        <v>101</v>
      </c>
      <c r="AI15" s="36">
        <v>64</v>
      </c>
      <c r="AJ15" s="21">
        <v>8</v>
      </c>
      <c r="AK15" s="37" t="s">
        <v>132</v>
      </c>
      <c r="AL15" s="43">
        <v>57</v>
      </c>
      <c r="AM15" s="39">
        <v>7.9</v>
      </c>
      <c r="AN15" s="37" t="s">
        <v>132</v>
      </c>
      <c r="AO15" s="43">
        <v>53</v>
      </c>
      <c r="AP15" s="41">
        <v>7.11</v>
      </c>
    </row>
    <row r="16" spans="1:42">
      <c r="A16" s="1" t="s">
        <v>22</v>
      </c>
      <c r="B16" s="2">
        <v>1</v>
      </c>
      <c r="C16" s="3">
        <v>0.32</v>
      </c>
      <c r="D16" s="5" t="s">
        <v>22</v>
      </c>
      <c r="G16" s="1" t="s">
        <v>22</v>
      </c>
      <c r="H16" s="2">
        <v>1</v>
      </c>
      <c r="I16" s="3">
        <v>1.07</v>
      </c>
      <c r="J16" s="8" t="s">
        <v>22</v>
      </c>
      <c r="M16" s="8" t="s">
        <v>22</v>
      </c>
      <c r="P16" s="8" t="s">
        <v>22</v>
      </c>
      <c r="S16" s="8" t="s">
        <v>22</v>
      </c>
      <c r="V16" s="8" t="s">
        <v>22</v>
      </c>
      <c r="Y16" s="5" t="s">
        <v>22</v>
      </c>
      <c r="AB16" s="5" t="s">
        <v>22</v>
      </c>
      <c r="AE16" s="5" t="s">
        <v>22</v>
      </c>
      <c r="AH16" s="5" t="s">
        <v>22</v>
      </c>
      <c r="AK16" s="5" t="s">
        <v>22</v>
      </c>
      <c r="AN16" s="5" t="s">
        <v>22</v>
      </c>
    </row>
    <row r="17" spans="1:42">
      <c r="A17" s="1" t="s">
        <v>13</v>
      </c>
      <c r="B17" s="2">
        <v>4</v>
      </c>
      <c r="C17" s="3">
        <v>233.81</v>
      </c>
      <c r="D17" s="1" t="s">
        <v>13</v>
      </c>
      <c r="E17" s="2">
        <v>3</v>
      </c>
      <c r="F17" s="3">
        <v>8.6199999999999992</v>
      </c>
      <c r="G17" s="1" t="s">
        <v>13</v>
      </c>
      <c r="H17" s="2">
        <v>3</v>
      </c>
      <c r="I17" s="3">
        <v>88.75</v>
      </c>
      <c r="J17" s="1" t="s">
        <v>13</v>
      </c>
      <c r="K17" s="2">
        <v>1</v>
      </c>
      <c r="L17" s="3">
        <v>9.41</v>
      </c>
      <c r="M17" s="1" t="s">
        <v>13</v>
      </c>
      <c r="N17" s="2">
        <v>2</v>
      </c>
      <c r="O17" s="3">
        <v>12.55</v>
      </c>
      <c r="P17" s="10" t="s">
        <v>56</v>
      </c>
      <c r="Q17" s="11">
        <v>1</v>
      </c>
      <c r="R17" s="12">
        <v>8.25</v>
      </c>
      <c r="S17" s="15" t="s">
        <v>80</v>
      </c>
      <c r="T17" s="17">
        <v>2</v>
      </c>
      <c r="U17" s="18">
        <v>4.4800000000000004</v>
      </c>
      <c r="V17" s="20" t="s">
        <v>102</v>
      </c>
      <c r="W17" s="21">
        <v>3</v>
      </c>
      <c r="X17" s="22">
        <v>2.69</v>
      </c>
      <c r="Y17" s="30" t="s">
        <v>102</v>
      </c>
      <c r="AB17" s="30" t="s">
        <v>102</v>
      </c>
      <c r="AE17" s="31" t="s">
        <v>102</v>
      </c>
      <c r="AF17" s="21">
        <v>1</v>
      </c>
      <c r="AG17" s="22">
        <v>1.34</v>
      </c>
      <c r="AH17" s="31" t="s">
        <v>102</v>
      </c>
      <c r="AI17" s="21">
        <v>1</v>
      </c>
      <c r="AJ17" s="22">
        <v>0.45</v>
      </c>
      <c r="AK17" s="37" t="s">
        <v>133</v>
      </c>
      <c r="AL17" s="38">
        <v>1</v>
      </c>
      <c r="AM17" s="39">
        <v>0.45</v>
      </c>
      <c r="AN17" s="37" t="s">
        <v>133</v>
      </c>
      <c r="AO17" s="38">
        <v>1</v>
      </c>
      <c r="AP17" s="41">
        <v>0.45</v>
      </c>
    </row>
    <row r="18" spans="1:42">
      <c r="A18" s="1" t="s">
        <v>14</v>
      </c>
      <c r="B18" s="2">
        <v>5</v>
      </c>
      <c r="C18" s="3">
        <v>42.09</v>
      </c>
      <c r="D18" s="1" t="s">
        <v>14</v>
      </c>
      <c r="E18" s="2">
        <v>9</v>
      </c>
      <c r="F18" s="3">
        <v>52.37</v>
      </c>
      <c r="G18" s="1" t="s">
        <v>14</v>
      </c>
      <c r="H18" s="2">
        <v>12</v>
      </c>
      <c r="I18" s="3">
        <v>48.88</v>
      </c>
      <c r="J18" s="1" t="s">
        <v>14</v>
      </c>
      <c r="K18" s="2">
        <v>13</v>
      </c>
      <c r="L18" s="3">
        <v>37.619999999999997</v>
      </c>
      <c r="M18" s="1" t="s">
        <v>14</v>
      </c>
      <c r="N18" s="2">
        <v>13</v>
      </c>
      <c r="O18" s="3">
        <v>39.229999999999997</v>
      </c>
      <c r="P18" s="10" t="s">
        <v>57</v>
      </c>
      <c r="Q18" s="11">
        <v>16</v>
      </c>
      <c r="R18" s="12">
        <v>43.98</v>
      </c>
      <c r="S18" s="15" t="s">
        <v>81</v>
      </c>
      <c r="T18" s="17">
        <v>19</v>
      </c>
      <c r="U18" s="18">
        <v>56.84</v>
      </c>
      <c r="V18" s="20" t="s">
        <v>103</v>
      </c>
      <c r="W18" s="21">
        <v>22</v>
      </c>
      <c r="X18" s="22">
        <v>51.58</v>
      </c>
      <c r="Y18" s="20" t="s">
        <v>103</v>
      </c>
      <c r="Z18" s="22">
        <v>46.34</v>
      </c>
      <c r="AA18" s="26">
        <v>2.0099999999999998</v>
      </c>
      <c r="AB18" s="20" t="s">
        <v>103</v>
      </c>
      <c r="AC18" s="21">
        <v>25</v>
      </c>
      <c r="AD18" s="22">
        <v>41.15</v>
      </c>
      <c r="AE18" s="31" t="s">
        <v>103</v>
      </c>
      <c r="AF18" s="21">
        <v>28</v>
      </c>
      <c r="AG18" s="22">
        <v>47.39</v>
      </c>
      <c r="AH18" s="31" t="s">
        <v>103</v>
      </c>
      <c r="AI18" s="21">
        <v>24</v>
      </c>
      <c r="AJ18" s="22">
        <v>50.89</v>
      </c>
      <c r="AK18" s="37" t="s">
        <v>134</v>
      </c>
      <c r="AL18" s="38">
        <v>20</v>
      </c>
      <c r="AM18" s="39">
        <v>30.45</v>
      </c>
      <c r="AN18" s="37" t="s">
        <v>134</v>
      </c>
      <c r="AO18" s="38">
        <v>25</v>
      </c>
      <c r="AP18" s="41">
        <v>37.020000000000003</v>
      </c>
    </row>
    <row r="19" spans="1:42">
      <c r="A19" s="1" t="s">
        <v>15</v>
      </c>
      <c r="B19" s="2">
        <v>10</v>
      </c>
      <c r="C19" s="3">
        <v>391.22</v>
      </c>
      <c r="D19" s="1" t="s">
        <v>15</v>
      </c>
      <c r="E19" s="2">
        <v>9</v>
      </c>
      <c r="F19" s="3">
        <v>141.47</v>
      </c>
      <c r="G19" s="1" t="s">
        <v>15</v>
      </c>
      <c r="H19" s="2">
        <v>13</v>
      </c>
      <c r="I19" s="3">
        <v>343.91</v>
      </c>
      <c r="J19" s="1" t="s">
        <v>15</v>
      </c>
      <c r="K19" s="2">
        <v>14</v>
      </c>
      <c r="L19" s="7">
        <v>309.89999999999998</v>
      </c>
      <c r="M19" s="1" t="s">
        <v>15</v>
      </c>
      <c r="N19" s="2">
        <v>15</v>
      </c>
      <c r="O19" s="3">
        <v>545.35</v>
      </c>
      <c r="P19" s="10" t="s">
        <v>58</v>
      </c>
      <c r="Q19" s="11">
        <v>17</v>
      </c>
      <c r="R19" s="12">
        <v>164.16</v>
      </c>
      <c r="S19" s="15" t="s">
        <v>82</v>
      </c>
      <c r="T19" s="17">
        <v>15</v>
      </c>
      <c r="U19" s="18">
        <v>111.36</v>
      </c>
      <c r="V19" s="20" t="s">
        <v>104</v>
      </c>
      <c r="W19" s="21">
        <v>12</v>
      </c>
      <c r="X19" s="22">
        <v>98.15</v>
      </c>
      <c r="Y19" s="20" t="s">
        <v>104</v>
      </c>
      <c r="Z19" s="27">
        <v>91.7</v>
      </c>
      <c r="AA19" s="26">
        <v>9.17</v>
      </c>
      <c r="AB19" s="20" t="s">
        <v>104</v>
      </c>
      <c r="AC19" s="21">
        <v>9</v>
      </c>
      <c r="AD19" s="22">
        <v>106.61</v>
      </c>
      <c r="AE19" s="31" t="s">
        <v>104</v>
      </c>
      <c r="AF19" s="21">
        <v>7</v>
      </c>
      <c r="AG19" s="22">
        <v>92.98</v>
      </c>
      <c r="AH19" s="31" t="s">
        <v>104</v>
      </c>
      <c r="AI19" s="21">
        <v>8</v>
      </c>
      <c r="AJ19" s="22">
        <v>123.82</v>
      </c>
      <c r="AK19" s="37" t="s">
        <v>135</v>
      </c>
      <c r="AL19" s="38">
        <v>10</v>
      </c>
      <c r="AM19" s="39">
        <v>116.31</v>
      </c>
      <c r="AN19" s="37" t="s">
        <v>135</v>
      </c>
      <c r="AO19" s="38">
        <v>8</v>
      </c>
      <c r="AP19" s="41">
        <v>118.73</v>
      </c>
    </row>
    <row r="20" spans="1:42">
      <c r="A20" s="1" t="s">
        <v>16</v>
      </c>
      <c r="B20" s="2">
        <v>6</v>
      </c>
      <c r="C20" s="3">
        <v>57.01</v>
      </c>
      <c r="D20" s="1" t="s">
        <v>16</v>
      </c>
      <c r="E20" s="2">
        <v>10</v>
      </c>
      <c r="F20" s="3">
        <v>34.340000000000003</v>
      </c>
      <c r="G20" s="1" t="s">
        <v>16</v>
      </c>
      <c r="H20" s="2">
        <v>10</v>
      </c>
      <c r="I20" s="3">
        <v>45.54</v>
      </c>
      <c r="J20" s="1" t="s">
        <v>16</v>
      </c>
      <c r="K20" s="2">
        <v>10</v>
      </c>
      <c r="L20" s="3">
        <v>53.16</v>
      </c>
      <c r="M20" s="1" t="s">
        <v>16</v>
      </c>
      <c r="N20" s="2">
        <v>6</v>
      </c>
      <c r="O20" s="3">
        <v>17.87</v>
      </c>
      <c r="P20" s="10" t="s">
        <v>59</v>
      </c>
      <c r="Q20" s="11">
        <v>7</v>
      </c>
      <c r="R20" s="12">
        <v>26.15</v>
      </c>
      <c r="S20" s="15" t="s">
        <v>83</v>
      </c>
      <c r="T20" s="17">
        <v>7</v>
      </c>
      <c r="U20" s="18">
        <v>35.950000000000003</v>
      </c>
      <c r="V20" s="20" t="s">
        <v>105</v>
      </c>
      <c r="W20" s="21">
        <v>4</v>
      </c>
      <c r="X20" s="22">
        <v>19.61</v>
      </c>
      <c r="Y20" s="20" t="s">
        <v>105</v>
      </c>
      <c r="Z20" s="27">
        <v>9.8000000000000007</v>
      </c>
      <c r="AA20" s="26">
        <v>2.4500000000000002</v>
      </c>
      <c r="AB20" s="20" t="s">
        <v>105</v>
      </c>
      <c r="AC20" s="21">
        <v>8</v>
      </c>
      <c r="AD20" s="22">
        <v>21.79</v>
      </c>
      <c r="AE20" s="31" t="s">
        <v>105</v>
      </c>
      <c r="AF20" s="21">
        <v>3</v>
      </c>
      <c r="AG20" s="22">
        <v>15.25</v>
      </c>
      <c r="AH20" s="31" t="s">
        <v>105</v>
      </c>
      <c r="AI20" s="21">
        <v>3</v>
      </c>
      <c r="AJ20" s="22">
        <v>3.81</v>
      </c>
      <c r="AK20" s="37" t="s">
        <v>136</v>
      </c>
      <c r="AL20" s="38">
        <v>3</v>
      </c>
      <c r="AM20" s="39">
        <v>7.63</v>
      </c>
      <c r="AN20" s="37" t="s">
        <v>136</v>
      </c>
      <c r="AO20" s="38">
        <v>3</v>
      </c>
      <c r="AP20" s="41">
        <v>10.89</v>
      </c>
    </row>
    <row r="21" spans="1:42">
      <c r="A21" s="1" t="s">
        <v>17</v>
      </c>
      <c r="B21" s="2">
        <v>4</v>
      </c>
      <c r="C21" s="3">
        <v>8.84</v>
      </c>
      <c r="D21" s="1" t="s">
        <v>17</v>
      </c>
      <c r="E21" s="2">
        <v>4</v>
      </c>
      <c r="F21" s="3">
        <v>85.18</v>
      </c>
      <c r="G21" s="1" t="s">
        <v>17</v>
      </c>
      <c r="H21" s="2">
        <v>3</v>
      </c>
      <c r="I21" s="3">
        <v>31.39</v>
      </c>
      <c r="J21" s="1" t="s">
        <v>17</v>
      </c>
      <c r="K21" s="2">
        <v>2</v>
      </c>
      <c r="L21" s="7">
        <v>56.7</v>
      </c>
      <c r="M21" s="1" t="s">
        <v>17</v>
      </c>
      <c r="N21" s="2">
        <v>5</v>
      </c>
      <c r="O21" s="3">
        <v>72.89</v>
      </c>
      <c r="P21" s="10" t="s">
        <v>60</v>
      </c>
      <c r="Q21" s="11">
        <v>4</v>
      </c>
      <c r="R21" s="12">
        <v>100.71</v>
      </c>
      <c r="S21" s="15" t="s">
        <v>84</v>
      </c>
      <c r="T21" s="17">
        <v>4</v>
      </c>
      <c r="U21" s="18">
        <v>113.23</v>
      </c>
      <c r="V21" s="20" t="s">
        <v>106</v>
      </c>
      <c r="W21" s="21">
        <v>5</v>
      </c>
      <c r="X21" s="22">
        <v>106.43</v>
      </c>
      <c r="Y21" s="20" t="s">
        <v>106</v>
      </c>
      <c r="Z21" s="22">
        <v>150.88999999999999</v>
      </c>
      <c r="AA21" s="26">
        <v>21.56</v>
      </c>
      <c r="AB21" s="20" t="s">
        <v>106</v>
      </c>
      <c r="AC21" s="21">
        <v>8</v>
      </c>
      <c r="AD21" s="22">
        <v>140.33000000000001</v>
      </c>
      <c r="AE21" s="31" t="s">
        <v>106</v>
      </c>
      <c r="AF21" s="21">
        <v>6</v>
      </c>
      <c r="AG21" s="22">
        <v>150.16999999999999</v>
      </c>
      <c r="AH21" s="31" t="s">
        <v>106</v>
      </c>
      <c r="AI21" s="21">
        <v>8</v>
      </c>
      <c r="AJ21" s="22">
        <v>128.35</v>
      </c>
      <c r="AK21" s="37" t="s">
        <v>137</v>
      </c>
      <c r="AL21" s="38">
        <v>7</v>
      </c>
      <c r="AM21" s="39">
        <v>135.86000000000001</v>
      </c>
      <c r="AN21" s="37" t="s">
        <v>137</v>
      </c>
      <c r="AO21" s="38">
        <v>6</v>
      </c>
      <c r="AP21" s="41">
        <v>157.15</v>
      </c>
    </row>
    <row r="22" spans="1:42">
      <c r="A22" s="1" t="s">
        <v>18</v>
      </c>
      <c r="B22" s="2">
        <v>15</v>
      </c>
      <c r="C22" s="3">
        <v>170.74</v>
      </c>
      <c r="D22" s="1" t="s">
        <v>18</v>
      </c>
      <c r="E22" s="2">
        <v>17</v>
      </c>
      <c r="F22" s="3">
        <v>181.14</v>
      </c>
      <c r="G22" s="1" t="s">
        <v>18</v>
      </c>
      <c r="H22" s="2">
        <v>24</v>
      </c>
      <c r="I22" s="3">
        <v>231.48</v>
      </c>
      <c r="J22" s="1" t="s">
        <v>18</v>
      </c>
      <c r="K22" s="2">
        <v>22</v>
      </c>
      <c r="L22" s="3">
        <v>148.97999999999999</v>
      </c>
      <c r="M22" s="1" t="s">
        <v>18</v>
      </c>
      <c r="N22" s="2">
        <v>23</v>
      </c>
      <c r="O22" s="2">
        <v>156</v>
      </c>
      <c r="P22" s="10" t="s">
        <v>61</v>
      </c>
      <c r="Q22" s="11">
        <v>23</v>
      </c>
      <c r="R22" s="12">
        <v>176.49</v>
      </c>
      <c r="S22" s="15" t="s">
        <v>85</v>
      </c>
      <c r="T22" s="17">
        <v>19</v>
      </c>
      <c r="U22" s="18">
        <v>187.62</v>
      </c>
      <c r="V22" s="20" t="s">
        <v>107</v>
      </c>
      <c r="W22" s="21">
        <v>29</v>
      </c>
      <c r="X22" s="22">
        <v>139.63</v>
      </c>
      <c r="Y22" s="20" t="s">
        <v>107</v>
      </c>
      <c r="Z22" s="22">
        <v>165.71</v>
      </c>
      <c r="AA22" s="29">
        <v>7.2</v>
      </c>
      <c r="AB22" s="20" t="s">
        <v>107</v>
      </c>
      <c r="AC22" s="21">
        <v>26</v>
      </c>
      <c r="AD22" s="22">
        <v>144.68</v>
      </c>
      <c r="AE22" s="31" t="s">
        <v>107</v>
      </c>
      <c r="AF22" s="21">
        <v>23</v>
      </c>
      <c r="AG22" s="22">
        <v>149.12</v>
      </c>
      <c r="AH22" s="31" t="s">
        <v>107</v>
      </c>
      <c r="AI22" s="21">
        <v>18</v>
      </c>
      <c r="AJ22" s="22">
        <v>133.82</v>
      </c>
      <c r="AK22" s="37" t="s">
        <v>138</v>
      </c>
      <c r="AL22" s="38">
        <v>14</v>
      </c>
      <c r="AM22" s="39">
        <v>212.5</v>
      </c>
      <c r="AN22" s="37" t="s">
        <v>138</v>
      </c>
      <c r="AO22" s="38">
        <v>18</v>
      </c>
      <c r="AP22" s="41">
        <v>133</v>
      </c>
    </row>
    <row r="23" spans="1:42">
      <c r="A23" s="1" t="s">
        <v>32</v>
      </c>
      <c r="B23" s="2">
        <v>1</v>
      </c>
      <c r="C23" s="2">
        <v>100</v>
      </c>
      <c r="D23" s="5" t="s">
        <v>32</v>
      </c>
      <c r="G23" s="5" t="s">
        <v>32</v>
      </c>
      <c r="J23" s="5" t="s">
        <v>32</v>
      </c>
      <c r="M23" s="5" t="s">
        <v>32</v>
      </c>
      <c r="P23" s="5" t="s">
        <v>32</v>
      </c>
      <c r="S23" s="5" t="s">
        <v>32</v>
      </c>
      <c r="V23" s="5" t="s">
        <v>32</v>
      </c>
      <c r="Y23" s="5" t="s">
        <v>32</v>
      </c>
      <c r="AB23" s="5" t="s">
        <v>32</v>
      </c>
      <c r="AE23" s="35" t="s">
        <v>32</v>
      </c>
      <c r="AH23" s="35" t="s">
        <v>32</v>
      </c>
      <c r="AK23" s="35" t="s">
        <v>32</v>
      </c>
      <c r="AN23" s="35" t="s">
        <v>32</v>
      </c>
    </row>
    <row r="24" spans="1:42">
      <c r="A24" s="1" t="s">
        <v>23</v>
      </c>
      <c r="B24" s="2">
        <v>1</v>
      </c>
      <c r="C24" s="3">
        <v>0.48</v>
      </c>
      <c r="D24" s="5" t="s">
        <v>23</v>
      </c>
      <c r="G24" s="5" t="s">
        <v>23</v>
      </c>
      <c r="J24" s="5" t="s">
        <v>23</v>
      </c>
      <c r="M24" s="5" t="s">
        <v>23</v>
      </c>
      <c r="P24" s="5" t="s">
        <v>23</v>
      </c>
      <c r="S24" s="5" t="s">
        <v>23</v>
      </c>
      <c r="V24" s="5" t="s">
        <v>23</v>
      </c>
      <c r="Y24" s="5" t="s">
        <v>23</v>
      </c>
      <c r="AB24" s="5" t="s">
        <v>23</v>
      </c>
      <c r="AE24" s="35" t="s">
        <v>23</v>
      </c>
      <c r="AH24" s="35" t="s">
        <v>23</v>
      </c>
      <c r="AK24" s="35" t="s">
        <v>23</v>
      </c>
      <c r="AN24" s="35" t="s">
        <v>23</v>
      </c>
    </row>
    <row r="25" spans="1:42">
      <c r="A25" s="1" t="s">
        <v>19</v>
      </c>
      <c r="B25" s="2">
        <v>1</v>
      </c>
      <c r="C25" s="3">
        <v>0.17</v>
      </c>
      <c r="D25" s="1" t="s">
        <v>19</v>
      </c>
      <c r="E25" s="2">
        <v>2</v>
      </c>
      <c r="F25" s="3">
        <v>0.75</v>
      </c>
      <c r="G25" s="1" t="s">
        <v>19</v>
      </c>
      <c r="H25" s="2">
        <v>2</v>
      </c>
      <c r="I25" s="3">
        <v>0.89</v>
      </c>
      <c r="J25" s="1" t="s">
        <v>19</v>
      </c>
      <c r="K25" s="2">
        <v>3</v>
      </c>
      <c r="L25" s="3">
        <v>1.98</v>
      </c>
      <c r="M25" s="1" t="s">
        <v>19</v>
      </c>
      <c r="N25" s="2">
        <v>5</v>
      </c>
      <c r="O25" s="3">
        <v>1.84</v>
      </c>
      <c r="P25" s="10" t="s">
        <v>62</v>
      </c>
      <c r="Q25" s="11">
        <v>5</v>
      </c>
      <c r="R25" s="12">
        <v>2.0299999999999998</v>
      </c>
      <c r="S25" s="15" t="s">
        <v>86</v>
      </c>
      <c r="T25" s="17">
        <v>5</v>
      </c>
      <c r="U25" s="18">
        <v>2.36</v>
      </c>
      <c r="V25" s="20" t="s">
        <v>108</v>
      </c>
      <c r="W25" s="21">
        <v>4</v>
      </c>
      <c r="X25" s="22">
        <v>3.01</v>
      </c>
      <c r="Y25" s="20" t="s">
        <v>108</v>
      </c>
      <c r="Z25" s="22">
        <v>2.3199999999999998</v>
      </c>
      <c r="AA25" s="26">
        <v>0.57999999999999996</v>
      </c>
      <c r="AB25" s="20" t="s">
        <v>108</v>
      </c>
      <c r="AC25" s="21">
        <v>5</v>
      </c>
      <c r="AD25" s="22">
        <v>1.86</v>
      </c>
      <c r="AE25" s="31" t="s">
        <v>108</v>
      </c>
      <c r="AF25" s="21">
        <v>3</v>
      </c>
      <c r="AG25" s="22">
        <v>1.86</v>
      </c>
      <c r="AH25" s="31" t="s">
        <v>108</v>
      </c>
      <c r="AI25" s="21">
        <v>3</v>
      </c>
      <c r="AJ25" s="22">
        <v>0.54</v>
      </c>
      <c r="AK25" s="35" t="s">
        <v>108</v>
      </c>
      <c r="AN25" s="35" t="s">
        <v>108</v>
      </c>
    </row>
    <row r="26" spans="1:42">
      <c r="A26" s="9" t="s">
        <v>42</v>
      </c>
      <c r="D26" s="9" t="s">
        <v>42</v>
      </c>
      <c r="G26" s="9" t="s">
        <v>42</v>
      </c>
      <c r="J26" s="9" t="s">
        <v>42</v>
      </c>
      <c r="M26" s="1" t="s">
        <v>42</v>
      </c>
      <c r="N26" s="2">
        <v>1</v>
      </c>
      <c r="O26" s="3">
        <v>0.01</v>
      </c>
      <c r="P26" s="5" t="s">
        <v>42</v>
      </c>
      <c r="S26" s="5" t="s">
        <v>42</v>
      </c>
      <c r="V26" s="20" t="s">
        <v>109</v>
      </c>
      <c r="W26" s="21">
        <v>1</v>
      </c>
      <c r="X26" s="22">
        <v>0.04</v>
      </c>
      <c r="Y26" s="20" t="s">
        <v>109</v>
      </c>
      <c r="Z26" s="22">
        <v>0.01</v>
      </c>
      <c r="AA26" s="26">
        <v>0.01</v>
      </c>
      <c r="AB26" s="20" t="s">
        <v>109</v>
      </c>
      <c r="AC26" s="21">
        <v>1</v>
      </c>
      <c r="AD26" s="22">
        <v>0.01</v>
      </c>
      <c r="AE26" s="34" t="s">
        <v>42</v>
      </c>
      <c r="AH26" s="34" t="s">
        <v>42</v>
      </c>
      <c r="AK26" s="34" t="s">
        <v>42</v>
      </c>
      <c r="AN26" s="34" t="s">
        <v>42</v>
      </c>
    </row>
    <row r="27" spans="1:42">
      <c r="A27" s="5" t="s">
        <v>20</v>
      </c>
      <c r="D27" s="1" t="s">
        <v>20</v>
      </c>
      <c r="E27" s="2">
        <v>3</v>
      </c>
      <c r="F27" s="3">
        <v>0.09</v>
      </c>
      <c r="G27" s="1" t="s">
        <v>20</v>
      </c>
      <c r="H27" s="2">
        <v>6</v>
      </c>
      <c r="I27" s="3">
        <v>0.38</v>
      </c>
      <c r="J27" s="1" t="s">
        <v>20</v>
      </c>
      <c r="K27" s="2">
        <v>3</v>
      </c>
      <c r="L27" s="3">
        <v>0.27</v>
      </c>
      <c r="M27" s="1" t="s">
        <v>20</v>
      </c>
      <c r="N27" s="2">
        <v>5</v>
      </c>
      <c r="O27" s="3">
        <v>0.17</v>
      </c>
      <c r="P27" s="10" t="s">
        <v>63</v>
      </c>
      <c r="Q27" s="11">
        <v>6</v>
      </c>
      <c r="R27" s="14">
        <v>0.2</v>
      </c>
      <c r="S27" s="15" t="s">
        <v>87</v>
      </c>
      <c r="T27" s="17">
        <v>8</v>
      </c>
      <c r="U27" s="18">
        <v>0.26</v>
      </c>
      <c r="V27" s="20" t="s">
        <v>110</v>
      </c>
      <c r="W27" s="21">
        <v>4</v>
      </c>
      <c r="X27" s="22">
        <v>0.24</v>
      </c>
      <c r="Y27" s="20" t="s">
        <v>110</v>
      </c>
      <c r="Z27" s="22">
        <v>0.23</v>
      </c>
      <c r="AA27" s="26">
        <v>0.05</v>
      </c>
      <c r="AB27" s="20" t="s">
        <v>110</v>
      </c>
      <c r="AC27" s="21">
        <v>6</v>
      </c>
      <c r="AD27" s="22">
        <v>0.32</v>
      </c>
      <c r="AE27" s="31" t="s">
        <v>110</v>
      </c>
      <c r="AF27" s="21">
        <v>6</v>
      </c>
      <c r="AG27" s="22">
        <v>0.23</v>
      </c>
      <c r="AH27" s="31" t="s">
        <v>110</v>
      </c>
      <c r="AI27" s="21">
        <v>5</v>
      </c>
      <c r="AJ27" s="22">
        <v>0.25</v>
      </c>
      <c r="AK27" s="35" t="s">
        <v>110</v>
      </c>
      <c r="AN27" s="35" t="s">
        <v>110</v>
      </c>
    </row>
    <row r="28" spans="1:42">
      <c r="A28" s="5" t="s">
        <v>35</v>
      </c>
      <c r="D28" s="5" t="s">
        <v>35</v>
      </c>
      <c r="G28" s="1" t="s">
        <v>35</v>
      </c>
      <c r="H28" s="2">
        <v>1</v>
      </c>
      <c r="I28" s="2">
        <v>0</v>
      </c>
      <c r="J28" s="1" t="s">
        <v>35</v>
      </c>
      <c r="K28" s="2">
        <v>1</v>
      </c>
      <c r="L28" s="3">
        <v>0.05</v>
      </c>
      <c r="M28" s="1" t="s">
        <v>35</v>
      </c>
      <c r="N28" s="2">
        <v>1</v>
      </c>
      <c r="O28" s="7">
        <v>0.1</v>
      </c>
      <c r="P28" s="5" t="s">
        <v>35</v>
      </c>
      <c r="S28" s="5" t="s">
        <v>35</v>
      </c>
      <c r="V28" s="5" t="s">
        <v>35</v>
      </c>
      <c r="Y28" s="20" t="s">
        <v>116</v>
      </c>
      <c r="Z28" s="22">
        <v>0.03</v>
      </c>
      <c r="AA28" s="26">
        <v>0.03</v>
      </c>
      <c r="AB28" s="20" t="s">
        <v>116</v>
      </c>
      <c r="AE28" s="31" t="s">
        <v>116</v>
      </c>
      <c r="AF28" s="21">
        <v>1</v>
      </c>
      <c r="AG28" s="21">
        <v>0</v>
      </c>
      <c r="AH28" s="31" t="s">
        <v>116</v>
      </c>
      <c r="AI28" s="21">
        <v>1</v>
      </c>
      <c r="AJ28" s="22">
        <v>0.02</v>
      </c>
      <c r="AK28" s="35" t="s">
        <v>116</v>
      </c>
      <c r="AN28" s="35" t="s">
        <v>116</v>
      </c>
    </row>
    <row r="29" spans="1:42">
      <c r="D29" s="9" t="s">
        <v>43</v>
      </c>
      <c r="G29" s="9" t="s">
        <v>43</v>
      </c>
      <c r="J29" s="9" t="s">
        <v>43</v>
      </c>
      <c r="M29" s="1" t="s">
        <v>43</v>
      </c>
      <c r="N29" s="2">
        <v>1</v>
      </c>
      <c r="O29" s="2">
        <v>20</v>
      </c>
      <c r="P29" s="10" t="s">
        <v>64</v>
      </c>
      <c r="Q29" s="11">
        <v>1</v>
      </c>
      <c r="R29" s="11">
        <v>35</v>
      </c>
      <c r="S29" s="15" t="s">
        <v>88</v>
      </c>
      <c r="T29" s="17">
        <v>1</v>
      </c>
      <c r="U29" s="17">
        <v>30</v>
      </c>
      <c r="V29" s="20" t="s">
        <v>111</v>
      </c>
      <c r="W29" s="21">
        <v>1</v>
      </c>
      <c r="X29" s="21">
        <v>13</v>
      </c>
      <c r="Y29" s="30" t="s">
        <v>111</v>
      </c>
      <c r="AB29" s="30" t="s">
        <v>111</v>
      </c>
      <c r="AE29" s="30" t="s">
        <v>111</v>
      </c>
      <c r="AH29" s="30" t="s">
        <v>111</v>
      </c>
      <c r="AK29" s="30" t="s">
        <v>111</v>
      </c>
      <c r="AN29" s="30" t="s">
        <v>111</v>
      </c>
    </row>
    <row r="30" spans="1:42">
      <c r="A30" s="5" t="s">
        <v>21</v>
      </c>
      <c r="D30" s="1" t="s">
        <v>21</v>
      </c>
      <c r="E30" s="2">
        <v>18</v>
      </c>
      <c r="F30" s="3">
        <v>19.61</v>
      </c>
      <c r="G30" s="1" t="s">
        <v>21</v>
      </c>
      <c r="H30" s="2">
        <v>23</v>
      </c>
      <c r="I30" s="3">
        <v>18.23</v>
      </c>
      <c r="J30" s="1" t="s">
        <v>21</v>
      </c>
      <c r="K30" s="2">
        <v>21</v>
      </c>
      <c r="L30" s="3">
        <v>14.89</v>
      </c>
      <c r="M30" s="1" t="s">
        <v>21</v>
      </c>
      <c r="N30" s="2">
        <v>25</v>
      </c>
      <c r="O30" s="7">
        <v>24.6</v>
      </c>
      <c r="P30" s="10" t="s">
        <v>65</v>
      </c>
      <c r="Q30" s="11">
        <v>25</v>
      </c>
      <c r="R30" s="12">
        <v>19.34</v>
      </c>
      <c r="S30" s="15" t="s">
        <v>89</v>
      </c>
      <c r="T30" s="17">
        <v>27</v>
      </c>
      <c r="U30" s="18">
        <v>16.39</v>
      </c>
      <c r="V30" s="20" t="s">
        <v>112</v>
      </c>
      <c r="W30" s="21">
        <v>24</v>
      </c>
      <c r="X30" s="22">
        <v>27.75</v>
      </c>
      <c r="Y30" s="20" t="s">
        <v>112</v>
      </c>
      <c r="Z30" s="22">
        <v>17.850000000000001</v>
      </c>
      <c r="AA30" s="26">
        <v>0.64</v>
      </c>
      <c r="AB30" s="20" t="s">
        <v>112</v>
      </c>
      <c r="AC30" s="21">
        <v>29</v>
      </c>
      <c r="AD30" s="22">
        <v>18.88</v>
      </c>
      <c r="AE30" s="31" t="s">
        <v>112</v>
      </c>
      <c r="AF30" s="21">
        <v>27</v>
      </c>
      <c r="AG30" s="22">
        <v>16.36</v>
      </c>
      <c r="AH30" s="31" t="s">
        <v>112</v>
      </c>
      <c r="AI30" s="21">
        <v>26</v>
      </c>
      <c r="AJ30" s="22">
        <v>15.81</v>
      </c>
      <c r="AK30" s="37" t="s">
        <v>139</v>
      </c>
      <c r="AL30" s="38">
        <v>23</v>
      </c>
      <c r="AM30" s="39">
        <v>13.17</v>
      </c>
      <c r="AN30" s="37" t="s">
        <v>139</v>
      </c>
      <c r="AO30" s="38">
        <v>25</v>
      </c>
      <c r="AP30" s="41">
        <v>14.01</v>
      </c>
    </row>
    <row r="31" spans="1:42" ht="30">
      <c r="A31" s="1" t="s">
        <v>33</v>
      </c>
      <c r="B31" s="2">
        <v>1</v>
      </c>
      <c r="C31" s="3">
        <v>0.04</v>
      </c>
      <c r="D31" s="5" t="s">
        <v>33</v>
      </c>
      <c r="G31" s="5" t="s">
        <v>33</v>
      </c>
      <c r="J31" s="5" t="s">
        <v>33</v>
      </c>
      <c r="M31" s="5" t="s">
        <v>33</v>
      </c>
      <c r="P31" s="5" t="s">
        <v>33</v>
      </c>
      <c r="S31" s="5" t="s">
        <v>33</v>
      </c>
      <c r="V31" s="5" t="s">
        <v>33</v>
      </c>
      <c r="Y31" s="5" t="s">
        <v>33</v>
      </c>
      <c r="AB31" s="5" t="s">
        <v>33</v>
      </c>
      <c r="AE31" s="35" t="s">
        <v>33</v>
      </c>
      <c r="AH31" s="35" t="s">
        <v>33</v>
      </c>
      <c r="AK31" s="35" t="s">
        <v>33</v>
      </c>
      <c r="AN31" s="35" t="s">
        <v>33</v>
      </c>
    </row>
    <row r="32" spans="1:42">
      <c r="D32" s="1"/>
    </row>
    <row r="33" spans="4:4">
      <c r="D33" s="1"/>
    </row>
    <row r="34" spans="4:4">
      <c r="D34" s="1"/>
    </row>
    <row r="35" spans="4:4">
      <c r="D35" s="1"/>
    </row>
    <row r="36" spans="4:4">
      <c r="D36" s="1"/>
    </row>
    <row r="37" spans="4:4">
      <c r="D37" s="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tabSelected="1" workbookViewId="0">
      <selection activeCell="C34" sqref="C34"/>
    </sheetView>
  </sheetViews>
  <sheetFormatPr defaultRowHeight="15"/>
  <cols>
    <col min="1" max="1" width="14.42578125" customWidth="1"/>
    <col min="3" max="3" width="62.85546875" customWidth="1"/>
  </cols>
  <sheetData>
    <row r="1" spans="1:4" s="49" customFormat="1">
      <c r="A1" s="49" t="s">
        <v>211</v>
      </c>
      <c r="B1" s="49" t="s">
        <v>267</v>
      </c>
      <c r="C1" s="49" t="s">
        <v>214</v>
      </c>
      <c r="D1" s="49" t="s">
        <v>215</v>
      </c>
    </row>
    <row r="2" spans="1:4">
      <c r="A2" t="s">
        <v>212</v>
      </c>
      <c r="B2" t="s">
        <v>213</v>
      </c>
      <c r="C2" t="s">
        <v>216</v>
      </c>
      <c r="D2" s="65" t="s">
        <v>217</v>
      </c>
    </row>
    <row r="3" spans="1:4">
      <c r="A3" t="s">
        <v>154</v>
      </c>
      <c r="B3" t="s">
        <v>219</v>
      </c>
      <c r="C3" t="s">
        <v>220</v>
      </c>
      <c r="D3" s="65" t="s">
        <v>218</v>
      </c>
    </row>
    <row r="4" spans="1:4">
      <c r="A4" s="66" t="s">
        <v>221</v>
      </c>
      <c r="B4" t="s">
        <v>213</v>
      </c>
      <c r="C4" t="s">
        <v>222</v>
      </c>
      <c r="D4" s="65" t="s">
        <v>223</v>
      </c>
    </row>
    <row r="5" spans="1:4">
      <c r="A5" t="s">
        <v>225</v>
      </c>
      <c r="B5" t="s">
        <v>219</v>
      </c>
      <c r="C5" t="s">
        <v>220</v>
      </c>
      <c r="D5" s="65" t="s">
        <v>224</v>
      </c>
    </row>
    <row r="6" spans="1:4">
      <c r="A6" t="s">
        <v>226</v>
      </c>
      <c r="B6" t="s">
        <v>219</v>
      </c>
      <c r="C6" t="s">
        <v>228</v>
      </c>
      <c r="D6" s="65" t="s">
        <v>227</v>
      </c>
    </row>
    <row r="7" spans="1:4">
      <c r="A7" t="s">
        <v>229</v>
      </c>
      <c r="B7" t="s">
        <v>219</v>
      </c>
      <c r="C7" t="s">
        <v>228</v>
      </c>
      <c r="D7" s="65" t="s">
        <v>230</v>
      </c>
    </row>
    <row r="8" spans="1:4">
      <c r="A8" t="s">
        <v>231</v>
      </c>
      <c r="B8" t="s">
        <v>219</v>
      </c>
      <c r="C8" t="s">
        <v>233</v>
      </c>
      <c r="D8" s="65" t="s">
        <v>232</v>
      </c>
    </row>
    <row r="9" spans="1:4">
      <c r="A9" s="66" t="s">
        <v>235</v>
      </c>
      <c r="B9" t="s">
        <v>213</v>
      </c>
      <c r="C9" t="s">
        <v>222</v>
      </c>
      <c r="D9" s="65" t="s">
        <v>234</v>
      </c>
    </row>
    <row r="10" spans="1:4">
      <c r="A10" t="s">
        <v>237</v>
      </c>
      <c r="B10" t="s">
        <v>219</v>
      </c>
      <c r="C10" t="s">
        <v>238</v>
      </c>
      <c r="D10" s="65" t="s">
        <v>236</v>
      </c>
    </row>
    <row r="11" spans="1:4">
      <c r="A11" s="66" t="s">
        <v>240</v>
      </c>
      <c r="B11" t="s">
        <v>213</v>
      </c>
      <c r="C11" t="s">
        <v>241</v>
      </c>
      <c r="D11" s="65" t="s">
        <v>239</v>
      </c>
    </row>
    <row r="12" spans="1:4">
      <c r="A12" s="66" t="s">
        <v>242</v>
      </c>
      <c r="B12" t="s">
        <v>213</v>
      </c>
      <c r="C12" t="s">
        <v>222</v>
      </c>
      <c r="D12" s="65" t="s">
        <v>243</v>
      </c>
    </row>
    <row r="13" spans="1:4">
      <c r="A13" t="s">
        <v>244</v>
      </c>
      <c r="B13" t="s">
        <v>213</v>
      </c>
      <c r="C13" t="s">
        <v>246</v>
      </c>
      <c r="D13" s="65" t="s">
        <v>245</v>
      </c>
    </row>
    <row r="14" spans="1:4">
      <c r="A14" t="s">
        <v>247</v>
      </c>
      <c r="B14" t="s">
        <v>219</v>
      </c>
      <c r="C14" t="s">
        <v>249</v>
      </c>
      <c r="D14" s="65" t="s">
        <v>248</v>
      </c>
    </row>
    <row r="15" spans="1:4">
      <c r="A15" t="s">
        <v>250</v>
      </c>
      <c r="B15" t="s">
        <v>252</v>
      </c>
      <c r="C15" t="s">
        <v>253</v>
      </c>
      <c r="D15" s="65" t="s">
        <v>251</v>
      </c>
    </row>
    <row r="16" spans="1:4">
      <c r="A16" t="s">
        <v>254</v>
      </c>
      <c r="B16" t="s">
        <v>219</v>
      </c>
      <c r="C16" t="s">
        <v>228</v>
      </c>
      <c r="D16" s="65" t="s">
        <v>255</v>
      </c>
    </row>
    <row r="17" spans="1:4">
      <c r="A17" t="s">
        <v>256</v>
      </c>
      <c r="B17" t="s">
        <v>219</v>
      </c>
      <c r="C17" t="s">
        <v>258</v>
      </c>
      <c r="D17" s="65" t="s">
        <v>257</v>
      </c>
    </row>
    <row r="18" spans="1:4">
      <c r="A18" t="s">
        <v>259</v>
      </c>
      <c r="B18" t="s">
        <v>219</v>
      </c>
      <c r="C18" t="s">
        <v>238</v>
      </c>
      <c r="D18" s="65" t="s">
        <v>260</v>
      </c>
    </row>
    <row r="19" spans="1:4">
      <c r="A19" s="66" t="s">
        <v>262</v>
      </c>
      <c r="B19" t="s">
        <v>213</v>
      </c>
      <c r="C19" t="s">
        <v>222</v>
      </c>
      <c r="D19" s="65" t="s">
        <v>261</v>
      </c>
    </row>
    <row r="20" spans="1:4">
      <c r="A20" t="s">
        <v>263</v>
      </c>
      <c r="B20" t="s">
        <v>219</v>
      </c>
      <c r="C20" t="s">
        <v>249</v>
      </c>
      <c r="D20" s="65" t="s">
        <v>264</v>
      </c>
    </row>
    <row r="21" spans="1:4">
      <c r="A21" s="66" t="s">
        <v>266</v>
      </c>
      <c r="B21" t="s">
        <v>213</v>
      </c>
      <c r="C21" t="s">
        <v>222</v>
      </c>
      <c r="D21" s="65" t="s">
        <v>265</v>
      </c>
    </row>
    <row r="22" spans="1:4">
      <c r="A22" t="s">
        <v>269</v>
      </c>
      <c r="B22" t="s">
        <v>219</v>
      </c>
      <c r="C22" t="s">
        <v>220</v>
      </c>
      <c r="D22" s="65" t="s">
        <v>268</v>
      </c>
    </row>
    <row r="23" spans="1:4">
      <c r="A23" s="66" t="s">
        <v>270</v>
      </c>
      <c r="B23" t="s">
        <v>213</v>
      </c>
      <c r="C23" t="s">
        <v>222</v>
      </c>
      <c r="D23" s="65" t="s">
        <v>271</v>
      </c>
    </row>
    <row r="24" spans="1:4">
      <c r="A24" t="s">
        <v>272</v>
      </c>
      <c r="B24" t="s">
        <v>213</v>
      </c>
      <c r="C24" t="s">
        <v>274</v>
      </c>
      <c r="D24" s="65" t="s">
        <v>273</v>
      </c>
    </row>
    <row r="25" spans="1:4">
      <c r="A25" t="s">
        <v>275</v>
      </c>
      <c r="B25" t="s">
        <v>219</v>
      </c>
      <c r="C25" t="s">
        <v>277</v>
      </c>
      <c r="D25" s="65" t="s">
        <v>276</v>
      </c>
    </row>
    <row r="26" spans="1:4">
      <c r="A26" t="s">
        <v>278</v>
      </c>
      <c r="B26" t="s">
        <v>280</v>
      </c>
      <c r="C26" t="s">
        <v>281</v>
      </c>
      <c r="D26" s="65" t="s">
        <v>279</v>
      </c>
    </row>
    <row r="27" spans="1:4">
      <c r="A27" t="s">
        <v>282</v>
      </c>
      <c r="B27" t="s">
        <v>219</v>
      </c>
      <c r="C27" t="s">
        <v>284</v>
      </c>
      <c r="D27" s="65" t="s">
        <v>283</v>
      </c>
    </row>
    <row r="28" spans="1:4">
      <c r="A28" s="66" t="s">
        <v>173</v>
      </c>
      <c r="B28" t="s">
        <v>213</v>
      </c>
      <c r="C28" t="s">
        <v>222</v>
      </c>
      <c r="D28" s="65" t="s">
        <v>285</v>
      </c>
    </row>
    <row r="29" spans="1:4">
      <c r="A29" s="66" t="s">
        <v>286</v>
      </c>
      <c r="B29" t="s">
        <v>213</v>
      </c>
      <c r="C29" t="s">
        <v>222</v>
      </c>
      <c r="D29" s="65" t="s">
        <v>287</v>
      </c>
    </row>
    <row r="30" spans="1:4">
      <c r="A30" s="66" t="s">
        <v>288</v>
      </c>
      <c r="B30" t="s">
        <v>213</v>
      </c>
      <c r="C30" t="s">
        <v>290</v>
      </c>
      <c r="D30" s="65" t="s">
        <v>289</v>
      </c>
    </row>
    <row r="31" spans="1:4">
      <c r="A31" s="66" t="s">
        <v>291</v>
      </c>
      <c r="B31" t="s">
        <v>213</v>
      </c>
      <c r="C31" t="s">
        <v>222</v>
      </c>
      <c r="D31" s="65" t="s">
        <v>292</v>
      </c>
    </row>
    <row r="32" spans="1:4">
      <c r="A32" t="s">
        <v>293</v>
      </c>
      <c r="B32" t="s">
        <v>219</v>
      </c>
      <c r="C32" t="s">
        <v>295</v>
      </c>
      <c r="D32" s="65" t="s">
        <v>294</v>
      </c>
    </row>
    <row r="33" spans="1:4">
      <c r="A33" t="s">
        <v>296</v>
      </c>
      <c r="B33" t="s">
        <v>219</v>
      </c>
      <c r="C33" t="s">
        <v>249</v>
      </c>
      <c r="D33" s="65" t="s">
        <v>297</v>
      </c>
    </row>
    <row r="34" spans="1:4">
      <c r="A34" s="66" t="s">
        <v>349</v>
      </c>
      <c r="B34" t="s">
        <v>219</v>
      </c>
      <c r="C34" t="s">
        <v>351</v>
      </c>
      <c r="D34" s="65" t="s">
        <v>350</v>
      </c>
    </row>
    <row r="35" spans="1:4">
      <c r="A35" s="66" t="s">
        <v>298</v>
      </c>
      <c r="B35" t="s">
        <v>213</v>
      </c>
      <c r="C35" t="s">
        <v>222</v>
      </c>
      <c r="D35" s="65" t="s">
        <v>299</v>
      </c>
    </row>
    <row r="36" spans="1:4">
      <c r="A36" t="s">
        <v>300</v>
      </c>
      <c r="B36" t="s">
        <v>219</v>
      </c>
      <c r="C36" t="s">
        <v>302</v>
      </c>
      <c r="D36" s="65" t="s">
        <v>301</v>
      </c>
    </row>
    <row r="37" spans="1:4">
      <c r="A37" t="s">
        <v>303</v>
      </c>
      <c r="B37" t="s">
        <v>213</v>
      </c>
      <c r="C37" t="s">
        <v>304</v>
      </c>
      <c r="D37" s="65" t="s">
        <v>305</v>
      </c>
    </row>
    <row r="38" spans="1:4">
      <c r="A38" t="s">
        <v>307</v>
      </c>
      <c r="B38" t="s">
        <v>219</v>
      </c>
      <c r="C38" t="s">
        <v>249</v>
      </c>
      <c r="D38" s="65" t="s">
        <v>306</v>
      </c>
    </row>
    <row r="39" spans="1:4">
      <c r="A39" t="s">
        <v>308</v>
      </c>
      <c r="B39" t="s">
        <v>219</v>
      </c>
      <c r="C39" t="s">
        <v>220</v>
      </c>
      <c r="D39" s="65" t="s">
        <v>309</v>
      </c>
    </row>
    <row r="40" spans="1:4">
      <c r="A40" s="66" t="s">
        <v>311</v>
      </c>
      <c r="B40" t="s">
        <v>213</v>
      </c>
      <c r="C40" t="s">
        <v>222</v>
      </c>
      <c r="D40" s="65" t="s">
        <v>310</v>
      </c>
    </row>
    <row r="41" spans="1:4">
      <c r="A41" s="66" t="s">
        <v>312</v>
      </c>
      <c r="B41" t="s">
        <v>213</v>
      </c>
      <c r="C41" t="s">
        <v>222</v>
      </c>
      <c r="D41" s="65" t="s">
        <v>313</v>
      </c>
    </row>
    <row r="42" spans="1:4">
      <c r="A42" t="s">
        <v>314</v>
      </c>
      <c r="B42" t="s">
        <v>213</v>
      </c>
      <c r="C42" t="s">
        <v>246</v>
      </c>
      <c r="D42" s="65" t="s">
        <v>315</v>
      </c>
    </row>
    <row r="43" spans="1:4">
      <c r="A43" t="s">
        <v>317</v>
      </c>
      <c r="B43" t="s">
        <v>219</v>
      </c>
      <c r="C43" t="s">
        <v>295</v>
      </c>
      <c r="D43" s="65" t="s">
        <v>316</v>
      </c>
    </row>
    <row r="44" spans="1:4">
      <c r="A44" t="s">
        <v>318</v>
      </c>
      <c r="B44" t="s">
        <v>219</v>
      </c>
      <c r="C44" t="s">
        <v>220</v>
      </c>
      <c r="D44" s="65" t="s">
        <v>319</v>
      </c>
    </row>
    <row r="45" spans="1:4">
      <c r="A45" s="66" t="s">
        <v>320</v>
      </c>
      <c r="B45" t="s">
        <v>213</v>
      </c>
      <c r="C45" t="s">
        <v>222</v>
      </c>
      <c r="D45" s="65" t="s">
        <v>321</v>
      </c>
    </row>
    <row r="46" spans="1:4">
      <c r="A46" s="67" t="s">
        <v>322</v>
      </c>
      <c r="B46" t="s">
        <v>219</v>
      </c>
      <c r="C46" t="s">
        <v>324</v>
      </c>
      <c r="D46" s="65" t="s">
        <v>323</v>
      </c>
    </row>
    <row r="47" spans="1:4">
      <c r="A47" t="s">
        <v>325</v>
      </c>
      <c r="B47" t="s">
        <v>252</v>
      </c>
      <c r="C47" t="s">
        <v>327</v>
      </c>
      <c r="D47" s="65" t="s">
        <v>326</v>
      </c>
    </row>
    <row r="48" spans="1:4">
      <c r="A48" t="s">
        <v>328</v>
      </c>
      <c r="B48" t="s">
        <v>219</v>
      </c>
      <c r="C48" t="s">
        <v>284</v>
      </c>
      <c r="D48" s="65" t="s">
        <v>329</v>
      </c>
    </row>
    <row r="49" spans="1:4">
      <c r="A49" s="66" t="s">
        <v>330</v>
      </c>
      <c r="B49" t="s">
        <v>213</v>
      </c>
      <c r="C49" t="s">
        <v>332</v>
      </c>
      <c r="D49" s="65" t="s">
        <v>331</v>
      </c>
    </row>
    <row r="50" spans="1:4">
      <c r="A50" t="s">
        <v>333</v>
      </c>
      <c r="B50" t="s">
        <v>252</v>
      </c>
      <c r="C50" t="s">
        <v>335</v>
      </c>
      <c r="D50" s="65" t="s">
        <v>334</v>
      </c>
    </row>
    <row r="51" spans="1:4">
      <c r="A51" t="s">
        <v>336</v>
      </c>
      <c r="B51" t="s">
        <v>219</v>
      </c>
      <c r="C51" t="s">
        <v>249</v>
      </c>
      <c r="D51" s="65" t="s">
        <v>337</v>
      </c>
    </row>
    <row r="52" spans="1:4">
      <c r="A52" t="s">
        <v>338</v>
      </c>
      <c r="B52" t="s">
        <v>219</v>
      </c>
      <c r="C52" t="s">
        <v>228</v>
      </c>
      <c r="D52" s="65" t="s">
        <v>339</v>
      </c>
    </row>
    <row r="53" spans="1:4">
      <c r="A53" s="66" t="s">
        <v>340</v>
      </c>
      <c r="B53" t="s">
        <v>213</v>
      </c>
      <c r="C53" t="s">
        <v>222</v>
      </c>
      <c r="D53" s="65" t="s">
        <v>341</v>
      </c>
    </row>
    <row r="54" spans="1:4">
      <c r="A54" t="s">
        <v>342</v>
      </c>
      <c r="B54" t="s">
        <v>219</v>
      </c>
      <c r="C54" t="s">
        <v>249</v>
      </c>
      <c r="D54" s="65" t="s">
        <v>343</v>
      </c>
    </row>
  </sheetData>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hyperlink ref="D27" r:id="rId26"/>
    <hyperlink ref="D28" r:id="rId27"/>
    <hyperlink ref="D29" r:id="rId28"/>
    <hyperlink ref="D30" r:id="rId29"/>
    <hyperlink ref="D31" r:id="rId30"/>
    <hyperlink ref="D32" r:id="rId31"/>
    <hyperlink ref="D33" r:id="rId32"/>
    <hyperlink ref="D35" r:id="rId33"/>
    <hyperlink ref="D36" r:id="rId34"/>
    <hyperlink ref="D37" r:id="rId35"/>
    <hyperlink ref="D38" r:id="rId36"/>
    <hyperlink ref="D39" r:id="rId37"/>
    <hyperlink ref="D40" r:id="rId38"/>
    <hyperlink ref="D41" r:id="rId39"/>
    <hyperlink ref="D42" r:id="rId40"/>
    <hyperlink ref="D43" r:id="rId41"/>
    <hyperlink ref="D44" r:id="rId42"/>
    <hyperlink ref="D45" r:id="rId43"/>
    <hyperlink ref="D46" r:id="rId44"/>
    <hyperlink ref="D47" r:id="rId45"/>
    <hyperlink ref="D48" r:id="rId46"/>
    <hyperlink ref="D49" r:id="rId47"/>
    <hyperlink ref="D50" r:id="rId48"/>
    <hyperlink ref="D51" r:id="rId49"/>
    <hyperlink ref="D52" r:id="rId50"/>
    <hyperlink ref="D53" r:id="rId51"/>
    <hyperlink ref="D54" r:id="rId52"/>
  </hyperlinks>
  <pageMargins left="0.7" right="0.7" top="0.75" bottom="0.75" header="0.3" footer="0.3"/>
  <pageSetup orientation="portrait" r:id="rId5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9" workbookViewId="0">
      <selection activeCell="B18" sqref="B18"/>
    </sheetView>
  </sheetViews>
  <sheetFormatPr defaultRowHeight="15"/>
  <cols>
    <col min="1" max="1" width="22.5703125" customWidth="1"/>
    <col min="2" max="2" width="17.28515625" customWidth="1"/>
    <col min="3" max="3" width="23.42578125" customWidth="1"/>
    <col min="4" max="4" width="17.7109375" customWidth="1"/>
    <col min="6" max="7" width="14.28515625" bestFit="1" customWidth="1"/>
  </cols>
  <sheetData>
    <row r="1" spans="1:7">
      <c r="A1" t="s">
        <v>368</v>
      </c>
    </row>
    <row r="2" spans="1:7">
      <c r="B2">
        <v>2009</v>
      </c>
      <c r="C2">
        <v>2020</v>
      </c>
      <c r="D2" t="s">
        <v>372</v>
      </c>
    </row>
    <row r="3" spans="1:7" ht="15.75">
      <c r="A3" t="s">
        <v>361</v>
      </c>
      <c r="B3" s="72">
        <v>39605000</v>
      </c>
      <c r="C3" s="74">
        <v>30731558</v>
      </c>
      <c r="D3" s="73">
        <f>100*(1-C3/B3)</f>
        <v>22.404852922610786</v>
      </c>
      <c r="F3" s="72">
        <v>39605000</v>
      </c>
      <c r="G3" s="72">
        <v>30731558</v>
      </c>
    </row>
    <row r="4" spans="1:7">
      <c r="A4" t="s">
        <v>360</v>
      </c>
      <c r="B4" s="72">
        <v>1428000</v>
      </c>
      <c r="C4" s="75">
        <v>813005</v>
      </c>
      <c r="D4" s="73">
        <f t="shared" ref="D4:D9" si="0">100*(1-C4/B4)</f>
        <v>43.066876750700281</v>
      </c>
      <c r="F4" s="72">
        <v>1428000</v>
      </c>
      <c r="G4" s="72">
        <v>813005</v>
      </c>
    </row>
    <row r="5" spans="1:7">
      <c r="A5" t="s">
        <v>363</v>
      </c>
      <c r="B5" s="72">
        <v>55500000</v>
      </c>
      <c r="C5" s="75">
        <v>34836854</v>
      </c>
      <c r="D5" s="73">
        <f t="shared" si="0"/>
        <v>37.230893693693687</v>
      </c>
      <c r="F5" s="72">
        <v>55500000</v>
      </c>
      <c r="G5" s="72">
        <v>34836854</v>
      </c>
    </row>
    <row r="6" spans="1:7" ht="15.75">
      <c r="A6" s="70" t="s">
        <v>364</v>
      </c>
      <c r="B6" s="72">
        <v>25000000</v>
      </c>
      <c r="C6" s="74">
        <v>22278000</v>
      </c>
      <c r="D6" s="73">
        <f t="shared" si="0"/>
        <v>10.887999999999998</v>
      </c>
      <c r="F6" s="72">
        <v>25000000</v>
      </c>
      <c r="G6" s="72">
        <v>22278000</v>
      </c>
    </row>
    <row r="7" spans="1:7">
      <c r="A7" t="s">
        <v>365</v>
      </c>
      <c r="B7" s="72">
        <v>36300000</v>
      </c>
      <c r="C7" s="75">
        <v>29353655</v>
      </c>
      <c r="D7" s="73">
        <f t="shared" si="0"/>
        <v>19.135936639118455</v>
      </c>
      <c r="F7" s="72">
        <v>36300000</v>
      </c>
      <c r="G7" s="72">
        <v>29353655</v>
      </c>
    </row>
    <row r="8" spans="1:7" ht="15.75">
      <c r="A8" s="70" t="s">
        <v>366</v>
      </c>
      <c r="B8" s="72">
        <v>28000000</v>
      </c>
      <c r="C8" s="74">
        <v>25850000</v>
      </c>
      <c r="D8" s="73">
        <f t="shared" si="0"/>
        <v>7.6785714285714235</v>
      </c>
      <c r="F8" s="72">
        <v>28000000</v>
      </c>
      <c r="G8" s="72">
        <v>25850000</v>
      </c>
    </row>
    <row r="9" spans="1:7" ht="15.75">
      <c r="A9" t="s">
        <v>367</v>
      </c>
      <c r="B9" s="72">
        <v>94000000</v>
      </c>
      <c r="C9" s="74">
        <v>67593983</v>
      </c>
      <c r="D9" s="73">
        <f t="shared" si="0"/>
        <v>28.091507446808507</v>
      </c>
      <c r="F9" s="72">
        <v>94000000</v>
      </c>
      <c r="G9" s="72">
        <v>67593983</v>
      </c>
    </row>
    <row r="16" spans="1:7">
      <c r="A16" t="s">
        <v>370</v>
      </c>
      <c r="B16" t="s">
        <v>371</v>
      </c>
    </row>
    <row r="17" spans="1:4">
      <c r="A17" t="s">
        <v>373</v>
      </c>
      <c r="B17" t="s">
        <v>369</v>
      </c>
    </row>
    <row r="18" spans="1:4">
      <c r="A18" t="s">
        <v>374</v>
      </c>
      <c r="B18" t="s">
        <v>375</v>
      </c>
    </row>
    <row r="20" spans="1:4">
      <c r="A20" t="s">
        <v>368</v>
      </c>
    </row>
    <row r="21" spans="1:4">
      <c r="B21">
        <v>2010</v>
      </c>
      <c r="C21">
        <v>2020</v>
      </c>
      <c r="D21" t="s">
        <v>372</v>
      </c>
    </row>
    <row r="22" spans="1:4" ht="15.75">
      <c r="A22" t="s">
        <v>361</v>
      </c>
      <c r="B22" s="71">
        <v>39605000</v>
      </c>
      <c r="C22" s="74">
        <v>30731558</v>
      </c>
      <c r="D22" s="73">
        <f>100*(1-C22/B22)</f>
        <v>22.404852922610786</v>
      </c>
    </row>
    <row r="23" spans="1:4">
      <c r="A23" t="s">
        <v>360</v>
      </c>
      <c r="B23" s="71">
        <v>1428000</v>
      </c>
      <c r="C23" s="75">
        <v>813005</v>
      </c>
      <c r="D23" s="73">
        <f t="shared" ref="D23:D28" si="1">100*(1-C23/B23)</f>
        <v>43.066876750700281</v>
      </c>
    </row>
    <row r="24" spans="1:4">
      <c r="A24" t="s">
        <v>363</v>
      </c>
      <c r="B24" s="71">
        <v>55000000</v>
      </c>
      <c r="C24" s="75">
        <v>34836854</v>
      </c>
      <c r="D24" s="73">
        <f t="shared" si="1"/>
        <v>36.66026545454546</v>
      </c>
    </row>
    <row r="25" spans="1:4" ht="15.75">
      <c r="A25" s="70" t="s">
        <v>364</v>
      </c>
      <c r="B25" s="71">
        <v>20000000</v>
      </c>
      <c r="C25" s="74">
        <v>22278000</v>
      </c>
      <c r="D25" s="73">
        <f t="shared" si="1"/>
        <v>-11.38999999999999</v>
      </c>
    </row>
    <row r="26" spans="1:4">
      <c r="A26" t="s">
        <v>365</v>
      </c>
      <c r="B26" s="71">
        <v>39000000</v>
      </c>
      <c r="C26" s="75">
        <v>29353655</v>
      </c>
      <c r="D26" s="73">
        <f t="shared" si="1"/>
        <v>24.734217948717951</v>
      </c>
    </row>
    <row r="27" spans="1:4" ht="15.75">
      <c r="A27" s="70" t="s">
        <v>366</v>
      </c>
      <c r="B27" s="71">
        <v>28000000</v>
      </c>
      <c r="C27" s="74">
        <v>25850000</v>
      </c>
      <c r="D27" s="73">
        <f t="shared" si="1"/>
        <v>7.6785714285714235</v>
      </c>
    </row>
    <row r="28" spans="1:4" ht="15.75">
      <c r="A28" t="s">
        <v>367</v>
      </c>
      <c r="B28" s="71">
        <v>105500000</v>
      </c>
      <c r="C28" s="74">
        <v>67593983</v>
      </c>
      <c r="D28" s="73">
        <f t="shared" si="1"/>
        <v>35.92987393364929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Grams_1</vt:lpstr>
      <vt:lpstr>Grams_2</vt:lpstr>
      <vt:lpstr>Buyers</vt:lpstr>
      <vt:lpstr>MME</vt:lpstr>
      <vt:lpstr>Regional_2019</vt:lpstr>
      <vt:lpstr>Buyers_2011</vt:lpstr>
      <vt:lpstr>Horizontal</vt:lpstr>
      <vt:lpstr>PDMP_Policies</vt:lpstr>
      <vt:lpstr>Sheet2</vt:lpstr>
      <vt:lpstr>Sheet3</vt:lpstr>
      <vt:lpstr>Pento_double_checking</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bryen</dc:creator>
  <cp:lastModifiedBy>bryen</cp:lastModifiedBy>
  <dcterms:created xsi:type="dcterms:W3CDTF">2020-08-25T12:14:07Z</dcterms:created>
  <dcterms:modified xsi:type="dcterms:W3CDTF">2020-10-01T14:34:32Z</dcterms:modified>
</cp:coreProperties>
</file>