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victo\Desktop\"/>
    </mc:Choice>
  </mc:AlternateContent>
  <xr:revisionPtr revIDLastSave="0" documentId="13_ncr:1_{F5826957-A766-4761-8B65-3F3644531F94}" xr6:coauthVersionLast="46" xr6:coauthVersionMax="46" xr10:uidLastSave="{00000000-0000-0000-0000-000000000000}"/>
  <bookViews>
    <workbookView xWindow="3888" yWindow="2136" windowWidth="19644" windowHeight="7428" xr2:uid="{AA004DEA-1E28-1649-8DED-0EE8465B89EF}"/>
  </bookViews>
  <sheets>
    <sheet name="Data Collection" sheetId="1" r:id="rId1"/>
    <sheet name="IME Calculations" sheetId="3" r:id="rId2"/>
    <sheet name="Study Design Guideline" sheetId="2" r:id="rId3"/>
    <sheet name="Causality Link"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52" i="3" l="1"/>
  <c r="AO52" i="3"/>
  <c r="AL52" i="3"/>
  <c r="AL51" i="3"/>
  <c r="AL50" i="3"/>
  <c r="AI52" i="3"/>
  <c r="AE52" i="3"/>
  <c r="AF52" i="3" s="1"/>
  <c r="D52" i="3"/>
  <c r="AR51" i="3"/>
  <c r="AO51" i="3"/>
  <c r="AI51" i="3"/>
  <c r="AE51" i="3"/>
  <c r="D51" i="1" s="1"/>
  <c r="D51" i="3"/>
  <c r="AR50" i="3"/>
  <c r="AO50" i="3"/>
  <c r="AI50" i="3"/>
  <c r="AE50" i="3"/>
  <c r="AF50" i="3" s="1"/>
  <c r="AS52" i="3" l="1"/>
  <c r="AF51" i="3"/>
  <c r="AS51" i="3" s="1"/>
  <c r="D50" i="1"/>
  <c r="D52" i="1"/>
  <c r="D50" i="3" l="1"/>
  <c r="AS50" i="3" s="1"/>
  <c r="L50" i="1" s="1"/>
  <c r="K53" i="1"/>
  <c r="L52" i="1"/>
  <c r="L51" i="1"/>
  <c r="AR49" i="3"/>
  <c r="AO49" i="3"/>
  <c r="AL49" i="3"/>
  <c r="AI49" i="3"/>
  <c r="AE49" i="3"/>
  <c r="D49" i="1" s="1"/>
  <c r="D49" i="3"/>
  <c r="AF49" i="3" l="1"/>
  <c r="AS49" i="3" s="1"/>
  <c r="L49" i="1" s="1"/>
  <c r="AR28" i="3" l="1"/>
  <c r="AO28" i="3"/>
  <c r="AL28" i="3"/>
  <c r="AI28" i="3"/>
  <c r="AE28" i="3"/>
  <c r="AF28" i="3" s="1"/>
  <c r="D28" i="3"/>
  <c r="AR27" i="3"/>
  <c r="AO27" i="3"/>
  <c r="AL27" i="3"/>
  <c r="AI27" i="3"/>
  <c r="AE27" i="3"/>
  <c r="AF27" i="3" s="1"/>
  <c r="D27" i="3"/>
  <c r="AR48" i="3"/>
  <c r="AR47" i="3"/>
  <c r="AR46" i="3"/>
  <c r="AR45" i="3"/>
  <c r="AO48" i="3"/>
  <c r="AO47" i="3"/>
  <c r="AO46" i="3"/>
  <c r="AO45" i="3"/>
  <c r="AL48" i="3"/>
  <c r="AL47" i="3"/>
  <c r="AL46" i="3"/>
  <c r="AL45" i="3"/>
  <c r="AI48" i="3"/>
  <c r="AI47" i="3"/>
  <c r="AI46" i="3"/>
  <c r="AI45" i="3"/>
  <c r="AE48" i="3"/>
  <c r="AF48" i="3" s="1"/>
  <c r="AE47" i="3"/>
  <c r="AF47" i="3" s="1"/>
  <c r="AE46" i="3"/>
  <c r="AF46" i="3" s="1"/>
  <c r="AE45" i="3"/>
  <c r="AF45" i="3" s="1"/>
  <c r="AS27" i="3" l="1"/>
  <c r="L27" i="1" s="1"/>
  <c r="AS28" i="3"/>
  <c r="L28" i="1" s="1"/>
  <c r="D27" i="1"/>
  <c r="D28" i="1"/>
  <c r="D48" i="1" l="1"/>
  <c r="D48" i="3" l="1"/>
  <c r="AS48" i="3" s="1"/>
  <c r="L48" i="1" s="1"/>
  <c r="D47" i="3"/>
  <c r="AS47" i="3" s="1"/>
  <c r="D46" i="3"/>
  <c r="AS46" i="3" s="1"/>
  <c r="D45" i="3"/>
  <c r="AS45" i="3" s="1"/>
  <c r="L47" i="1" l="1"/>
  <c r="D47" i="1"/>
  <c r="L46" i="1"/>
  <c r="L45" i="1"/>
  <c r="D46" i="1"/>
  <c r="D45" i="1"/>
  <c r="AR44" i="3"/>
  <c r="AO44" i="3"/>
  <c r="AL44" i="3"/>
  <c r="AI44" i="3"/>
  <c r="AE44" i="3"/>
  <c r="AF44" i="3" s="1"/>
  <c r="D44" i="3"/>
  <c r="AR43" i="3"/>
  <c r="AR42" i="3"/>
  <c r="AO43" i="3"/>
  <c r="AO42" i="3"/>
  <c r="AL43" i="3"/>
  <c r="AL42" i="3"/>
  <c r="AI43" i="3"/>
  <c r="AI42" i="3"/>
  <c r="AE43" i="3"/>
  <c r="D43" i="1" s="1"/>
  <c r="AE42" i="3"/>
  <c r="D42" i="1" s="1"/>
  <c r="D43" i="3"/>
  <c r="D42" i="3"/>
  <c r="AR41" i="3"/>
  <c r="AR40" i="3"/>
  <c r="AR39" i="3"/>
  <c r="AL41" i="3"/>
  <c r="AL40" i="3"/>
  <c r="AL39" i="3"/>
  <c r="AI41" i="3"/>
  <c r="AI40" i="3"/>
  <c r="AI39" i="3"/>
  <c r="AI38" i="3"/>
  <c r="AE41" i="3"/>
  <c r="AF41" i="3" s="1"/>
  <c r="AE40" i="3"/>
  <c r="AF40" i="3" s="1"/>
  <c r="AE39" i="3"/>
  <c r="AF39" i="3" s="1"/>
  <c r="AE38" i="3"/>
  <c r="AF38" i="3" s="1"/>
  <c r="AI37" i="3"/>
  <c r="AE37" i="3"/>
  <c r="AF37" i="3" s="1"/>
  <c r="AE36" i="3"/>
  <c r="AF36" i="3" s="1"/>
  <c r="AR38" i="3"/>
  <c r="AR37" i="3"/>
  <c r="AR36" i="3"/>
  <c r="AR35" i="3"/>
  <c r="AR34" i="3"/>
  <c r="AR33" i="3"/>
  <c r="AO41" i="3"/>
  <c r="AO40" i="3"/>
  <c r="AO39" i="3"/>
  <c r="AO38" i="3"/>
  <c r="AO37" i="3"/>
  <c r="AO36" i="3"/>
  <c r="AO35" i="3"/>
  <c r="AO34" i="3"/>
  <c r="AO33" i="3"/>
  <c r="AL38" i="3"/>
  <c r="AL37" i="3"/>
  <c r="AL36" i="3"/>
  <c r="AL35" i="3"/>
  <c r="AL34" i="3"/>
  <c r="AL33" i="3"/>
  <c r="AL32" i="3"/>
  <c r="AI36" i="3"/>
  <c r="AI35" i="3"/>
  <c r="AI34" i="3"/>
  <c r="AI33" i="3"/>
  <c r="AE35" i="3"/>
  <c r="AF35" i="3" s="1"/>
  <c r="AE34" i="3"/>
  <c r="AF34" i="3" s="1"/>
  <c r="AE33" i="3"/>
  <c r="AF33" i="3" s="1"/>
  <c r="D41" i="3"/>
  <c r="D40" i="3"/>
  <c r="D39" i="3"/>
  <c r="D38" i="3"/>
  <c r="D37" i="3"/>
  <c r="D36" i="3"/>
  <c r="D35" i="3"/>
  <c r="D34" i="3"/>
  <c r="D33" i="3"/>
  <c r="AR32" i="3"/>
  <c r="AO32" i="3"/>
  <c r="AI32" i="3"/>
  <c r="AE32" i="3"/>
  <c r="AF32" i="3" s="1"/>
  <c r="D32" i="3"/>
  <c r="AR31" i="3"/>
  <c r="AR30" i="3"/>
  <c r="AO31" i="3"/>
  <c r="AO30" i="3"/>
  <c r="AL31" i="3"/>
  <c r="AL30" i="3"/>
  <c r="AI31" i="3"/>
  <c r="AI30" i="3"/>
  <c r="AE31" i="3"/>
  <c r="AF31" i="3" s="1"/>
  <c r="AE30" i="3"/>
  <c r="AF30" i="3" s="1"/>
  <c r="D31" i="3"/>
  <c r="D30" i="3"/>
  <c r="D44" i="1" l="1"/>
  <c r="AF43" i="3"/>
  <c r="AS43" i="3" s="1"/>
  <c r="L43" i="1" s="1"/>
  <c r="AS44" i="3"/>
  <c r="L44" i="1" s="1"/>
  <c r="AF42" i="3"/>
  <c r="AS42" i="3" s="1"/>
  <c r="L42" i="1" s="1"/>
  <c r="AS39" i="3"/>
  <c r="L39" i="1" s="1"/>
  <c r="AS40" i="3"/>
  <c r="L40" i="1" s="1"/>
  <c r="AS41" i="3"/>
  <c r="L41" i="1" s="1"/>
  <c r="AS34" i="3"/>
  <c r="L34" i="1" s="1"/>
  <c r="AS30" i="3"/>
  <c r="L30" i="1" s="1"/>
  <c r="AS37" i="3"/>
  <c r="L37" i="1" s="1"/>
  <c r="AS36" i="3"/>
  <c r="L36" i="1" s="1"/>
  <c r="AS38" i="3"/>
  <c r="L38" i="1" s="1"/>
  <c r="AS33" i="3"/>
  <c r="L33" i="1" s="1"/>
  <c r="AS31" i="3"/>
  <c r="L31" i="1" s="1"/>
  <c r="AS35" i="3"/>
  <c r="L35" i="1" s="1"/>
  <c r="AS32" i="3"/>
  <c r="L32" i="1" s="1"/>
  <c r="D41" i="1"/>
  <c r="D40" i="1"/>
  <c r="D39" i="1"/>
  <c r="D38" i="1"/>
  <c r="D37" i="1"/>
  <c r="D36" i="1"/>
  <c r="D35" i="1"/>
  <c r="D34" i="1"/>
  <c r="D33" i="1"/>
  <c r="D32" i="1"/>
  <c r="D31" i="1"/>
  <c r="D30" i="1"/>
  <c r="D29" i="3" l="1"/>
  <c r="D26" i="3"/>
  <c r="D25" i="3"/>
  <c r="D24" i="3"/>
  <c r="D23" i="3"/>
  <c r="D22" i="3"/>
  <c r="D21" i="3"/>
  <c r="D20" i="3"/>
  <c r="D19" i="3"/>
  <c r="D18" i="3"/>
  <c r="D17" i="3"/>
  <c r="D16" i="3"/>
  <c r="D15" i="3"/>
  <c r="D14" i="3"/>
  <c r="D13" i="3"/>
  <c r="D12" i="3"/>
  <c r="D11" i="3"/>
  <c r="D10" i="3"/>
  <c r="D9" i="3"/>
  <c r="D8" i="3"/>
  <c r="D7" i="3"/>
  <c r="D6" i="3"/>
  <c r="D5" i="3"/>
  <c r="D4" i="3"/>
  <c r="D3" i="3"/>
  <c r="D2" i="3"/>
  <c r="AR26" i="3" l="1"/>
  <c r="AO26" i="3"/>
  <c r="AL26" i="3"/>
  <c r="AI26" i="3"/>
  <c r="AE26" i="3"/>
  <c r="D26" i="1" s="1"/>
  <c r="AF26" i="3" l="1"/>
  <c r="AS26" i="3" s="1"/>
  <c r="L26" i="1" s="1"/>
  <c r="AE5" i="3"/>
  <c r="D5" i="1" s="1"/>
  <c r="AR29" i="3" l="1"/>
  <c r="AO29" i="3"/>
  <c r="AL29" i="3"/>
  <c r="AI29" i="3"/>
  <c r="AE29" i="3"/>
  <c r="AR10" i="3"/>
  <c r="AO10" i="3"/>
  <c r="AL10" i="3"/>
  <c r="AI10" i="3"/>
  <c r="AE10" i="3"/>
  <c r="AI23" i="3"/>
  <c r="AI22" i="3"/>
  <c r="AI21" i="3"/>
  <c r="AI20" i="3"/>
  <c r="AI19" i="3"/>
  <c r="AI18" i="3"/>
  <c r="AI17" i="3"/>
  <c r="AI16" i="3"/>
  <c r="AR23" i="3"/>
  <c r="AR22" i="3"/>
  <c r="AR21" i="3"/>
  <c r="AR20" i="3"/>
  <c r="AR19" i="3"/>
  <c r="AR18" i="3"/>
  <c r="AR17" i="3"/>
  <c r="AO23" i="3"/>
  <c r="AO22" i="3"/>
  <c r="AO21" i="3"/>
  <c r="AO20" i="3"/>
  <c r="AO19" i="3"/>
  <c r="AO18" i="3"/>
  <c r="AO17" i="3"/>
  <c r="AL23" i="3"/>
  <c r="AL22" i="3"/>
  <c r="AL21" i="3"/>
  <c r="AL20" i="3"/>
  <c r="AL19" i="3"/>
  <c r="AL18" i="3"/>
  <c r="AL17" i="3"/>
  <c r="AE23" i="3"/>
  <c r="AE22" i="3"/>
  <c r="AE21" i="3"/>
  <c r="AE20" i="3"/>
  <c r="AE19" i="3"/>
  <c r="AE18" i="3"/>
  <c r="AE17" i="3"/>
  <c r="AR8" i="3"/>
  <c r="AO8" i="3"/>
  <c r="AL8" i="3"/>
  <c r="AI8" i="3"/>
  <c r="AE8" i="3"/>
  <c r="AR25" i="3"/>
  <c r="AR24" i="3"/>
  <c r="AO25" i="3"/>
  <c r="AO24" i="3"/>
  <c r="AL25" i="3"/>
  <c r="AL24" i="3"/>
  <c r="AI25" i="3"/>
  <c r="AI24" i="3"/>
  <c r="AE25" i="3"/>
  <c r="AE24" i="3"/>
  <c r="AR16" i="3"/>
  <c r="AO16" i="3"/>
  <c r="AL16" i="3"/>
  <c r="AE16" i="3"/>
  <c r="AR12" i="3"/>
  <c r="AO12" i="3"/>
  <c r="AL12" i="3"/>
  <c r="AI12" i="3"/>
  <c r="AE12" i="3"/>
  <c r="AR13" i="3"/>
  <c r="AO13" i="3"/>
  <c r="AL13" i="3"/>
  <c r="AI13" i="3"/>
  <c r="AE13" i="3"/>
  <c r="AR14" i="3"/>
  <c r="AO14" i="3"/>
  <c r="AL14" i="3"/>
  <c r="AI14" i="3"/>
  <c r="AE14" i="3"/>
  <c r="AR15" i="3"/>
  <c r="AO15" i="3"/>
  <c r="AL15" i="3"/>
  <c r="AI15" i="3"/>
  <c r="AE15" i="3"/>
  <c r="AR11" i="3"/>
  <c r="AO11" i="3"/>
  <c r="AL11" i="3"/>
  <c r="AI11" i="3"/>
  <c r="AE11" i="3"/>
  <c r="AF5" i="3"/>
  <c r="AR9" i="3"/>
  <c r="AO9" i="3"/>
  <c r="AL9" i="3"/>
  <c r="AI9" i="3"/>
  <c r="AE9" i="3"/>
  <c r="AR7" i="3"/>
  <c r="AO7" i="3"/>
  <c r="AL7" i="3"/>
  <c r="AI7" i="3"/>
  <c r="AE7" i="3"/>
  <c r="AR6" i="3"/>
  <c r="AO6" i="3"/>
  <c r="AL6" i="3"/>
  <c r="AI6" i="3"/>
  <c r="AE6" i="3"/>
  <c r="AR2" i="3"/>
  <c r="AO2" i="3"/>
  <c r="AL2" i="3"/>
  <c r="AI2" i="3"/>
  <c r="AE2" i="3"/>
  <c r="AR5" i="3"/>
  <c r="AO5" i="3"/>
  <c r="AL5" i="3"/>
  <c r="AI5" i="3"/>
  <c r="AR4" i="3"/>
  <c r="AO4" i="3"/>
  <c r="AL4" i="3"/>
  <c r="AI4" i="3"/>
  <c r="AE4" i="3"/>
  <c r="AR3" i="3"/>
  <c r="AO3" i="3"/>
  <c r="AL3" i="3"/>
  <c r="AI3" i="3"/>
  <c r="AE3" i="3"/>
  <c r="AF11" i="3" l="1"/>
  <c r="AS11" i="3" s="1"/>
  <c r="L11" i="1" s="1"/>
  <c r="D11" i="1"/>
  <c r="AF20" i="3"/>
  <c r="AS20" i="3" s="1"/>
  <c r="L20" i="1" s="1"/>
  <c r="D20" i="1"/>
  <c r="AF3" i="3"/>
  <c r="AS3" i="3" s="1"/>
  <c r="L3" i="1" s="1"/>
  <c r="D3" i="1"/>
  <c r="AF15" i="3"/>
  <c r="AS15" i="3" s="1"/>
  <c r="L15" i="1" s="1"/>
  <c r="D15" i="1"/>
  <c r="AF24" i="3"/>
  <c r="AS24" i="3" s="1"/>
  <c r="L24" i="1" s="1"/>
  <c r="D24" i="1"/>
  <c r="AF21" i="3"/>
  <c r="AS21" i="3" s="1"/>
  <c r="L21" i="1" s="1"/>
  <c r="D21" i="1"/>
  <c r="AF4" i="3"/>
  <c r="AS4" i="3" s="1"/>
  <c r="L4" i="1" s="1"/>
  <c r="D4" i="1"/>
  <c r="AF14" i="3"/>
  <c r="D14" i="1"/>
  <c r="AF25" i="3"/>
  <c r="AS25" i="3" s="1"/>
  <c r="L25" i="1" s="1"/>
  <c r="D25" i="1"/>
  <c r="AF18" i="3"/>
  <c r="AS18" i="3" s="1"/>
  <c r="L18" i="1" s="1"/>
  <c r="D18" i="1"/>
  <c r="AF22" i="3"/>
  <c r="D22" i="1"/>
  <c r="AF10" i="3"/>
  <c r="AS10" i="3" s="1"/>
  <c r="L10" i="1" s="1"/>
  <c r="D10" i="1"/>
  <c r="AF6" i="3"/>
  <c r="AS6" i="3" s="1"/>
  <c r="L6" i="1" s="1"/>
  <c r="D6" i="1"/>
  <c r="AF12" i="3"/>
  <c r="AS12" i="3" s="1"/>
  <c r="L12" i="1" s="1"/>
  <c r="D12" i="1"/>
  <c r="AF8" i="3"/>
  <c r="AS8" i="3" s="1"/>
  <c r="L8" i="1" s="1"/>
  <c r="D8" i="1"/>
  <c r="AF7" i="3"/>
  <c r="AS7" i="3" s="1"/>
  <c r="L7" i="1" s="1"/>
  <c r="D7" i="1"/>
  <c r="AF16" i="3"/>
  <c r="AS16" i="3" s="1"/>
  <c r="L16" i="1" s="1"/>
  <c r="D16" i="1"/>
  <c r="AF17" i="3"/>
  <c r="AS17" i="3" s="1"/>
  <c r="L17" i="1" s="1"/>
  <c r="D17" i="1"/>
  <c r="AF9" i="3"/>
  <c r="AS9" i="3" s="1"/>
  <c r="L9" i="1" s="1"/>
  <c r="D9" i="1"/>
  <c r="AF2" i="3"/>
  <c r="AS2" i="3" s="1"/>
  <c r="L2" i="1" s="1"/>
  <c r="D2" i="1"/>
  <c r="AF13" i="3"/>
  <c r="AS13" i="3" s="1"/>
  <c r="L13" i="1" s="1"/>
  <c r="D13" i="1"/>
  <c r="AF19" i="3"/>
  <c r="AS19" i="3" s="1"/>
  <c r="L19" i="1" s="1"/>
  <c r="D19" i="1"/>
  <c r="AF23" i="3"/>
  <c r="AS23" i="3" s="1"/>
  <c r="L23" i="1" s="1"/>
  <c r="D23" i="1"/>
  <c r="AF29" i="3"/>
  <c r="AS29" i="3" s="1"/>
  <c r="L29" i="1" s="1"/>
  <c r="D29" i="1"/>
  <c r="AS22" i="3"/>
  <c r="L22" i="1" s="1"/>
  <c r="AS5" i="3"/>
  <c r="L5" i="1" s="1"/>
  <c r="AS14" i="3" l="1"/>
  <c r="L14" i="1" s="1"/>
  <c r="L59" i="1" s="1"/>
  <c r="L58" i="1" l="1"/>
</calcChain>
</file>

<file path=xl/sharedStrings.xml><?xml version="1.0" encoding="utf-8"?>
<sst xmlns="http://schemas.openxmlformats.org/spreadsheetml/2006/main" count="1440" uniqueCount="222">
  <si>
    <t>First author, year, journal</t>
  </si>
  <si>
    <t>Type of study</t>
  </si>
  <si>
    <t>Q score</t>
  </si>
  <si>
    <t>Infection (Yes/No)</t>
  </si>
  <si>
    <t>Comorbidity workup</t>
  </si>
  <si>
    <t>Causality established?</t>
  </si>
  <si>
    <t xml:space="preserve">Causality explanatory notes (if applicable) </t>
  </si>
  <si>
    <t>Agent</t>
  </si>
  <si>
    <t>MG diagnosis</t>
  </si>
  <si>
    <t xml:space="preserve">IME </t>
  </si>
  <si>
    <t>Study design (in descending order of level of evidence)</t>
  </si>
  <si>
    <t>Descriptor</t>
  </si>
  <si>
    <t>Blinded randomized control trial or experiment (prospective)</t>
  </si>
  <si>
    <t xml:space="preserve">A blinded randomized control trial (RCT) is one in which cases are allocated at random to receive one of several clinical interventions. One of these interventions is the standard of comparison or control. The control may be a standard practice, a placebo, or no intervention at all. RCTs seek to measure and compare the outcomes after the participants receive the interventions. Since the outcomes are measured, RCTs are quantitative studies. In sum, RCTs are quantitative, comparative, controlled experiments (i.e. prospective in nature) in which investigators study two or more interventions in a series of individuals who receive them in random order. </t>
  </si>
  <si>
    <t>Unblinded, or unrandomized, control trial or experiment (prospective)</t>
  </si>
  <si>
    <t>As above, but not blinded - i.e. the investigators know which is the experimental and which is the control group.</t>
  </si>
  <si>
    <t>Prospective cohort study</t>
  </si>
  <si>
    <t xml:space="preserve">A cohort study is a quasi-experiment in the form of a longitudinal study (generally a type of observational study). In a cohort study there is a passive follow-up of a group of animals and documentation of relevant characteristics or events related to this group; note that inclusion of information on survival defines a cohort study for our purposes. A cohort study involves an analysis of risk factors and follows a group of animals that do not have the disease, using correlations to determine the absolute risk of developing disease. Cohort studies are largely about the life histories of segments of populations, and the individual animals within these segments. A cohort is a group of animals sharing a common characteristic or experience within a defined period. The comparison group may be the general population from which the cohort is drawn, or it may be another cohort of animals thought to have experienced little or no exposure to the factor under investigation, but otherwise similar. Alternatively, subgroups within the cohort may be compared with each other. Cohort studies may be conducted prospectively, or retrospectively from archived records. </t>
  </si>
  <si>
    <t>Prospective case-control study</t>
  </si>
  <si>
    <r>
      <t xml:space="preserve">A case-control study is a type of observational study in which two existing groups differing in outcome (e.g. disease </t>
    </r>
    <r>
      <rPr>
        <i/>
        <sz val="11"/>
        <color rgb="FF000000"/>
        <rFont val="Arial Narrow"/>
        <family val="2"/>
      </rPr>
      <t>versus</t>
    </r>
    <r>
      <rPr>
        <sz val="11"/>
        <color rgb="FF000000"/>
        <rFont val="Arial Narrow"/>
        <family val="2"/>
      </rPr>
      <t xml:space="preserve"> no disease) are identified and compared on the basis of some supposed causal attribute (exposure). Case-control studies are often used to identify factors that may contribute to a medical condition by comparing animals that have that condition/disease (the cases) with animals that do not have the condition/disease but are otherwise similar (the controls). Unlike cohort studies, case-control studies do not follow subjects through time. Cases are enrolled at the time they develop disease and controls are enrolled at the same time. The exposure status of each is determined, but they are not followed into the future for further development of disease. Case-control studies, like cohort studies, can be either retrospective or prospective and may be used to generate hypotheses that are tested with prospective cohort or RCT studies. They are particularly useful in the study of uncommon or rare diseases. In a prospective case-control study, the investigator still enrolls based on outcome status, but the investigator must wait for the cases to be identified.</t>
    </r>
  </si>
  <si>
    <t>Retrospective cohort or case-control study</t>
  </si>
  <si>
    <t>See above: the study is a cohort or case-control study, but based upon archived records</t>
  </si>
  <si>
    <t>Cross-sectional study</t>
  </si>
  <si>
    <r>
      <t>A cross-sectional study is a type of observational study that involves the analysis of data collected from a population, or a representative subset, at ONE specific point in time</t>
    </r>
    <r>
      <rPr>
        <i/>
        <sz val="11"/>
        <color rgb="FF000000"/>
        <rFont val="Arial Narrow"/>
        <family val="2"/>
      </rPr>
      <t xml:space="preserve"> </t>
    </r>
    <r>
      <rPr>
        <sz val="11"/>
        <color rgb="FF000000"/>
        <rFont val="Arial Narrow"/>
        <family val="2"/>
      </rPr>
      <t xml:space="preserve">— that is, cross-sectional data. Cross-sectional studies differ from case-control studies in that they aim to provide data on the entire population under study, whereas case-control studies typically include only individuals with a specific characteristic, comparing them with a sample, often a tiny minority, of the rest of the population. Cross-sectional studies are descriptive studies (neither longitudinal nor experimental). Unlike case-control studies, they can be used to describe not only the odds ratio, but also absolute risks and relative risks from prevalences. They may be used to describe some feature of the population, such as prevalence of an illness, or they may support inferences of cause and effect. At one point in time the subjects are assessed to determine whether they were exposed to the relevant factor and whether they have the outcome of interest. Some of the subjects will not have been exposed nor have the outcome of interest. This clearly distinguishes this type of study from the other observational studies (cohort and case-control), in which reference to either exposure and/or outcome is made. </t>
    </r>
  </si>
  <si>
    <t>Retrospective case series or case report</t>
  </si>
  <si>
    <t xml:space="preserve">A case series tracks subjects with a known exposure, such as animals that have received a similar treatment, or examines their medical records for exposure and outcome. Case series may be consecutive or non-consecutive, depending on whether all cases presenting to the reporting authors over a time period were included, or only a selection. Case series have a descriptive study design: unlike studies that employ an analytical design (e.g. case-control or cohort studies, or RCTs), case series do not involve hypothesis testing to look for evidence of cause and effect, but may be used to speculate on such associations. Case series are especially vulnerable to selection bias: only the presence of a comparator group, which is not a feature of case-series studies, will allow a valid estimate of true treatment effect. Case reports provide information on only a single case. </t>
  </si>
  <si>
    <t xml:space="preserve">Useful resource </t>
  </si>
  <si>
    <t>http://sphweb.bumc.bu.edu/otlt/MPH-Modules/EP/EP713_Case-Control/EP713_Case-Control8.html</t>
  </si>
  <si>
    <t xml:space="preserve">Diagnostic </t>
  </si>
  <si>
    <t>n MG cases positive for infectious disease</t>
  </si>
  <si>
    <t>Partially reported/suggested</t>
  </si>
  <si>
    <t>Hum/Can/Fel/Rod</t>
  </si>
  <si>
    <t>Human</t>
  </si>
  <si>
    <t>Direct organism detection (culture, cytology, PCR)</t>
  </si>
  <si>
    <t xml:space="preserve">Yes </t>
  </si>
  <si>
    <t>Normalized D score</t>
  </si>
  <si>
    <r>
      <rPr>
        <b/>
        <sz val="12"/>
        <color theme="1"/>
        <rFont val="Arial Narrow"/>
        <family val="2"/>
      </rPr>
      <t>D score</t>
    </r>
    <r>
      <rPr>
        <sz val="12"/>
        <color theme="1"/>
        <rFont val="Arial Narrow"/>
        <family val="2"/>
      </rPr>
      <t>: Does the infectious agent induce (or is associated with) MG as a part of the hypothesis or specific aims or is the question that an infection induces (or is associated with) MG answered by study design?</t>
    </r>
  </si>
  <si>
    <r>
      <rPr>
        <b/>
        <sz val="12"/>
        <color theme="1"/>
        <rFont val="Arial Narrow"/>
        <family val="2"/>
      </rPr>
      <t>Q1</t>
    </r>
    <r>
      <rPr>
        <sz val="12"/>
        <color theme="1"/>
        <rFont val="Arial Narrow"/>
        <family val="2"/>
      </rPr>
      <t>: Is (are) the study hypothesis (hypotheses) that an infectious disease induces (or is associated with) MG clearly stated, OR is the question that an infectious disease induces (or is associated with) MG clearly answered by study design?</t>
    </r>
  </si>
  <si>
    <r>
      <rPr>
        <b/>
        <sz val="12"/>
        <color theme="1"/>
        <rFont val="Arial Narrow"/>
        <family val="2"/>
      </rPr>
      <t>Q2</t>
    </r>
    <r>
      <rPr>
        <sz val="12"/>
        <color theme="1"/>
        <rFont val="Arial Narrow"/>
        <family val="2"/>
      </rPr>
      <t xml:space="preserve">: Is (are) the specific aim(s)/objective(s) of the study clearly stated AND does at least one aim/objective include a means to identify whether an infectious disease induces (or is associated with) MG? </t>
    </r>
  </si>
  <si>
    <r>
      <rPr>
        <b/>
        <sz val="12"/>
        <color theme="1"/>
        <rFont val="Arial Narrow"/>
        <family val="2"/>
      </rPr>
      <t>Q4</t>
    </r>
    <r>
      <rPr>
        <sz val="12"/>
        <color theme="1"/>
        <rFont val="Arial Narrow"/>
        <family val="2"/>
      </rPr>
      <t>: Does the study include clear inclusion/exclusion criteria?</t>
    </r>
  </si>
  <si>
    <r>
      <rPr>
        <b/>
        <sz val="12"/>
        <color theme="1"/>
        <rFont val="Arial Narrow"/>
        <family val="2"/>
      </rPr>
      <t>Q5</t>
    </r>
    <r>
      <rPr>
        <sz val="12"/>
        <color theme="1"/>
        <rFont val="Arial Narrow"/>
        <family val="2"/>
      </rPr>
      <t xml:space="preserve">: Is there data on the cases screened and excluded from the study? </t>
    </r>
  </si>
  <si>
    <r>
      <rPr>
        <b/>
        <sz val="12"/>
        <color theme="1"/>
        <rFont val="Arial Narrow"/>
        <family val="2"/>
      </rPr>
      <t>Q6</t>
    </r>
    <r>
      <rPr>
        <sz val="12"/>
        <color theme="1"/>
        <rFont val="Arial Narrow"/>
        <family val="2"/>
      </rPr>
      <t xml:space="preserve">: Are there search terms/keywords described? </t>
    </r>
  </si>
  <si>
    <r>
      <rPr>
        <b/>
        <sz val="12"/>
        <color theme="1"/>
        <rFont val="Arial Narrow"/>
        <family val="2"/>
      </rPr>
      <t>Q7</t>
    </r>
    <r>
      <rPr>
        <sz val="12"/>
        <color theme="1"/>
        <rFont val="Arial Narrow"/>
        <family val="2"/>
      </rPr>
      <t xml:space="preserve">: Does the study describe multiple different infectious diseases? </t>
    </r>
  </si>
  <si>
    <r>
      <rPr>
        <b/>
        <sz val="12"/>
        <color theme="1"/>
        <rFont val="Arial Narrow"/>
        <family val="2"/>
      </rPr>
      <t>Q10</t>
    </r>
    <r>
      <rPr>
        <sz val="12"/>
        <color theme="1"/>
        <rFont val="Arial Narrow"/>
        <family val="2"/>
      </rPr>
      <t xml:space="preserve">: Are appropriate statistical tests used? </t>
    </r>
  </si>
  <si>
    <t>Q1 Score</t>
  </si>
  <si>
    <t>Q2 Score</t>
  </si>
  <si>
    <t xml:space="preserve">Q3 Score </t>
  </si>
  <si>
    <t xml:space="preserve">Q4 Score </t>
  </si>
  <si>
    <t>Q5 Score</t>
  </si>
  <si>
    <t>Q6 Score</t>
  </si>
  <si>
    <t>Q7 Score</t>
  </si>
  <si>
    <t>Q8 Score</t>
  </si>
  <si>
    <t>Q9 Score</t>
  </si>
  <si>
    <t xml:space="preserve">Q10 Score </t>
  </si>
  <si>
    <t>Q11 Score</t>
  </si>
  <si>
    <t xml:space="preserve">Q12 Score </t>
  </si>
  <si>
    <t>Q13 Score</t>
  </si>
  <si>
    <r>
      <rPr>
        <b/>
        <sz val="12"/>
        <color theme="1"/>
        <rFont val="Arial Narrow"/>
        <family val="2"/>
      </rPr>
      <t>Q11</t>
    </r>
    <r>
      <rPr>
        <sz val="12"/>
        <color theme="1"/>
        <rFont val="Arial Narrow"/>
        <family val="2"/>
      </rPr>
      <t xml:space="preserve">: Is the measure of variability reported? </t>
    </r>
  </si>
  <si>
    <r>
      <rPr>
        <b/>
        <sz val="12"/>
        <color theme="1"/>
        <rFont val="Arial Narrow"/>
        <family val="2"/>
      </rPr>
      <t>Q12</t>
    </r>
    <r>
      <rPr>
        <sz val="12"/>
        <color theme="1"/>
        <rFont val="Arial Narrow"/>
        <family val="2"/>
      </rPr>
      <t xml:space="preserve">: Is the conclusion supported by the reported results? </t>
    </r>
  </si>
  <si>
    <t>Normalized Q Score</t>
  </si>
  <si>
    <t xml:space="preserve">Normalized C Score </t>
  </si>
  <si>
    <t xml:space="preserve">Normalized L Score </t>
  </si>
  <si>
    <r>
      <rPr>
        <b/>
        <sz val="12"/>
        <color theme="1"/>
        <rFont val="Arial Narrow"/>
        <family val="2"/>
      </rPr>
      <t>L Score</t>
    </r>
    <r>
      <rPr>
        <sz val="12"/>
        <color theme="1"/>
        <rFont val="Arial Narrow"/>
        <family val="2"/>
      </rPr>
      <t xml:space="preserve">: Causal link between MG and Infection </t>
    </r>
  </si>
  <si>
    <t xml:space="preserve">Normalized I Score </t>
  </si>
  <si>
    <r>
      <rPr>
        <b/>
        <sz val="12"/>
        <color theme="1"/>
        <rFont val="Arial Narrow"/>
        <family val="2"/>
      </rPr>
      <t>I Score</t>
    </r>
    <r>
      <rPr>
        <sz val="12"/>
        <color theme="1"/>
        <rFont val="Arial Narrow"/>
        <family val="2"/>
      </rPr>
      <t>: Confidence of MG Diagnosis</t>
    </r>
  </si>
  <si>
    <t>Normalized N Score</t>
  </si>
  <si>
    <t>IME</t>
  </si>
  <si>
    <t>Leis, A.A. 2013, Muscle &amp; Nerve</t>
  </si>
  <si>
    <t>West Nile Virus</t>
  </si>
  <si>
    <t>D Score</t>
  </si>
  <si>
    <t>Yes</t>
  </si>
  <si>
    <t>No/Absent/Unclear/NA</t>
  </si>
  <si>
    <t>All cases are of one type or if diseases of disparate nature were analyzed in separate homogenous groups</t>
  </si>
  <si>
    <t>L Score</t>
  </si>
  <si>
    <t>I Score</t>
  </si>
  <si>
    <t>C Score</t>
  </si>
  <si>
    <t>N Score</t>
  </si>
  <si>
    <t>Serological detection of exposure</t>
  </si>
  <si>
    <t>Total Q Score</t>
  </si>
  <si>
    <t>Diagnostic</t>
  </si>
  <si>
    <t>Retrospective case report</t>
  </si>
  <si>
    <t>Epstein-Barr Virus</t>
  </si>
  <si>
    <t>Tomschik M, 2019, Emerging Infectious Diseases</t>
  </si>
  <si>
    <r>
      <rPr>
        <b/>
        <sz val="12"/>
        <color theme="1"/>
        <rFont val="Arial Narrow"/>
        <family val="2"/>
      </rPr>
      <t>C Score</t>
    </r>
    <r>
      <rPr>
        <sz val="12"/>
        <color theme="1"/>
        <rFont val="Arial Narrow"/>
        <family val="2"/>
      </rPr>
      <t xml:space="preserve">: Confidence of infectious disease diagnosis </t>
    </r>
  </si>
  <si>
    <t>Supportive</t>
  </si>
  <si>
    <t>Restrospective Case Report</t>
  </si>
  <si>
    <t xml:space="preserve">Restrospective case report </t>
  </si>
  <si>
    <t>Leptospira interrogans</t>
  </si>
  <si>
    <t>Direct organism detection</t>
  </si>
  <si>
    <t>Hung, W-L. 2011, Clinical Neurology and Neuroscience</t>
  </si>
  <si>
    <t>Human Immunodeficiency Virus</t>
  </si>
  <si>
    <t>Cavalcante, P. 2010, Annals of Neurology</t>
  </si>
  <si>
    <r>
      <rPr>
        <b/>
        <sz val="12"/>
        <color theme="1"/>
        <rFont val="Arial Narrow"/>
        <family val="2"/>
      </rPr>
      <t>N Score</t>
    </r>
    <r>
      <rPr>
        <sz val="12"/>
        <color theme="1"/>
        <rFont val="Arial Narrow"/>
        <family val="2"/>
      </rPr>
      <t xml:space="preserve">: Number of MG patients infected </t>
    </r>
  </si>
  <si>
    <t>Cavalcante, P. 2010, Neurology</t>
  </si>
  <si>
    <t>Poliovirus</t>
  </si>
  <si>
    <t>All other observations</t>
  </si>
  <si>
    <t>Tackenberg, B. 2009, Journal of Neuroimmunology</t>
  </si>
  <si>
    <t>Cytomegalovirus</t>
  </si>
  <si>
    <t>Was causality established?</t>
  </si>
  <si>
    <t xml:space="preserve">Prospective experimental evidence of causality, which is likely to include mechanistic dissection of immunopathogenesis </t>
  </si>
  <si>
    <t>All other signs of infection</t>
  </si>
  <si>
    <t>No</t>
  </si>
  <si>
    <t>Molko, N. 2017, Neurology</t>
  </si>
  <si>
    <t>Restrospective Case Series</t>
  </si>
  <si>
    <t xml:space="preserve">Zika Virus </t>
  </si>
  <si>
    <t>Sherpa, M. 2017, The American Journal of Case Reports</t>
  </si>
  <si>
    <t>Cavalcante, P, 2011, Autoimmune Diseases</t>
  </si>
  <si>
    <t>Suggestion of a viral contribution to the intrathymic alterations leading to MG</t>
  </si>
  <si>
    <t xml:space="preserve">Suggestion of a viral contribution to intrathymic chronic inflammation leading to MG </t>
  </si>
  <si>
    <r>
      <rPr>
        <b/>
        <sz val="12"/>
        <color theme="1"/>
        <rFont val="Arial Narrow"/>
        <family val="2"/>
      </rPr>
      <t>Q9</t>
    </r>
    <r>
      <rPr>
        <sz val="12"/>
        <color theme="1"/>
        <rFont val="Arial Narrow"/>
        <family val="2"/>
      </rPr>
      <t xml:space="preserve">: Are the results clearly and objectively presented? </t>
    </r>
  </si>
  <si>
    <r>
      <rPr>
        <b/>
        <sz val="12"/>
        <color theme="1"/>
        <rFont val="Arial Narrow"/>
        <family val="2"/>
      </rPr>
      <t>Q8</t>
    </r>
    <r>
      <rPr>
        <sz val="12"/>
        <color theme="1"/>
        <rFont val="Arial Narrow"/>
        <family val="2"/>
      </rPr>
      <t xml:space="preserve">: Is clinical status clearly defined in relation to infection? </t>
    </r>
  </si>
  <si>
    <r>
      <rPr>
        <b/>
        <sz val="12"/>
        <color theme="1"/>
        <rFont val="Arial Narrow"/>
        <family val="2"/>
      </rPr>
      <t>Q3</t>
    </r>
    <r>
      <rPr>
        <sz val="12"/>
        <color theme="1"/>
        <rFont val="Arial Narrow"/>
        <family val="2"/>
      </rPr>
      <t>: Does the study involve multiple hospitals, clinics, and/or research institutions? (patients)</t>
    </r>
  </si>
  <si>
    <t>Greco, M. 2016, Journal of Clinical Medicine Research</t>
  </si>
  <si>
    <t>Christopoulos, P. 2015, Journal of Immunology</t>
  </si>
  <si>
    <t>Kakalacheva, K. 2011, Annals of Neurology</t>
  </si>
  <si>
    <t>Barzago, C. 2016, Immunobiology</t>
  </si>
  <si>
    <t>Saha, A. 2007, Singapore Medical Journal</t>
  </si>
  <si>
    <t>Leis, A.A. 2014, Muscle &amp; Nerve</t>
  </si>
  <si>
    <t>Halfon, P. 1996, Journal of Viral Hepatitis</t>
  </si>
  <si>
    <t xml:space="preserve">Hepatitis E Virus </t>
  </si>
  <si>
    <t>Belbezier, A. 2014, Emerging Infectious Diseases</t>
  </si>
  <si>
    <t>Cross-Sectional Study</t>
  </si>
  <si>
    <t>Retrospective Case Report</t>
  </si>
  <si>
    <t>Stratification is suggested but details are not explicitly stated</t>
  </si>
  <si>
    <t>Hepatitis C Virus</t>
  </si>
  <si>
    <t>Demonstrated clinical improvement following treatment of infection</t>
  </si>
  <si>
    <t>Leishmania infantum</t>
  </si>
  <si>
    <t xml:space="preserve">Direct organism detection (culture, cytology, PCR) </t>
  </si>
  <si>
    <t>Eddy, S. 1999, Digestive Diseases and Sciences</t>
  </si>
  <si>
    <t xml:space="preserve">Argues against Epstein Barr virus as a cause of MG </t>
  </si>
  <si>
    <t>Rennspiess, D. 2015, Journal of Thoracic Oncology</t>
  </si>
  <si>
    <t>Felice,  K.J. 2005, Journal of Child Neurology</t>
  </si>
  <si>
    <t>Varicella-Zoster Virus</t>
  </si>
  <si>
    <t>Fukui, T. 1994, European Neurology</t>
  </si>
  <si>
    <t>Authier, F.J. 1995, Muscle &amp; Nerve</t>
  </si>
  <si>
    <t xml:space="preserve">Serological detection of exposure </t>
  </si>
  <si>
    <t>Lalive, P.H. 2007, Muscle &amp; Nerve</t>
  </si>
  <si>
    <t>Mori, M. 2006, Journal of Neurological Sciences</t>
  </si>
  <si>
    <t>Korn, I.L. 1981, European Neurology</t>
  </si>
  <si>
    <t>The study describes multiple cases of post-infection MG: each case describes a different pathogen</t>
  </si>
  <si>
    <t>Korn, I.L. 1981, European Neurology (case 3)</t>
  </si>
  <si>
    <t>Measles virus (case 3)</t>
  </si>
  <si>
    <t>Korn, I.L. 1981, European Neurology (case 4)</t>
  </si>
  <si>
    <t>Varicella-Zoster Virus (case 4)</t>
  </si>
  <si>
    <t xml:space="preserve">Retrospective Case Series </t>
  </si>
  <si>
    <t>Prospective Case-Control Study</t>
  </si>
  <si>
    <t>10 (**note that only patients MG patients positive for anti-AChR antibodies and positive for HPyV7 sTAg-PCR and LTAg-PCR were included)</t>
  </si>
  <si>
    <t>Human Polyomavirus 7</t>
  </si>
  <si>
    <t>Addreses human polyomavirus 7 as a cause for thymoma</t>
  </si>
  <si>
    <t>1 (**note only the patient with supportive diagnosis (electrophysiology confirmed) of MG was assessed)</t>
  </si>
  <si>
    <t>Partially reported/suggested (patient experienced relapse of myasthenic symptoms despite consistent antiretroviral therapy)</t>
  </si>
  <si>
    <t>Patient experienced relapse of myasthenic symptoms despite consistent antiretroviral therapy</t>
  </si>
  <si>
    <t>14 (**only includes MG patients positive for anti-AChR antibodies and the pathogen)</t>
  </si>
  <si>
    <r>
      <rPr>
        <b/>
        <sz val="12"/>
        <color theme="1"/>
        <rFont val="Arial Narrow"/>
        <family val="2"/>
      </rPr>
      <t>Q13</t>
    </r>
    <r>
      <rPr>
        <sz val="12"/>
        <color theme="1"/>
        <rFont val="Arial Narrow"/>
        <family val="2"/>
      </rPr>
      <t>: Is there a clear conflict of interest/disclosure statement?</t>
    </r>
  </si>
  <si>
    <t>Partially reported/suggested (lack of results section)</t>
  </si>
  <si>
    <t xml:space="preserve">Restrospective Case Report </t>
  </si>
  <si>
    <t>10 (**only includes MG patients positive for anti-AChR antibodies and EBV DNA)</t>
  </si>
  <si>
    <t>14  (**only includes MG patients positive for anti-AChR antibodies and the pathogen)</t>
  </si>
  <si>
    <t>Demonstrated clinical improvement following recovery of infection</t>
  </si>
  <si>
    <t>Argues against hepatitis C virus as a cause of MG</t>
  </si>
  <si>
    <t>Partially reported/suggested (address polyomavirus as a cause of thymoma)</t>
  </si>
  <si>
    <t>The study describes multiple cases of post-infection MG: each case describes a different pathogen. Demonstrated clinical improvement following recovery of infection</t>
  </si>
  <si>
    <t>Maradona, J.A. 1995, Clinical Infectious Diseases</t>
  </si>
  <si>
    <t>Partially reported/suggested (lack of clear results section)</t>
  </si>
  <si>
    <t>Leis, A.A. 2005, Current Treatment Options in Neurology</t>
  </si>
  <si>
    <t>Strong, J. 1998, Canadian Journal of Neurological Sciences</t>
  </si>
  <si>
    <t>Bhibhatbhan, A. 2007, Muscle &amp; Nerve</t>
  </si>
  <si>
    <t>Cupler, E.J. 1996, Muscle &amp; Nerve</t>
  </si>
  <si>
    <t>Borgia, G. 2001, Journal of Interferon and Cytokine Research</t>
  </si>
  <si>
    <t xml:space="preserve">Lagrange, S. 1997, Lupus. </t>
  </si>
  <si>
    <t xml:space="preserve">Caponnetto, C. 2001, European Neurology. </t>
  </si>
  <si>
    <t>Wessel, H.B. 1987, Pediatric Neurology</t>
  </si>
  <si>
    <t>Urdaneta-Carruyo, E. 2000, Journa of Paediatrics and Child Health</t>
  </si>
  <si>
    <t>Cavalcante, P. 2017, Oncotarget</t>
  </si>
  <si>
    <t>All other references to disease heterogeneity</t>
  </si>
  <si>
    <t>Chteinberg, E. 2019, Thoracic Oncology</t>
  </si>
  <si>
    <t>Nath, A. 1990, Neurology</t>
  </si>
  <si>
    <t>Suggestive</t>
  </si>
  <si>
    <t>Epidemiological data</t>
  </si>
  <si>
    <t>no/Absent/Unclear/NA</t>
  </si>
  <si>
    <t>Human Parvovirus B19</t>
  </si>
  <si>
    <t>The article argues an association between amicrobial pustulosis and autoimmune disease, including MG</t>
  </si>
  <si>
    <t xml:space="preserve">Partially reported/suggested </t>
  </si>
  <si>
    <t>Human T Lymphotropic Virus Type III</t>
  </si>
  <si>
    <t>Human T Lymphotropic Virus Type I (HTLV-1 Associated Myelopathy)</t>
  </si>
  <si>
    <t>Clostridium botulinum</t>
  </si>
  <si>
    <t>Patient experienced motor recovery after infection was resolved, however, MG diagnosis was not confirmed</t>
  </si>
  <si>
    <t>Merkel Cell Polyomavirus</t>
  </si>
  <si>
    <t>DIagnostic</t>
  </si>
  <si>
    <t>Argues against MCPyV as a cause of thymoma/MG</t>
  </si>
  <si>
    <t>Gorthi, S.P. 2005, Journal of the Association of Physicians of India</t>
  </si>
  <si>
    <t xml:space="preserve">Kurokawa, T. 2008, Rinsho Shinkeigaku. </t>
  </si>
  <si>
    <t>Cufi, P. 2014, Journal of Autoimmunity</t>
  </si>
  <si>
    <t>Human Papillomavirus</t>
  </si>
  <si>
    <t>Knopf, L. 2010, Journal of Clinical Neuromuscular Disease</t>
  </si>
  <si>
    <t>Kuntzer, T. 2011, Neurology</t>
  </si>
  <si>
    <t>Direct organism detections (culture, cytology, PCR)</t>
  </si>
  <si>
    <t>Ragunathan, K. 2015, Journal of Neurology</t>
  </si>
  <si>
    <t>Martini, L. 1991, Revue Neurologique</t>
  </si>
  <si>
    <t>Lagrange, S. 1997, Lupus.</t>
  </si>
  <si>
    <t xml:space="preserve">Human Immunodeficiency Virus </t>
  </si>
  <si>
    <t>Patient was diagnosed with HIV at the age of 14 and was only diagnosed with MG at 27 - the onset of MG occurs multiple years after initial diagnosis of infection. Noted that the patient developed MG shortly after starting therapy with ritonavir (possible drug related onset of MG)</t>
  </si>
  <si>
    <t>Does not indicate how HIV infection was diagnosed - "female with established HIV infection"</t>
  </si>
  <si>
    <t>All other signs of infection (no clear definition of disease diagnosis)</t>
  </si>
  <si>
    <t xml:space="preserve">Hepatitis C virus </t>
  </si>
  <si>
    <t>Study describes the development of MG succeeding treatment with recombinant IFN-alpha2b therapy for HCV infection</t>
  </si>
  <si>
    <t xml:space="preserve">Elevated mRNA expression levels for p16 (a marker for HPV infections) were demonstrated in 11 MG-T patient samples. No MG samples demonstrated presence of HPV DNA. </t>
  </si>
  <si>
    <t>Total:</t>
  </si>
  <si>
    <t>MEAN IME SCORE:</t>
  </si>
  <si>
    <t>H1N1 influenza A</t>
  </si>
  <si>
    <t>MEDIAN IME SCORE</t>
  </si>
  <si>
    <t>Tiab, M. 1993, Annales de médicine interne</t>
  </si>
  <si>
    <t>Matsuda, M. 2000, Internal Medicine.</t>
  </si>
  <si>
    <t>Hepatitis B Virus</t>
  </si>
  <si>
    <t>Santantonio, T. 2006, Journal of Hepatology</t>
  </si>
  <si>
    <t>Csuka, D. 2012, European Journal of Neurology</t>
  </si>
  <si>
    <t>Direct organism detection (culture, cytology, PCR) *positive for Hep B surface antigen</t>
  </si>
  <si>
    <t>MG developed following treatment with higher doses of nIFN</t>
  </si>
  <si>
    <t>Definitive</t>
  </si>
  <si>
    <r>
      <t xml:space="preserve">Treatment of infection leads to clinical improvement or remission of MG </t>
    </r>
    <r>
      <rPr>
        <b/>
        <sz val="11"/>
        <color rgb="FF000000"/>
        <rFont val="Arial Narrow"/>
        <family val="2"/>
      </rPr>
      <t>OR</t>
    </r>
    <r>
      <rPr>
        <sz val="11"/>
        <color rgb="FF000000"/>
        <rFont val="Arial Narrow"/>
        <family val="2"/>
      </rPr>
      <t xml:space="preserve"> demonstration of  immunopathogenic mechanism(s) without prospective experimental interrogation</t>
    </r>
  </si>
  <si>
    <t>Epidemiological or other inferential (e.g. transcriptomic, immunohistochemical) data</t>
  </si>
  <si>
    <t>Prospective case-control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</si>
</sst>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1"/>
      <name val="Arial Narrow"/>
      <family val="2"/>
    </font>
    <font>
      <b/>
      <sz val="11"/>
      <color rgb="FFFF0000"/>
      <name val="Arial Narrow"/>
      <family val="2"/>
    </font>
    <font>
      <sz val="11"/>
      <color rgb="FF000000"/>
      <name val="Arial Narrow"/>
      <family val="2"/>
    </font>
    <font>
      <b/>
      <sz val="10"/>
      <color rgb="FF0070C0"/>
      <name val="Arial Narrow"/>
      <family val="2"/>
    </font>
    <font>
      <sz val="11"/>
      <color rgb="FF333333"/>
      <name val="Arial Narrow"/>
      <family val="2"/>
    </font>
    <font>
      <i/>
      <sz val="11"/>
      <color rgb="FF000000"/>
      <name val="Arial Narrow"/>
      <family val="2"/>
    </font>
    <font>
      <i/>
      <sz val="10"/>
      <color rgb="FF000000"/>
      <name val="Arial Narrow"/>
      <family val="2"/>
    </font>
    <font>
      <u/>
      <sz val="12"/>
      <color theme="10"/>
      <name val="Calibri"/>
      <family val="2"/>
      <scheme val="minor"/>
    </font>
    <font>
      <sz val="12"/>
      <color theme="1"/>
      <name val="Arial Narrow"/>
      <family val="2"/>
    </font>
    <font>
      <b/>
      <sz val="12"/>
      <color theme="1"/>
      <name val="Arial Narrow"/>
      <family val="2"/>
    </font>
    <font>
      <sz val="12"/>
      <color theme="1"/>
      <name val="Calibri (Body)"/>
    </font>
    <font>
      <sz val="11"/>
      <color theme="1"/>
      <name val="Calibri"/>
      <family val="2"/>
      <scheme val="minor"/>
    </font>
    <font>
      <sz val="11"/>
      <color rgb="FF231F20"/>
      <name val="Calibri"/>
      <family val="2"/>
      <scheme val="minor"/>
    </font>
    <font>
      <sz val="12"/>
      <color rgb="FF000000"/>
      <name val="Calibri"/>
      <family val="2"/>
      <scheme val="minor"/>
    </font>
    <font>
      <sz val="11"/>
      <name val="Calibri (Body)"/>
    </font>
    <font>
      <b/>
      <i/>
      <sz val="11"/>
      <color rgb="FF0070C0"/>
      <name val="Arial Narrow"/>
      <family val="2"/>
    </font>
    <font>
      <sz val="11"/>
      <color rgb="FFFF0000"/>
      <name val="Arial Narrow"/>
      <family val="2"/>
    </font>
    <font>
      <b/>
      <sz val="11"/>
      <color rgb="FF000000"/>
      <name val="Arial Narrow"/>
      <family val="2"/>
    </font>
    <font>
      <i/>
      <sz val="11"/>
      <color theme="1"/>
      <name val="Calibri"/>
      <family val="2"/>
      <scheme val="minor"/>
    </font>
    <font>
      <i/>
      <sz val="11"/>
      <color rgb="FF222222"/>
      <name val="Calibri"/>
      <family val="2"/>
      <scheme val="minor"/>
    </font>
    <font>
      <sz val="11"/>
      <name val="Calibri"/>
      <family val="2"/>
      <scheme val="minor"/>
    </font>
    <font>
      <b/>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EFD4D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F5D7FF"/>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93">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6" fillId="0" borderId="0" xfId="0" applyFont="1"/>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10" fillId="0" borderId="0" xfId="0" applyFont="1" applyAlignment="1">
      <alignment horizontal="left" vertical="center" wrapText="1"/>
    </xf>
    <xf numFmtId="0" fontId="11" fillId="0" borderId="0" xfId="1" applyAlignment="1">
      <alignment vertical="center"/>
    </xf>
    <xf numFmtId="0" fontId="0" fillId="0" borderId="0" xfId="0" applyAlignment="1">
      <alignment horizontal="center"/>
    </xf>
    <xf numFmtId="0" fontId="0" fillId="0" borderId="0" xfId="0" applyAlignment="1">
      <alignment horizontal="left"/>
    </xf>
    <xf numFmtId="0" fontId="4" fillId="0" borderId="1" xfId="0" applyFont="1" applyBorder="1" applyAlignment="1">
      <alignment horizontal="left" vertical="center" wrapText="1"/>
    </xf>
    <xf numFmtId="0" fontId="12" fillId="6"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3" fillId="7"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3" fillId="8"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0" fillId="0" borderId="1" xfId="0" applyBorder="1" applyAlignment="1">
      <alignment horizontal="left" vertical="center"/>
    </xf>
    <xf numFmtId="2" fontId="0" fillId="0" borderId="1" xfId="0" applyNumberFormat="1"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xf>
    <xf numFmtId="0" fontId="15"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Fill="1" applyBorder="1" applyAlignment="1">
      <alignment horizontal="left" vertical="center" wrapText="1"/>
    </xf>
    <xf numFmtId="0" fontId="0" fillId="0" borderId="1" xfId="0" applyFill="1" applyBorder="1" applyAlignment="1">
      <alignment horizontal="left" vertical="center"/>
    </xf>
    <xf numFmtId="0" fontId="0" fillId="10" borderId="1" xfId="0" applyFill="1" applyBorder="1" applyAlignment="1">
      <alignment horizontal="left"/>
    </xf>
    <xf numFmtId="0" fontId="15" fillId="0" borderId="1" xfId="0" applyFont="1" applyFill="1" applyBorder="1" applyAlignment="1">
      <alignment horizontal="left" vertical="center"/>
    </xf>
    <xf numFmtId="0" fontId="4" fillId="3"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2" fontId="4" fillId="0" borderId="1" xfId="0" applyNumberFormat="1" applyFont="1" applyBorder="1" applyAlignment="1">
      <alignment horizontal="left" vertical="center" wrapText="1"/>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6" fillId="0" borderId="1" xfId="0" applyFont="1" applyFill="1" applyBorder="1" applyAlignment="1">
      <alignment horizontal="left" vertical="center" wrapText="1"/>
    </xf>
    <xf numFmtId="2" fontId="0" fillId="0" borderId="1" xfId="0" applyNumberFormat="1" applyFill="1" applyBorder="1" applyAlignment="1">
      <alignment horizontal="left" vertical="center"/>
    </xf>
    <xf numFmtId="0" fontId="17" fillId="0" borderId="1" xfId="0" applyFont="1" applyFill="1" applyBorder="1" applyAlignment="1">
      <alignment horizontal="left" vertical="center" wrapText="1"/>
    </xf>
    <xf numFmtId="0" fontId="15" fillId="10" borderId="1" xfId="0" applyFont="1" applyFill="1" applyBorder="1" applyAlignment="1">
      <alignment horizontal="left" vertical="center"/>
    </xf>
    <xf numFmtId="0" fontId="15" fillId="10" borderId="1" xfId="0" applyFont="1" applyFill="1" applyBorder="1" applyAlignment="1">
      <alignment horizontal="left" vertical="center" wrapText="1"/>
    </xf>
    <xf numFmtId="2" fontId="15" fillId="0" borderId="1" xfId="0" applyNumberFormat="1" applyFont="1" applyBorder="1" applyAlignment="1">
      <alignment horizontal="left" vertical="center"/>
    </xf>
    <xf numFmtId="0" fontId="24" fillId="10" borderId="1" xfId="0" applyFont="1" applyFill="1" applyBorder="1" applyAlignment="1">
      <alignment horizontal="left" vertical="center" wrapText="1"/>
    </xf>
    <xf numFmtId="0" fontId="0" fillId="0" borderId="1" xfId="0" applyFont="1" applyFill="1" applyBorder="1" applyAlignment="1">
      <alignment wrapText="1"/>
    </xf>
    <xf numFmtId="0" fontId="0" fillId="0" borderId="1" xfId="0" applyBorder="1" applyAlignment="1">
      <alignment wrapText="1"/>
    </xf>
    <xf numFmtId="0" fontId="0" fillId="0" borderId="1" xfId="0" applyBorder="1"/>
    <xf numFmtId="0" fontId="0" fillId="0" borderId="1" xfId="0" applyFill="1" applyBorder="1" applyAlignment="1">
      <alignment wrapText="1"/>
    </xf>
    <xf numFmtId="0" fontId="0" fillId="0" borderId="1" xfId="0" applyFill="1" applyBorder="1" applyAlignment="1">
      <alignment horizontal="left"/>
    </xf>
    <xf numFmtId="0" fontId="0" fillId="0" borderId="1" xfId="0" applyFill="1" applyBorder="1" applyAlignment="1">
      <alignment horizontal="left" wrapText="1"/>
    </xf>
    <xf numFmtId="2" fontId="15" fillId="0" borderId="1" xfId="0" applyNumberFormat="1" applyFont="1" applyFill="1" applyBorder="1" applyAlignment="1">
      <alignment horizontal="left" vertical="center"/>
    </xf>
    <xf numFmtId="0" fontId="0" fillId="10" borderId="1" xfId="0" applyFill="1" applyBorder="1"/>
    <xf numFmtId="0" fontId="0" fillId="0" borderId="1" xfId="0" applyFont="1" applyFill="1" applyBorder="1"/>
    <xf numFmtId="0" fontId="22" fillId="0" borderId="1" xfId="0" applyFont="1" applyFill="1" applyBorder="1" applyAlignment="1">
      <alignment horizontal="left" vertical="center" wrapText="1"/>
    </xf>
    <xf numFmtId="0" fontId="0" fillId="0" borderId="0" xfId="0" applyFill="1" applyBorder="1" applyAlignment="1">
      <alignment wrapText="1"/>
    </xf>
    <xf numFmtId="0" fontId="0" fillId="0" borderId="2" xfId="0" applyFill="1" applyBorder="1" applyAlignment="1">
      <alignment wrapText="1"/>
    </xf>
    <xf numFmtId="0" fontId="0" fillId="0" borderId="0" xfId="0" applyFill="1" applyBorder="1"/>
    <xf numFmtId="0" fontId="15" fillId="0" borderId="0" xfId="0" applyFont="1" applyFill="1" applyBorder="1" applyAlignment="1">
      <alignment horizontal="left" vertical="center"/>
    </xf>
    <xf numFmtId="0" fontId="0" fillId="0" borderId="0" xfId="0" applyBorder="1"/>
    <xf numFmtId="0" fontId="0" fillId="0" borderId="1" xfId="0" applyFill="1" applyBorder="1"/>
    <xf numFmtId="2" fontId="0" fillId="0" borderId="1" xfId="0" applyNumberFormat="1" applyFill="1" applyBorder="1"/>
    <xf numFmtId="0" fontId="3" fillId="0" borderId="0" xfId="0" applyFont="1" applyAlignment="1">
      <alignment wrapText="1"/>
    </xf>
    <xf numFmtId="0" fontId="3" fillId="0" borderId="1" xfId="0" applyFont="1" applyBorder="1"/>
    <xf numFmtId="2" fontId="0" fillId="0" borderId="1" xfId="0" applyNumberFormat="1" applyBorder="1"/>
    <xf numFmtId="0" fontId="2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3" xfId="0" applyFont="1" applyFill="1" applyBorder="1"/>
    <xf numFmtId="0" fontId="3" fillId="0" borderId="3" xfId="0" applyFont="1" applyBorder="1"/>
    <xf numFmtId="0" fontId="3" fillId="0" borderId="0" xfId="0" applyFont="1" applyFill="1" applyBorder="1"/>
    <xf numFmtId="0" fontId="3" fillId="0" borderId="0" xfId="0" applyFont="1" applyBorder="1"/>
    <xf numFmtId="0" fontId="0" fillId="0" borderId="4" xfId="0" applyFill="1" applyBorder="1" applyAlignment="1">
      <alignment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xf numFmtId="0" fontId="0" fillId="0" borderId="0" xfId="0" applyFill="1" applyAlignment="1">
      <alignment wrapText="1"/>
    </xf>
    <xf numFmtId="0" fontId="15"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xf numFmtId="0" fontId="6" fillId="0" borderId="0" xfId="0" applyFont="1" applyAlignment="1">
      <alignment vertical="center" wrapText="1"/>
    </xf>
    <xf numFmtId="0" fontId="19" fillId="0" borderId="0" xfId="0" applyFont="1" applyAlignment="1">
      <alignment horizontal="left"/>
    </xf>
    <xf numFmtId="0" fontId="20" fillId="0" borderId="0" xfId="0" applyFont="1" applyAlignment="1">
      <alignment horizontal="left" vertical="center" wrapText="1"/>
    </xf>
    <xf numFmtId="0" fontId="0" fillId="0" borderId="0" xfId="0" applyAlignment="1">
      <alignment horizontal="center" vertical="center" wrapText="1"/>
    </xf>
    <xf numFmtId="0" fontId="1" fillId="0" borderId="1"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5D7FF"/>
      <color rgb="FFF9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558800</xdr:colOff>
      <xdr:row>1</xdr:row>
      <xdr:rowOff>63500</xdr:rowOff>
    </xdr:from>
    <xdr:to>
      <xdr:col>9</xdr:col>
      <xdr:colOff>241300</xdr:colOff>
      <xdr:row>6</xdr:row>
      <xdr:rowOff>478754</xdr:rowOff>
    </xdr:to>
    <xdr:pic>
      <xdr:nvPicPr>
        <xdr:cNvPr id="2" name="Picture 1">
          <a:extLst>
            <a:ext uri="{FF2B5EF4-FFF2-40B4-BE49-F238E27FC236}">
              <a16:creationId xmlns:a16="http://schemas.microsoft.com/office/drawing/2014/main" id="{506DF534-5B3C-264E-8F74-6F0D79E0E2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55200" y="266700"/>
          <a:ext cx="5461000" cy="7095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04111-439D-9742-8E1A-667D7B78E6E9}">
  <dimension ref="A1:O59"/>
  <sheetViews>
    <sheetView tabSelected="1" zoomScale="49" zoomScaleNormal="40" workbookViewId="0">
      <pane xSplit="1" ySplit="1" topLeftCell="B39" activePane="bottomRight" state="frozen"/>
      <selection pane="topRight" activeCell="B1" sqref="B1"/>
      <selection pane="bottomLeft" activeCell="A2" sqref="A2"/>
      <selection pane="bottomRight" activeCell="H19" sqref="H19"/>
    </sheetView>
  </sheetViews>
  <sheetFormatPr defaultColWidth="10.69921875" defaultRowHeight="15.6" x14ac:dyDescent="0.3"/>
  <cols>
    <col min="1" max="1" width="23.69921875" customWidth="1"/>
    <col min="2" max="2" width="17.69921875" customWidth="1"/>
    <col min="3" max="3" width="16.69921875" customWidth="1"/>
    <col min="4" max="4" width="8" customWidth="1"/>
    <col min="5" max="5" width="15" customWidth="1"/>
    <col min="6" max="6" width="18.796875" customWidth="1"/>
    <col min="7" max="7" width="26.19921875" customWidth="1"/>
    <col min="8" max="8" width="39.296875" customWidth="1"/>
    <col min="9" max="9" width="21.69921875" customWidth="1"/>
    <col min="10" max="10" width="24.69921875" customWidth="1"/>
    <col min="11" max="11" width="27.09765625" customWidth="1"/>
    <col min="12" max="12" width="7.296875" customWidth="1"/>
    <col min="13" max="13" width="21.19921875" customWidth="1"/>
    <col min="14" max="14" width="16.19921875" customWidth="1"/>
  </cols>
  <sheetData>
    <row r="1" spans="1:15" ht="27.6" x14ac:dyDescent="0.3">
      <c r="A1" s="11" t="s">
        <v>0</v>
      </c>
      <c r="B1" s="11" t="s">
        <v>1</v>
      </c>
      <c r="C1" s="35" t="s">
        <v>7</v>
      </c>
      <c r="D1" s="36" t="s">
        <v>2</v>
      </c>
      <c r="E1" s="35" t="s">
        <v>3</v>
      </c>
      <c r="F1" s="35" t="s">
        <v>4</v>
      </c>
      <c r="G1" s="35" t="s">
        <v>5</v>
      </c>
      <c r="H1" s="35" t="s">
        <v>6</v>
      </c>
      <c r="I1" s="11" t="s">
        <v>31</v>
      </c>
      <c r="J1" s="11" t="s">
        <v>8</v>
      </c>
      <c r="K1" s="35" t="s">
        <v>29</v>
      </c>
      <c r="L1" s="37" t="s">
        <v>9</v>
      </c>
    </row>
    <row r="2" spans="1:15" ht="55.95" customHeight="1" x14ac:dyDescent="0.3">
      <c r="A2" s="31" t="s">
        <v>93</v>
      </c>
      <c r="B2" s="31" t="s">
        <v>145</v>
      </c>
      <c r="C2" s="28" t="s">
        <v>94</v>
      </c>
      <c r="D2" s="30">
        <f>'IME Calculations'!AE2</f>
        <v>30</v>
      </c>
      <c r="E2" s="30" t="s">
        <v>70</v>
      </c>
      <c r="F2" s="28" t="s">
        <v>127</v>
      </c>
      <c r="G2" s="38" t="s">
        <v>177</v>
      </c>
      <c r="H2" s="39" t="s">
        <v>107</v>
      </c>
      <c r="I2" s="30" t="s">
        <v>32</v>
      </c>
      <c r="J2" s="31" t="s">
        <v>84</v>
      </c>
      <c r="K2" s="28">
        <v>4</v>
      </c>
      <c r="L2" s="47">
        <f>'IME Calculations'!AS2</f>
        <v>4.2916666666666661</v>
      </c>
    </row>
    <row r="3" spans="1:15" ht="60" customHeight="1" x14ac:dyDescent="0.3">
      <c r="A3" s="31" t="s">
        <v>91</v>
      </c>
      <c r="B3" s="28" t="s">
        <v>145</v>
      </c>
      <c r="C3" s="28" t="s">
        <v>81</v>
      </c>
      <c r="D3" s="30">
        <f>'IME Calculations'!AE3</f>
        <v>26</v>
      </c>
      <c r="E3" s="30" t="s">
        <v>70</v>
      </c>
      <c r="F3" s="28" t="s">
        <v>127</v>
      </c>
      <c r="G3" s="38" t="s">
        <v>177</v>
      </c>
      <c r="H3" s="39" t="s">
        <v>107</v>
      </c>
      <c r="I3" s="30" t="s">
        <v>32</v>
      </c>
      <c r="J3" s="31" t="s">
        <v>79</v>
      </c>
      <c r="K3" s="28" t="s">
        <v>152</v>
      </c>
      <c r="L3" s="47">
        <f>'IME Calculations'!AS3</f>
        <v>4.875</v>
      </c>
    </row>
    <row r="4" spans="1:15" ht="49.05" customHeight="1" x14ac:dyDescent="0.3">
      <c r="A4" s="31" t="s">
        <v>89</v>
      </c>
      <c r="B4" s="31" t="s">
        <v>85</v>
      </c>
      <c r="C4" s="31" t="s">
        <v>90</v>
      </c>
      <c r="D4" s="30">
        <f>'IME Calculations'!AE4</f>
        <v>26</v>
      </c>
      <c r="E4" s="31" t="s">
        <v>70</v>
      </c>
      <c r="F4" s="28" t="s">
        <v>127</v>
      </c>
      <c r="G4" s="38" t="s">
        <v>71</v>
      </c>
      <c r="H4" s="48"/>
      <c r="I4" s="31" t="s">
        <v>32</v>
      </c>
      <c r="J4" s="31" t="s">
        <v>79</v>
      </c>
      <c r="K4" s="30">
        <v>1</v>
      </c>
      <c r="L4" s="47">
        <f>'IME Calculations'!AS4</f>
        <v>2.708333333333333</v>
      </c>
    </row>
    <row r="5" spans="1:15" ht="28.8" x14ac:dyDescent="0.3">
      <c r="A5" s="31" t="s">
        <v>96</v>
      </c>
      <c r="B5" s="31" t="s">
        <v>145</v>
      </c>
      <c r="C5" s="34" t="s">
        <v>97</v>
      </c>
      <c r="D5" s="34">
        <f>'IME Calculations'!AE5</f>
        <v>34</v>
      </c>
      <c r="E5" s="34" t="s">
        <v>70</v>
      </c>
      <c r="F5" s="80" t="s">
        <v>77</v>
      </c>
      <c r="G5" s="41" t="s">
        <v>71</v>
      </c>
      <c r="H5" s="34"/>
      <c r="I5" s="34" t="s">
        <v>32</v>
      </c>
      <c r="J5" s="34" t="s">
        <v>79</v>
      </c>
      <c r="K5" s="34">
        <v>19</v>
      </c>
      <c r="L5" s="55">
        <f>'IME Calculations'!AS5</f>
        <v>4.208333333333333</v>
      </c>
      <c r="M5" s="9"/>
      <c r="N5" s="9"/>
      <c r="O5" s="70"/>
    </row>
    <row r="6" spans="1:15" ht="28.8" x14ac:dyDescent="0.3">
      <c r="A6" s="31" t="s">
        <v>82</v>
      </c>
      <c r="B6" s="31" t="s">
        <v>85</v>
      </c>
      <c r="C6" s="58" t="s">
        <v>87</v>
      </c>
      <c r="D6" s="34">
        <f>'IME Calculations'!AE6</f>
        <v>23</v>
      </c>
      <c r="E6" s="31" t="s">
        <v>70</v>
      </c>
      <c r="F6" s="80" t="s">
        <v>77</v>
      </c>
      <c r="G6" s="38" t="s">
        <v>84</v>
      </c>
      <c r="H6" s="39" t="s">
        <v>125</v>
      </c>
      <c r="I6" s="31" t="s">
        <v>32</v>
      </c>
      <c r="J6" s="31" t="s">
        <v>84</v>
      </c>
      <c r="K6" s="34">
        <v>1</v>
      </c>
      <c r="L6" s="55">
        <f>'IME Calculations'!AS6</f>
        <v>3.3125</v>
      </c>
    </row>
    <row r="7" spans="1:15" ht="28.8" x14ac:dyDescent="0.3">
      <c r="A7" s="42" t="s">
        <v>117</v>
      </c>
      <c r="B7" s="31" t="s">
        <v>144</v>
      </c>
      <c r="C7" s="31" t="s">
        <v>68</v>
      </c>
      <c r="D7" s="34">
        <f>'IME Calculations'!AE7</f>
        <v>31</v>
      </c>
      <c r="E7" s="34" t="s">
        <v>70</v>
      </c>
      <c r="F7" s="80" t="s">
        <v>77</v>
      </c>
      <c r="G7" s="38" t="s">
        <v>177</v>
      </c>
      <c r="H7" s="40"/>
      <c r="I7" s="34" t="s">
        <v>32</v>
      </c>
      <c r="J7" s="31" t="s">
        <v>79</v>
      </c>
      <c r="K7" s="34">
        <v>6</v>
      </c>
      <c r="L7" s="55">
        <f>'IME Calculations'!AS7</f>
        <v>3.4791666666666665</v>
      </c>
    </row>
    <row r="8" spans="1:15" ht="43.2" x14ac:dyDescent="0.3">
      <c r="A8" s="31" t="s">
        <v>102</v>
      </c>
      <c r="B8" s="31" t="s">
        <v>103</v>
      </c>
      <c r="C8" s="34" t="s">
        <v>104</v>
      </c>
      <c r="D8" s="34">
        <f>'IME Calculations'!AE8</f>
        <v>22</v>
      </c>
      <c r="E8" s="34" t="s">
        <v>70</v>
      </c>
      <c r="F8" s="31" t="s">
        <v>127</v>
      </c>
      <c r="G8" s="41" t="s">
        <v>71</v>
      </c>
      <c r="H8" s="45"/>
      <c r="I8" s="34" t="s">
        <v>32</v>
      </c>
      <c r="J8" s="31" t="s">
        <v>79</v>
      </c>
      <c r="K8" s="34">
        <v>2</v>
      </c>
      <c r="L8" s="55">
        <f>'IME Calculations'!AS8</f>
        <v>2.7916666666666665</v>
      </c>
    </row>
    <row r="9" spans="1:15" ht="43.2" x14ac:dyDescent="0.3">
      <c r="A9" s="31" t="s">
        <v>105</v>
      </c>
      <c r="B9" s="31" t="s">
        <v>122</v>
      </c>
      <c r="C9" s="31" t="s">
        <v>90</v>
      </c>
      <c r="D9" s="34">
        <f>'IME Calculations'!AE9</f>
        <v>24</v>
      </c>
      <c r="E9" s="34" t="s">
        <v>70</v>
      </c>
      <c r="F9" s="31" t="s">
        <v>127</v>
      </c>
      <c r="G9" s="38" t="s">
        <v>71</v>
      </c>
      <c r="H9" s="45"/>
      <c r="I9" s="34" t="s">
        <v>32</v>
      </c>
      <c r="J9" s="31" t="s">
        <v>79</v>
      </c>
      <c r="K9" s="34">
        <v>1</v>
      </c>
      <c r="L9" s="55">
        <f>'IME Calculations'!AS9</f>
        <v>2.6666666666666665</v>
      </c>
    </row>
    <row r="10" spans="1:15" ht="82.05" customHeight="1" x14ac:dyDescent="0.3">
      <c r="A10" s="31" t="s">
        <v>106</v>
      </c>
      <c r="B10" s="31" t="s">
        <v>145</v>
      </c>
      <c r="C10" s="81" t="s">
        <v>81</v>
      </c>
      <c r="D10" s="34">
        <f>'IME Calculations'!AE10</f>
        <v>36</v>
      </c>
      <c r="E10" s="34" t="s">
        <v>70</v>
      </c>
      <c r="F10" s="31" t="s">
        <v>33</v>
      </c>
      <c r="G10" s="41" t="s">
        <v>177</v>
      </c>
      <c r="H10" s="31" t="s">
        <v>108</v>
      </c>
      <c r="I10" s="34" t="s">
        <v>32</v>
      </c>
      <c r="J10" s="31" t="s">
        <v>79</v>
      </c>
      <c r="K10" s="31" t="s">
        <v>156</v>
      </c>
      <c r="L10" s="55">
        <f>'IME Calculations'!AS10</f>
        <v>4.9166666666666661</v>
      </c>
    </row>
    <row r="11" spans="1:15" ht="28.8" x14ac:dyDescent="0.3">
      <c r="A11" s="31" t="s">
        <v>112</v>
      </c>
      <c r="B11" s="31" t="s">
        <v>121</v>
      </c>
      <c r="C11" s="31" t="s">
        <v>68</v>
      </c>
      <c r="D11" s="34">
        <f>'IME Calculations'!AE11</f>
        <v>26</v>
      </c>
      <c r="E11" s="34" t="s">
        <v>70</v>
      </c>
      <c r="F11" s="31" t="s">
        <v>77</v>
      </c>
      <c r="G11" s="41" t="s">
        <v>177</v>
      </c>
      <c r="H11" s="31" t="s">
        <v>178</v>
      </c>
      <c r="I11" s="34" t="s">
        <v>32</v>
      </c>
      <c r="J11" s="31" t="s">
        <v>79</v>
      </c>
      <c r="K11" s="34">
        <v>5</v>
      </c>
      <c r="L11" s="55">
        <f>'IME Calculations'!AS11</f>
        <v>3.5416666666666665</v>
      </c>
    </row>
    <row r="12" spans="1:15" ht="43.2" x14ac:dyDescent="0.3">
      <c r="A12" s="31" t="s">
        <v>113</v>
      </c>
      <c r="B12" s="31" t="s">
        <v>145</v>
      </c>
      <c r="C12" s="82" t="s">
        <v>126</v>
      </c>
      <c r="D12" s="34">
        <f>'IME Calculations'!AE12</f>
        <v>26</v>
      </c>
      <c r="E12" s="34" t="s">
        <v>70</v>
      </c>
      <c r="F12" s="31" t="s">
        <v>127</v>
      </c>
      <c r="G12" s="41" t="s">
        <v>71</v>
      </c>
      <c r="H12" s="45"/>
      <c r="I12" s="34" t="s">
        <v>32</v>
      </c>
      <c r="J12" s="34" t="s">
        <v>79</v>
      </c>
      <c r="K12" s="34">
        <v>1</v>
      </c>
      <c r="L12" s="55">
        <f>'IME Calculations'!AS12</f>
        <v>3.708333333333333</v>
      </c>
    </row>
    <row r="13" spans="1:15" ht="28.8" x14ac:dyDescent="0.3">
      <c r="A13" s="31" t="s">
        <v>116</v>
      </c>
      <c r="B13" s="31" t="s">
        <v>85</v>
      </c>
      <c r="C13" s="34" t="s">
        <v>132</v>
      </c>
      <c r="D13" s="34">
        <f>'IME Calculations'!AE13</f>
        <v>26</v>
      </c>
      <c r="E13" s="34" t="s">
        <v>70</v>
      </c>
      <c r="F13" s="31" t="s">
        <v>100</v>
      </c>
      <c r="G13" s="41" t="s">
        <v>71</v>
      </c>
      <c r="H13" s="39" t="s">
        <v>158</v>
      </c>
      <c r="I13" s="34" t="s">
        <v>32</v>
      </c>
      <c r="J13" s="34" t="s">
        <v>84</v>
      </c>
      <c r="K13" s="34">
        <v>1</v>
      </c>
      <c r="L13" s="55">
        <f>'IME Calculations'!AS13</f>
        <v>1.7083333333333333</v>
      </c>
    </row>
    <row r="14" spans="1:15" ht="43.2" x14ac:dyDescent="0.3">
      <c r="A14" s="31" t="s">
        <v>118</v>
      </c>
      <c r="B14" s="31" t="s">
        <v>121</v>
      </c>
      <c r="C14" s="34" t="s">
        <v>124</v>
      </c>
      <c r="D14" s="34">
        <f>'IME Calculations'!AE14</f>
        <v>26</v>
      </c>
      <c r="E14" s="34" t="s">
        <v>70</v>
      </c>
      <c r="F14" s="31" t="s">
        <v>33</v>
      </c>
      <c r="G14" s="41" t="s">
        <v>71</v>
      </c>
      <c r="H14" s="31" t="s">
        <v>159</v>
      </c>
      <c r="I14" s="34" t="s">
        <v>32</v>
      </c>
      <c r="J14" s="34" t="s">
        <v>79</v>
      </c>
      <c r="K14" s="34">
        <v>3</v>
      </c>
      <c r="L14" s="55">
        <f>'IME Calculations'!AS14</f>
        <v>-3.208333333333333</v>
      </c>
    </row>
    <row r="15" spans="1:15" ht="43.2" x14ac:dyDescent="0.3">
      <c r="A15" s="31" t="s">
        <v>120</v>
      </c>
      <c r="B15" s="31" t="s">
        <v>122</v>
      </c>
      <c r="C15" s="31" t="s">
        <v>119</v>
      </c>
      <c r="D15" s="34">
        <f>'IME Calculations'!AE15</f>
        <v>19</v>
      </c>
      <c r="E15" s="34" t="s">
        <v>70</v>
      </c>
      <c r="F15" s="31" t="s">
        <v>127</v>
      </c>
      <c r="G15" s="41" t="s">
        <v>71</v>
      </c>
      <c r="H15" s="39" t="s">
        <v>158</v>
      </c>
      <c r="I15" s="34" t="s">
        <v>32</v>
      </c>
      <c r="J15" s="31" t="s">
        <v>79</v>
      </c>
      <c r="K15" s="34">
        <v>1</v>
      </c>
      <c r="L15" s="55">
        <f>'IME Calculations'!AS15</f>
        <v>2.5624999999999996</v>
      </c>
    </row>
    <row r="16" spans="1:15" ht="43.2" x14ac:dyDescent="0.3">
      <c r="A16" s="31" t="s">
        <v>128</v>
      </c>
      <c r="B16" s="31" t="s">
        <v>80</v>
      </c>
      <c r="C16" s="34" t="s">
        <v>124</v>
      </c>
      <c r="D16" s="34">
        <f>'IME Calculations'!AE16</f>
        <v>23</v>
      </c>
      <c r="E16" s="34" t="s">
        <v>70</v>
      </c>
      <c r="F16" s="31" t="s">
        <v>33</v>
      </c>
      <c r="G16" s="41" t="s">
        <v>71</v>
      </c>
      <c r="H16" s="34"/>
      <c r="I16" s="34" t="s">
        <v>32</v>
      </c>
      <c r="J16" s="34" t="s">
        <v>79</v>
      </c>
      <c r="K16" s="34">
        <v>1</v>
      </c>
      <c r="L16" s="55">
        <f>'IME Calculations'!AS16</f>
        <v>2.645833333333333</v>
      </c>
    </row>
    <row r="17" spans="1:14" ht="43.2" x14ac:dyDescent="0.3">
      <c r="A17" s="31" t="s">
        <v>114</v>
      </c>
      <c r="B17" s="31" t="s">
        <v>145</v>
      </c>
      <c r="C17" s="34" t="s">
        <v>81</v>
      </c>
      <c r="D17" s="34">
        <f>'IME Calculations'!AE17</f>
        <v>26</v>
      </c>
      <c r="E17" s="34" t="s">
        <v>70</v>
      </c>
      <c r="F17" s="31" t="s">
        <v>33</v>
      </c>
      <c r="G17" s="41" t="s">
        <v>71</v>
      </c>
      <c r="H17" s="31" t="s">
        <v>129</v>
      </c>
      <c r="I17" s="34" t="s">
        <v>32</v>
      </c>
      <c r="J17" s="34" t="s">
        <v>79</v>
      </c>
      <c r="K17" s="34">
        <v>4</v>
      </c>
      <c r="L17" s="55">
        <f>'IME Calculations'!AS17</f>
        <v>-3.5416666666666665</v>
      </c>
    </row>
    <row r="18" spans="1:14" ht="43.2" x14ac:dyDescent="0.3">
      <c r="A18" s="31" t="s">
        <v>130</v>
      </c>
      <c r="B18" s="28" t="s">
        <v>145</v>
      </c>
      <c r="C18" s="28" t="s">
        <v>147</v>
      </c>
      <c r="D18" s="30">
        <f>'IME Calculations'!AE18</f>
        <v>22</v>
      </c>
      <c r="E18" s="30" t="s">
        <v>70</v>
      </c>
      <c r="F18" s="28" t="s">
        <v>33</v>
      </c>
      <c r="G18" s="41" t="s">
        <v>71</v>
      </c>
      <c r="H18" s="28" t="s">
        <v>148</v>
      </c>
      <c r="I18" s="30" t="s">
        <v>32</v>
      </c>
      <c r="J18" s="30" t="s">
        <v>79</v>
      </c>
      <c r="K18" s="30">
        <v>10</v>
      </c>
      <c r="L18" s="47">
        <f>'IME Calculations'!AS18</f>
        <v>3.958333333333333</v>
      </c>
    </row>
    <row r="19" spans="1:14" ht="28.8" x14ac:dyDescent="0.3">
      <c r="A19" s="31" t="s">
        <v>131</v>
      </c>
      <c r="B19" s="31" t="s">
        <v>80</v>
      </c>
      <c r="C19" s="31" t="s">
        <v>132</v>
      </c>
      <c r="D19" s="34">
        <f>'IME Calculations'!AE19</f>
        <v>24</v>
      </c>
      <c r="E19" s="34" t="s">
        <v>70</v>
      </c>
      <c r="F19" s="31" t="s">
        <v>100</v>
      </c>
      <c r="G19" s="41" t="s">
        <v>84</v>
      </c>
      <c r="H19" s="45"/>
      <c r="I19" s="34" t="s">
        <v>32</v>
      </c>
      <c r="J19" s="34" t="s">
        <v>84</v>
      </c>
      <c r="K19" s="34">
        <v>1</v>
      </c>
      <c r="L19" s="55">
        <f>'IME Calculations'!AS19</f>
        <v>3</v>
      </c>
    </row>
    <row r="20" spans="1:14" ht="72" x14ac:dyDescent="0.3">
      <c r="A20" s="31" t="s">
        <v>133</v>
      </c>
      <c r="B20" s="31" t="s">
        <v>80</v>
      </c>
      <c r="C20" s="28" t="s">
        <v>184</v>
      </c>
      <c r="D20" s="30">
        <f>'IME Calculations'!AE20</f>
        <v>26</v>
      </c>
      <c r="E20" s="31" t="s">
        <v>70</v>
      </c>
      <c r="F20" s="28" t="s">
        <v>77</v>
      </c>
      <c r="G20" s="26" t="s">
        <v>71</v>
      </c>
      <c r="H20" s="45"/>
      <c r="I20" s="30" t="s">
        <v>32</v>
      </c>
      <c r="J20" s="30" t="s">
        <v>79</v>
      </c>
      <c r="K20" s="30">
        <v>1</v>
      </c>
      <c r="L20" s="47">
        <f>'IME Calculations'!AS20</f>
        <v>2.3749999999999996</v>
      </c>
    </row>
    <row r="21" spans="1:14" ht="43.2" x14ac:dyDescent="0.3">
      <c r="A21" s="31" t="s">
        <v>134</v>
      </c>
      <c r="B21" s="31" t="s">
        <v>80</v>
      </c>
      <c r="C21" s="28" t="s">
        <v>200</v>
      </c>
      <c r="D21" s="30">
        <f>'IME Calculations'!AE21</f>
        <v>19</v>
      </c>
      <c r="E21" s="30" t="s">
        <v>70</v>
      </c>
      <c r="F21" s="28" t="s">
        <v>135</v>
      </c>
      <c r="G21" s="41" t="s">
        <v>71</v>
      </c>
      <c r="H21" s="28" t="s">
        <v>151</v>
      </c>
      <c r="I21" s="30" t="s">
        <v>32</v>
      </c>
      <c r="J21" s="30" t="s">
        <v>84</v>
      </c>
      <c r="K21" s="30">
        <v>1</v>
      </c>
      <c r="L21" s="47">
        <f>'IME Calculations'!AS21</f>
        <v>1.8958333333333333</v>
      </c>
    </row>
    <row r="22" spans="1:14" ht="43.2" x14ac:dyDescent="0.3">
      <c r="A22" s="31" t="s">
        <v>136</v>
      </c>
      <c r="B22" s="31" t="s">
        <v>80</v>
      </c>
      <c r="C22" s="28" t="s">
        <v>200</v>
      </c>
      <c r="D22" s="30">
        <f>'IME Calculations'!AE22</f>
        <v>26</v>
      </c>
      <c r="E22" s="30" t="s">
        <v>70</v>
      </c>
      <c r="F22" s="28" t="s">
        <v>33</v>
      </c>
      <c r="G22" s="26" t="s">
        <v>71</v>
      </c>
      <c r="H22" s="46"/>
      <c r="I22" s="30" t="s">
        <v>32</v>
      </c>
      <c r="J22" s="30" t="s">
        <v>28</v>
      </c>
      <c r="K22" s="30">
        <v>1</v>
      </c>
      <c r="L22" s="47">
        <f>'IME Calculations'!AS22</f>
        <v>2.708333333333333</v>
      </c>
    </row>
    <row r="23" spans="1:14" ht="28.8" x14ac:dyDescent="0.3">
      <c r="A23" s="31" t="s">
        <v>137</v>
      </c>
      <c r="B23" s="31" t="s">
        <v>80</v>
      </c>
      <c r="C23" s="30" t="s">
        <v>97</v>
      </c>
      <c r="D23" s="30">
        <f>'IME Calculations'!AE23</f>
        <v>26</v>
      </c>
      <c r="E23" s="30" t="s">
        <v>70</v>
      </c>
      <c r="F23" s="28" t="s">
        <v>77</v>
      </c>
      <c r="G23" s="26" t="s">
        <v>71</v>
      </c>
      <c r="H23" s="45"/>
      <c r="I23" s="30" t="s">
        <v>32</v>
      </c>
      <c r="J23" s="30" t="s">
        <v>79</v>
      </c>
      <c r="K23" s="30">
        <v>1</v>
      </c>
      <c r="L23" s="47">
        <f>'IME Calculations'!AS23</f>
        <v>2.3749999999999996</v>
      </c>
    </row>
    <row r="24" spans="1:14" ht="57.6" x14ac:dyDescent="0.3">
      <c r="A24" s="31" t="s">
        <v>138</v>
      </c>
      <c r="B24" s="31" t="s">
        <v>80</v>
      </c>
      <c r="C24" s="31" t="s">
        <v>141</v>
      </c>
      <c r="D24" s="30">
        <f>'IME Calculations'!AE24</f>
        <v>23</v>
      </c>
      <c r="E24" s="34" t="s">
        <v>70</v>
      </c>
      <c r="F24" s="28" t="s">
        <v>100</v>
      </c>
      <c r="G24" s="26" t="s">
        <v>71</v>
      </c>
      <c r="H24" s="31" t="s">
        <v>161</v>
      </c>
      <c r="I24" s="30" t="s">
        <v>32</v>
      </c>
      <c r="J24" s="30" t="s">
        <v>28</v>
      </c>
      <c r="K24" s="30">
        <v>1</v>
      </c>
      <c r="L24" s="47">
        <f>'IME Calculations'!AS24</f>
        <v>1.9791666666666667</v>
      </c>
      <c r="M24" s="69"/>
    </row>
    <row r="25" spans="1:14" ht="28.8" x14ac:dyDescent="0.3">
      <c r="A25" s="31" t="s">
        <v>138</v>
      </c>
      <c r="B25" s="31" t="s">
        <v>80</v>
      </c>
      <c r="C25" s="31" t="s">
        <v>143</v>
      </c>
      <c r="D25" s="30">
        <f>'IME Calculations'!AE25</f>
        <v>19</v>
      </c>
      <c r="E25" s="34" t="s">
        <v>70</v>
      </c>
      <c r="F25" s="28" t="s">
        <v>100</v>
      </c>
      <c r="G25" s="26" t="s">
        <v>71</v>
      </c>
      <c r="H25" s="31" t="s">
        <v>139</v>
      </c>
      <c r="I25" s="30" t="s">
        <v>32</v>
      </c>
      <c r="J25" s="30" t="s">
        <v>28</v>
      </c>
      <c r="K25" s="30">
        <v>1</v>
      </c>
      <c r="L25" s="47">
        <f>'IME Calculations'!AS25</f>
        <v>1.8958333333333333</v>
      </c>
      <c r="N25" s="69"/>
    </row>
    <row r="26" spans="1:14" ht="31.2" x14ac:dyDescent="0.3">
      <c r="A26" s="31" t="s">
        <v>115</v>
      </c>
      <c r="B26" s="31" t="s">
        <v>145</v>
      </c>
      <c r="C26" s="54" t="s">
        <v>204</v>
      </c>
      <c r="D26" s="34">
        <f>'IME Calculations'!AE26</f>
        <v>34</v>
      </c>
      <c r="E26" s="53" t="s">
        <v>70</v>
      </c>
      <c r="F26" s="54" t="s">
        <v>100</v>
      </c>
      <c r="G26" s="52" t="s">
        <v>177</v>
      </c>
      <c r="H26" s="33"/>
      <c r="I26" s="53" t="s">
        <v>32</v>
      </c>
      <c r="J26" s="53" t="s">
        <v>79</v>
      </c>
      <c r="K26" s="53">
        <v>1</v>
      </c>
      <c r="L26" s="55">
        <f>'IME Calculations'!AS26</f>
        <v>3.8749999999999996</v>
      </c>
    </row>
    <row r="27" spans="1:14" ht="31.2" x14ac:dyDescent="0.3">
      <c r="A27" s="31" t="s">
        <v>115</v>
      </c>
      <c r="B27" s="31" t="s">
        <v>145</v>
      </c>
      <c r="C27" s="54" t="s">
        <v>209</v>
      </c>
      <c r="D27" s="34">
        <f>'IME Calculations'!AE27</f>
        <v>34</v>
      </c>
      <c r="E27" s="53" t="s">
        <v>70</v>
      </c>
      <c r="F27" s="54" t="s">
        <v>100</v>
      </c>
      <c r="G27" s="52" t="s">
        <v>177</v>
      </c>
      <c r="H27" s="33"/>
      <c r="I27" s="53" t="s">
        <v>32</v>
      </c>
      <c r="J27" s="53" t="s">
        <v>79</v>
      </c>
      <c r="K27" s="53">
        <v>1</v>
      </c>
      <c r="L27" s="55">
        <f>'IME Calculations'!AS27</f>
        <v>3.8749999999999996</v>
      </c>
    </row>
    <row r="28" spans="1:14" ht="31.2" x14ac:dyDescent="0.3">
      <c r="A28" s="31" t="s">
        <v>115</v>
      </c>
      <c r="B28" s="31" t="s">
        <v>145</v>
      </c>
      <c r="C28" s="54" t="s">
        <v>81</v>
      </c>
      <c r="D28" s="34">
        <f>'IME Calculations'!AE28</f>
        <v>34</v>
      </c>
      <c r="E28" s="53" t="s">
        <v>70</v>
      </c>
      <c r="F28" s="54" t="s">
        <v>100</v>
      </c>
      <c r="G28" s="52" t="s">
        <v>177</v>
      </c>
      <c r="H28" s="33"/>
      <c r="I28" s="53" t="s">
        <v>32</v>
      </c>
      <c r="J28" s="53" t="s">
        <v>79</v>
      </c>
      <c r="K28" s="53">
        <v>1</v>
      </c>
      <c r="L28" s="55">
        <f>'IME Calculations'!AS28</f>
        <v>3.8749999999999996</v>
      </c>
    </row>
    <row r="29" spans="1:14" ht="43.2" x14ac:dyDescent="0.3">
      <c r="A29" s="31" t="s">
        <v>162</v>
      </c>
      <c r="B29" s="31" t="s">
        <v>80</v>
      </c>
      <c r="C29" s="31" t="s">
        <v>90</v>
      </c>
      <c r="D29" s="30">
        <f>'IME Calculations'!AE29</f>
        <v>15</v>
      </c>
      <c r="E29" s="34" t="s">
        <v>70</v>
      </c>
      <c r="F29" s="31" t="s">
        <v>100</v>
      </c>
      <c r="G29" s="41" t="s">
        <v>71</v>
      </c>
      <c r="H29" s="33"/>
      <c r="I29" s="34" t="s">
        <v>32</v>
      </c>
      <c r="J29" s="34" t="s">
        <v>28</v>
      </c>
      <c r="K29" s="34">
        <v>1</v>
      </c>
      <c r="L29" s="47">
        <f>'IME Calculations'!AS29</f>
        <v>1.8124999999999998</v>
      </c>
    </row>
    <row r="30" spans="1:14" ht="43.2" x14ac:dyDescent="0.3">
      <c r="A30" s="31" t="s">
        <v>164</v>
      </c>
      <c r="B30" s="31" t="s">
        <v>122</v>
      </c>
      <c r="C30" s="31" t="s">
        <v>68</v>
      </c>
      <c r="D30" s="30">
        <f>'IME Calculations'!AE30</f>
        <v>9</v>
      </c>
      <c r="E30" s="34" t="s">
        <v>70</v>
      </c>
      <c r="F30" s="31" t="s">
        <v>100</v>
      </c>
      <c r="G30" s="31" t="s">
        <v>71</v>
      </c>
      <c r="H30" s="56"/>
      <c r="I30" s="34" t="s">
        <v>32</v>
      </c>
      <c r="J30" s="51" t="s">
        <v>79</v>
      </c>
      <c r="K30" s="51">
        <v>1</v>
      </c>
      <c r="L30" s="47">
        <f>'IME Calculations'!AS30</f>
        <v>1.6874999999999998</v>
      </c>
    </row>
    <row r="31" spans="1:14" ht="46.8" x14ac:dyDescent="0.3">
      <c r="A31" s="52" t="s">
        <v>165</v>
      </c>
      <c r="B31" s="31" t="s">
        <v>122</v>
      </c>
      <c r="C31" s="31" t="s">
        <v>90</v>
      </c>
      <c r="D31" s="30">
        <f>'IME Calculations'!AE31</f>
        <v>20</v>
      </c>
      <c r="E31" s="34" t="s">
        <v>70</v>
      </c>
      <c r="F31" s="31" t="s">
        <v>77</v>
      </c>
      <c r="G31" s="31" t="s">
        <v>71</v>
      </c>
      <c r="H31" s="56"/>
      <c r="I31" s="34" t="s">
        <v>32</v>
      </c>
      <c r="J31" s="34" t="s">
        <v>84</v>
      </c>
      <c r="K31" s="34">
        <v>1</v>
      </c>
      <c r="L31" s="47">
        <f>'IME Calculations'!AS31</f>
        <v>1.9166666666666665</v>
      </c>
    </row>
    <row r="32" spans="1:14" ht="31.2" x14ac:dyDescent="0.3">
      <c r="A32" s="52" t="s">
        <v>166</v>
      </c>
      <c r="B32" s="31" t="s">
        <v>122</v>
      </c>
      <c r="C32" s="31" t="s">
        <v>81</v>
      </c>
      <c r="D32" s="30">
        <f>'IME Calculations'!AE32</f>
        <v>22</v>
      </c>
      <c r="E32" s="34" t="s">
        <v>70</v>
      </c>
      <c r="F32" s="31" t="s">
        <v>77</v>
      </c>
      <c r="G32" s="31" t="s">
        <v>71</v>
      </c>
      <c r="H32" s="56"/>
      <c r="I32" s="34" t="s">
        <v>32</v>
      </c>
      <c r="J32" s="34" t="s">
        <v>79</v>
      </c>
      <c r="K32" s="34">
        <v>1</v>
      </c>
      <c r="L32" s="47">
        <f>'IME Calculations'!AS32</f>
        <v>2.2916666666666665</v>
      </c>
    </row>
    <row r="33" spans="1:14" ht="43.2" x14ac:dyDescent="0.3">
      <c r="A33" s="52" t="s">
        <v>167</v>
      </c>
      <c r="B33" s="31" t="s">
        <v>121</v>
      </c>
      <c r="C33" s="31" t="s">
        <v>90</v>
      </c>
      <c r="D33" s="30">
        <f>'IME Calculations'!AE33</f>
        <v>26</v>
      </c>
      <c r="E33" s="34" t="s">
        <v>70</v>
      </c>
      <c r="F33" s="31" t="s">
        <v>100</v>
      </c>
      <c r="G33" s="31" t="s">
        <v>71</v>
      </c>
      <c r="H33" s="56"/>
      <c r="I33" s="34" t="s">
        <v>32</v>
      </c>
      <c r="J33" s="34" t="s">
        <v>79</v>
      </c>
      <c r="K33" s="34">
        <v>3</v>
      </c>
      <c r="L33" s="47">
        <f>'IME Calculations'!AS33</f>
        <v>2.5416666666666665</v>
      </c>
      <c r="N33" s="66"/>
    </row>
    <row r="34" spans="1:14" ht="46.8" x14ac:dyDescent="0.3">
      <c r="A34" s="52" t="s">
        <v>168</v>
      </c>
      <c r="B34" s="50" t="s">
        <v>122</v>
      </c>
      <c r="C34" s="51" t="s">
        <v>124</v>
      </c>
      <c r="D34" s="30">
        <f>'IME Calculations'!AE34</f>
        <v>22</v>
      </c>
      <c r="E34" s="51" t="s">
        <v>70</v>
      </c>
      <c r="F34" s="50" t="s">
        <v>33</v>
      </c>
      <c r="G34" s="51" t="s">
        <v>71</v>
      </c>
      <c r="H34" s="50" t="s">
        <v>205</v>
      </c>
      <c r="I34" s="51" t="s">
        <v>32</v>
      </c>
      <c r="J34" s="51" t="s">
        <v>79</v>
      </c>
      <c r="K34" s="51">
        <v>1</v>
      </c>
      <c r="L34" s="47">
        <f>'IME Calculations'!AS34</f>
        <v>2.6249999999999996</v>
      </c>
    </row>
    <row r="35" spans="1:14" ht="46.8" x14ac:dyDescent="0.3">
      <c r="A35" s="57" t="s">
        <v>199</v>
      </c>
      <c r="B35" s="50" t="s">
        <v>122</v>
      </c>
      <c r="C35" s="31" t="s">
        <v>180</v>
      </c>
      <c r="D35" s="30">
        <f>'IME Calculations'!AE35</f>
        <v>15</v>
      </c>
      <c r="E35" s="34" t="s">
        <v>70</v>
      </c>
      <c r="F35" s="31" t="s">
        <v>77</v>
      </c>
      <c r="G35" s="51" t="s">
        <v>71</v>
      </c>
      <c r="H35" s="50" t="s">
        <v>181</v>
      </c>
      <c r="I35" s="51" t="s">
        <v>32</v>
      </c>
      <c r="J35" s="34" t="s">
        <v>84</v>
      </c>
      <c r="K35" s="34">
        <v>1</v>
      </c>
      <c r="L35" s="47">
        <f>'IME Calculations'!AS35</f>
        <v>1.8125</v>
      </c>
    </row>
    <row r="36" spans="1:14" ht="43.2" x14ac:dyDescent="0.3">
      <c r="A36" s="52" t="s">
        <v>170</v>
      </c>
      <c r="B36" s="50" t="s">
        <v>122</v>
      </c>
      <c r="C36" s="31" t="s">
        <v>124</v>
      </c>
      <c r="D36" s="30">
        <f>'IME Calculations'!AE36</f>
        <v>20</v>
      </c>
      <c r="E36" s="34" t="s">
        <v>70</v>
      </c>
      <c r="F36" s="31" t="s">
        <v>33</v>
      </c>
      <c r="G36" s="51" t="s">
        <v>71</v>
      </c>
      <c r="H36" s="56"/>
      <c r="I36" s="51" t="s">
        <v>32</v>
      </c>
      <c r="J36" s="34" t="s">
        <v>79</v>
      </c>
      <c r="K36" s="34">
        <v>1</v>
      </c>
      <c r="L36" s="47">
        <f>'IME Calculations'!AS36</f>
        <v>2.583333333333333</v>
      </c>
    </row>
    <row r="37" spans="1:14" ht="43.2" x14ac:dyDescent="0.3">
      <c r="A37" s="52" t="s">
        <v>171</v>
      </c>
      <c r="B37" s="50" t="s">
        <v>122</v>
      </c>
      <c r="C37" s="31" t="s">
        <v>183</v>
      </c>
      <c r="D37" s="30">
        <f>'IME Calculations'!AE37</f>
        <v>12</v>
      </c>
      <c r="E37" s="34" t="s">
        <v>70</v>
      </c>
      <c r="F37" s="31" t="s">
        <v>77</v>
      </c>
      <c r="G37" s="51" t="s">
        <v>71</v>
      </c>
      <c r="H37" s="56"/>
      <c r="I37" s="51" t="s">
        <v>32</v>
      </c>
      <c r="J37" s="34" t="s">
        <v>84</v>
      </c>
      <c r="K37" s="34">
        <v>1</v>
      </c>
      <c r="L37" s="47">
        <f>'IME Calculations'!AS37</f>
        <v>1.75</v>
      </c>
    </row>
    <row r="38" spans="1:14" ht="46.8" x14ac:dyDescent="0.3">
      <c r="A38" s="52" t="s">
        <v>172</v>
      </c>
      <c r="B38" s="50" t="s">
        <v>122</v>
      </c>
      <c r="C38" s="58" t="s">
        <v>185</v>
      </c>
      <c r="D38" s="30">
        <f>'IME Calculations'!AE38</f>
        <v>18</v>
      </c>
      <c r="E38" s="34" t="s">
        <v>70</v>
      </c>
      <c r="F38" s="31" t="s">
        <v>33</v>
      </c>
      <c r="G38" s="64" t="s">
        <v>84</v>
      </c>
      <c r="H38" s="50" t="s">
        <v>186</v>
      </c>
      <c r="I38" s="51" t="s">
        <v>32</v>
      </c>
      <c r="J38" s="34" t="s">
        <v>84</v>
      </c>
      <c r="K38" s="34">
        <v>1</v>
      </c>
      <c r="L38" s="47">
        <f>'IME Calculations'!AS38</f>
        <v>3.5416666666666665</v>
      </c>
    </row>
    <row r="39" spans="1:14" ht="43.2" x14ac:dyDescent="0.3">
      <c r="A39" s="49" t="s">
        <v>173</v>
      </c>
      <c r="B39" s="50" t="s">
        <v>145</v>
      </c>
      <c r="C39" s="31" t="s">
        <v>81</v>
      </c>
      <c r="D39" s="30">
        <f>'IME Calculations'!AE39</f>
        <v>36</v>
      </c>
      <c r="E39" s="34" t="s">
        <v>70</v>
      </c>
      <c r="F39" s="31" t="s">
        <v>33</v>
      </c>
      <c r="G39" s="51" t="s">
        <v>177</v>
      </c>
      <c r="H39" s="56"/>
      <c r="I39" s="51" t="s">
        <v>32</v>
      </c>
      <c r="J39" s="34" t="s">
        <v>79</v>
      </c>
      <c r="K39" s="51">
        <v>21</v>
      </c>
      <c r="L39" s="47">
        <f>'IME Calculations'!AS39</f>
        <v>5.2499999999999991</v>
      </c>
    </row>
    <row r="40" spans="1:14" ht="43.2" x14ac:dyDescent="0.3">
      <c r="A40" s="49" t="s">
        <v>175</v>
      </c>
      <c r="B40" s="52" t="s">
        <v>145</v>
      </c>
      <c r="C40" s="31" t="s">
        <v>187</v>
      </c>
      <c r="D40" s="34">
        <f>'IME Calculations'!AE40</f>
        <v>22</v>
      </c>
      <c r="E40" s="34" t="s">
        <v>70</v>
      </c>
      <c r="F40" s="31" t="s">
        <v>33</v>
      </c>
      <c r="G40" s="64" t="s">
        <v>71</v>
      </c>
      <c r="H40" s="52" t="s">
        <v>189</v>
      </c>
      <c r="I40" s="64" t="s">
        <v>32</v>
      </c>
      <c r="J40" s="34" t="s">
        <v>79</v>
      </c>
      <c r="K40" s="34">
        <v>2</v>
      </c>
      <c r="L40" s="55">
        <f>'IME Calculations'!AS40</f>
        <v>-3.7916666666666665</v>
      </c>
    </row>
    <row r="41" spans="1:14" ht="43.2" x14ac:dyDescent="0.3">
      <c r="A41" s="49" t="s">
        <v>176</v>
      </c>
      <c r="B41" s="50" t="s">
        <v>122</v>
      </c>
      <c r="C41" s="31" t="s">
        <v>90</v>
      </c>
      <c r="D41" s="30">
        <f>'IME Calculations'!AE41</f>
        <v>22</v>
      </c>
      <c r="E41" s="34" t="s">
        <v>70</v>
      </c>
      <c r="F41" s="31" t="s">
        <v>77</v>
      </c>
      <c r="G41" s="51" t="s">
        <v>71</v>
      </c>
      <c r="H41" s="56"/>
      <c r="I41" s="51" t="s">
        <v>32</v>
      </c>
      <c r="J41" s="34" t="s">
        <v>79</v>
      </c>
      <c r="K41" s="34">
        <v>1</v>
      </c>
      <c r="L41" s="47">
        <f>'IME Calculations'!AS41</f>
        <v>2.2916666666666665</v>
      </c>
    </row>
    <row r="42" spans="1:14" ht="46.8" x14ac:dyDescent="0.3">
      <c r="A42" s="52" t="s">
        <v>190</v>
      </c>
      <c r="B42" s="50" t="s">
        <v>122</v>
      </c>
      <c r="C42" s="31" t="s">
        <v>90</v>
      </c>
      <c r="D42" s="30">
        <f>'IME Calculations'!AE42</f>
        <v>22</v>
      </c>
      <c r="E42" s="51" t="s">
        <v>70</v>
      </c>
      <c r="F42" s="50" t="s">
        <v>77</v>
      </c>
      <c r="G42" s="51" t="s">
        <v>71</v>
      </c>
      <c r="H42" s="56"/>
      <c r="I42" s="51" t="s">
        <v>32</v>
      </c>
      <c r="J42" s="51" t="s">
        <v>79</v>
      </c>
      <c r="K42" s="51">
        <v>1</v>
      </c>
      <c r="L42" s="47">
        <f>'IME Calculations'!AS42</f>
        <v>2.2916666666666665</v>
      </c>
    </row>
    <row r="43" spans="1:14" ht="46.8" x14ac:dyDescent="0.3">
      <c r="A43" s="52" t="s">
        <v>191</v>
      </c>
      <c r="B43" s="50" t="s">
        <v>122</v>
      </c>
      <c r="C43" s="50" t="s">
        <v>90</v>
      </c>
      <c r="D43" s="30">
        <f>'IME Calculations'!AE43</f>
        <v>24</v>
      </c>
      <c r="E43" s="51" t="s">
        <v>70</v>
      </c>
      <c r="F43" s="50" t="s">
        <v>33</v>
      </c>
      <c r="G43" s="50" t="s">
        <v>71</v>
      </c>
      <c r="H43" s="56"/>
      <c r="I43" s="51" t="s">
        <v>32</v>
      </c>
      <c r="J43" s="51" t="s">
        <v>79</v>
      </c>
      <c r="K43" s="51">
        <v>1</v>
      </c>
      <c r="L43" s="47">
        <f>'IME Calculations'!AS43</f>
        <v>2.6666666666666665</v>
      </c>
    </row>
    <row r="44" spans="1:14" ht="78" x14ac:dyDescent="0.3">
      <c r="A44" s="52" t="s">
        <v>192</v>
      </c>
      <c r="B44" s="50" t="s">
        <v>145</v>
      </c>
      <c r="C44" s="50" t="s">
        <v>193</v>
      </c>
      <c r="D44" s="30">
        <f>'IME Calculations'!AE44</f>
        <v>33</v>
      </c>
      <c r="E44" s="51" t="s">
        <v>70</v>
      </c>
      <c r="F44" s="50" t="s">
        <v>100</v>
      </c>
      <c r="G44" s="51" t="s">
        <v>71</v>
      </c>
      <c r="H44" s="50" t="s">
        <v>206</v>
      </c>
      <c r="I44" s="51" t="s">
        <v>32</v>
      </c>
      <c r="J44" s="51" t="s">
        <v>79</v>
      </c>
      <c r="K44" s="51">
        <v>11</v>
      </c>
      <c r="L44" s="47">
        <f>'IME Calculations'!AS44</f>
        <v>4.3541666666666661</v>
      </c>
    </row>
    <row r="45" spans="1:14" ht="109.2" x14ac:dyDescent="0.3">
      <c r="A45" s="52" t="s">
        <v>194</v>
      </c>
      <c r="B45" s="50" t="s">
        <v>122</v>
      </c>
      <c r="C45" s="50" t="s">
        <v>90</v>
      </c>
      <c r="D45" s="30">
        <f>'IME Calculations'!AE45</f>
        <v>24</v>
      </c>
      <c r="E45" s="64" t="s">
        <v>70</v>
      </c>
      <c r="F45" s="50" t="s">
        <v>196</v>
      </c>
      <c r="G45" s="52" t="s">
        <v>71</v>
      </c>
      <c r="H45" s="52" t="s">
        <v>201</v>
      </c>
      <c r="I45" s="64" t="s">
        <v>32</v>
      </c>
      <c r="J45" s="64" t="s">
        <v>79</v>
      </c>
      <c r="K45" s="64">
        <v>1</v>
      </c>
      <c r="L45" s="55">
        <f>'IME Calculations'!AS45</f>
        <v>2.6666666666666665</v>
      </c>
    </row>
    <row r="46" spans="1:14" ht="46.8" x14ac:dyDescent="0.3">
      <c r="A46" s="52" t="s">
        <v>195</v>
      </c>
      <c r="B46" s="50" t="s">
        <v>122</v>
      </c>
      <c r="C46" s="50" t="s">
        <v>90</v>
      </c>
      <c r="D46" s="30">
        <f>'IME Calculations'!AE46</f>
        <v>24</v>
      </c>
      <c r="E46" s="51" t="s">
        <v>70</v>
      </c>
      <c r="F46" s="50" t="s">
        <v>196</v>
      </c>
      <c r="G46" s="51" t="s">
        <v>71</v>
      </c>
      <c r="H46" s="56"/>
      <c r="I46" s="64" t="s">
        <v>32</v>
      </c>
      <c r="J46" s="51" t="s">
        <v>79</v>
      </c>
      <c r="K46" s="51">
        <v>1</v>
      </c>
      <c r="L46" s="55">
        <f>'IME Calculations'!AS46</f>
        <v>2.6666666666666665</v>
      </c>
    </row>
    <row r="47" spans="1:14" ht="46.8" x14ac:dyDescent="0.3">
      <c r="A47" s="52" t="s">
        <v>197</v>
      </c>
      <c r="B47" s="50" t="s">
        <v>122</v>
      </c>
      <c r="C47" s="50" t="s">
        <v>90</v>
      </c>
      <c r="D47" s="30">
        <f>'IME Calculations'!AE47</f>
        <v>19</v>
      </c>
      <c r="E47" s="51" t="s">
        <v>70</v>
      </c>
      <c r="F47" s="50" t="s">
        <v>100</v>
      </c>
      <c r="G47" s="51" t="s">
        <v>71</v>
      </c>
      <c r="H47" s="50" t="s">
        <v>202</v>
      </c>
      <c r="I47" s="64" t="s">
        <v>32</v>
      </c>
      <c r="J47" s="51" t="s">
        <v>28</v>
      </c>
      <c r="K47" s="51">
        <v>1</v>
      </c>
      <c r="L47" s="55">
        <f>'IME Calculations'!AS47</f>
        <v>1.8958333333333333</v>
      </c>
    </row>
    <row r="48" spans="1:14" ht="46.8" x14ac:dyDescent="0.3">
      <c r="A48" s="52" t="s">
        <v>198</v>
      </c>
      <c r="B48" s="52" t="s">
        <v>122</v>
      </c>
      <c r="C48" s="50" t="s">
        <v>90</v>
      </c>
      <c r="D48" s="30">
        <f>'IME Calculations'!AE48</f>
        <v>20</v>
      </c>
      <c r="E48" s="51" t="s">
        <v>70</v>
      </c>
      <c r="F48" s="50" t="s">
        <v>77</v>
      </c>
      <c r="G48" s="51" t="s">
        <v>71</v>
      </c>
      <c r="H48" s="56"/>
      <c r="I48" s="64" t="s">
        <v>32</v>
      </c>
      <c r="J48" s="51" t="s">
        <v>79</v>
      </c>
      <c r="K48" s="51">
        <v>1</v>
      </c>
      <c r="L48" s="55">
        <f>'IME Calculations'!AS48</f>
        <v>2.2499999999999996</v>
      </c>
      <c r="N48" s="66"/>
    </row>
    <row r="49" spans="1:12" ht="46.8" x14ac:dyDescent="0.3">
      <c r="A49" s="52" t="s">
        <v>211</v>
      </c>
      <c r="B49" s="52" t="s">
        <v>103</v>
      </c>
      <c r="C49" s="52" t="s">
        <v>90</v>
      </c>
      <c r="D49" s="34">
        <f>'IME Calculations'!AE49</f>
        <v>23</v>
      </c>
      <c r="E49" s="64" t="s">
        <v>70</v>
      </c>
      <c r="F49" s="52" t="s">
        <v>100</v>
      </c>
      <c r="G49" s="64" t="s">
        <v>71</v>
      </c>
      <c r="H49" s="56"/>
      <c r="I49" s="64" t="s">
        <v>32</v>
      </c>
      <c r="J49" s="64" t="s">
        <v>79</v>
      </c>
      <c r="K49" s="64">
        <v>2</v>
      </c>
      <c r="L49" s="55">
        <f>'IME Calculations'!AS49</f>
        <v>2.1458333333333335</v>
      </c>
    </row>
    <row r="50" spans="1:12" ht="78" x14ac:dyDescent="0.3">
      <c r="A50" s="52" t="s">
        <v>212</v>
      </c>
      <c r="B50" s="52" t="s">
        <v>122</v>
      </c>
      <c r="C50" s="52" t="s">
        <v>213</v>
      </c>
      <c r="D50" s="34">
        <f>'IME Calculations'!AE50</f>
        <v>24</v>
      </c>
      <c r="E50" s="64" t="s">
        <v>70</v>
      </c>
      <c r="F50" s="52" t="s">
        <v>216</v>
      </c>
      <c r="G50" s="64" t="s">
        <v>71</v>
      </c>
      <c r="H50" s="56"/>
      <c r="I50" s="64" t="s">
        <v>32</v>
      </c>
      <c r="J50" s="64" t="s">
        <v>79</v>
      </c>
      <c r="K50" s="64">
        <v>1</v>
      </c>
      <c r="L50" s="55">
        <f>'IME Calculations'!AS50</f>
        <v>2.6666666666666665</v>
      </c>
    </row>
    <row r="51" spans="1:12" ht="46.8" x14ac:dyDescent="0.3">
      <c r="A51" s="52" t="s">
        <v>214</v>
      </c>
      <c r="B51" s="52" t="s">
        <v>122</v>
      </c>
      <c r="C51" s="52" t="s">
        <v>124</v>
      </c>
      <c r="D51" s="34">
        <f>'IME Calculations'!AE51</f>
        <v>17</v>
      </c>
      <c r="E51" s="64" t="s">
        <v>70</v>
      </c>
      <c r="F51" s="52" t="s">
        <v>33</v>
      </c>
      <c r="G51" s="64" t="s">
        <v>71</v>
      </c>
      <c r="H51" s="52" t="s">
        <v>217</v>
      </c>
      <c r="I51" s="64" t="s">
        <v>32</v>
      </c>
      <c r="J51" s="64" t="s">
        <v>79</v>
      </c>
      <c r="K51" s="64">
        <v>1</v>
      </c>
      <c r="L51" s="55">
        <f>'IME Calculations'!AS51</f>
        <v>2.520833333333333</v>
      </c>
    </row>
    <row r="52" spans="1:12" ht="31.2" x14ac:dyDescent="0.3">
      <c r="A52" s="52" t="s">
        <v>215</v>
      </c>
      <c r="B52" s="75" t="s">
        <v>145</v>
      </c>
      <c r="C52" s="52" t="s">
        <v>81</v>
      </c>
      <c r="D52" s="34">
        <f>'IME Calculations'!AE52</f>
        <v>42</v>
      </c>
      <c r="E52" s="64" t="s">
        <v>70</v>
      </c>
      <c r="F52" s="52" t="s">
        <v>77</v>
      </c>
      <c r="G52" s="64" t="s">
        <v>177</v>
      </c>
      <c r="H52" s="56"/>
      <c r="I52" s="64" t="s">
        <v>32</v>
      </c>
      <c r="J52" s="64" t="s">
        <v>84</v>
      </c>
      <c r="K52" s="64">
        <v>42</v>
      </c>
      <c r="L52" s="55">
        <f>'IME Calculations'!AS52</f>
        <v>4.708333333333333</v>
      </c>
    </row>
    <row r="53" spans="1:12" x14ac:dyDescent="0.3">
      <c r="A53" s="60"/>
      <c r="B53" s="59"/>
      <c r="C53" s="61"/>
      <c r="D53" s="62"/>
      <c r="E53" s="63"/>
      <c r="J53" s="71" t="s">
        <v>207</v>
      </c>
      <c r="K53" s="72">
        <f>SUM(K2:K52)</f>
        <v>169</v>
      </c>
    </row>
    <row r="54" spans="1:12" x14ac:dyDescent="0.3">
      <c r="A54" s="59"/>
      <c r="B54" s="59"/>
      <c r="C54" s="61"/>
      <c r="D54" s="62"/>
      <c r="E54" s="63"/>
      <c r="J54" s="73"/>
      <c r="K54" s="74"/>
    </row>
    <row r="55" spans="1:12" x14ac:dyDescent="0.3">
      <c r="A55" s="59"/>
      <c r="B55" s="59"/>
      <c r="C55" s="61"/>
      <c r="D55" s="62"/>
      <c r="E55" s="63"/>
      <c r="J55" s="73"/>
      <c r="K55" s="74"/>
    </row>
    <row r="56" spans="1:12" x14ac:dyDescent="0.3">
      <c r="A56" s="59"/>
      <c r="B56" s="59"/>
      <c r="C56" s="61"/>
      <c r="D56" s="62"/>
      <c r="E56" s="63"/>
      <c r="J56" s="73"/>
      <c r="K56" s="74"/>
    </row>
    <row r="58" spans="1:12" x14ac:dyDescent="0.3">
      <c r="K58" s="67" t="s">
        <v>208</v>
      </c>
      <c r="L58" s="68">
        <f>AVERAGEIF(L2:L52,"&lt;&gt;0")</f>
        <v>2.5416666666666674</v>
      </c>
    </row>
    <row r="59" spans="1:12" ht="63" customHeight="1" x14ac:dyDescent="0.3">
      <c r="A59" s="85"/>
      <c r="B59" s="85"/>
      <c r="C59" s="76"/>
      <c r="D59" s="77"/>
      <c r="E59" s="86"/>
      <c r="F59" s="86"/>
      <c r="G59" s="76"/>
      <c r="H59" s="76"/>
      <c r="I59" s="78"/>
      <c r="J59" s="79"/>
      <c r="K59" s="67" t="s">
        <v>210</v>
      </c>
      <c r="L59" s="68">
        <f>MEDIAN(L2:L52)</f>
        <v>2.645833333333333</v>
      </c>
    </row>
  </sheetData>
  <mergeCells count="2">
    <mergeCell ref="A59:B59"/>
    <mergeCell ref="E59:F59"/>
  </mergeCells>
  <dataValidations count="2">
    <dataValidation type="list" allowBlank="1" showInputMessage="1" showErrorMessage="1" sqref="B1" xr:uid="{A7DCB3A9-E25B-C84E-8C40-6FC9774DC2AB}">
      <formula1>#REF!</formula1>
    </dataValidation>
    <dataValidation showDropDown="1" showInputMessage="1" showErrorMessage="1" sqref="J1" xr:uid="{7CE79746-FBF0-A749-98D2-CF4B142971BB}"/>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5D44-90F6-6945-BAE8-6AB695790682}">
  <dimension ref="A1:AT52"/>
  <sheetViews>
    <sheetView zoomScale="60" zoomScaleNormal="60" workbookViewId="0">
      <pane xSplit="1" ySplit="1" topLeftCell="X17" activePane="bottomRight" state="frozen"/>
      <selection pane="topRight" activeCell="B1" sqref="B1"/>
      <selection pane="bottomLeft" activeCell="A2" sqref="A2"/>
      <selection pane="bottomRight" activeCell="A19" sqref="A19:AS19"/>
    </sheetView>
  </sheetViews>
  <sheetFormatPr defaultColWidth="10.69921875" defaultRowHeight="15.6" x14ac:dyDescent="0.3"/>
  <cols>
    <col min="1" max="1" width="21.19921875" customWidth="1"/>
    <col min="2" max="2" width="26.796875" customWidth="1"/>
    <col min="3" max="3" width="9.69921875" customWidth="1"/>
    <col min="5" max="5" width="27.69921875" customWidth="1"/>
    <col min="6" max="6" width="10.19921875" customWidth="1"/>
    <col min="7" max="7" width="24.796875" customWidth="1"/>
    <col min="8" max="8" width="10.296875" customWidth="1"/>
    <col min="9" max="9" width="11.296875" customWidth="1"/>
    <col min="10" max="10" width="8.69921875" customWidth="1"/>
    <col min="11" max="11" width="15.19921875" customWidth="1"/>
    <col min="12" max="12" width="8.69921875" customWidth="1"/>
    <col min="13" max="13" width="14" customWidth="1"/>
    <col min="14" max="14" width="9.5" customWidth="1"/>
    <col min="15" max="15" width="13" customWidth="1"/>
    <col min="17" max="17" width="17.69921875" customWidth="1"/>
    <col min="18" max="18" width="8.296875" customWidth="1"/>
    <col min="19" max="20" width="9.796875" customWidth="1"/>
    <col min="21" max="22" width="9.69921875" customWidth="1"/>
    <col min="24" max="24" width="9.69921875" customWidth="1"/>
    <col min="26" max="26" width="9.19921875" customWidth="1"/>
    <col min="27" max="27" width="14.69921875" customWidth="1"/>
    <col min="28" max="28" width="9.796875" customWidth="1"/>
    <col min="30" max="31" width="9.296875" customWidth="1"/>
    <col min="34" max="34" width="8.5" customWidth="1"/>
    <col min="36" max="36" width="13.296875" customWidth="1"/>
    <col min="37" max="37" width="7.69921875" customWidth="1"/>
    <col min="38" max="38" width="11.19921875" customWidth="1"/>
    <col min="40" max="40" width="7.69921875" customWidth="1"/>
    <col min="42" max="42" width="15.5" customWidth="1"/>
    <col min="43" max="43" width="8.5" customWidth="1"/>
    <col min="45" max="45" width="9.5" customWidth="1"/>
  </cols>
  <sheetData>
    <row r="1" spans="1:46" ht="133.05000000000001" customHeight="1" x14ac:dyDescent="0.3">
      <c r="A1" s="11" t="s">
        <v>0</v>
      </c>
      <c r="B1" s="12" t="s">
        <v>36</v>
      </c>
      <c r="C1" s="13" t="s">
        <v>69</v>
      </c>
      <c r="D1" s="13" t="s">
        <v>35</v>
      </c>
      <c r="E1" s="14" t="s">
        <v>37</v>
      </c>
      <c r="F1" s="15" t="s">
        <v>44</v>
      </c>
      <c r="G1" s="14" t="s">
        <v>38</v>
      </c>
      <c r="H1" s="15" t="s">
        <v>45</v>
      </c>
      <c r="I1" s="14" t="s">
        <v>111</v>
      </c>
      <c r="J1" s="15" t="s">
        <v>46</v>
      </c>
      <c r="K1" s="14" t="s">
        <v>39</v>
      </c>
      <c r="L1" s="15" t="s">
        <v>47</v>
      </c>
      <c r="M1" s="14" t="s">
        <v>40</v>
      </c>
      <c r="N1" s="15" t="s">
        <v>48</v>
      </c>
      <c r="O1" s="14" t="s">
        <v>41</v>
      </c>
      <c r="P1" s="15" t="s">
        <v>49</v>
      </c>
      <c r="Q1" s="14" t="s">
        <v>42</v>
      </c>
      <c r="R1" s="15" t="s">
        <v>50</v>
      </c>
      <c r="S1" s="14" t="s">
        <v>110</v>
      </c>
      <c r="T1" s="15" t="s">
        <v>51</v>
      </c>
      <c r="U1" s="14" t="s">
        <v>109</v>
      </c>
      <c r="V1" s="15" t="s">
        <v>52</v>
      </c>
      <c r="W1" s="14" t="s">
        <v>43</v>
      </c>
      <c r="X1" s="15" t="s">
        <v>53</v>
      </c>
      <c r="Y1" s="14" t="s">
        <v>57</v>
      </c>
      <c r="Z1" s="15" t="s">
        <v>54</v>
      </c>
      <c r="AA1" s="14" t="s">
        <v>58</v>
      </c>
      <c r="AB1" s="15" t="s">
        <v>55</v>
      </c>
      <c r="AC1" s="14" t="s">
        <v>153</v>
      </c>
      <c r="AD1" s="15" t="s">
        <v>56</v>
      </c>
      <c r="AE1" s="15" t="s">
        <v>78</v>
      </c>
      <c r="AF1" s="15" t="s">
        <v>59</v>
      </c>
      <c r="AG1" s="16" t="s">
        <v>83</v>
      </c>
      <c r="AH1" s="17" t="s">
        <v>75</v>
      </c>
      <c r="AI1" s="17" t="s">
        <v>60</v>
      </c>
      <c r="AJ1" s="18" t="s">
        <v>62</v>
      </c>
      <c r="AK1" s="19" t="s">
        <v>73</v>
      </c>
      <c r="AL1" s="19" t="s">
        <v>61</v>
      </c>
      <c r="AM1" s="20" t="s">
        <v>64</v>
      </c>
      <c r="AN1" s="21" t="s">
        <v>74</v>
      </c>
      <c r="AO1" s="21" t="s">
        <v>63</v>
      </c>
      <c r="AP1" s="22" t="s">
        <v>92</v>
      </c>
      <c r="AQ1" s="23" t="s">
        <v>76</v>
      </c>
      <c r="AR1" s="23" t="s">
        <v>65</v>
      </c>
      <c r="AS1" s="27" t="s">
        <v>66</v>
      </c>
      <c r="AT1" s="10"/>
    </row>
    <row r="2" spans="1:46" ht="109.2" x14ac:dyDescent="0.3">
      <c r="A2" s="28" t="s">
        <v>93</v>
      </c>
      <c r="B2" s="24" t="s">
        <v>145</v>
      </c>
      <c r="C2" s="24">
        <v>4</v>
      </c>
      <c r="D2" s="25">
        <f t="shared" ref="D2:D15" si="0" xml:space="preserve"> C2/6</f>
        <v>0.66666666666666663</v>
      </c>
      <c r="E2" s="24" t="s">
        <v>70</v>
      </c>
      <c r="F2" s="24">
        <v>2</v>
      </c>
      <c r="G2" s="24" t="s">
        <v>30</v>
      </c>
      <c r="H2" s="24">
        <v>1</v>
      </c>
      <c r="I2" s="26" t="s">
        <v>71</v>
      </c>
      <c r="J2" s="24">
        <v>0</v>
      </c>
      <c r="K2" s="26" t="s">
        <v>71</v>
      </c>
      <c r="L2" s="24">
        <v>0</v>
      </c>
      <c r="M2" s="29" t="s">
        <v>71</v>
      </c>
      <c r="N2" s="24">
        <v>0</v>
      </c>
      <c r="O2" s="29" t="s">
        <v>71</v>
      </c>
      <c r="P2" s="24">
        <v>0</v>
      </c>
      <c r="Q2" s="26" t="s">
        <v>72</v>
      </c>
      <c r="R2" s="24">
        <v>2</v>
      </c>
      <c r="S2" s="26" t="s">
        <v>71</v>
      </c>
      <c r="T2" s="24">
        <v>0</v>
      </c>
      <c r="U2" s="26" t="s">
        <v>70</v>
      </c>
      <c r="V2" s="24">
        <v>2</v>
      </c>
      <c r="W2" s="41" t="s">
        <v>70</v>
      </c>
      <c r="X2" s="24">
        <v>2</v>
      </c>
      <c r="Y2" s="26" t="s">
        <v>71</v>
      </c>
      <c r="Z2" s="24">
        <v>0</v>
      </c>
      <c r="AA2" s="24" t="s">
        <v>70</v>
      </c>
      <c r="AB2" s="24">
        <v>2</v>
      </c>
      <c r="AC2" s="26" t="s">
        <v>70</v>
      </c>
      <c r="AD2" s="24">
        <v>2</v>
      </c>
      <c r="AE2" s="24">
        <f t="shared" ref="AE2:AE10" si="1" xml:space="preserve"> 2*F2+2*H2+J2+L2+N2+P2+2*R2+2*T2+3*V2+3*X2+2*Z2+3*AB2+AD2</f>
        <v>30</v>
      </c>
      <c r="AF2" s="24">
        <f>AE2/48</f>
        <v>0.625</v>
      </c>
      <c r="AG2" s="26" t="s">
        <v>88</v>
      </c>
      <c r="AH2" s="24">
        <v>3</v>
      </c>
      <c r="AI2" s="24">
        <f t="shared" ref="AI2:AI10" si="2" xml:space="preserve"> AH2/3</f>
        <v>1</v>
      </c>
      <c r="AJ2" s="38" t="s">
        <v>177</v>
      </c>
      <c r="AK2" s="24">
        <v>1</v>
      </c>
      <c r="AL2" s="24">
        <f t="shared" ref="AL2:AL10" si="3">AK2/3</f>
        <v>0.33333333333333331</v>
      </c>
      <c r="AM2" s="24" t="s">
        <v>84</v>
      </c>
      <c r="AN2" s="24">
        <v>1</v>
      </c>
      <c r="AO2" s="24">
        <f t="shared" ref="AO2:AO10" si="4">AN2/3</f>
        <v>0.33333333333333331</v>
      </c>
      <c r="AP2" s="26">
        <v>4</v>
      </c>
      <c r="AQ2" s="24">
        <v>2</v>
      </c>
      <c r="AR2" s="24">
        <f t="shared" ref="AR2:AR10" si="5">AQ2/6</f>
        <v>0.33333333333333331</v>
      </c>
      <c r="AS2" s="25">
        <f t="shared" ref="AS2:AS10" si="6" xml:space="preserve"> 2*D2 + AF2 + AI2 + 2*AL2 + AO2 + AR2</f>
        <v>4.2916666666666661</v>
      </c>
      <c r="AT2" s="10"/>
    </row>
    <row r="3" spans="1:46" ht="94.05" customHeight="1" x14ac:dyDescent="0.3">
      <c r="A3" s="41" t="s">
        <v>91</v>
      </c>
      <c r="B3" s="32" t="s">
        <v>145</v>
      </c>
      <c r="C3" s="32">
        <v>4</v>
      </c>
      <c r="D3" s="43">
        <f t="shared" si="0"/>
        <v>0.66666666666666663</v>
      </c>
      <c r="E3" s="32" t="s">
        <v>34</v>
      </c>
      <c r="F3" s="32">
        <v>2</v>
      </c>
      <c r="G3" s="32" t="s">
        <v>70</v>
      </c>
      <c r="H3" s="32">
        <v>2</v>
      </c>
      <c r="I3" s="41" t="s">
        <v>71</v>
      </c>
      <c r="J3" s="32">
        <v>0</v>
      </c>
      <c r="K3" s="41" t="s">
        <v>71</v>
      </c>
      <c r="L3" s="32">
        <v>0</v>
      </c>
      <c r="M3" s="44" t="s">
        <v>71</v>
      </c>
      <c r="N3" s="32">
        <v>0</v>
      </c>
      <c r="O3" s="44" t="s">
        <v>71</v>
      </c>
      <c r="P3" s="32">
        <v>0</v>
      </c>
      <c r="Q3" s="41" t="s">
        <v>72</v>
      </c>
      <c r="R3" s="32">
        <v>2</v>
      </c>
      <c r="S3" s="41" t="s">
        <v>71</v>
      </c>
      <c r="T3" s="32">
        <v>0</v>
      </c>
      <c r="U3" s="41" t="s">
        <v>70</v>
      </c>
      <c r="V3" s="32">
        <v>2</v>
      </c>
      <c r="W3" s="41" t="s">
        <v>71</v>
      </c>
      <c r="X3" s="32">
        <v>0</v>
      </c>
      <c r="Y3" s="41" t="s">
        <v>71</v>
      </c>
      <c r="Z3" s="32">
        <v>0</v>
      </c>
      <c r="AA3" s="32" t="s">
        <v>70</v>
      </c>
      <c r="AB3" s="32">
        <v>2</v>
      </c>
      <c r="AC3" s="32" t="s">
        <v>70</v>
      </c>
      <c r="AD3" s="32">
        <v>2</v>
      </c>
      <c r="AE3" s="32">
        <f t="shared" si="1"/>
        <v>26</v>
      </c>
      <c r="AF3" s="32">
        <f t="shared" ref="AF3:AF10" si="7">AE3/48</f>
        <v>0.54166666666666663</v>
      </c>
      <c r="AG3" s="41" t="s">
        <v>88</v>
      </c>
      <c r="AH3" s="32">
        <v>3</v>
      </c>
      <c r="AI3" s="32">
        <f t="shared" si="2"/>
        <v>1</v>
      </c>
      <c r="AJ3" s="38" t="s">
        <v>177</v>
      </c>
      <c r="AK3" s="32">
        <v>1</v>
      </c>
      <c r="AL3" s="32">
        <f t="shared" si="3"/>
        <v>0.33333333333333331</v>
      </c>
      <c r="AM3" s="32" t="s">
        <v>79</v>
      </c>
      <c r="AN3" s="32">
        <v>2</v>
      </c>
      <c r="AO3" s="32">
        <f t="shared" si="4"/>
        <v>0.66666666666666663</v>
      </c>
      <c r="AP3" s="41" t="s">
        <v>157</v>
      </c>
      <c r="AQ3" s="32">
        <v>4</v>
      </c>
      <c r="AR3" s="32">
        <f t="shared" si="5"/>
        <v>0.66666666666666663</v>
      </c>
      <c r="AS3" s="43">
        <f t="shared" si="6"/>
        <v>4.875</v>
      </c>
      <c r="AT3" s="10"/>
    </row>
    <row r="4" spans="1:46" ht="109.2" x14ac:dyDescent="0.3">
      <c r="A4" s="31" t="s">
        <v>89</v>
      </c>
      <c r="B4" s="24" t="s">
        <v>155</v>
      </c>
      <c r="C4" s="24">
        <v>1</v>
      </c>
      <c r="D4" s="25">
        <f t="shared" si="0"/>
        <v>0.16666666666666666</v>
      </c>
      <c r="E4" s="32" t="s">
        <v>70</v>
      </c>
      <c r="F4" s="32">
        <v>2</v>
      </c>
      <c r="G4" s="24" t="s">
        <v>71</v>
      </c>
      <c r="H4" s="32">
        <v>0</v>
      </c>
      <c r="I4" s="26" t="s">
        <v>71</v>
      </c>
      <c r="J4" s="32">
        <v>0</v>
      </c>
      <c r="K4" s="26" t="s">
        <v>71</v>
      </c>
      <c r="L4" s="32">
        <v>0</v>
      </c>
      <c r="M4" s="29" t="s">
        <v>71</v>
      </c>
      <c r="N4" s="32">
        <v>0</v>
      </c>
      <c r="O4" s="32" t="s">
        <v>70</v>
      </c>
      <c r="P4" s="32">
        <v>2</v>
      </c>
      <c r="Q4" s="26" t="s">
        <v>72</v>
      </c>
      <c r="R4" s="32">
        <v>2</v>
      </c>
      <c r="S4" s="26" t="s">
        <v>70</v>
      </c>
      <c r="T4" s="32">
        <v>2</v>
      </c>
      <c r="U4" s="32" t="s">
        <v>70</v>
      </c>
      <c r="V4" s="32">
        <v>2</v>
      </c>
      <c r="W4" s="26" t="s">
        <v>71</v>
      </c>
      <c r="X4" s="32">
        <v>0</v>
      </c>
      <c r="Y4" s="26" t="s">
        <v>71</v>
      </c>
      <c r="Z4" s="32">
        <v>0</v>
      </c>
      <c r="AA4" s="32" t="s">
        <v>70</v>
      </c>
      <c r="AB4" s="32">
        <v>2</v>
      </c>
      <c r="AC4" s="26" t="s">
        <v>71</v>
      </c>
      <c r="AD4" s="32">
        <v>0</v>
      </c>
      <c r="AE4" s="24">
        <f t="shared" si="1"/>
        <v>26</v>
      </c>
      <c r="AF4" s="24">
        <f t="shared" si="7"/>
        <v>0.54166666666666663</v>
      </c>
      <c r="AG4" s="26" t="s">
        <v>88</v>
      </c>
      <c r="AH4" s="32">
        <v>3</v>
      </c>
      <c r="AI4" s="24">
        <f t="shared" si="2"/>
        <v>1</v>
      </c>
      <c r="AJ4" s="38" t="s">
        <v>71</v>
      </c>
      <c r="AK4" s="24">
        <v>0</v>
      </c>
      <c r="AL4" s="24">
        <f t="shared" si="3"/>
        <v>0</v>
      </c>
      <c r="AM4" s="32" t="s">
        <v>79</v>
      </c>
      <c r="AN4" s="32">
        <v>2</v>
      </c>
      <c r="AO4" s="24">
        <f t="shared" si="4"/>
        <v>0.66666666666666663</v>
      </c>
      <c r="AP4" s="32">
        <v>1</v>
      </c>
      <c r="AQ4" s="32">
        <v>1</v>
      </c>
      <c r="AR4" s="24">
        <f t="shared" si="5"/>
        <v>0.16666666666666666</v>
      </c>
      <c r="AS4" s="25">
        <f t="shared" si="6"/>
        <v>2.708333333333333</v>
      </c>
    </row>
    <row r="5" spans="1:46" ht="109.2" x14ac:dyDescent="0.3">
      <c r="A5" s="31" t="s">
        <v>96</v>
      </c>
      <c r="B5" s="24" t="s">
        <v>145</v>
      </c>
      <c r="C5" s="24">
        <v>4</v>
      </c>
      <c r="D5" s="25">
        <f t="shared" si="0"/>
        <v>0.66666666666666663</v>
      </c>
      <c r="E5" s="32" t="s">
        <v>70</v>
      </c>
      <c r="F5" s="32">
        <v>2</v>
      </c>
      <c r="G5" s="32" t="s">
        <v>71</v>
      </c>
      <c r="H5" s="32">
        <v>0</v>
      </c>
      <c r="I5" s="41" t="s">
        <v>71</v>
      </c>
      <c r="J5" s="32">
        <v>0</v>
      </c>
      <c r="K5" s="32" t="s">
        <v>70</v>
      </c>
      <c r="L5" s="32">
        <v>2</v>
      </c>
      <c r="M5" s="41" t="s">
        <v>71</v>
      </c>
      <c r="N5" s="32">
        <v>0</v>
      </c>
      <c r="O5" s="32" t="s">
        <v>70</v>
      </c>
      <c r="P5" s="32">
        <v>2</v>
      </c>
      <c r="Q5" s="41" t="s">
        <v>72</v>
      </c>
      <c r="R5" s="32">
        <v>2</v>
      </c>
      <c r="S5" s="41" t="s">
        <v>71</v>
      </c>
      <c r="T5" s="32">
        <v>0</v>
      </c>
      <c r="U5" s="41" t="s">
        <v>70</v>
      </c>
      <c r="V5" s="32">
        <v>2</v>
      </c>
      <c r="W5" s="32" t="s">
        <v>70</v>
      </c>
      <c r="X5" s="32">
        <v>2</v>
      </c>
      <c r="Y5" s="32" t="s">
        <v>70</v>
      </c>
      <c r="Z5" s="32">
        <v>2</v>
      </c>
      <c r="AA5" s="32" t="s">
        <v>70</v>
      </c>
      <c r="AB5" s="32">
        <v>2</v>
      </c>
      <c r="AC5" s="41" t="s">
        <v>71</v>
      </c>
      <c r="AD5" s="32">
        <v>0</v>
      </c>
      <c r="AE5" s="24">
        <f t="shared" si="1"/>
        <v>34</v>
      </c>
      <c r="AF5" s="24">
        <f t="shared" si="7"/>
        <v>0.70833333333333337</v>
      </c>
      <c r="AG5" s="26" t="s">
        <v>77</v>
      </c>
      <c r="AH5" s="24">
        <v>2</v>
      </c>
      <c r="AI5" s="24">
        <f t="shared" si="2"/>
        <v>0.66666666666666663</v>
      </c>
      <c r="AJ5" s="26" t="s">
        <v>71</v>
      </c>
      <c r="AK5" s="24">
        <v>0</v>
      </c>
      <c r="AL5" s="24">
        <f t="shared" si="3"/>
        <v>0</v>
      </c>
      <c r="AM5" s="24" t="s">
        <v>79</v>
      </c>
      <c r="AN5" s="24">
        <v>2</v>
      </c>
      <c r="AO5" s="24">
        <f t="shared" si="4"/>
        <v>0.66666666666666663</v>
      </c>
      <c r="AP5" s="24">
        <v>46</v>
      </c>
      <c r="AQ5" s="24">
        <v>5</v>
      </c>
      <c r="AR5" s="24">
        <f t="shared" si="5"/>
        <v>0.83333333333333337</v>
      </c>
      <c r="AS5" s="25">
        <f t="shared" si="6"/>
        <v>4.208333333333333</v>
      </c>
    </row>
    <row r="6" spans="1:46" ht="109.2" x14ac:dyDescent="0.3">
      <c r="A6" s="31" t="s">
        <v>82</v>
      </c>
      <c r="B6" s="24" t="s">
        <v>155</v>
      </c>
      <c r="C6" s="24">
        <v>1</v>
      </c>
      <c r="D6" s="25">
        <f t="shared" si="0"/>
        <v>0.16666666666666666</v>
      </c>
      <c r="E6" s="24" t="s">
        <v>70</v>
      </c>
      <c r="F6" s="24">
        <v>2</v>
      </c>
      <c r="G6" s="24" t="s">
        <v>71</v>
      </c>
      <c r="H6" s="24">
        <v>0</v>
      </c>
      <c r="I6" s="26" t="s">
        <v>71</v>
      </c>
      <c r="J6" s="24">
        <v>0</v>
      </c>
      <c r="K6" s="26" t="s">
        <v>71</v>
      </c>
      <c r="L6" s="24">
        <v>0</v>
      </c>
      <c r="M6" s="26" t="s">
        <v>71</v>
      </c>
      <c r="N6" s="24">
        <v>0</v>
      </c>
      <c r="O6" s="24" t="s">
        <v>70</v>
      </c>
      <c r="P6" s="24">
        <v>2</v>
      </c>
      <c r="Q6" s="26" t="s">
        <v>72</v>
      </c>
      <c r="R6" s="24">
        <v>2</v>
      </c>
      <c r="S6" s="26" t="s">
        <v>70</v>
      </c>
      <c r="T6" s="24">
        <v>2</v>
      </c>
      <c r="U6" s="26" t="s">
        <v>154</v>
      </c>
      <c r="V6" s="24">
        <v>1</v>
      </c>
      <c r="W6" s="26" t="s">
        <v>71</v>
      </c>
      <c r="X6" s="24">
        <v>0</v>
      </c>
      <c r="Y6" s="26" t="s">
        <v>71</v>
      </c>
      <c r="Z6" s="24">
        <v>0</v>
      </c>
      <c r="AA6" s="24" t="s">
        <v>70</v>
      </c>
      <c r="AB6" s="24">
        <v>2</v>
      </c>
      <c r="AC6" s="26" t="s">
        <v>71</v>
      </c>
      <c r="AD6" s="24">
        <v>0</v>
      </c>
      <c r="AE6" s="24">
        <f t="shared" si="1"/>
        <v>23</v>
      </c>
      <c r="AF6" s="24">
        <f t="shared" si="7"/>
        <v>0.47916666666666669</v>
      </c>
      <c r="AG6" s="26" t="s">
        <v>77</v>
      </c>
      <c r="AH6" s="24">
        <v>2</v>
      </c>
      <c r="AI6" s="24">
        <f t="shared" si="2"/>
        <v>0.66666666666666663</v>
      </c>
      <c r="AJ6" s="38" t="s">
        <v>84</v>
      </c>
      <c r="AK6" s="24">
        <v>2</v>
      </c>
      <c r="AL6" s="24">
        <f t="shared" si="3"/>
        <v>0.66666666666666663</v>
      </c>
      <c r="AM6" s="24" t="s">
        <v>84</v>
      </c>
      <c r="AN6" s="24">
        <v>1</v>
      </c>
      <c r="AO6" s="24">
        <f t="shared" si="4"/>
        <v>0.33333333333333331</v>
      </c>
      <c r="AP6" s="24">
        <v>1</v>
      </c>
      <c r="AQ6" s="24">
        <v>1</v>
      </c>
      <c r="AR6" s="24">
        <f t="shared" si="5"/>
        <v>0.16666666666666666</v>
      </c>
      <c r="AS6" s="25">
        <f t="shared" si="6"/>
        <v>3.3125</v>
      </c>
    </row>
    <row r="7" spans="1:46" ht="109.2" x14ac:dyDescent="0.3">
      <c r="A7" s="42" t="s">
        <v>67</v>
      </c>
      <c r="B7" s="31" t="s">
        <v>144</v>
      </c>
      <c r="C7" s="32">
        <v>1</v>
      </c>
      <c r="D7" s="43">
        <f t="shared" si="0"/>
        <v>0.16666666666666666</v>
      </c>
      <c r="E7" s="32" t="s">
        <v>70</v>
      </c>
      <c r="F7" s="32">
        <v>2</v>
      </c>
      <c r="G7" s="32" t="s">
        <v>30</v>
      </c>
      <c r="H7" s="32">
        <v>1</v>
      </c>
      <c r="I7" s="44" t="s">
        <v>70</v>
      </c>
      <c r="J7" s="32">
        <v>2</v>
      </c>
      <c r="K7" s="41" t="s">
        <v>71</v>
      </c>
      <c r="L7" s="32">
        <v>0</v>
      </c>
      <c r="M7" s="41" t="s">
        <v>30</v>
      </c>
      <c r="N7" s="32">
        <v>1</v>
      </c>
      <c r="O7" s="32" t="s">
        <v>70</v>
      </c>
      <c r="P7" s="32">
        <v>2</v>
      </c>
      <c r="Q7" s="41" t="s">
        <v>72</v>
      </c>
      <c r="R7" s="32">
        <v>2</v>
      </c>
      <c r="S7" s="41" t="s">
        <v>70</v>
      </c>
      <c r="T7" s="32">
        <v>2</v>
      </c>
      <c r="U7" s="32" t="s">
        <v>70</v>
      </c>
      <c r="V7" s="32">
        <v>2</v>
      </c>
      <c r="W7" s="44" t="s">
        <v>71</v>
      </c>
      <c r="X7" s="32">
        <v>0</v>
      </c>
      <c r="Y7" s="44" t="s">
        <v>71</v>
      </c>
      <c r="Z7" s="32">
        <v>0</v>
      </c>
      <c r="AA7" s="32" t="s">
        <v>70</v>
      </c>
      <c r="AB7" s="32">
        <v>2</v>
      </c>
      <c r="AC7" s="41" t="s">
        <v>71</v>
      </c>
      <c r="AD7" s="32">
        <v>0</v>
      </c>
      <c r="AE7" s="32">
        <f t="shared" si="1"/>
        <v>31</v>
      </c>
      <c r="AF7" s="32">
        <f t="shared" si="7"/>
        <v>0.64583333333333337</v>
      </c>
      <c r="AG7" s="41" t="s">
        <v>77</v>
      </c>
      <c r="AH7" s="32">
        <v>2</v>
      </c>
      <c r="AI7" s="32">
        <f t="shared" si="2"/>
        <v>0.66666666666666663</v>
      </c>
      <c r="AJ7" s="38" t="s">
        <v>177</v>
      </c>
      <c r="AK7" s="32">
        <v>1</v>
      </c>
      <c r="AL7" s="32">
        <f t="shared" si="3"/>
        <v>0.33333333333333331</v>
      </c>
      <c r="AM7" s="32" t="s">
        <v>79</v>
      </c>
      <c r="AN7" s="32">
        <v>2</v>
      </c>
      <c r="AO7" s="32">
        <f t="shared" si="4"/>
        <v>0.66666666666666663</v>
      </c>
      <c r="AP7" s="32">
        <v>6</v>
      </c>
      <c r="AQ7" s="32">
        <v>3</v>
      </c>
      <c r="AR7" s="32">
        <f t="shared" si="5"/>
        <v>0.5</v>
      </c>
      <c r="AS7" s="43">
        <f t="shared" si="6"/>
        <v>3.4791666666666665</v>
      </c>
    </row>
    <row r="8" spans="1:46" ht="97.05" customHeight="1" x14ac:dyDescent="0.3">
      <c r="A8" s="31" t="s">
        <v>102</v>
      </c>
      <c r="B8" s="28" t="s">
        <v>144</v>
      </c>
      <c r="C8" s="32">
        <v>1</v>
      </c>
      <c r="D8" s="25">
        <f t="shared" si="0"/>
        <v>0.16666666666666666</v>
      </c>
      <c r="E8" s="24" t="s">
        <v>34</v>
      </c>
      <c r="F8" s="24">
        <v>2</v>
      </c>
      <c r="G8" s="24" t="s">
        <v>71</v>
      </c>
      <c r="H8" s="24">
        <v>0</v>
      </c>
      <c r="I8" s="29" t="s">
        <v>71</v>
      </c>
      <c r="J8" s="24">
        <v>0</v>
      </c>
      <c r="K8" s="26" t="s">
        <v>71</v>
      </c>
      <c r="L8" s="24">
        <v>0</v>
      </c>
      <c r="M8" s="29" t="s">
        <v>71</v>
      </c>
      <c r="N8" s="24">
        <v>0</v>
      </c>
      <c r="O8" s="26" t="s">
        <v>71</v>
      </c>
      <c r="P8" s="24">
        <v>0</v>
      </c>
      <c r="Q8" s="26" t="s">
        <v>72</v>
      </c>
      <c r="R8" s="24">
        <v>2</v>
      </c>
      <c r="S8" s="26" t="s">
        <v>71</v>
      </c>
      <c r="T8" s="24">
        <v>0</v>
      </c>
      <c r="U8" s="24" t="s">
        <v>70</v>
      </c>
      <c r="V8" s="24">
        <v>2</v>
      </c>
      <c r="W8" s="29" t="s">
        <v>71</v>
      </c>
      <c r="X8" s="24">
        <v>0</v>
      </c>
      <c r="Y8" s="29" t="s">
        <v>71</v>
      </c>
      <c r="Z8" s="24">
        <v>0</v>
      </c>
      <c r="AA8" s="24" t="s">
        <v>70</v>
      </c>
      <c r="AB8" s="24">
        <v>2</v>
      </c>
      <c r="AC8" s="24" t="s">
        <v>70</v>
      </c>
      <c r="AD8" s="24">
        <v>2</v>
      </c>
      <c r="AE8" s="24">
        <f t="shared" si="1"/>
        <v>22</v>
      </c>
      <c r="AF8" s="24">
        <f t="shared" si="7"/>
        <v>0.45833333333333331</v>
      </c>
      <c r="AG8" s="26" t="s">
        <v>88</v>
      </c>
      <c r="AH8" s="32">
        <v>3</v>
      </c>
      <c r="AI8" s="24">
        <f t="shared" si="2"/>
        <v>1</v>
      </c>
      <c r="AJ8" s="26" t="s">
        <v>71</v>
      </c>
      <c r="AK8" s="32">
        <v>0</v>
      </c>
      <c r="AL8" s="24">
        <f t="shared" si="3"/>
        <v>0</v>
      </c>
      <c r="AM8" s="24" t="s">
        <v>79</v>
      </c>
      <c r="AN8" s="32">
        <v>2</v>
      </c>
      <c r="AO8" s="24">
        <f t="shared" si="4"/>
        <v>0.66666666666666663</v>
      </c>
      <c r="AP8" s="32">
        <v>2</v>
      </c>
      <c r="AQ8" s="32">
        <v>2</v>
      </c>
      <c r="AR8" s="24">
        <f t="shared" si="5"/>
        <v>0.33333333333333331</v>
      </c>
      <c r="AS8" s="25">
        <f t="shared" si="6"/>
        <v>2.7916666666666665</v>
      </c>
    </row>
    <row r="9" spans="1:46" ht="97.05" customHeight="1" x14ac:dyDescent="0.3">
      <c r="A9" s="31" t="s">
        <v>105</v>
      </c>
      <c r="B9" s="24" t="s">
        <v>86</v>
      </c>
      <c r="C9" s="32">
        <v>1</v>
      </c>
      <c r="D9" s="25">
        <f t="shared" si="0"/>
        <v>0.16666666666666666</v>
      </c>
      <c r="E9" s="24" t="s">
        <v>70</v>
      </c>
      <c r="F9" s="24">
        <v>2</v>
      </c>
      <c r="G9" s="24" t="s">
        <v>71</v>
      </c>
      <c r="H9" s="24">
        <v>0</v>
      </c>
      <c r="I9" s="29" t="s">
        <v>71</v>
      </c>
      <c r="J9" s="24">
        <v>0</v>
      </c>
      <c r="K9" s="26" t="s">
        <v>71</v>
      </c>
      <c r="L9" s="24">
        <v>0</v>
      </c>
      <c r="M9" s="29" t="s">
        <v>71</v>
      </c>
      <c r="N9" s="24">
        <v>0</v>
      </c>
      <c r="O9" s="24" t="s">
        <v>70</v>
      </c>
      <c r="P9" s="24">
        <v>2</v>
      </c>
      <c r="Q9" s="26" t="s">
        <v>72</v>
      </c>
      <c r="R9" s="24">
        <v>2</v>
      </c>
      <c r="S9" s="26" t="s">
        <v>71</v>
      </c>
      <c r="T9" s="24">
        <v>0</v>
      </c>
      <c r="U9" s="24" t="s">
        <v>70</v>
      </c>
      <c r="V9" s="24">
        <v>2</v>
      </c>
      <c r="W9" s="29" t="s">
        <v>71</v>
      </c>
      <c r="X9" s="24">
        <v>0</v>
      </c>
      <c r="Y9" s="29" t="s">
        <v>71</v>
      </c>
      <c r="Z9" s="24">
        <v>0</v>
      </c>
      <c r="AA9" s="24" t="s">
        <v>70</v>
      </c>
      <c r="AB9" s="24">
        <v>2</v>
      </c>
      <c r="AC9" s="24" t="s">
        <v>70</v>
      </c>
      <c r="AD9" s="24">
        <v>2</v>
      </c>
      <c r="AE9" s="24">
        <f t="shared" si="1"/>
        <v>24</v>
      </c>
      <c r="AF9" s="24">
        <f t="shared" si="7"/>
        <v>0.5</v>
      </c>
      <c r="AG9" s="26" t="s">
        <v>88</v>
      </c>
      <c r="AH9" s="32">
        <v>3</v>
      </c>
      <c r="AI9" s="24">
        <f t="shared" si="2"/>
        <v>1</v>
      </c>
      <c r="AJ9" s="38" t="s">
        <v>71</v>
      </c>
      <c r="AK9" s="32">
        <v>0</v>
      </c>
      <c r="AL9" s="24">
        <f t="shared" si="3"/>
        <v>0</v>
      </c>
      <c r="AM9" s="24" t="s">
        <v>79</v>
      </c>
      <c r="AN9" s="32">
        <v>2</v>
      </c>
      <c r="AO9" s="24">
        <f t="shared" si="4"/>
        <v>0.66666666666666663</v>
      </c>
      <c r="AP9" s="32">
        <v>1</v>
      </c>
      <c r="AQ9" s="32">
        <v>1</v>
      </c>
      <c r="AR9" s="24">
        <f t="shared" si="5"/>
        <v>0.16666666666666666</v>
      </c>
      <c r="AS9" s="25">
        <f t="shared" si="6"/>
        <v>2.6666666666666665</v>
      </c>
    </row>
    <row r="10" spans="1:46" ht="109.2" x14ac:dyDescent="0.3">
      <c r="A10" s="31" t="s">
        <v>106</v>
      </c>
      <c r="B10" s="26" t="s">
        <v>145</v>
      </c>
      <c r="C10" s="32">
        <v>4</v>
      </c>
      <c r="D10" s="25">
        <f t="shared" si="0"/>
        <v>0.66666666666666663</v>
      </c>
      <c r="E10" s="24" t="s">
        <v>70</v>
      </c>
      <c r="F10" s="24">
        <v>2</v>
      </c>
      <c r="G10" s="32" t="s">
        <v>70</v>
      </c>
      <c r="H10" s="24">
        <v>2</v>
      </c>
      <c r="I10" s="29" t="s">
        <v>71</v>
      </c>
      <c r="J10" s="24">
        <v>0</v>
      </c>
      <c r="K10" s="41" t="s">
        <v>71</v>
      </c>
      <c r="L10" s="24">
        <v>0</v>
      </c>
      <c r="M10" s="26" t="s">
        <v>71</v>
      </c>
      <c r="N10" s="24">
        <v>0</v>
      </c>
      <c r="O10" s="26" t="s">
        <v>71</v>
      </c>
      <c r="P10" s="24">
        <v>0</v>
      </c>
      <c r="Q10" s="26" t="s">
        <v>72</v>
      </c>
      <c r="R10" s="24">
        <v>2</v>
      </c>
      <c r="S10" s="26" t="s">
        <v>71</v>
      </c>
      <c r="T10" s="24">
        <v>0</v>
      </c>
      <c r="U10" s="24" t="s">
        <v>70</v>
      </c>
      <c r="V10" s="24">
        <v>2</v>
      </c>
      <c r="W10" s="32" t="s">
        <v>70</v>
      </c>
      <c r="X10" s="32">
        <v>2</v>
      </c>
      <c r="Y10" s="32" t="s">
        <v>70</v>
      </c>
      <c r="Z10" s="24">
        <v>2</v>
      </c>
      <c r="AA10" s="24" t="s">
        <v>70</v>
      </c>
      <c r="AB10" s="24">
        <v>2</v>
      </c>
      <c r="AC10" s="24" t="s">
        <v>70</v>
      </c>
      <c r="AD10" s="24">
        <v>2</v>
      </c>
      <c r="AE10" s="24">
        <f t="shared" si="1"/>
        <v>36</v>
      </c>
      <c r="AF10" s="24">
        <f t="shared" si="7"/>
        <v>0.75</v>
      </c>
      <c r="AG10" s="26" t="s">
        <v>88</v>
      </c>
      <c r="AH10" s="24">
        <v>3</v>
      </c>
      <c r="AI10" s="24">
        <f t="shared" si="2"/>
        <v>1</v>
      </c>
      <c r="AJ10" s="26" t="s">
        <v>177</v>
      </c>
      <c r="AK10" s="24">
        <v>1</v>
      </c>
      <c r="AL10" s="24">
        <f t="shared" si="3"/>
        <v>0.33333333333333331</v>
      </c>
      <c r="AM10" s="24" t="s">
        <v>79</v>
      </c>
      <c r="AN10" s="24">
        <v>2</v>
      </c>
      <c r="AO10" s="24">
        <f t="shared" si="4"/>
        <v>0.66666666666666663</v>
      </c>
      <c r="AP10" s="26" t="s">
        <v>156</v>
      </c>
      <c r="AQ10" s="24">
        <v>3</v>
      </c>
      <c r="AR10" s="24">
        <f t="shared" si="5"/>
        <v>0.5</v>
      </c>
      <c r="AS10" s="25">
        <f t="shared" si="6"/>
        <v>4.9166666666666661</v>
      </c>
    </row>
    <row r="11" spans="1:46" ht="109.2" x14ac:dyDescent="0.3">
      <c r="A11" s="31" t="s">
        <v>112</v>
      </c>
      <c r="B11" s="41" t="s">
        <v>121</v>
      </c>
      <c r="C11" s="32">
        <v>2</v>
      </c>
      <c r="D11" s="43">
        <f t="shared" si="0"/>
        <v>0.33333333333333331</v>
      </c>
      <c r="E11" s="24" t="s">
        <v>70</v>
      </c>
      <c r="F11" s="24">
        <v>2</v>
      </c>
      <c r="G11" s="32" t="s">
        <v>30</v>
      </c>
      <c r="H11" s="24">
        <v>1</v>
      </c>
      <c r="I11" s="44" t="s">
        <v>71</v>
      </c>
      <c r="J11" s="24">
        <v>0</v>
      </c>
      <c r="K11" s="29" t="s">
        <v>71</v>
      </c>
      <c r="L11" s="24">
        <v>0</v>
      </c>
      <c r="M11" s="29" t="s">
        <v>71</v>
      </c>
      <c r="N11" s="24">
        <v>0</v>
      </c>
      <c r="O11" s="41" t="s">
        <v>70</v>
      </c>
      <c r="P11" s="24">
        <v>2</v>
      </c>
      <c r="Q11" s="41" t="s">
        <v>72</v>
      </c>
      <c r="R11" s="24">
        <v>2</v>
      </c>
      <c r="S11" s="41" t="s">
        <v>71</v>
      </c>
      <c r="T11" s="24">
        <v>0</v>
      </c>
      <c r="U11" s="24" t="s">
        <v>70</v>
      </c>
      <c r="V11" s="24">
        <v>2</v>
      </c>
      <c r="W11" s="26" t="s">
        <v>71</v>
      </c>
      <c r="X11" s="24">
        <v>0</v>
      </c>
      <c r="Y11" s="26" t="s">
        <v>71</v>
      </c>
      <c r="Z11" s="24">
        <v>0</v>
      </c>
      <c r="AA11" s="24" t="s">
        <v>70</v>
      </c>
      <c r="AB11" s="24">
        <v>2</v>
      </c>
      <c r="AC11" s="24" t="s">
        <v>70</v>
      </c>
      <c r="AD11" s="24">
        <v>2</v>
      </c>
      <c r="AE11" s="24">
        <f t="shared" ref="AE11:AE16" si="8" xml:space="preserve"> 2*F11+2*H11+J11+L11+N11+P11+2*R11+2*T11+3*V11+3*X11+2*Z11+3*AB11+AD11</f>
        <v>26</v>
      </c>
      <c r="AF11" s="24">
        <f t="shared" ref="AF11:AF52" si="9">AE11/48</f>
        <v>0.54166666666666663</v>
      </c>
      <c r="AG11" s="41" t="s">
        <v>77</v>
      </c>
      <c r="AH11" s="24">
        <v>2</v>
      </c>
      <c r="AI11" s="24">
        <f t="shared" ref="AI11:AI16" si="10" xml:space="preserve"> AH11/3</f>
        <v>0.66666666666666663</v>
      </c>
      <c r="AJ11" s="26" t="s">
        <v>177</v>
      </c>
      <c r="AK11" s="24">
        <v>1</v>
      </c>
      <c r="AL11" s="24">
        <f t="shared" ref="AL11:AL16" si="11">AK11/3</f>
        <v>0.33333333333333331</v>
      </c>
      <c r="AM11" s="24" t="s">
        <v>79</v>
      </c>
      <c r="AN11" s="24">
        <v>2</v>
      </c>
      <c r="AO11" s="24">
        <f t="shared" ref="AO11:AO16" si="12">AN11/3</f>
        <v>0.66666666666666663</v>
      </c>
      <c r="AP11" s="24">
        <v>5</v>
      </c>
      <c r="AQ11" s="24">
        <v>2</v>
      </c>
      <c r="AR11" s="24">
        <f t="shared" ref="AR11:AR16" si="13">AQ11/6</f>
        <v>0.33333333333333331</v>
      </c>
      <c r="AS11" s="25">
        <f xml:space="preserve"> 2*D11 + AF11 + AI11 + 2*AL11 + AO11 + AR11</f>
        <v>3.5416666666666665</v>
      </c>
    </row>
    <row r="12" spans="1:46" ht="109.2" x14ac:dyDescent="0.3">
      <c r="A12" s="31" t="s">
        <v>113</v>
      </c>
      <c r="B12" s="41" t="s">
        <v>221</v>
      </c>
      <c r="C12" s="32">
        <v>4</v>
      </c>
      <c r="D12" s="43">
        <f t="shared" si="0"/>
        <v>0.66666666666666663</v>
      </c>
      <c r="E12" s="24" t="s">
        <v>70</v>
      </c>
      <c r="F12" s="24">
        <v>2</v>
      </c>
      <c r="G12" s="32" t="s">
        <v>71</v>
      </c>
      <c r="H12" s="24">
        <v>0</v>
      </c>
      <c r="I12" s="44" t="s">
        <v>71</v>
      </c>
      <c r="J12" s="24">
        <v>0</v>
      </c>
      <c r="K12" s="29" t="s">
        <v>71</v>
      </c>
      <c r="L12" s="24">
        <v>0</v>
      </c>
      <c r="M12" s="29" t="s">
        <v>71</v>
      </c>
      <c r="N12" s="24">
        <v>0</v>
      </c>
      <c r="O12" s="29" t="s">
        <v>71</v>
      </c>
      <c r="P12" s="24">
        <v>0</v>
      </c>
      <c r="Q12" s="41" t="s">
        <v>72</v>
      </c>
      <c r="R12" s="24">
        <v>2</v>
      </c>
      <c r="S12" s="41" t="s">
        <v>70</v>
      </c>
      <c r="T12" s="24">
        <v>2</v>
      </c>
      <c r="U12" s="24" t="s">
        <v>70</v>
      </c>
      <c r="V12" s="24">
        <v>2</v>
      </c>
      <c r="W12" s="26" t="s">
        <v>71</v>
      </c>
      <c r="X12" s="24">
        <v>0</v>
      </c>
      <c r="Y12" s="26" t="s">
        <v>71</v>
      </c>
      <c r="Z12" s="24">
        <v>0</v>
      </c>
      <c r="AA12" s="24" t="s">
        <v>70</v>
      </c>
      <c r="AB12" s="24">
        <v>2</v>
      </c>
      <c r="AC12" s="24" t="s">
        <v>70</v>
      </c>
      <c r="AD12" s="24">
        <v>2</v>
      </c>
      <c r="AE12" s="24">
        <f t="shared" si="8"/>
        <v>26</v>
      </c>
      <c r="AF12" s="24">
        <f t="shared" si="9"/>
        <v>0.54166666666666663</v>
      </c>
      <c r="AG12" s="41" t="s">
        <v>88</v>
      </c>
      <c r="AH12" s="24">
        <v>3</v>
      </c>
      <c r="AI12" s="24">
        <f t="shared" si="10"/>
        <v>1</v>
      </c>
      <c r="AJ12" s="26" t="s">
        <v>71</v>
      </c>
      <c r="AK12" s="24">
        <v>0</v>
      </c>
      <c r="AL12" s="24">
        <f t="shared" si="11"/>
        <v>0</v>
      </c>
      <c r="AM12" s="24" t="s">
        <v>79</v>
      </c>
      <c r="AN12" s="24">
        <v>2</v>
      </c>
      <c r="AO12" s="24">
        <f t="shared" si="12"/>
        <v>0.66666666666666663</v>
      </c>
      <c r="AP12" s="24">
        <v>1</v>
      </c>
      <c r="AQ12" s="24">
        <v>1</v>
      </c>
      <c r="AR12" s="24">
        <f t="shared" si="13"/>
        <v>0.16666666666666666</v>
      </c>
      <c r="AS12" s="25">
        <f xml:space="preserve"> 2*D12 + AF12 + AI12 + 2*AL12 + AO12 + AR12</f>
        <v>3.708333333333333</v>
      </c>
    </row>
    <row r="13" spans="1:46" ht="109.2" x14ac:dyDescent="0.3">
      <c r="A13" s="31" t="s">
        <v>116</v>
      </c>
      <c r="B13" s="41" t="s">
        <v>122</v>
      </c>
      <c r="C13" s="32">
        <v>1</v>
      </c>
      <c r="D13" s="43">
        <f t="shared" si="0"/>
        <v>0.16666666666666666</v>
      </c>
      <c r="E13" s="24" t="s">
        <v>34</v>
      </c>
      <c r="F13" s="24">
        <v>2</v>
      </c>
      <c r="G13" s="32" t="s">
        <v>71</v>
      </c>
      <c r="H13" s="24">
        <v>0</v>
      </c>
      <c r="I13" s="44" t="s">
        <v>71</v>
      </c>
      <c r="J13" s="24">
        <v>0</v>
      </c>
      <c r="K13" s="29" t="s">
        <v>71</v>
      </c>
      <c r="L13" s="24">
        <v>0</v>
      </c>
      <c r="M13" s="29" t="s">
        <v>71</v>
      </c>
      <c r="N13" s="24">
        <v>0</v>
      </c>
      <c r="O13" s="41" t="s">
        <v>70</v>
      </c>
      <c r="P13" s="24">
        <v>2</v>
      </c>
      <c r="Q13" s="41" t="s">
        <v>72</v>
      </c>
      <c r="R13" s="24">
        <v>2</v>
      </c>
      <c r="S13" s="41" t="s">
        <v>70</v>
      </c>
      <c r="T13" s="24">
        <v>2</v>
      </c>
      <c r="U13" s="24" t="s">
        <v>70</v>
      </c>
      <c r="V13" s="24">
        <v>2</v>
      </c>
      <c r="W13" s="26" t="s">
        <v>71</v>
      </c>
      <c r="X13" s="24">
        <v>0</v>
      </c>
      <c r="Y13" s="26" t="s">
        <v>71</v>
      </c>
      <c r="Z13" s="24">
        <v>0</v>
      </c>
      <c r="AA13" s="24" t="s">
        <v>70</v>
      </c>
      <c r="AB13" s="24">
        <v>2</v>
      </c>
      <c r="AC13" s="26" t="s">
        <v>71</v>
      </c>
      <c r="AD13" s="24">
        <v>0</v>
      </c>
      <c r="AE13" s="24">
        <f t="shared" si="8"/>
        <v>26</v>
      </c>
      <c r="AF13" s="24">
        <f t="shared" si="9"/>
        <v>0.54166666666666663</v>
      </c>
      <c r="AG13" s="41" t="s">
        <v>100</v>
      </c>
      <c r="AH13" s="24">
        <v>1</v>
      </c>
      <c r="AI13" s="24">
        <f t="shared" si="10"/>
        <v>0.33333333333333331</v>
      </c>
      <c r="AJ13" s="26" t="s">
        <v>71</v>
      </c>
      <c r="AK13" s="24">
        <v>0</v>
      </c>
      <c r="AL13" s="24">
        <f t="shared" si="11"/>
        <v>0</v>
      </c>
      <c r="AM13" s="24" t="s">
        <v>84</v>
      </c>
      <c r="AN13" s="24">
        <v>1</v>
      </c>
      <c r="AO13" s="24">
        <f t="shared" si="12"/>
        <v>0.33333333333333331</v>
      </c>
      <c r="AP13" s="24">
        <v>1</v>
      </c>
      <c r="AQ13" s="24">
        <v>1</v>
      </c>
      <c r="AR13" s="24">
        <f t="shared" si="13"/>
        <v>0.16666666666666666</v>
      </c>
      <c r="AS13" s="25">
        <f xml:space="preserve"> 2*D13 + AF13 + AI13 + 2*AL13 + AO13 + AR13</f>
        <v>1.7083333333333333</v>
      </c>
    </row>
    <row r="14" spans="1:46" ht="109.2" x14ac:dyDescent="0.3">
      <c r="A14" s="31" t="s">
        <v>118</v>
      </c>
      <c r="B14" s="41" t="s">
        <v>121</v>
      </c>
      <c r="C14" s="32">
        <v>2</v>
      </c>
      <c r="D14" s="43">
        <f t="shared" si="0"/>
        <v>0.33333333333333331</v>
      </c>
      <c r="E14" s="32" t="s">
        <v>70</v>
      </c>
      <c r="F14" s="32">
        <v>2</v>
      </c>
      <c r="G14" s="32" t="s">
        <v>70</v>
      </c>
      <c r="H14" s="32">
        <v>2</v>
      </c>
      <c r="I14" s="44" t="s">
        <v>71</v>
      </c>
      <c r="J14" s="32">
        <v>0</v>
      </c>
      <c r="K14" s="41" t="s">
        <v>71</v>
      </c>
      <c r="L14" s="32">
        <v>0</v>
      </c>
      <c r="M14" s="41" t="s">
        <v>71</v>
      </c>
      <c r="N14" s="32">
        <v>0</v>
      </c>
      <c r="O14" s="41" t="s">
        <v>70</v>
      </c>
      <c r="P14" s="32">
        <v>2</v>
      </c>
      <c r="Q14" s="41" t="s">
        <v>72</v>
      </c>
      <c r="R14" s="32">
        <v>2</v>
      </c>
      <c r="S14" s="41" t="s">
        <v>71</v>
      </c>
      <c r="T14" s="32">
        <v>0</v>
      </c>
      <c r="U14" s="32" t="s">
        <v>70</v>
      </c>
      <c r="V14" s="32">
        <v>2</v>
      </c>
      <c r="W14" s="41" t="s">
        <v>71</v>
      </c>
      <c r="X14" s="32">
        <v>0</v>
      </c>
      <c r="Y14" s="41" t="s">
        <v>71</v>
      </c>
      <c r="Z14" s="32">
        <v>0</v>
      </c>
      <c r="AA14" s="32" t="s">
        <v>70</v>
      </c>
      <c r="AB14" s="32">
        <v>2</v>
      </c>
      <c r="AC14" s="41" t="s">
        <v>71</v>
      </c>
      <c r="AD14" s="32">
        <v>0</v>
      </c>
      <c r="AE14" s="32">
        <f t="shared" si="8"/>
        <v>26</v>
      </c>
      <c r="AF14" s="32">
        <f t="shared" si="9"/>
        <v>0.54166666666666663</v>
      </c>
      <c r="AG14" s="41" t="s">
        <v>88</v>
      </c>
      <c r="AH14" s="32">
        <v>3</v>
      </c>
      <c r="AI14" s="32">
        <f t="shared" si="10"/>
        <v>1</v>
      </c>
      <c r="AJ14" s="41" t="s">
        <v>71</v>
      </c>
      <c r="AK14" s="32">
        <v>0</v>
      </c>
      <c r="AL14" s="32">
        <f t="shared" si="11"/>
        <v>0</v>
      </c>
      <c r="AM14" s="32" t="s">
        <v>79</v>
      </c>
      <c r="AN14" s="32">
        <v>2</v>
      </c>
      <c r="AO14" s="32">
        <f t="shared" si="12"/>
        <v>0.66666666666666663</v>
      </c>
      <c r="AP14" s="32">
        <v>3</v>
      </c>
      <c r="AQ14" s="32">
        <v>2</v>
      </c>
      <c r="AR14" s="32">
        <f t="shared" si="13"/>
        <v>0.33333333333333331</v>
      </c>
      <c r="AS14" s="43">
        <f xml:space="preserve"> (2*D14 + AF14 + AI14 + 2*AL14 + AO14 + AR14)*-1</f>
        <v>-3.208333333333333</v>
      </c>
      <c r="AT14" s="78"/>
    </row>
    <row r="15" spans="1:46" ht="93.6" x14ac:dyDescent="0.3">
      <c r="A15" s="31" t="s">
        <v>120</v>
      </c>
      <c r="B15" s="41" t="s">
        <v>122</v>
      </c>
      <c r="C15" s="32">
        <v>1</v>
      </c>
      <c r="D15" s="43">
        <f t="shared" si="0"/>
        <v>0.16666666666666666</v>
      </c>
      <c r="E15" s="32" t="s">
        <v>70</v>
      </c>
      <c r="F15" s="32">
        <v>2</v>
      </c>
      <c r="G15" s="32" t="s">
        <v>71</v>
      </c>
      <c r="H15" s="32">
        <v>0</v>
      </c>
      <c r="I15" s="44" t="s">
        <v>71</v>
      </c>
      <c r="J15" s="32">
        <v>0</v>
      </c>
      <c r="K15" s="41" t="s">
        <v>71</v>
      </c>
      <c r="L15" s="32">
        <v>0</v>
      </c>
      <c r="M15" s="41" t="s">
        <v>71</v>
      </c>
      <c r="N15" s="32">
        <v>0</v>
      </c>
      <c r="O15" s="41" t="s">
        <v>71</v>
      </c>
      <c r="P15" s="32">
        <v>0</v>
      </c>
      <c r="Q15" s="83" t="s">
        <v>123</v>
      </c>
      <c r="R15" s="32">
        <v>1</v>
      </c>
      <c r="S15" s="41" t="s">
        <v>70</v>
      </c>
      <c r="T15" s="32">
        <v>2</v>
      </c>
      <c r="U15" s="41" t="s">
        <v>154</v>
      </c>
      <c r="V15" s="32">
        <v>1</v>
      </c>
      <c r="W15" s="41" t="s">
        <v>71</v>
      </c>
      <c r="X15" s="32">
        <v>0</v>
      </c>
      <c r="Y15" s="41" t="s">
        <v>71</v>
      </c>
      <c r="Z15" s="32">
        <v>0</v>
      </c>
      <c r="AA15" s="32" t="s">
        <v>70</v>
      </c>
      <c r="AB15" s="32">
        <v>2</v>
      </c>
      <c r="AC15" s="41" t="s">
        <v>71</v>
      </c>
      <c r="AD15" s="32">
        <v>0</v>
      </c>
      <c r="AE15" s="32">
        <f t="shared" si="8"/>
        <v>19</v>
      </c>
      <c r="AF15" s="32">
        <f t="shared" si="9"/>
        <v>0.39583333333333331</v>
      </c>
      <c r="AG15" s="41" t="s">
        <v>88</v>
      </c>
      <c r="AH15" s="32">
        <v>3</v>
      </c>
      <c r="AI15" s="32">
        <f t="shared" si="10"/>
        <v>1</v>
      </c>
      <c r="AJ15" s="41" t="s">
        <v>71</v>
      </c>
      <c r="AK15" s="32">
        <v>0</v>
      </c>
      <c r="AL15" s="32">
        <f t="shared" si="11"/>
        <v>0</v>
      </c>
      <c r="AM15" s="32" t="s">
        <v>79</v>
      </c>
      <c r="AN15" s="32">
        <v>2</v>
      </c>
      <c r="AO15" s="32">
        <f t="shared" si="12"/>
        <v>0.66666666666666663</v>
      </c>
      <c r="AP15" s="32">
        <v>1</v>
      </c>
      <c r="AQ15" s="32">
        <v>1</v>
      </c>
      <c r="AR15" s="32">
        <f t="shared" si="13"/>
        <v>0.16666666666666666</v>
      </c>
      <c r="AS15" s="43">
        <f xml:space="preserve"> 2*D15 + AF15 + AI15 + 2*AL15 + AO15 + AR15</f>
        <v>2.5624999999999996</v>
      </c>
      <c r="AT15" s="78"/>
    </row>
    <row r="16" spans="1:46" ht="109.2" x14ac:dyDescent="0.3">
      <c r="A16" s="31" t="s">
        <v>128</v>
      </c>
      <c r="B16" s="41" t="s">
        <v>122</v>
      </c>
      <c r="C16" s="32">
        <v>1</v>
      </c>
      <c r="D16" s="43">
        <f t="shared" ref="D16:D52" si="14" xml:space="preserve"> C16/6</f>
        <v>0.16666666666666666</v>
      </c>
      <c r="E16" s="32" t="s">
        <v>70</v>
      </c>
      <c r="F16" s="32">
        <v>2</v>
      </c>
      <c r="G16" s="32" t="s">
        <v>71</v>
      </c>
      <c r="H16" s="32">
        <v>0</v>
      </c>
      <c r="I16" s="44" t="s">
        <v>71</v>
      </c>
      <c r="J16" s="32">
        <v>0</v>
      </c>
      <c r="K16" s="41" t="s">
        <v>71</v>
      </c>
      <c r="L16" s="32">
        <v>0</v>
      </c>
      <c r="M16" s="41" t="s">
        <v>71</v>
      </c>
      <c r="N16" s="32">
        <v>0</v>
      </c>
      <c r="O16" s="41" t="s">
        <v>70</v>
      </c>
      <c r="P16" s="32">
        <v>2</v>
      </c>
      <c r="Q16" s="41" t="s">
        <v>72</v>
      </c>
      <c r="R16" s="32">
        <v>2</v>
      </c>
      <c r="S16" s="41" t="s">
        <v>70</v>
      </c>
      <c r="T16" s="32">
        <v>2</v>
      </c>
      <c r="U16" s="41" t="s">
        <v>30</v>
      </c>
      <c r="V16" s="32">
        <v>1</v>
      </c>
      <c r="W16" s="41" t="s">
        <v>71</v>
      </c>
      <c r="X16" s="32">
        <v>0</v>
      </c>
      <c r="Y16" s="41" t="s">
        <v>71</v>
      </c>
      <c r="Z16" s="32">
        <v>0</v>
      </c>
      <c r="AA16" s="32" t="s">
        <v>70</v>
      </c>
      <c r="AB16" s="32">
        <v>2</v>
      </c>
      <c r="AC16" s="41" t="s">
        <v>71</v>
      </c>
      <c r="AD16" s="32">
        <v>0</v>
      </c>
      <c r="AE16" s="32">
        <f t="shared" si="8"/>
        <v>23</v>
      </c>
      <c r="AF16" s="32">
        <f t="shared" si="9"/>
        <v>0.47916666666666669</v>
      </c>
      <c r="AG16" s="41" t="s">
        <v>88</v>
      </c>
      <c r="AH16" s="32">
        <v>3</v>
      </c>
      <c r="AI16" s="32">
        <f t="shared" si="10"/>
        <v>1</v>
      </c>
      <c r="AJ16" s="41" t="s">
        <v>71</v>
      </c>
      <c r="AK16" s="32">
        <v>0</v>
      </c>
      <c r="AL16" s="32">
        <f t="shared" si="11"/>
        <v>0</v>
      </c>
      <c r="AM16" s="32" t="s">
        <v>79</v>
      </c>
      <c r="AN16" s="32">
        <v>2</v>
      </c>
      <c r="AO16" s="32">
        <f t="shared" si="12"/>
        <v>0.66666666666666663</v>
      </c>
      <c r="AP16" s="32">
        <v>1</v>
      </c>
      <c r="AQ16" s="32">
        <v>1</v>
      </c>
      <c r="AR16" s="32">
        <f t="shared" si="13"/>
        <v>0.16666666666666666</v>
      </c>
      <c r="AS16" s="43">
        <f xml:space="preserve"> 2*D16 + AF16 + AI16 + 2*AL16 + AO16 + AR16</f>
        <v>2.645833333333333</v>
      </c>
      <c r="AT16" s="78"/>
    </row>
    <row r="17" spans="1:46" ht="109.2" x14ac:dyDescent="0.3">
      <c r="A17" s="31" t="s">
        <v>114</v>
      </c>
      <c r="B17" s="84" t="s">
        <v>145</v>
      </c>
      <c r="C17" s="32">
        <v>4</v>
      </c>
      <c r="D17" s="43">
        <f t="shared" si="14"/>
        <v>0.66666666666666663</v>
      </c>
      <c r="E17" s="32" t="s">
        <v>34</v>
      </c>
      <c r="F17" s="32">
        <v>2</v>
      </c>
      <c r="G17" s="32" t="s">
        <v>70</v>
      </c>
      <c r="H17" s="32">
        <v>2</v>
      </c>
      <c r="I17" s="41" t="s">
        <v>71</v>
      </c>
      <c r="J17" s="32">
        <v>0</v>
      </c>
      <c r="K17" s="41" t="s">
        <v>71</v>
      </c>
      <c r="L17" s="32">
        <v>0</v>
      </c>
      <c r="M17" s="41" t="s">
        <v>71</v>
      </c>
      <c r="N17" s="32">
        <v>0</v>
      </c>
      <c r="O17" s="41" t="s">
        <v>71</v>
      </c>
      <c r="P17" s="32">
        <v>0</v>
      </c>
      <c r="Q17" s="41" t="s">
        <v>72</v>
      </c>
      <c r="R17" s="32">
        <v>2</v>
      </c>
      <c r="S17" s="41" t="s">
        <v>71</v>
      </c>
      <c r="T17" s="32">
        <v>0</v>
      </c>
      <c r="U17" s="32" t="s">
        <v>70</v>
      </c>
      <c r="V17" s="32">
        <v>2</v>
      </c>
      <c r="W17" s="41" t="s">
        <v>71</v>
      </c>
      <c r="X17" s="32">
        <v>0</v>
      </c>
      <c r="Y17" s="41" t="s">
        <v>71</v>
      </c>
      <c r="Z17" s="32">
        <v>0</v>
      </c>
      <c r="AA17" s="32" t="s">
        <v>70</v>
      </c>
      <c r="AB17" s="32">
        <v>2</v>
      </c>
      <c r="AC17" s="32" t="s">
        <v>70</v>
      </c>
      <c r="AD17" s="32">
        <v>2</v>
      </c>
      <c r="AE17" s="32">
        <f t="shared" ref="AE17:AE23" si="15" xml:space="preserve"> 2*F17+2*H17+J17+L17+N17+P17+2*R17+2*T17+3*V17+3*X17+2*Z17+3*AB17+AD17</f>
        <v>26</v>
      </c>
      <c r="AF17" s="32">
        <f t="shared" si="9"/>
        <v>0.54166666666666663</v>
      </c>
      <c r="AG17" s="41" t="s">
        <v>88</v>
      </c>
      <c r="AH17" s="32">
        <v>2</v>
      </c>
      <c r="AI17" s="32">
        <f t="shared" ref="AI17:AI23" si="16" xml:space="preserve"> AH17/3</f>
        <v>0.66666666666666663</v>
      </c>
      <c r="AJ17" s="41" t="s">
        <v>71</v>
      </c>
      <c r="AK17" s="32">
        <v>0</v>
      </c>
      <c r="AL17" s="32">
        <f t="shared" ref="AL17:AL23" si="17">AK17/3</f>
        <v>0</v>
      </c>
      <c r="AM17" s="32" t="s">
        <v>79</v>
      </c>
      <c r="AN17" s="32">
        <v>2</v>
      </c>
      <c r="AO17" s="32">
        <f t="shared" ref="AO17:AO23" si="18">AN17/3</f>
        <v>0.66666666666666663</v>
      </c>
      <c r="AP17" s="32">
        <v>4</v>
      </c>
      <c r="AQ17" s="32">
        <v>2</v>
      </c>
      <c r="AR17" s="32">
        <f t="shared" ref="AR17:AR23" si="19">AQ17/6</f>
        <v>0.33333333333333331</v>
      </c>
      <c r="AS17" s="43">
        <f xml:space="preserve"> (2*D17 + AF17 + AI17 + 2*AL17 + AO17 + AR17)*-1</f>
        <v>-3.5416666666666665</v>
      </c>
      <c r="AT17" s="78"/>
    </row>
    <row r="18" spans="1:46" ht="140.4" x14ac:dyDescent="0.3">
      <c r="A18" s="31" t="s">
        <v>130</v>
      </c>
      <c r="B18" s="24" t="s">
        <v>145</v>
      </c>
      <c r="C18" s="32">
        <v>4</v>
      </c>
      <c r="D18" s="43">
        <f t="shared" si="14"/>
        <v>0.66666666666666663</v>
      </c>
      <c r="E18" s="26" t="s">
        <v>160</v>
      </c>
      <c r="F18" s="24">
        <v>1</v>
      </c>
      <c r="G18" s="32" t="s">
        <v>71</v>
      </c>
      <c r="H18" s="24">
        <v>0</v>
      </c>
      <c r="I18" s="44" t="s">
        <v>71</v>
      </c>
      <c r="J18" s="24">
        <v>0</v>
      </c>
      <c r="K18" s="26" t="s">
        <v>71</v>
      </c>
      <c r="L18" s="24">
        <v>0</v>
      </c>
      <c r="M18" s="26" t="s">
        <v>71</v>
      </c>
      <c r="N18" s="24">
        <v>0</v>
      </c>
      <c r="O18" s="41" t="s">
        <v>70</v>
      </c>
      <c r="P18" s="24">
        <v>2</v>
      </c>
      <c r="Q18" s="41" t="s">
        <v>72</v>
      </c>
      <c r="R18" s="24">
        <v>2</v>
      </c>
      <c r="S18" s="41" t="s">
        <v>71</v>
      </c>
      <c r="T18" s="24">
        <v>0</v>
      </c>
      <c r="U18" s="26" t="s">
        <v>70</v>
      </c>
      <c r="V18" s="24">
        <v>2</v>
      </c>
      <c r="W18" s="26" t="s">
        <v>71</v>
      </c>
      <c r="X18" s="24">
        <v>0</v>
      </c>
      <c r="Y18" s="26" t="s">
        <v>71</v>
      </c>
      <c r="Z18" s="24">
        <v>0</v>
      </c>
      <c r="AA18" s="24" t="s">
        <v>70</v>
      </c>
      <c r="AB18" s="24">
        <v>2</v>
      </c>
      <c r="AC18" s="26" t="s">
        <v>70</v>
      </c>
      <c r="AD18" s="24">
        <v>2</v>
      </c>
      <c r="AE18" s="32">
        <f t="shared" si="15"/>
        <v>22</v>
      </c>
      <c r="AF18" s="32">
        <f t="shared" si="9"/>
        <v>0.45833333333333331</v>
      </c>
      <c r="AG18" s="41" t="s">
        <v>88</v>
      </c>
      <c r="AH18" s="24">
        <v>3</v>
      </c>
      <c r="AI18" s="32">
        <f t="shared" si="16"/>
        <v>1</v>
      </c>
      <c r="AJ18" s="41" t="s">
        <v>71</v>
      </c>
      <c r="AK18" s="24">
        <v>0</v>
      </c>
      <c r="AL18" s="32">
        <f t="shared" si="17"/>
        <v>0</v>
      </c>
      <c r="AM18" s="24" t="s">
        <v>79</v>
      </c>
      <c r="AN18" s="24">
        <v>2</v>
      </c>
      <c r="AO18" s="32">
        <f t="shared" si="18"/>
        <v>0.66666666666666663</v>
      </c>
      <c r="AP18" s="26" t="s">
        <v>146</v>
      </c>
      <c r="AQ18" s="24">
        <v>3</v>
      </c>
      <c r="AR18" s="24">
        <f t="shared" si="19"/>
        <v>0.5</v>
      </c>
      <c r="AS18" s="43">
        <f t="shared" ref="AS18:AS23" si="20" xml:space="preserve"> 2*D18 + AF18 + AI18 + 2*AL18 + AO18 + AR18</f>
        <v>3.958333333333333</v>
      </c>
    </row>
    <row r="19" spans="1:46" ht="124.8" x14ac:dyDescent="0.3">
      <c r="A19" s="92" t="s">
        <v>131</v>
      </c>
      <c r="B19" s="41" t="s">
        <v>80</v>
      </c>
      <c r="C19" s="41">
        <v>1</v>
      </c>
      <c r="D19" s="43">
        <f t="shared" si="14"/>
        <v>0.16666666666666666</v>
      </c>
      <c r="E19" s="32" t="s">
        <v>70</v>
      </c>
      <c r="F19" s="32">
        <v>2</v>
      </c>
      <c r="G19" s="32" t="s">
        <v>71</v>
      </c>
      <c r="H19" s="32">
        <v>0</v>
      </c>
      <c r="I19" s="44" t="s">
        <v>71</v>
      </c>
      <c r="J19" s="32">
        <v>0</v>
      </c>
      <c r="K19" s="41" t="s">
        <v>71</v>
      </c>
      <c r="L19" s="32">
        <v>0</v>
      </c>
      <c r="M19" s="41" t="s">
        <v>71</v>
      </c>
      <c r="N19" s="32">
        <v>0</v>
      </c>
      <c r="O19" s="41" t="s">
        <v>71</v>
      </c>
      <c r="P19" s="32">
        <v>0</v>
      </c>
      <c r="Q19" s="41" t="s">
        <v>72</v>
      </c>
      <c r="R19" s="32">
        <v>2</v>
      </c>
      <c r="S19" s="41" t="s">
        <v>70</v>
      </c>
      <c r="T19" s="32">
        <v>2</v>
      </c>
      <c r="U19" s="41" t="s">
        <v>70</v>
      </c>
      <c r="V19" s="32">
        <v>2</v>
      </c>
      <c r="W19" s="41" t="s">
        <v>71</v>
      </c>
      <c r="X19" s="32">
        <v>0</v>
      </c>
      <c r="Y19" s="41" t="s">
        <v>71</v>
      </c>
      <c r="Z19" s="32">
        <v>0</v>
      </c>
      <c r="AA19" s="32" t="s">
        <v>70</v>
      </c>
      <c r="AB19" s="32">
        <v>2</v>
      </c>
      <c r="AC19" s="41" t="s">
        <v>71</v>
      </c>
      <c r="AD19" s="32">
        <v>0</v>
      </c>
      <c r="AE19" s="32">
        <f t="shared" si="15"/>
        <v>24</v>
      </c>
      <c r="AF19" s="32">
        <f t="shared" si="9"/>
        <v>0.5</v>
      </c>
      <c r="AG19" s="41" t="s">
        <v>100</v>
      </c>
      <c r="AH19" s="32">
        <v>1</v>
      </c>
      <c r="AI19" s="32">
        <f t="shared" si="16"/>
        <v>0.33333333333333331</v>
      </c>
      <c r="AJ19" s="41" t="s">
        <v>84</v>
      </c>
      <c r="AK19" s="32">
        <v>2</v>
      </c>
      <c r="AL19" s="32">
        <f t="shared" si="17"/>
        <v>0.66666666666666663</v>
      </c>
      <c r="AM19" s="32" t="s">
        <v>84</v>
      </c>
      <c r="AN19" s="32">
        <v>1</v>
      </c>
      <c r="AO19" s="32">
        <f t="shared" si="18"/>
        <v>0.33333333333333331</v>
      </c>
      <c r="AP19" s="41" t="s">
        <v>149</v>
      </c>
      <c r="AQ19" s="32">
        <v>1</v>
      </c>
      <c r="AR19" s="32">
        <f t="shared" si="19"/>
        <v>0.16666666666666666</v>
      </c>
      <c r="AS19" s="43">
        <f t="shared" si="20"/>
        <v>3</v>
      </c>
    </row>
    <row r="20" spans="1:46" ht="109.2" x14ac:dyDescent="0.3">
      <c r="A20" s="26" t="s">
        <v>133</v>
      </c>
      <c r="B20" s="41" t="s">
        <v>80</v>
      </c>
      <c r="C20" s="26">
        <v>1</v>
      </c>
      <c r="D20" s="43">
        <f t="shared" si="14"/>
        <v>0.16666666666666666</v>
      </c>
      <c r="E20" s="24" t="s">
        <v>70</v>
      </c>
      <c r="F20" s="24">
        <v>2</v>
      </c>
      <c r="G20" s="24" t="s">
        <v>71</v>
      </c>
      <c r="H20" s="24">
        <v>0</v>
      </c>
      <c r="I20" s="26" t="s">
        <v>71</v>
      </c>
      <c r="J20" s="24">
        <v>0</v>
      </c>
      <c r="K20" s="26" t="s">
        <v>71</v>
      </c>
      <c r="L20" s="24">
        <v>0</v>
      </c>
      <c r="M20" s="26" t="s">
        <v>71</v>
      </c>
      <c r="N20" s="24">
        <v>0</v>
      </c>
      <c r="O20" s="24" t="s">
        <v>70</v>
      </c>
      <c r="P20" s="24">
        <v>2</v>
      </c>
      <c r="Q20" s="41" t="s">
        <v>72</v>
      </c>
      <c r="R20" s="24">
        <v>2</v>
      </c>
      <c r="S20" s="24" t="s">
        <v>70</v>
      </c>
      <c r="T20" s="24">
        <v>2</v>
      </c>
      <c r="U20" s="24" t="s">
        <v>70</v>
      </c>
      <c r="V20" s="24">
        <v>2</v>
      </c>
      <c r="W20" s="26" t="s">
        <v>71</v>
      </c>
      <c r="X20" s="24">
        <v>0</v>
      </c>
      <c r="Y20" s="26" t="s">
        <v>71</v>
      </c>
      <c r="Z20" s="24">
        <v>0</v>
      </c>
      <c r="AA20" s="24" t="s">
        <v>70</v>
      </c>
      <c r="AB20" s="24">
        <v>2</v>
      </c>
      <c r="AC20" s="26" t="s">
        <v>71</v>
      </c>
      <c r="AD20" s="24">
        <v>0</v>
      </c>
      <c r="AE20" s="32">
        <f t="shared" si="15"/>
        <v>26</v>
      </c>
      <c r="AF20" s="32">
        <f t="shared" si="9"/>
        <v>0.54166666666666663</v>
      </c>
      <c r="AG20" s="26" t="s">
        <v>77</v>
      </c>
      <c r="AH20" s="24">
        <v>2</v>
      </c>
      <c r="AI20" s="32">
        <f t="shared" si="16"/>
        <v>0.66666666666666663</v>
      </c>
      <c r="AJ20" s="26" t="s">
        <v>71</v>
      </c>
      <c r="AK20" s="24">
        <v>0</v>
      </c>
      <c r="AL20" s="32">
        <f t="shared" si="17"/>
        <v>0</v>
      </c>
      <c r="AM20" s="24" t="s">
        <v>79</v>
      </c>
      <c r="AN20" s="24">
        <v>2</v>
      </c>
      <c r="AO20" s="32">
        <f t="shared" si="18"/>
        <v>0.66666666666666663</v>
      </c>
      <c r="AP20" s="24">
        <v>1</v>
      </c>
      <c r="AQ20" s="24">
        <v>1</v>
      </c>
      <c r="AR20" s="24">
        <f t="shared" si="19"/>
        <v>0.16666666666666666</v>
      </c>
      <c r="AS20" s="43">
        <f t="shared" si="20"/>
        <v>2.3749999999999996</v>
      </c>
    </row>
    <row r="21" spans="1:46" ht="171.6" x14ac:dyDescent="0.3">
      <c r="A21" s="31" t="s">
        <v>134</v>
      </c>
      <c r="B21" s="41" t="s">
        <v>80</v>
      </c>
      <c r="C21" s="26">
        <v>1</v>
      </c>
      <c r="D21" s="43">
        <f t="shared" si="14"/>
        <v>0.16666666666666666</v>
      </c>
      <c r="E21" s="24" t="s">
        <v>70</v>
      </c>
      <c r="F21" s="24">
        <v>2</v>
      </c>
      <c r="G21" s="24" t="s">
        <v>71</v>
      </c>
      <c r="H21" s="24">
        <v>0</v>
      </c>
      <c r="I21" s="26" t="s">
        <v>71</v>
      </c>
      <c r="J21" s="24">
        <v>0</v>
      </c>
      <c r="K21" s="26" t="s">
        <v>71</v>
      </c>
      <c r="L21" s="24">
        <v>0</v>
      </c>
      <c r="M21" s="26" t="s">
        <v>71</v>
      </c>
      <c r="N21" s="24">
        <v>0</v>
      </c>
      <c r="O21" s="26" t="s">
        <v>71</v>
      </c>
      <c r="P21" s="24">
        <v>0</v>
      </c>
      <c r="Q21" s="41" t="s">
        <v>72</v>
      </c>
      <c r="R21" s="24">
        <v>2</v>
      </c>
      <c r="S21" s="26" t="s">
        <v>30</v>
      </c>
      <c r="T21" s="24">
        <v>1</v>
      </c>
      <c r="U21" s="26" t="s">
        <v>70</v>
      </c>
      <c r="V21" s="24">
        <v>2</v>
      </c>
      <c r="W21" s="26" t="s">
        <v>71</v>
      </c>
      <c r="X21" s="24">
        <v>0</v>
      </c>
      <c r="Y21" s="26" t="s">
        <v>71</v>
      </c>
      <c r="Z21" s="24">
        <v>0</v>
      </c>
      <c r="AA21" s="26" t="s">
        <v>150</v>
      </c>
      <c r="AB21" s="24">
        <v>1</v>
      </c>
      <c r="AC21" s="26" t="s">
        <v>71</v>
      </c>
      <c r="AD21" s="24">
        <v>0</v>
      </c>
      <c r="AE21" s="32">
        <f t="shared" si="15"/>
        <v>19</v>
      </c>
      <c r="AF21" s="32">
        <f t="shared" si="9"/>
        <v>0.39583333333333331</v>
      </c>
      <c r="AG21" s="26" t="s">
        <v>77</v>
      </c>
      <c r="AH21" s="24">
        <v>2</v>
      </c>
      <c r="AI21" s="32">
        <f t="shared" si="16"/>
        <v>0.66666666666666663</v>
      </c>
      <c r="AJ21" s="41" t="s">
        <v>71</v>
      </c>
      <c r="AK21" s="24">
        <v>0</v>
      </c>
      <c r="AL21" s="32">
        <f t="shared" si="17"/>
        <v>0</v>
      </c>
      <c r="AM21" s="24" t="s">
        <v>84</v>
      </c>
      <c r="AN21" s="24">
        <v>1</v>
      </c>
      <c r="AO21" s="32">
        <f t="shared" si="18"/>
        <v>0.33333333333333331</v>
      </c>
      <c r="AP21" s="24">
        <v>1</v>
      </c>
      <c r="AQ21" s="24">
        <v>1</v>
      </c>
      <c r="AR21" s="24">
        <f t="shared" si="19"/>
        <v>0.16666666666666666</v>
      </c>
      <c r="AS21" s="43">
        <f t="shared" si="20"/>
        <v>1.8958333333333333</v>
      </c>
    </row>
    <row r="22" spans="1:46" ht="109.2" x14ac:dyDescent="0.3">
      <c r="A22" s="31" t="s">
        <v>136</v>
      </c>
      <c r="B22" s="41" t="s">
        <v>80</v>
      </c>
      <c r="C22" s="26">
        <v>1</v>
      </c>
      <c r="D22" s="43">
        <f t="shared" si="14"/>
        <v>0.16666666666666666</v>
      </c>
      <c r="E22" s="24" t="s">
        <v>70</v>
      </c>
      <c r="F22" s="24">
        <v>2</v>
      </c>
      <c r="G22" s="24" t="s">
        <v>71</v>
      </c>
      <c r="H22" s="24">
        <v>0</v>
      </c>
      <c r="I22" s="26" t="s">
        <v>71</v>
      </c>
      <c r="J22" s="24">
        <v>0</v>
      </c>
      <c r="K22" s="26" t="s">
        <v>71</v>
      </c>
      <c r="L22" s="24">
        <v>0</v>
      </c>
      <c r="M22" s="26" t="s">
        <v>71</v>
      </c>
      <c r="N22" s="24">
        <v>0</v>
      </c>
      <c r="O22" s="24" t="s">
        <v>70</v>
      </c>
      <c r="P22" s="24">
        <v>2</v>
      </c>
      <c r="Q22" s="41" t="s">
        <v>72</v>
      </c>
      <c r="R22" s="24">
        <v>2</v>
      </c>
      <c r="S22" s="24" t="s">
        <v>70</v>
      </c>
      <c r="T22" s="24">
        <v>2</v>
      </c>
      <c r="U22" s="24" t="s">
        <v>70</v>
      </c>
      <c r="V22" s="24">
        <v>2</v>
      </c>
      <c r="W22" s="26" t="s">
        <v>71</v>
      </c>
      <c r="X22" s="24">
        <v>0</v>
      </c>
      <c r="Y22" s="26" t="s">
        <v>71</v>
      </c>
      <c r="Z22" s="24">
        <v>0</v>
      </c>
      <c r="AA22" s="24" t="s">
        <v>70</v>
      </c>
      <c r="AB22" s="24">
        <v>2</v>
      </c>
      <c r="AC22" s="26" t="s">
        <v>71</v>
      </c>
      <c r="AD22" s="24">
        <v>0</v>
      </c>
      <c r="AE22" s="32">
        <f t="shared" si="15"/>
        <v>26</v>
      </c>
      <c r="AF22" s="32">
        <f t="shared" si="9"/>
        <v>0.54166666666666663</v>
      </c>
      <c r="AG22" s="26" t="s">
        <v>88</v>
      </c>
      <c r="AH22" s="24">
        <v>3</v>
      </c>
      <c r="AI22" s="32">
        <f t="shared" si="16"/>
        <v>1</v>
      </c>
      <c r="AJ22" s="26" t="s">
        <v>71</v>
      </c>
      <c r="AK22" s="24">
        <v>0</v>
      </c>
      <c r="AL22" s="32">
        <f t="shared" si="17"/>
        <v>0</v>
      </c>
      <c r="AM22" s="24" t="s">
        <v>79</v>
      </c>
      <c r="AN22" s="24">
        <v>2</v>
      </c>
      <c r="AO22" s="32">
        <f t="shared" si="18"/>
        <v>0.66666666666666663</v>
      </c>
      <c r="AP22" s="24">
        <v>1</v>
      </c>
      <c r="AQ22" s="24">
        <v>1</v>
      </c>
      <c r="AR22" s="24">
        <f t="shared" si="19"/>
        <v>0.16666666666666666</v>
      </c>
      <c r="AS22" s="43">
        <f t="shared" si="20"/>
        <v>2.708333333333333</v>
      </c>
    </row>
    <row r="23" spans="1:46" ht="109.2" x14ac:dyDescent="0.3">
      <c r="A23" s="31" t="s">
        <v>137</v>
      </c>
      <c r="B23" s="41" t="s">
        <v>80</v>
      </c>
      <c r="C23" s="26">
        <v>1</v>
      </c>
      <c r="D23" s="43">
        <f t="shared" si="14"/>
        <v>0.16666666666666666</v>
      </c>
      <c r="E23" s="24" t="s">
        <v>70</v>
      </c>
      <c r="F23" s="24">
        <v>2</v>
      </c>
      <c r="G23" s="24" t="s">
        <v>71</v>
      </c>
      <c r="H23" s="24">
        <v>0</v>
      </c>
      <c r="I23" s="26" t="s">
        <v>71</v>
      </c>
      <c r="J23" s="24">
        <v>0</v>
      </c>
      <c r="K23" s="26" t="s">
        <v>71</v>
      </c>
      <c r="L23" s="24">
        <v>0</v>
      </c>
      <c r="M23" s="26" t="s">
        <v>71</v>
      </c>
      <c r="N23" s="24">
        <v>0</v>
      </c>
      <c r="O23" s="24" t="s">
        <v>70</v>
      </c>
      <c r="P23" s="24">
        <v>2</v>
      </c>
      <c r="Q23" s="26" t="s">
        <v>72</v>
      </c>
      <c r="R23" s="24">
        <v>2</v>
      </c>
      <c r="S23" s="24" t="s">
        <v>70</v>
      </c>
      <c r="T23" s="24">
        <v>2</v>
      </c>
      <c r="U23" s="24" t="s">
        <v>70</v>
      </c>
      <c r="V23" s="24">
        <v>2</v>
      </c>
      <c r="W23" s="26" t="s">
        <v>71</v>
      </c>
      <c r="X23" s="24">
        <v>0</v>
      </c>
      <c r="Y23" s="26" t="s">
        <v>71</v>
      </c>
      <c r="Z23" s="24">
        <v>0</v>
      </c>
      <c r="AA23" s="24" t="s">
        <v>70</v>
      </c>
      <c r="AB23" s="24">
        <v>2</v>
      </c>
      <c r="AC23" s="26" t="s">
        <v>71</v>
      </c>
      <c r="AD23" s="24">
        <v>0</v>
      </c>
      <c r="AE23" s="32">
        <f t="shared" si="15"/>
        <v>26</v>
      </c>
      <c r="AF23" s="32">
        <f t="shared" si="9"/>
        <v>0.54166666666666663</v>
      </c>
      <c r="AG23" s="26" t="s">
        <v>77</v>
      </c>
      <c r="AH23" s="24">
        <v>2</v>
      </c>
      <c r="AI23" s="32">
        <f t="shared" si="16"/>
        <v>0.66666666666666663</v>
      </c>
      <c r="AJ23" s="26" t="s">
        <v>71</v>
      </c>
      <c r="AK23" s="24">
        <v>0</v>
      </c>
      <c r="AL23" s="32">
        <f t="shared" si="17"/>
        <v>0</v>
      </c>
      <c r="AM23" s="24" t="s">
        <v>79</v>
      </c>
      <c r="AN23" s="24">
        <v>2</v>
      </c>
      <c r="AO23" s="32">
        <f t="shared" si="18"/>
        <v>0.66666666666666663</v>
      </c>
      <c r="AP23" s="24">
        <v>1</v>
      </c>
      <c r="AQ23" s="24">
        <v>1</v>
      </c>
      <c r="AR23" s="24">
        <f t="shared" si="19"/>
        <v>0.16666666666666666</v>
      </c>
      <c r="AS23" s="43">
        <f t="shared" si="20"/>
        <v>2.3749999999999996</v>
      </c>
    </row>
    <row r="24" spans="1:46" ht="109.2" x14ac:dyDescent="0.3">
      <c r="A24" s="31" t="s">
        <v>140</v>
      </c>
      <c r="B24" s="41" t="s">
        <v>80</v>
      </c>
      <c r="C24" s="32">
        <v>1</v>
      </c>
      <c r="D24" s="43">
        <f t="shared" si="14"/>
        <v>0.16666666666666666</v>
      </c>
      <c r="E24" s="24" t="s">
        <v>70</v>
      </c>
      <c r="F24" s="24">
        <v>2</v>
      </c>
      <c r="G24" s="32" t="s">
        <v>71</v>
      </c>
      <c r="H24" s="24">
        <v>0</v>
      </c>
      <c r="I24" s="26" t="s">
        <v>71</v>
      </c>
      <c r="J24" s="24">
        <v>0</v>
      </c>
      <c r="K24" s="26" t="s">
        <v>71</v>
      </c>
      <c r="L24" s="24">
        <v>0</v>
      </c>
      <c r="M24" s="26" t="s">
        <v>71</v>
      </c>
      <c r="N24" s="24">
        <v>0</v>
      </c>
      <c r="O24" s="41" t="s">
        <v>70</v>
      </c>
      <c r="P24" s="24">
        <v>2</v>
      </c>
      <c r="Q24" s="26" t="s">
        <v>72</v>
      </c>
      <c r="R24" s="24">
        <v>2</v>
      </c>
      <c r="S24" s="41" t="s">
        <v>70</v>
      </c>
      <c r="T24" s="24">
        <v>2</v>
      </c>
      <c r="U24" s="26" t="s">
        <v>30</v>
      </c>
      <c r="V24" s="24">
        <v>1</v>
      </c>
      <c r="W24" s="26" t="s">
        <v>71</v>
      </c>
      <c r="X24" s="24">
        <v>0</v>
      </c>
      <c r="Y24" s="26" t="s">
        <v>71</v>
      </c>
      <c r="Z24" s="24">
        <v>0</v>
      </c>
      <c r="AA24" s="24" t="s">
        <v>70</v>
      </c>
      <c r="AB24" s="24">
        <v>2</v>
      </c>
      <c r="AC24" s="26" t="s">
        <v>71</v>
      </c>
      <c r="AD24" s="24">
        <v>0</v>
      </c>
      <c r="AE24" s="32">
        <f t="shared" ref="AE24:AE32" si="21" xml:space="preserve"> 2*F24+2*H24+J24+L24+N24+P24+2*R24+2*T24+3*V24+3*X24+2*Z24+3*AB24+AD24</f>
        <v>23</v>
      </c>
      <c r="AF24" s="32">
        <f t="shared" si="9"/>
        <v>0.47916666666666669</v>
      </c>
      <c r="AG24" s="41" t="s">
        <v>100</v>
      </c>
      <c r="AH24" s="24">
        <v>1</v>
      </c>
      <c r="AI24" s="32">
        <f t="shared" ref="AI24:AI29" si="22" xml:space="preserve"> AH24/3</f>
        <v>0.33333333333333331</v>
      </c>
      <c r="AJ24" s="26" t="s">
        <v>71</v>
      </c>
      <c r="AK24" s="24">
        <v>0</v>
      </c>
      <c r="AL24" s="32">
        <f t="shared" ref="AL24:AL29" si="23">AK24/3</f>
        <v>0</v>
      </c>
      <c r="AM24" s="24" t="s">
        <v>79</v>
      </c>
      <c r="AN24" s="24">
        <v>2</v>
      </c>
      <c r="AO24" s="32">
        <f t="shared" ref="AO24:AO29" si="24">AN24/3</f>
        <v>0.66666666666666663</v>
      </c>
      <c r="AP24" s="24">
        <v>1</v>
      </c>
      <c r="AQ24" s="24">
        <v>1</v>
      </c>
      <c r="AR24" s="24">
        <f t="shared" ref="AR24:AR29" si="25">AQ24/6</f>
        <v>0.16666666666666666</v>
      </c>
      <c r="AS24" s="43">
        <f t="shared" ref="AS24:AS29" si="26" xml:space="preserve"> 2*D24 + AF24 + AI24 + 2*AL24 + AO24 + AR24</f>
        <v>1.9791666666666667</v>
      </c>
    </row>
    <row r="25" spans="1:46" ht="109.2" x14ac:dyDescent="0.3">
      <c r="A25" s="31" t="s">
        <v>142</v>
      </c>
      <c r="B25" s="41" t="s">
        <v>80</v>
      </c>
      <c r="C25" s="32">
        <v>1</v>
      </c>
      <c r="D25" s="43">
        <f t="shared" si="14"/>
        <v>0.16666666666666666</v>
      </c>
      <c r="E25" s="24" t="s">
        <v>70</v>
      </c>
      <c r="F25" s="24">
        <v>2</v>
      </c>
      <c r="G25" s="32" t="s">
        <v>71</v>
      </c>
      <c r="H25" s="24">
        <v>0</v>
      </c>
      <c r="I25" s="26" t="s">
        <v>71</v>
      </c>
      <c r="J25" s="24">
        <v>0</v>
      </c>
      <c r="K25" s="26" t="s">
        <v>71</v>
      </c>
      <c r="L25" s="24">
        <v>0</v>
      </c>
      <c r="M25" s="26" t="s">
        <v>71</v>
      </c>
      <c r="N25" s="24">
        <v>0</v>
      </c>
      <c r="O25" s="41" t="s">
        <v>70</v>
      </c>
      <c r="P25" s="24">
        <v>2</v>
      </c>
      <c r="Q25" s="26" t="s">
        <v>72</v>
      </c>
      <c r="R25" s="24">
        <v>2</v>
      </c>
      <c r="S25" s="41" t="s">
        <v>71</v>
      </c>
      <c r="T25" s="24">
        <v>0</v>
      </c>
      <c r="U25" s="26" t="s">
        <v>30</v>
      </c>
      <c r="V25" s="24">
        <v>1</v>
      </c>
      <c r="W25" s="26" t="s">
        <v>71</v>
      </c>
      <c r="X25" s="24">
        <v>0</v>
      </c>
      <c r="Y25" s="26" t="s">
        <v>71</v>
      </c>
      <c r="Z25" s="24">
        <v>0</v>
      </c>
      <c r="AA25" s="24" t="s">
        <v>70</v>
      </c>
      <c r="AB25" s="24">
        <v>2</v>
      </c>
      <c r="AC25" s="26" t="s">
        <v>71</v>
      </c>
      <c r="AD25" s="24">
        <v>0</v>
      </c>
      <c r="AE25" s="32">
        <f t="shared" si="21"/>
        <v>19</v>
      </c>
      <c r="AF25" s="32">
        <f t="shared" si="9"/>
        <v>0.39583333333333331</v>
      </c>
      <c r="AG25" s="41" t="s">
        <v>100</v>
      </c>
      <c r="AH25" s="24">
        <v>1</v>
      </c>
      <c r="AI25" s="32">
        <f t="shared" si="22"/>
        <v>0.33333333333333331</v>
      </c>
      <c r="AJ25" s="26" t="s">
        <v>71</v>
      </c>
      <c r="AK25" s="24">
        <v>0</v>
      </c>
      <c r="AL25" s="32">
        <f t="shared" si="23"/>
        <v>0</v>
      </c>
      <c r="AM25" s="24" t="s">
        <v>79</v>
      </c>
      <c r="AN25" s="24">
        <v>2</v>
      </c>
      <c r="AO25" s="32">
        <f t="shared" si="24"/>
        <v>0.66666666666666663</v>
      </c>
      <c r="AP25" s="24">
        <v>1</v>
      </c>
      <c r="AQ25" s="24">
        <v>1</v>
      </c>
      <c r="AR25" s="24">
        <f t="shared" si="25"/>
        <v>0.16666666666666666</v>
      </c>
      <c r="AS25" s="43">
        <f t="shared" si="26"/>
        <v>1.8958333333333333</v>
      </c>
    </row>
    <row r="26" spans="1:46" ht="46.8" x14ac:dyDescent="0.3">
      <c r="A26" s="31" t="s">
        <v>115</v>
      </c>
      <c r="B26" s="64" t="s">
        <v>145</v>
      </c>
      <c r="C26" s="64">
        <v>4</v>
      </c>
      <c r="D26" s="64">
        <f t="shared" si="14"/>
        <v>0.66666666666666663</v>
      </c>
      <c r="E26" s="64" t="s">
        <v>70</v>
      </c>
      <c r="F26" s="64">
        <v>2</v>
      </c>
      <c r="G26" s="64" t="s">
        <v>30</v>
      </c>
      <c r="H26" s="64">
        <v>1</v>
      </c>
      <c r="I26" s="52" t="s">
        <v>71</v>
      </c>
      <c r="J26" s="64">
        <v>0</v>
      </c>
      <c r="K26" s="64" t="s">
        <v>70</v>
      </c>
      <c r="L26" s="64">
        <v>2</v>
      </c>
      <c r="M26" s="52" t="s">
        <v>71</v>
      </c>
      <c r="N26" s="64">
        <v>0</v>
      </c>
      <c r="O26" s="64" t="s">
        <v>70</v>
      </c>
      <c r="P26" s="64">
        <v>2</v>
      </c>
      <c r="Q26" s="52" t="s">
        <v>174</v>
      </c>
      <c r="R26" s="64">
        <v>0</v>
      </c>
      <c r="S26" s="52" t="s">
        <v>71</v>
      </c>
      <c r="T26" s="64">
        <v>0</v>
      </c>
      <c r="U26" s="64" t="s">
        <v>70</v>
      </c>
      <c r="V26" s="64">
        <v>2</v>
      </c>
      <c r="W26" s="64" t="s">
        <v>70</v>
      </c>
      <c r="X26" s="64">
        <v>2</v>
      </c>
      <c r="Y26" s="64" t="s">
        <v>70</v>
      </c>
      <c r="Z26" s="64">
        <v>2</v>
      </c>
      <c r="AA26" s="64" t="s">
        <v>70</v>
      </c>
      <c r="AB26" s="64">
        <v>2</v>
      </c>
      <c r="AC26" s="64" t="s">
        <v>70</v>
      </c>
      <c r="AD26" s="64">
        <v>2</v>
      </c>
      <c r="AE26" s="32">
        <f t="shared" si="21"/>
        <v>34</v>
      </c>
      <c r="AF26" s="32">
        <f t="shared" si="9"/>
        <v>0.70833333333333337</v>
      </c>
      <c r="AG26" s="52" t="s">
        <v>100</v>
      </c>
      <c r="AH26" s="64">
        <v>1</v>
      </c>
      <c r="AI26" s="64">
        <f t="shared" si="22"/>
        <v>0.33333333333333331</v>
      </c>
      <c r="AJ26" s="52" t="s">
        <v>177</v>
      </c>
      <c r="AK26" s="64">
        <v>1</v>
      </c>
      <c r="AL26" s="64">
        <f t="shared" si="23"/>
        <v>0.33333333333333331</v>
      </c>
      <c r="AM26" s="64" t="s">
        <v>79</v>
      </c>
      <c r="AN26" s="64">
        <v>2</v>
      </c>
      <c r="AO26" s="64">
        <f t="shared" si="24"/>
        <v>0.66666666666666663</v>
      </c>
      <c r="AP26" s="64">
        <v>1</v>
      </c>
      <c r="AQ26" s="64">
        <v>1</v>
      </c>
      <c r="AR26" s="64">
        <f t="shared" si="25"/>
        <v>0.16666666666666666</v>
      </c>
      <c r="AS26" s="65">
        <f t="shared" si="26"/>
        <v>3.8749999999999996</v>
      </c>
    </row>
    <row r="27" spans="1:46" ht="46.8" x14ac:dyDescent="0.3">
      <c r="A27" s="31" t="s">
        <v>115</v>
      </c>
      <c r="B27" s="64" t="s">
        <v>145</v>
      </c>
      <c r="C27" s="64">
        <v>4</v>
      </c>
      <c r="D27" s="64">
        <f xml:space="preserve"> C27/6</f>
        <v>0.66666666666666663</v>
      </c>
      <c r="E27" s="64" t="s">
        <v>70</v>
      </c>
      <c r="F27" s="64">
        <v>2</v>
      </c>
      <c r="G27" s="64" t="s">
        <v>30</v>
      </c>
      <c r="H27" s="64">
        <v>1</v>
      </c>
      <c r="I27" s="52" t="s">
        <v>71</v>
      </c>
      <c r="J27" s="64">
        <v>0</v>
      </c>
      <c r="K27" s="64" t="s">
        <v>70</v>
      </c>
      <c r="L27" s="64">
        <v>2</v>
      </c>
      <c r="M27" s="52" t="s">
        <v>71</v>
      </c>
      <c r="N27" s="64">
        <v>0</v>
      </c>
      <c r="O27" s="64" t="s">
        <v>70</v>
      </c>
      <c r="P27" s="64">
        <v>2</v>
      </c>
      <c r="Q27" s="52" t="s">
        <v>174</v>
      </c>
      <c r="R27" s="64">
        <v>0</v>
      </c>
      <c r="S27" s="52" t="s">
        <v>71</v>
      </c>
      <c r="T27" s="64">
        <v>0</v>
      </c>
      <c r="U27" s="64" t="s">
        <v>70</v>
      </c>
      <c r="V27" s="64">
        <v>2</v>
      </c>
      <c r="W27" s="64" t="s">
        <v>70</v>
      </c>
      <c r="X27" s="64">
        <v>2</v>
      </c>
      <c r="Y27" s="64" t="s">
        <v>70</v>
      </c>
      <c r="Z27" s="64">
        <v>2</v>
      </c>
      <c r="AA27" s="64" t="s">
        <v>70</v>
      </c>
      <c r="AB27" s="64">
        <v>2</v>
      </c>
      <c r="AC27" s="64" t="s">
        <v>70</v>
      </c>
      <c r="AD27" s="64">
        <v>2</v>
      </c>
      <c r="AE27" s="32">
        <f xml:space="preserve"> 2*F27+2*H27+J27+L27+N27+P27+2*R27+2*T27+3*V27+3*X27+2*Z27+3*AB27+AD27</f>
        <v>34</v>
      </c>
      <c r="AF27" s="32">
        <f>AE27/48</f>
        <v>0.70833333333333337</v>
      </c>
      <c r="AG27" s="52" t="s">
        <v>100</v>
      </c>
      <c r="AH27" s="64">
        <v>1</v>
      </c>
      <c r="AI27" s="64">
        <f xml:space="preserve"> AH27/3</f>
        <v>0.33333333333333331</v>
      </c>
      <c r="AJ27" s="52" t="s">
        <v>177</v>
      </c>
      <c r="AK27" s="64">
        <v>1</v>
      </c>
      <c r="AL27" s="64">
        <f>AK27/3</f>
        <v>0.33333333333333331</v>
      </c>
      <c r="AM27" s="64" t="s">
        <v>79</v>
      </c>
      <c r="AN27" s="64">
        <v>2</v>
      </c>
      <c r="AO27" s="64">
        <f>AN27/3</f>
        <v>0.66666666666666663</v>
      </c>
      <c r="AP27" s="64">
        <v>1</v>
      </c>
      <c r="AQ27" s="64">
        <v>1</v>
      </c>
      <c r="AR27" s="64">
        <f>AQ27/6</f>
        <v>0.16666666666666666</v>
      </c>
      <c r="AS27" s="65">
        <f t="shared" si="26"/>
        <v>3.8749999999999996</v>
      </c>
    </row>
    <row r="28" spans="1:46" ht="46.8" x14ac:dyDescent="0.3">
      <c r="A28" s="31" t="s">
        <v>115</v>
      </c>
      <c r="B28" s="64" t="s">
        <v>145</v>
      </c>
      <c r="C28" s="64">
        <v>4</v>
      </c>
      <c r="D28" s="64">
        <f xml:space="preserve"> C28/6</f>
        <v>0.66666666666666663</v>
      </c>
      <c r="E28" s="64" t="s">
        <v>70</v>
      </c>
      <c r="F28" s="64">
        <v>2</v>
      </c>
      <c r="G28" s="64" t="s">
        <v>30</v>
      </c>
      <c r="H28" s="64">
        <v>1</v>
      </c>
      <c r="I28" s="52" t="s">
        <v>71</v>
      </c>
      <c r="J28" s="64">
        <v>0</v>
      </c>
      <c r="K28" s="64" t="s">
        <v>70</v>
      </c>
      <c r="L28" s="64">
        <v>2</v>
      </c>
      <c r="M28" s="52" t="s">
        <v>71</v>
      </c>
      <c r="N28" s="64">
        <v>0</v>
      </c>
      <c r="O28" s="64" t="s">
        <v>70</v>
      </c>
      <c r="P28" s="64">
        <v>2</v>
      </c>
      <c r="Q28" s="52" t="s">
        <v>174</v>
      </c>
      <c r="R28" s="64">
        <v>0</v>
      </c>
      <c r="S28" s="52" t="s">
        <v>71</v>
      </c>
      <c r="T28" s="64">
        <v>0</v>
      </c>
      <c r="U28" s="64" t="s">
        <v>70</v>
      </c>
      <c r="V28" s="64">
        <v>2</v>
      </c>
      <c r="W28" s="64" t="s">
        <v>70</v>
      </c>
      <c r="X28" s="64">
        <v>2</v>
      </c>
      <c r="Y28" s="64" t="s">
        <v>70</v>
      </c>
      <c r="Z28" s="64">
        <v>2</v>
      </c>
      <c r="AA28" s="64" t="s">
        <v>70</v>
      </c>
      <c r="AB28" s="64">
        <v>2</v>
      </c>
      <c r="AC28" s="64" t="s">
        <v>70</v>
      </c>
      <c r="AD28" s="64">
        <v>2</v>
      </c>
      <c r="AE28" s="32">
        <f xml:space="preserve"> 2*F28+2*H28+J28+L28+N28+P28+2*R28+2*T28+3*V28+3*X28+2*Z28+3*AB28+AD28</f>
        <v>34</v>
      </c>
      <c r="AF28" s="32">
        <f>AE28/48</f>
        <v>0.70833333333333337</v>
      </c>
      <c r="AG28" s="52" t="s">
        <v>100</v>
      </c>
      <c r="AH28" s="64">
        <v>1</v>
      </c>
      <c r="AI28" s="64">
        <f xml:space="preserve"> AH28/3</f>
        <v>0.33333333333333331</v>
      </c>
      <c r="AJ28" s="52" t="s">
        <v>177</v>
      </c>
      <c r="AK28" s="64">
        <v>1</v>
      </c>
      <c r="AL28" s="64">
        <f>AK28/3</f>
        <v>0.33333333333333331</v>
      </c>
      <c r="AM28" s="64" t="s">
        <v>79</v>
      </c>
      <c r="AN28" s="64">
        <v>2</v>
      </c>
      <c r="AO28" s="64">
        <f>AN28/3</f>
        <v>0.66666666666666663</v>
      </c>
      <c r="AP28" s="64">
        <v>1</v>
      </c>
      <c r="AQ28" s="64">
        <v>1</v>
      </c>
      <c r="AR28" s="64">
        <f>AQ28/6</f>
        <v>0.16666666666666666</v>
      </c>
      <c r="AS28" s="65">
        <f t="shared" si="26"/>
        <v>3.8749999999999996</v>
      </c>
    </row>
    <row r="29" spans="1:46" ht="109.2" x14ac:dyDescent="0.3">
      <c r="A29" s="31" t="s">
        <v>162</v>
      </c>
      <c r="B29" s="41" t="s">
        <v>80</v>
      </c>
      <c r="C29" s="32">
        <v>1</v>
      </c>
      <c r="D29" s="43">
        <f t="shared" si="14"/>
        <v>0.16666666666666666</v>
      </c>
      <c r="E29" s="32" t="s">
        <v>101</v>
      </c>
      <c r="F29" s="32">
        <v>0</v>
      </c>
      <c r="G29" s="32" t="s">
        <v>71</v>
      </c>
      <c r="H29" s="32">
        <v>0</v>
      </c>
      <c r="I29" s="41" t="s">
        <v>71</v>
      </c>
      <c r="J29" s="32">
        <v>0</v>
      </c>
      <c r="K29" s="41" t="s">
        <v>71</v>
      </c>
      <c r="L29" s="32">
        <v>0</v>
      </c>
      <c r="M29" s="41" t="s">
        <v>71</v>
      </c>
      <c r="N29" s="32">
        <v>0</v>
      </c>
      <c r="O29" s="41" t="s">
        <v>71</v>
      </c>
      <c r="P29" s="32">
        <v>0</v>
      </c>
      <c r="Q29" s="26" t="s">
        <v>72</v>
      </c>
      <c r="R29" s="32">
        <v>2</v>
      </c>
      <c r="S29" s="41" t="s">
        <v>30</v>
      </c>
      <c r="T29" s="32">
        <v>1</v>
      </c>
      <c r="U29" s="41" t="s">
        <v>163</v>
      </c>
      <c r="V29" s="32">
        <v>1</v>
      </c>
      <c r="W29" s="41" t="s">
        <v>71</v>
      </c>
      <c r="X29" s="32">
        <v>0</v>
      </c>
      <c r="Y29" s="41" t="s">
        <v>71</v>
      </c>
      <c r="Z29" s="32">
        <v>0</v>
      </c>
      <c r="AA29" s="32" t="s">
        <v>70</v>
      </c>
      <c r="AB29" s="32">
        <v>2</v>
      </c>
      <c r="AC29" s="41" t="s">
        <v>71</v>
      </c>
      <c r="AD29" s="32">
        <v>0</v>
      </c>
      <c r="AE29" s="32">
        <f t="shared" si="21"/>
        <v>15</v>
      </c>
      <c r="AF29" s="32">
        <f t="shared" si="9"/>
        <v>0.3125</v>
      </c>
      <c r="AG29" s="41" t="s">
        <v>100</v>
      </c>
      <c r="AH29" s="32">
        <v>1</v>
      </c>
      <c r="AI29" s="32">
        <f t="shared" si="22"/>
        <v>0.33333333333333331</v>
      </c>
      <c r="AJ29" s="41" t="s">
        <v>71</v>
      </c>
      <c r="AK29" s="32">
        <v>0</v>
      </c>
      <c r="AL29" s="32">
        <f t="shared" si="23"/>
        <v>0</v>
      </c>
      <c r="AM29" s="32" t="s">
        <v>79</v>
      </c>
      <c r="AN29" s="24">
        <v>2</v>
      </c>
      <c r="AO29" s="32">
        <f t="shared" si="24"/>
        <v>0.66666666666666663</v>
      </c>
      <c r="AP29" s="24">
        <v>1</v>
      </c>
      <c r="AQ29" s="24">
        <v>1</v>
      </c>
      <c r="AR29" s="24">
        <f t="shared" si="25"/>
        <v>0.16666666666666666</v>
      </c>
      <c r="AS29" s="43">
        <f t="shared" si="26"/>
        <v>1.8124999999999998</v>
      </c>
    </row>
    <row r="30" spans="1:46" ht="109.2" x14ac:dyDescent="0.3">
      <c r="A30" s="31" t="s">
        <v>164</v>
      </c>
      <c r="B30" s="51" t="s">
        <v>122</v>
      </c>
      <c r="C30" s="51">
        <v>1</v>
      </c>
      <c r="D30" s="43">
        <f t="shared" si="14"/>
        <v>0.16666666666666666</v>
      </c>
      <c r="E30" s="51" t="s">
        <v>30</v>
      </c>
      <c r="F30" s="51">
        <v>1</v>
      </c>
      <c r="G30" s="51" t="s">
        <v>71</v>
      </c>
      <c r="H30" s="51">
        <v>0</v>
      </c>
      <c r="I30" s="50" t="s">
        <v>71</v>
      </c>
      <c r="J30" s="51">
        <v>0</v>
      </c>
      <c r="K30" s="50" t="s">
        <v>71</v>
      </c>
      <c r="L30" s="51">
        <v>0</v>
      </c>
      <c r="M30" s="50" t="s">
        <v>71</v>
      </c>
      <c r="N30" s="51">
        <v>0</v>
      </c>
      <c r="O30" s="50" t="s">
        <v>71</v>
      </c>
      <c r="P30" s="51">
        <v>0</v>
      </c>
      <c r="Q30" s="50" t="s">
        <v>72</v>
      </c>
      <c r="R30" s="51">
        <v>2</v>
      </c>
      <c r="S30" s="50" t="s">
        <v>71</v>
      </c>
      <c r="T30" s="51">
        <v>0</v>
      </c>
      <c r="U30" s="50" t="s">
        <v>30</v>
      </c>
      <c r="V30" s="51">
        <v>1</v>
      </c>
      <c r="W30" s="50" t="s">
        <v>71</v>
      </c>
      <c r="X30" s="51">
        <v>0</v>
      </c>
      <c r="Y30" s="50" t="s">
        <v>71</v>
      </c>
      <c r="Z30" s="51">
        <v>0</v>
      </c>
      <c r="AA30" s="50" t="s">
        <v>71</v>
      </c>
      <c r="AB30" s="51">
        <v>0</v>
      </c>
      <c r="AC30" s="50" t="s">
        <v>71</v>
      </c>
      <c r="AD30" s="51">
        <v>0</v>
      </c>
      <c r="AE30" s="32">
        <f t="shared" si="21"/>
        <v>9</v>
      </c>
      <c r="AF30" s="32">
        <f t="shared" si="9"/>
        <v>0.1875</v>
      </c>
      <c r="AG30" s="50" t="s">
        <v>203</v>
      </c>
      <c r="AH30" s="51">
        <v>1</v>
      </c>
      <c r="AI30" s="32">
        <f t="shared" ref="AI30:AI52" si="27" xml:space="preserve"> AH30/3</f>
        <v>0.33333333333333331</v>
      </c>
      <c r="AJ30" s="50" t="s">
        <v>71</v>
      </c>
      <c r="AK30" s="51">
        <v>0</v>
      </c>
      <c r="AL30" s="32">
        <f t="shared" ref="AL30:AL52" si="28">AK30/3</f>
        <v>0</v>
      </c>
      <c r="AM30" s="51" t="s">
        <v>79</v>
      </c>
      <c r="AN30" s="51">
        <v>2</v>
      </c>
      <c r="AO30" s="32">
        <f t="shared" ref="AO30:AO52" si="29">AN30/3</f>
        <v>0.66666666666666663</v>
      </c>
      <c r="AP30" s="51">
        <v>1</v>
      </c>
      <c r="AQ30" s="51">
        <v>1</v>
      </c>
      <c r="AR30" s="32">
        <f t="shared" ref="AR30:AR52" si="30">AQ30/6</f>
        <v>0.16666666666666666</v>
      </c>
      <c r="AS30" s="43">
        <f t="shared" ref="AS30:AS52" si="31" xml:space="preserve"> 2*D30 + AF30 + AI30 + 2*AL30 + AO30 + AR30</f>
        <v>1.6874999999999998</v>
      </c>
    </row>
    <row r="31" spans="1:46" ht="109.2" x14ac:dyDescent="0.3">
      <c r="A31" s="41" t="s">
        <v>165</v>
      </c>
      <c r="B31" s="41" t="s">
        <v>122</v>
      </c>
      <c r="C31" s="32">
        <v>1</v>
      </c>
      <c r="D31" s="43">
        <f t="shared" si="14"/>
        <v>0.16666666666666666</v>
      </c>
      <c r="E31" s="32" t="s">
        <v>30</v>
      </c>
      <c r="F31" s="32">
        <v>1</v>
      </c>
      <c r="G31" s="32" t="s">
        <v>71</v>
      </c>
      <c r="H31" s="32">
        <v>0</v>
      </c>
      <c r="I31" s="41" t="s">
        <v>71</v>
      </c>
      <c r="J31" s="32">
        <v>0</v>
      </c>
      <c r="K31" s="41" t="s">
        <v>71</v>
      </c>
      <c r="L31" s="32">
        <v>0</v>
      </c>
      <c r="M31" s="41" t="s">
        <v>71</v>
      </c>
      <c r="N31" s="32">
        <v>0</v>
      </c>
      <c r="O31" s="41" t="s">
        <v>71</v>
      </c>
      <c r="P31" s="32">
        <v>0</v>
      </c>
      <c r="Q31" s="41" t="s">
        <v>72</v>
      </c>
      <c r="R31" s="32">
        <v>2</v>
      </c>
      <c r="S31" s="41" t="s">
        <v>30</v>
      </c>
      <c r="T31" s="32">
        <v>1</v>
      </c>
      <c r="U31" s="41" t="s">
        <v>70</v>
      </c>
      <c r="V31" s="32">
        <v>2</v>
      </c>
      <c r="W31" s="41" t="s">
        <v>71</v>
      </c>
      <c r="X31" s="32">
        <v>0</v>
      </c>
      <c r="Y31" s="41" t="s">
        <v>71</v>
      </c>
      <c r="Z31" s="32">
        <v>0</v>
      </c>
      <c r="AA31" s="32" t="s">
        <v>70</v>
      </c>
      <c r="AB31" s="32">
        <v>2</v>
      </c>
      <c r="AC31" s="41" t="s">
        <v>71</v>
      </c>
      <c r="AD31" s="32">
        <v>0</v>
      </c>
      <c r="AE31" s="32">
        <f t="shared" si="21"/>
        <v>20</v>
      </c>
      <c r="AF31" s="32">
        <f t="shared" si="9"/>
        <v>0.41666666666666669</v>
      </c>
      <c r="AG31" s="41" t="s">
        <v>77</v>
      </c>
      <c r="AH31" s="32">
        <v>2</v>
      </c>
      <c r="AI31" s="32">
        <f t="shared" si="27"/>
        <v>0.66666666666666663</v>
      </c>
      <c r="AJ31" s="41" t="s">
        <v>71</v>
      </c>
      <c r="AK31" s="32">
        <v>0</v>
      </c>
      <c r="AL31" s="32">
        <f t="shared" si="28"/>
        <v>0</v>
      </c>
      <c r="AM31" s="32" t="s">
        <v>84</v>
      </c>
      <c r="AN31" s="32">
        <v>1</v>
      </c>
      <c r="AO31" s="32">
        <f t="shared" si="29"/>
        <v>0.33333333333333331</v>
      </c>
      <c r="AP31" s="32">
        <v>1</v>
      </c>
      <c r="AQ31" s="32">
        <v>1</v>
      </c>
      <c r="AR31" s="32">
        <f t="shared" si="30"/>
        <v>0.16666666666666666</v>
      </c>
      <c r="AS31" s="43">
        <f t="shared" si="31"/>
        <v>1.9166666666666665</v>
      </c>
    </row>
    <row r="32" spans="1:46" ht="109.2" x14ac:dyDescent="0.3">
      <c r="A32" s="52" t="s">
        <v>166</v>
      </c>
      <c r="B32" s="31" t="s">
        <v>122</v>
      </c>
      <c r="C32" s="32">
        <v>1</v>
      </c>
      <c r="D32" s="43">
        <f t="shared" si="14"/>
        <v>0.16666666666666666</v>
      </c>
      <c r="E32" s="32" t="s">
        <v>30</v>
      </c>
      <c r="F32" s="32">
        <v>1</v>
      </c>
      <c r="G32" s="32" t="s">
        <v>71</v>
      </c>
      <c r="H32" s="32">
        <v>0</v>
      </c>
      <c r="I32" s="41" t="s">
        <v>179</v>
      </c>
      <c r="J32" s="32">
        <v>0</v>
      </c>
      <c r="K32" s="41" t="s">
        <v>71</v>
      </c>
      <c r="L32" s="32">
        <v>0</v>
      </c>
      <c r="M32" s="41" t="s">
        <v>71</v>
      </c>
      <c r="N32" s="32">
        <v>0</v>
      </c>
      <c r="O32" s="41" t="s">
        <v>70</v>
      </c>
      <c r="P32" s="32">
        <v>2</v>
      </c>
      <c r="Q32" s="41" t="s">
        <v>72</v>
      </c>
      <c r="R32" s="32">
        <v>2</v>
      </c>
      <c r="S32" s="41" t="s">
        <v>30</v>
      </c>
      <c r="T32" s="32">
        <v>1</v>
      </c>
      <c r="U32" s="41" t="s">
        <v>70</v>
      </c>
      <c r="V32" s="32">
        <v>2</v>
      </c>
      <c r="W32" s="41" t="s">
        <v>71</v>
      </c>
      <c r="X32" s="32">
        <v>0</v>
      </c>
      <c r="Y32" s="41" t="s">
        <v>71</v>
      </c>
      <c r="Z32" s="32">
        <v>0</v>
      </c>
      <c r="AA32" s="32" t="s">
        <v>70</v>
      </c>
      <c r="AB32" s="32">
        <v>2</v>
      </c>
      <c r="AC32" s="41" t="s">
        <v>71</v>
      </c>
      <c r="AD32" s="32">
        <v>0</v>
      </c>
      <c r="AE32" s="32">
        <f t="shared" si="21"/>
        <v>22</v>
      </c>
      <c r="AF32" s="32">
        <f t="shared" si="9"/>
        <v>0.45833333333333331</v>
      </c>
      <c r="AG32" s="41" t="s">
        <v>77</v>
      </c>
      <c r="AH32" s="32">
        <v>2</v>
      </c>
      <c r="AI32" s="32">
        <f t="shared" si="27"/>
        <v>0.66666666666666663</v>
      </c>
      <c r="AJ32" s="41" t="s">
        <v>71</v>
      </c>
      <c r="AK32" s="32">
        <v>0</v>
      </c>
      <c r="AL32" s="32">
        <f t="shared" si="28"/>
        <v>0</v>
      </c>
      <c r="AM32" s="32" t="s">
        <v>79</v>
      </c>
      <c r="AN32" s="32">
        <v>2</v>
      </c>
      <c r="AO32" s="32">
        <f t="shared" si="29"/>
        <v>0.66666666666666663</v>
      </c>
      <c r="AP32" s="32">
        <v>1</v>
      </c>
      <c r="AQ32" s="32">
        <v>1</v>
      </c>
      <c r="AR32" s="32">
        <f t="shared" si="30"/>
        <v>0.16666666666666666</v>
      </c>
      <c r="AS32" s="43">
        <f t="shared" si="31"/>
        <v>2.2916666666666665</v>
      </c>
    </row>
    <row r="33" spans="1:45" ht="109.2" x14ac:dyDescent="0.3">
      <c r="A33" s="52" t="s">
        <v>167</v>
      </c>
      <c r="B33" s="64" t="s">
        <v>121</v>
      </c>
      <c r="C33" s="32">
        <v>2</v>
      </c>
      <c r="D33" s="43">
        <f t="shared" si="14"/>
        <v>0.33333333333333331</v>
      </c>
      <c r="E33" s="32" t="s">
        <v>70</v>
      </c>
      <c r="F33" s="32">
        <v>2</v>
      </c>
      <c r="G33" s="32" t="s">
        <v>71</v>
      </c>
      <c r="H33" s="32">
        <v>0</v>
      </c>
      <c r="I33" s="41" t="s">
        <v>71</v>
      </c>
      <c r="J33" s="32">
        <v>0</v>
      </c>
      <c r="K33" s="41" t="s">
        <v>71</v>
      </c>
      <c r="L33" s="32">
        <v>0</v>
      </c>
      <c r="M33" s="41" t="s">
        <v>71</v>
      </c>
      <c r="N33" s="32">
        <v>0</v>
      </c>
      <c r="O33" s="41" t="s">
        <v>70</v>
      </c>
      <c r="P33" s="32">
        <v>2</v>
      </c>
      <c r="Q33" s="41" t="s">
        <v>72</v>
      </c>
      <c r="R33" s="32">
        <v>2</v>
      </c>
      <c r="S33" s="41" t="s">
        <v>70</v>
      </c>
      <c r="T33" s="32">
        <v>2</v>
      </c>
      <c r="U33" s="41" t="s">
        <v>70</v>
      </c>
      <c r="V33" s="32">
        <v>2</v>
      </c>
      <c r="W33" s="41" t="s">
        <v>71</v>
      </c>
      <c r="X33" s="32">
        <v>0</v>
      </c>
      <c r="Y33" s="41" t="s">
        <v>71</v>
      </c>
      <c r="Z33" s="32">
        <v>0</v>
      </c>
      <c r="AA33" s="32" t="s">
        <v>70</v>
      </c>
      <c r="AB33" s="32">
        <v>2</v>
      </c>
      <c r="AC33" s="41" t="s">
        <v>71</v>
      </c>
      <c r="AD33" s="32">
        <v>0</v>
      </c>
      <c r="AE33" s="32">
        <f t="shared" ref="AE33:AE52" si="32" xml:space="preserve"> 2*F33+2*H33+J33+L33+N33+P33+2*R33+2*T33+3*V33+3*X33+2*Z33+3*AB33+AD33</f>
        <v>26</v>
      </c>
      <c r="AF33" s="32">
        <f t="shared" si="9"/>
        <v>0.54166666666666663</v>
      </c>
      <c r="AG33" s="41" t="s">
        <v>100</v>
      </c>
      <c r="AH33" s="32">
        <v>1</v>
      </c>
      <c r="AI33" s="32">
        <f t="shared" si="27"/>
        <v>0.33333333333333331</v>
      </c>
      <c r="AJ33" s="50" t="s">
        <v>71</v>
      </c>
      <c r="AK33" s="32">
        <v>0</v>
      </c>
      <c r="AL33" s="32">
        <f t="shared" si="28"/>
        <v>0</v>
      </c>
      <c r="AM33" s="32" t="s">
        <v>79</v>
      </c>
      <c r="AN33" s="32">
        <v>2</v>
      </c>
      <c r="AO33" s="32">
        <f t="shared" si="29"/>
        <v>0.66666666666666663</v>
      </c>
      <c r="AP33" s="32">
        <v>3</v>
      </c>
      <c r="AQ33" s="32">
        <v>2</v>
      </c>
      <c r="AR33" s="32">
        <f t="shared" si="30"/>
        <v>0.33333333333333331</v>
      </c>
      <c r="AS33" s="43">
        <f t="shared" si="31"/>
        <v>2.5416666666666665</v>
      </c>
    </row>
    <row r="34" spans="1:45" ht="109.2" x14ac:dyDescent="0.3">
      <c r="A34" s="52" t="s">
        <v>168</v>
      </c>
      <c r="B34" s="31" t="s">
        <v>122</v>
      </c>
      <c r="C34" s="51">
        <v>1</v>
      </c>
      <c r="D34" s="43">
        <f t="shared" si="14"/>
        <v>0.16666666666666666</v>
      </c>
      <c r="E34" s="51" t="s">
        <v>30</v>
      </c>
      <c r="F34" s="51">
        <v>1</v>
      </c>
      <c r="G34" s="51" t="s">
        <v>71</v>
      </c>
      <c r="H34" s="51">
        <v>0</v>
      </c>
      <c r="I34" s="50" t="s">
        <v>71</v>
      </c>
      <c r="J34" s="51">
        <v>0</v>
      </c>
      <c r="K34" s="50" t="s">
        <v>71</v>
      </c>
      <c r="L34" s="51">
        <v>0</v>
      </c>
      <c r="M34" s="50" t="s">
        <v>71</v>
      </c>
      <c r="N34" s="51">
        <v>0</v>
      </c>
      <c r="O34" s="50" t="s">
        <v>71</v>
      </c>
      <c r="P34" s="51">
        <v>0</v>
      </c>
      <c r="Q34" s="41" t="s">
        <v>72</v>
      </c>
      <c r="R34" s="51">
        <v>2</v>
      </c>
      <c r="S34" s="51" t="s">
        <v>70</v>
      </c>
      <c r="T34" s="51">
        <v>2</v>
      </c>
      <c r="U34" s="51" t="s">
        <v>70</v>
      </c>
      <c r="V34" s="51">
        <v>2</v>
      </c>
      <c r="W34" s="50" t="s">
        <v>71</v>
      </c>
      <c r="X34" s="51">
        <v>0</v>
      </c>
      <c r="Y34" s="50" t="s">
        <v>71</v>
      </c>
      <c r="Z34" s="51">
        <v>0</v>
      </c>
      <c r="AA34" s="51" t="s">
        <v>70</v>
      </c>
      <c r="AB34" s="51">
        <v>2</v>
      </c>
      <c r="AC34" s="50" t="s">
        <v>71</v>
      </c>
      <c r="AD34" s="51">
        <v>0</v>
      </c>
      <c r="AE34" s="32">
        <f t="shared" si="32"/>
        <v>22</v>
      </c>
      <c r="AF34" s="32">
        <f t="shared" si="9"/>
        <v>0.45833333333333331</v>
      </c>
      <c r="AG34" s="50" t="s">
        <v>88</v>
      </c>
      <c r="AH34" s="51">
        <v>3</v>
      </c>
      <c r="AI34" s="32">
        <f t="shared" si="27"/>
        <v>1</v>
      </c>
      <c r="AJ34" s="50" t="s">
        <v>71</v>
      </c>
      <c r="AK34" s="51">
        <v>0</v>
      </c>
      <c r="AL34" s="32">
        <f t="shared" si="28"/>
        <v>0</v>
      </c>
      <c r="AM34" s="51" t="s">
        <v>79</v>
      </c>
      <c r="AN34" s="51">
        <v>2</v>
      </c>
      <c r="AO34" s="32">
        <f t="shared" si="29"/>
        <v>0.66666666666666663</v>
      </c>
      <c r="AP34" s="51">
        <v>1</v>
      </c>
      <c r="AQ34" s="51">
        <v>1</v>
      </c>
      <c r="AR34" s="32">
        <f t="shared" si="30"/>
        <v>0.16666666666666666</v>
      </c>
      <c r="AS34" s="43">
        <f t="shared" si="31"/>
        <v>2.6249999999999996</v>
      </c>
    </row>
    <row r="35" spans="1:45" ht="62.4" x14ac:dyDescent="0.3">
      <c r="A35" s="57" t="s">
        <v>169</v>
      </c>
      <c r="B35" s="50" t="s">
        <v>122</v>
      </c>
      <c r="C35" s="32">
        <v>1</v>
      </c>
      <c r="D35" s="43">
        <f t="shared" si="14"/>
        <v>0.16666666666666666</v>
      </c>
      <c r="E35" s="32" t="s">
        <v>71</v>
      </c>
      <c r="F35" s="32">
        <v>0</v>
      </c>
      <c r="G35" s="32" t="s">
        <v>71</v>
      </c>
      <c r="H35" s="32">
        <v>0</v>
      </c>
      <c r="I35" s="41" t="s">
        <v>71</v>
      </c>
      <c r="J35" s="32">
        <v>0</v>
      </c>
      <c r="K35" s="41" t="s">
        <v>71</v>
      </c>
      <c r="L35" s="32">
        <v>0</v>
      </c>
      <c r="M35" s="41" t="s">
        <v>71</v>
      </c>
      <c r="N35" s="32">
        <v>0</v>
      </c>
      <c r="O35" s="41" t="s">
        <v>70</v>
      </c>
      <c r="P35" s="32">
        <v>2</v>
      </c>
      <c r="Q35" s="41" t="s">
        <v>123</v>
      </c>
      <c r="R35" s="32">
        <v>1</v>
      </c>
      <c r="S35" s="41" t="s">
        <v>30</v>
      </c>
      <c r="T35" s="32">
        <v>1</v>
      </c>
      <c r="U35" s="41" t="s">
        <v>70</v>
      </c>
      <c r="V35" s="32">
        <v>2</v>
      </c>
      <c r="W35" s="41" t="s">
        <v>71</v>
      </c>
      <c r="X35" s="32">
        <v>0</v>
      </c>
      <c r="Y35" s="41" t="s">
        <v>179</v>
      </c>
      <c r="Z35" s="32">
        <v>0</v>
      </c>
      <c r="AA35" s="41" t="s">
        <v>182</v>
      </c>
      <c r="AB35" s="32">
        <v>1</v>
      </c>
      <c r="AC35" s="41" t="s">
        <v>71</v>
      </c>
      <c r="AD35" s="32">
        <v>0</v>
      </c>
      <c r="AE35" s="32">
        <f t="shared" si="32"/>
        <v>15</v>
      </c>
      <c r="AF35" s="32">
        <f t="shared" si="9"/>
        <v>0.3125</v>
      </c>
      <c r="AG35" s="41" t="s">
        <v>77</v>
      </c>
      <c r="AH35" s="32">
        <v>2</v>
      </c>
      <c r="AI35" s="32">
        <f t="shared" si="27"/>
        <v>0.66666666666666663</v>
      </c>
      <c r="AJ35" s="50" t="s">
        <v>71</v>
      </c>
      <c r="AK35" s="32">
        <v>0</v>
      </c>
      <c r="AL35" s="32">
        <f t="shared" si="28"/>
        <v>0</v>
      </c>
      <c r="AM35" s="32" t="s">
        <v>84</v>
      </c>
      <c r="AN35" s="32">
        <v>1</v>
      </c>
      <c r="AO35" s="32">
        <f t="shared" si="29"/>
        <v>0.33333333333333331</v>
      </c>
      <c r="AP35" s="32">
        <v>1</v>
      </c>
      <c r="AQ35" s="32">
        <v>1</v>
      </c>
      <c r="AR35" s="32">
        <f t="shared" si="30"/>
        <v>0.16666666666666666</v>
      </c>
      <c r="AS35" s="43">
        <f t="shared" si="31"/>
        <v>1.8125</v>
      </c>
    </row>
    <row r="36" spans="1:45" ht="109.2" x14ac:dyDescent="0.3">
      <c r="A36" s="52" t="s">
        <v>170</v>
      </c>
      <c r="B36" s="50" t="s">
        <v>122</v>
      </c>
      <c r="C36" s="32">
        <v>1</v>
      </c>
      <c r="D36" s="43">
        <f t="shared" si="14"/>
        <v>0.16666666666666666</v>
      </c>
      <c r="E36" s="32" t="s">
        <v>30</v>
      </c>
      <c r="F36" s="32">
        <v>1</v>
      </c>
      <c r="G36" s="32" t="s">
        <v>71</v>
      </c>
      <c r="H36" s="32">
        <v>0</v>
      </c>
      <c r="I36" s="41" t="s">
        <v>71</v>
      </c>
      <c r="J36" s="32">
        <v>0</v>
      </c>
      <c r="K36" s="41" t="s">
        <v>71</v>
      </c>
      <c r="L36" s="32">
        <v>0</v>
      </c>
      <c r="M36" s="41" t="s">
        <v>71</v>
      </c>
      <c r="N36" s="32">
        <v>0</v>
      </c>
      <c r="O36" s="41" t="s">
        <v>71</v>
      </c>
      <c r="P36" s="32">
        <v>0</v>
      </c>
      <c r="Q36" s="41" t="s">
        <v>72</v>
      </c>
      <c r="R36" s="32">
        <v>2</v>
      </c>
      <c r="S36" s="41" t="s">
        <v>30</v>
      </c>
      <c r="T36" s="32">
        <v>1</v>
      </c>
      <c r="U36" s="41" t="s">
        <v>70</v>
      </c>
      <c r="V36" s="32">
        <v>2</v>
      </c>
      <c r="W36" s="41" t="s">
        <v>71</v>
      </c>
      <c r="X36" s="32">
        <v>0</v>
      </c>
      <c r="Y36" s="41" t="s">
        <v>71</v>
      </c>
      <c r="Z36" s="32">
        <v>0</v>
      </c>
      <c r="AA36" s="51" t="s">
        <v>70</v>
      </c>
      <c r="AB36" s="32">
        <v>2</v>
      </c>
      <c r="AC36" s="41" t="s">
        <v>71</v>
      </c>
      <c r="AD36" s="32">
        <v>0</v>
      </c>
      <c r="AE36" s="32">
        <f t="shared" si="32"/>
        <v>20</v>
      </c>
      <c r="AF36" s="32">
        <f t="shared" si="9"/>
        <v>0.41666666666666669</v>
      </c>
      <c r="AG36" s="41" t="s">
        <v>88</v>
      </c>
      <c r="AH36" s="32">
        <v>3</v>
      </c>
      <c r="AI36" s="32">
        <f t="shared" si="27"/>
        <v>1</v>
      </c>
      <c r="AJ36" s="50" t="s">
        <v>71</v>
      </c>
      <c r="AK36" s="32">
        <v>0</v>
      </c>
      <c r="AL36" s="32">
        <f t="shared" si="28"/>
        <v>0</v>
      </c>
      <c r="AM36" s="32" t="s">
        <v>79</v>
      </c>
      <c r="AN36" s="32">
        <v>2</v>
      </c>
      <c r="AO36" s="32">
        <f t="shared" si="29"/>
        <v>0.66666666666666663</v>
      </c>
      <c r="AP36" s="32">
        <v>1</v>
      </c>
      <c r="AQ36" s="32">
        <v>1</v>
      </c>
      <c r="AR36" s="32">
        <f t="shared" si="30"/>
        <v>0.16666666666666666</v>
      </c>
      <c r="AS36" s="43">
        <f t="shared" si="31"/>
        <v>2.583333333333333</v>
      </c>
    </row>
    <row r="37" spans="1:45" ht="62.4" x14ac:dyDescent="0.3">
      <c r="A37" s="52" t="s">
        <v>171</v>
      </c>
      <c r="B37" s="50" t="s">
        <v>122</v>
      </c>
      <c r="C37" s="32">
        <v>1</v>
      </c>
      <c r="D37" s="43">
        <f t="shared" si="14"/>
        <v>0.16666666666666666</v>
      </c>
      <c r="E37" s="32" t="s">
        <v>30</v>
      </c>
      <c r="F37" s="32">
        <v>1</v>
      </c>
      <c r="G37" s="32" t="s">
        <v>71</v>
      </c>
      <c r="H37" s="32">
        <v>0</v>
      </c>
      <c r="I37" s="41" t="s">
        <v>71</v>
      </c>
      <c r="J37" s="32">
        <v>0</v>
      </c>
      <c r="K37" s="41" t="s">
        <v>71</v>
      </c>
      <c r="L37" s="32">
        <v>0</v>
      </c>
      <c r="M37" s="41" t="s">
        <v>71</v>
      </c>
      <c r="N37" s="32">
        <v>0</v>
      </c>
      <c r="O37" s="41" t="s">
        <v>71</v>
      </c>
      <c r="P37" s="32">
        <v>0</v>
      </c>
      <c r="Q37" s="41" t="s">
        <v>123</v>
      </c>
      <c r="R37" s="32">
        <v>1</v>
      </c>
      <c r="S37" s="41" t="s">
        <v>30</v>
      </c>
      <c r="T37" s="32">
        <v>1</v>
      </c>
      <c r="U37" s="41" t="s">
        <v>30</v>
      </c>
      <c r="V37" s="32">
        <v>1</v>
      </c>
      <c r="W37" s="41" t="s">
        <v>71</v>
      </c>
      <c r="X37" s="32">
        <v>0</v>
      </c>
      <c r="Y37" s="41" t="s">
        <v>71</v>
      </c>
      <c r="Z37" s="32">
        <v>0</v>
      </c>
      <c r="AA37" s="50" t="s">
        <v>182</v>
      </c>
      <c r="AB37" s="32">
        <v>1</v>
      </c>
      <c r="AC37" s="41" t="s">
        <v>71</v>
      </c>
      <c r="AD37" s="32">
        <v>0</v>
      </c>
      <c r="AE37" s="32">
        <f t="shared" si="32"/>
        <v>12</v>
      </c>
      <c r="AF37" s="32">
        <f t="shared" si="9"/>
        <v>0.25</v>
      </c>
      <c r="AG37" s="41" t="s">
        <v>77</v>
      </c>
      <c r="AH37" s="32">
        <v>2</v>
      </c>
      <c r="AI37" s="32">
        <f t="shared" si="27"/>
        <v>0.66666666666666663</v>
      </c>
      <c r="AJ37" s="50" t="s">
        <v>71</v>
      </c>
      <c r="AK37" s="32">
        <v>0</v>
      </c>
      <c r="AL37" s="32">
        <f t="shared" si="28"/>
        <v>0</v>
      </c>
      <c r="AM37" s="32" t="s">
        <v>84</v>
      </c>
      <c r="AN37" s="32">
        <v>1</v>
      </c>
      <c r="AO37" s="32">
        <f t="shared" si="29"/>
        <v>0.33333333333333331</v>
      </c>
      <c r="AP37" s="32">
        <v>1</v>
      </c>
      <c r="AQ37" s="32">
        <v>1</v>
      </c>
      <c r="AR37" s="32">
        <f t="shared" si="30"/>
        <v>0.16666666666666666</v>
      </c>
      <c r="AS37" s="43">
        <f t="shared" si="31"/>
        <v>1.75</v>
      </c>
    </row>
    <row r="38" spans="1:45" ht="109.2" x14ac:dyDescent="0.3">
      <c r="A38" s="52" t="s">
        <v>172</v>
      </c>
      <c r="B38" s="52" t="s">
        <v>122</v>
      </c>
      <c r="C38" s="32">
        <v>1</v>
      </c>
      <c r="D38" s="43">
        <f t="shared" si="14"/>
        <v>0.16666666666666666</v>
      </c>
      <c r="E38" s="32" t="s">
        <v>30</v>
      </c>
      <c r="F38" s="32">
        <v>1</v>
      </c>
      <c r="G38" s="32" t="s">
        <v>71</v>
      </c>
      <c r="H38" s="32">
        <v>0</v>
      </c>
      <c r="I38" s="41" t="s">
        <v>71</v>
      </c>
      <c r="J38" s="32">
        <v>0</v>
      </c>
      <c r="K38" s="41" t="s">
        <v>71</v>
      </c>
      <c r="L38" s="32">
        <v>0</v>
      </c>
      <c r="M38" s="41" t="s">
        <v>71</v>
      </c>
      <c r="N38" s="32">
        <v>0</v>
      </c>
      <c r="O38" s="41" t="s">
        <v>70</v>
      </c>
      <c r="P38" s="32">
        <v>2</v>
      </c>
      <c r="Q38" s="41" t="s">
        <v>72</v>
      </c>
      <c r="R38" s="32">
        <v>2</v>
      </c>
      <c r="S38" s="41" t="s">
        <v>70</v>
      </c>
      <c r="T38" s="32">
        <v>2</v>
      </c>
      <c r="U38" s="41" t="s">
        <v>70</v>
      </c>
      <c r="V38" s="32">
        <v>2</v>
      </c>
      <c r="W38" s="41" t="s">
        <v>71</v>
      </c>
      <c r="X38" s="32">
        <v>0</v>
      </c>
      <c r="Y38" s="41" t="s">
        <v>71</v>
      </c>
      <c r="Z38" s="32">
        <v>0</v>
      </c>
      <c r="AA38" s="52" t="s">
        <v>71</v>
      </c>
      <c r="AB38" s="64">
        <v>0</v>
      </c>
      <c r="AC38" s="41" t="s">
        <v>71</v>
      </c>
      <c r="AD38" s="32">
        <v>0</v>
      </c>
      <c r="AE38" s="32">
        <f t="shared" si="32"/>
        <v>18</v>
      </c>
      <c r="AF38" s="32">
        <f t="shared" si="9"/>
        <v>0.375</v>
      </c>
      <c r="AG38" s="41" t="s">
        <v>88</v>
      </c>
      <c r="AH38" s="32">
        <v>3</v>
      </c>
      <c r="AI38" s="32">
        <f t="shared" si="27"/>
        <v>1</v>
      </c>
      <c r="AJ38" s="52" t="s">
        <v>84</v>
      </c>
      <c r="AK38" s="32">
        <v>2</v>
      </c>
      <c r="AL38" s="32">
        <f t="shared" si="28"/>
        <v>0.66666666666666663</v>
      </c>
      <c r="AM38" s="32" t="s">
        <v>84</v>
      </c>
      <c r="AN38" s="32">
        <v>1</v>
      </c>
      <c r="AO38" s="32">
        <f t="shared" si="29"/>
        <v>0.33333333333333331</v>
      </c>
      <c r="AP38" s="32">
        <v>1</v>
      </c>
      <c r="AQ38" s="32">
        <v>1</v>
      </c>
      <c r="AR38" s="32">
        <f t="shared" si="30"/>
        <v>0.16666666666666666</v>
      </c>
      <c r="AS38" s="43">
        <f t="shared" si="31"/>
        <v>3.5416666666666665</v>
      </c>
    </row>
    <row r="39" spans="1:45" ht="109.2" x14ac:dyDescent="0.3">
      <c r="A39" s="49" t="s">
        <v>173</v>
      </c>
      <c r="B39" s="50" t="s">
        <v>145</v>
      </c>
      <c r="C39" s="32">
        <v>4</v>
      </c>
      <c r="D39" s="43">
        <f t="shared" si="14"/>
        <v>0.66666666666666663</v>
      </c>
      <c r="E39" s="32" t="s">
        <v>70</v>
      </c>
      <c r="F39" s="32">
        <v>2</v>
      </c>
      <c r="G39" s="32" t="s">
        <v>30</v>
      </c>
      <c r="H39" s="32">
        <v>1</v>
      </c>
      <c r="I39" s="50" t="s">
        <v>71</v>
      </c>
      <c r="J39" s="51">
        <v>0</v>
      </c>
      <c r="K39" s="50" t="s">
        <v>71</v>
      </c>
      <c r="L39" s="51">
        <v>0</v>
      </c>
      <c r="M39" s="50" t="s">
        <v>71</v>
      </c>
      <c r="N39" s="51">
        <v>0</v>
      </c>
      <c r="O39" s="51" t="s">
        <v>70</v>
      </c>
      <c r="P39" s="51">
        <v>2</v>
      </c>
      <c r="Q39" s="50" t="s">
        <v>72</v>
      </c>
      <c r="R39" s="51">
        <v>2</v>
      </c>
      <c r="S39" s="50" t="s">
        <v>71</v>
      </c>
      <c r="T39" s="51">
        <v>0</v>
      </c>
      <c r="U39" s="51" t="s">
        <v>70</v>
      </c>
      <c r="V39" s="51">
        <v>2</v>
      </c>
      <c r="W39" s="51" t="s">
        <v>70</v>
      </c>
      <c r="X39" s="51">
        <v>2</v>
      </c>
      <c r="Y39" s="51" t="s">
        <v>70</v>
      </c>
      <c r="Z39" s="51">
        <v>2</v>
      </c>
      <c r="AA39" s="51" t="s">
        <v>70</v>
      </c>
      <c r="AB39" s="51">
        <v>2</v>
      </c>
      <c r="AC39" s="51" t="s">
        <v>70</v>
      </c>
      <c r="AD39" s="51">
        <v>2</v>
      </c>
      <c r="AE39" s="32">
        <f t="shared" si="32"/>
        <v>36</v>
      </c>
      <c r="AF39" s="32">
        <f t="shared" si="9"/>
        <v>0.75</v>
      </c>
      <c r="AG39" s="50" t="s">
        <v>88</v>
      </c>
      <c r="AH39" s="51">
        <v>3</v>
      </c>
      <c r="AI39" s="32">
        <f t="shared" si="27"/>
        <v>1</v>
      </c>
      <c r="AJ39" s="51" t="s">
        <v>177</v>
      </c>
      <c r="AK39" s="51">
        <v>1</v>
      </c>
      <c r="AL39" s="32">
        <f t="shared" si="28"/>
        <v>0.33333333333333331</v>
      </c>
      <c r="AM39" s="51" t="s">
        <v>79</v>
      </c>
      <c r="AN39" s="51">
        <v>2</v>
      </c>
      <c r="AO39" s="32">
        <f t="shared" si="29"/>
        <v>0.66666666666666663</v>
      </c>
      <c r="AP39" s="51">
        <v>21</v>
      </c>
      <c r="AQ39" s="51">
        <v>5</v>
      </c>
      <c r="AR39" s="32">
        <f t="shared" si="30"/>
        <v>0.83333333333333337</v>
      </c>
      <c r="AS39" s="43">
        <f t="shared" si="31"/>
        <v>5.2499999999999991</v>
      </c>
    </row>
    <row r="40" spans="1:45" ht="46.8" x14ac:dyDescent="0.3">
      <c r="A40" s="49" t="s">
        <v>175</v>
      </c>
      <c r="B40" s="52" t="s">
        <v>145</v>
      </c>
      <c r="C40" s="32">
        <v>4</v>
      </c>
      <c r="D40" s="43">
        <f t="shared" si="14"/>
        <v>0.66666666666666663</v>
      </c>
      <c r="E40" s="32" t="s">
        <v>70</v>
      </c>
      <c r="F40" s="32">
        <v>2</v>
      </c>
      <c r="G40" s="32" t="s">
        <v>30</v>
      </c>
      <c r="H40" s="32">
        <v>1</v>
      </c>
      <c r="I40" s="41" t="s">
        <v>71</v>
      </c>
      <c r="J40" s="32">
        <v>0</v>
      </c>
      <c r="K40" s="41" t="s">
        <v>71</v>
      </c>
      <c r="L40" s="32">
        <v>0</v>
      </c>
      <c r="M40" s="41" t="s">
        <v>71</v>
      </c>
      <c r="N40" s="32">
        <v>0</v>
      </c>
      <c r="O40" s="41" t="s">
        <v>70</v>
      </c>
      <c r="P40" s="32">
        <v>2</v>
      </c>
      <c r="Q40" s="41" t="s">
        <v>174</v>
      </c>
      <c r="R40" s="32">
        <v>0</v>
      </c>
      <c r="S40" s="41" t="s">
        <v>71</v>
      </c>
      <c r="T40" s="32">
        <v>0</v>
      </c>
      <c r="U40" s="41" t="s">
        <v>70</v>
      </c>
      <c r="V40" s="32">
        <v>2</v>
      </c>
      <c r="W40" s="41" t="s">
        <v>71</v>
      </c>
      <c r="X40" s="32">
        <v>0</v>
      </c>
      <c r="Y40" s="41" t="s">
        <v>71</v>
      </c>
      <c r="Z40" s="32">
        <v>0</v>
      </c>
      <c r="AA40" s="64" t="s">
        <v>70</v>
      </c>
      <c r="AB40" s="32">
        <v>2</v>
      </c>
      <c r="AC40" s="41" t="s">
        <v>70</v>
      </c>
      <c r="AD40" s="32">
        <v>2</v>
      </c>
      <c r="AE40" s="32">
        <f t="shared" si="32"/>
        <v>22</v>
      </c>
      <c r="AF40" s="32">
        <f t="shared" si="9"/>
        <v>0.45833333333333331</v>
      </c>
      <c r="AG40" s="41" t="s">
        <v>88</v>
      </c>
      <c r="AH40" s="32">
        <v>3</v>
      </c>
      <c r="AI40" s="32">
        <f t="shared" si="27"/>
        <v>1</v>
      </c>
      <c r="AJ40" s="52" t="s">
        <v>71</v>
      </c>
      <c r="AK40" s="32">
        <v>0</v>
      </c>
      <c r="AL40" s="32">
        <f t="shared" si="28"/>
        <v>0</v>
      </c>
      <c r="AM40" s="32" t="s">
        <v>188</v>
      </c>
      <c r="AN40" s="32">
        <v>2</v>
      </c>
      <c r="AO40" s="32">
        <f t="shared" si="29"/>
        <v>0.66666666666666663</v>
      </c>
      <c r="AP40" s="32">
        <v>2</v>
      </c>
      <c r="AQ40" s="32">
        <v>2</v>
      </c>
      <c r="AR40" s="32">
        <f t="shared" si="30"/>
        <v>0.33333333333333331</v>
      </c>
      <c r="AS40" s="43">
        <f xml:space="preserve"> (2*D40 + AF40 + AI40 + 2*AL40 + AO40 + AR40)*-1</f>
        <v>-3.7916666666666665</v>
      </c>
    </row>
    <row r="41" spans="1:45" ht="109.2" x14ac:dyDescent="0.3">
      <c r="A41" s="49" t="s">
        <v>176</v>
      </c>
      <c r="B41" s="50" t="s">
        <v>155</v>
      </c>
      <c r="C41" s="32">
        <v>1</v>
      </c>
      <c r="D41" s="43">
        <f t="shared" si="14"/>
        <v>0.16666666666666666</v>
      </c>
      <c r="E41" s="32" t="s">
        <v>30</v>
      </c>
      <c r="F41" s="32">
        <v>1</v>
      </c>
      <c r="G41" s="32" t="s">
        <v>71</v>
      </c>
      <c r="H41" s="32">
        <v>0</v>
      </c>
      <c r="I41" s="41" t="s">
        <v>71</v>
      </c>
      <c r="J41" s="32">
        <v>0</v>
      </c>
      <c r="K41" s="41" t="s">
        <v>71</v>
      </c>
      <c r="L41" s="32">
        <v>0</v>
      </c>
      <c r="M41" s="41" t="s">
        <v>71</v>
      </c>
      <c r="N41" s="32">
        <v>0</v>
      </c>
      <c r="O41" s="41" t="s">
        <v>71</v>
      </c>
      <c r="P41" s="32">
        <v>0</v>
      </c>
      <c r="Q41" s="41" t="s">
        <v>72</v>
      </c>
      <c r="R41" s="32">
        <v>2</v>
      </c>
      <c r="S41" s="41" t="s">
        <v>70</v>
      </c>
      <c r="T41" s="32">
        <v>2</v>
      </c>
      <c r="U41" s="41" t="s">
        <v>70</v>
      </c>
      <c r="V41" s="32">
        <v>2</v>
      </c>
      <c r="W41" s="41" t="s">
        <v>71</v>
      </c>
      <c r="X41" s="32">
        <v>0</v>
      </c>
      <c r="Y41" s="41" t="s">
        <v>71</v>
      </c>
      <c r="Z41" s="32">
        <v>0</v>
      </c>
      <c r="AA41" s="51" t="s">
        <v>70</v>
      </c>
      <c r="AB41" s="51">
        <v>2</v>
      </c>
      <c r="AC41" s="41" t="s">
        <v>71</v>
      </c>
      <c r="AD41" s="32">
        <v>0</v>
      </c>
      <c r="AE41" s="32">
        <f t="shared" si="32"/>
        <v>22</v>
      </c>
      <c r="AF41" s="32">
        <f t="shared" si="9"/>
        <v>0.45833333333333331</v>
      </c>
      <c r="AG41" s="41" t="s">
        <v>77</v>
      </c>
      <c r="AH41" s="32">
        <v>2</v>
      </c>
      <c r="AI41" s="32">
        <f t="shared" si="27"/>
        <v>0.66666666666666663</v>
      </c>
      <c r="AJ41" s="50" t="s">
        <v>71</v>
      </c>
      <c r="AK41" s="32">
        <v>0</v>
      </c>
      <c r="AL41" s="32">
        <f t="shared" si="28"/>
        <v>0</v>
      </c>
      <c r="AM41" s="32" t="s">
        <v>79</v>
      </c>
      <c r="AN41" s="32">
        <v>2</v>
      </c>
      <c r="AO41" s="32">
        <f t="shared" si="29"/>
        <v>0.66666666666666663</v>
      </c>
      <c r="AP41" s="32">
        <v>1</v>
      </c>
      <c r="AQ41" s="32">
        <v>1</v>
      </c>
      <c r="AR41" s="32">
        <f t="shared" si="30"/>
        <v>0.16666666666666666</v>
      </c>
      <c r="AS41" s="43">
        <f t="shared" si="31"/>
        <v>2.2916666666666665</v>
      </c>
    </row>
    <row r="42" spans="1:45" ht="109.2" x14ac:dyDescent="0.3">
      <c r="A42" s="52" t="s">
        <v>190</v>
      </c>
      <c r="B42" s="51" t="s">
        <v>155</v>
      </c>
      <c r="C42" s="51">
        <v>1</v>
      </c>
      <c r="D42" s="43">
        <f t="shared" si="14"/>
        <v>0.16666666666666666</v>
      </c>
      <c r="E42" s="32" t="s">
        <v>30</v>
      </c>
      <c r="F42" s="51">
        <v>1</v>
      </c>
      <c r="G42" s="32" t="s">
        <v>71</v>
      </c>
      <c r="H42" s="51">
        <v>0</v>
      </c>
      <c r="I42" s="50" t="s">
        <v>71</v>
      </c>
      <c r="J42" s="51">
        <v>0</v>
      </c>
      <c r="K42" s="50" t="s">
        <v>71</v>
      </c>
      <c r="L42" s="51">
        <v>0</v>
      </c>
      <c r="M42" s="50" t="s">
        <v>71</v>
      </c>
      <c r="N42" s="51">
        <v>0</v>
      </c>
      <c r="O42" s="50" t="s">
        <v>71</v>
      </c>
      <c r="P42" s="51">
        <v>0</v>
      </c>
      <c r="Q42" s="50" t="s">
        <v>72</v>
      </c>
      <c r="R42" s="51">
        <v>2</v>
      </c>
      <c r="S42" s="51" t="s">
        <v>70</v>
      </c>
      <c r="T42" s="51">
        <v>2</v>
      </c>
      <c r="U42" s="51" t="s">
        <v>70</v>
      </c>
      <c r="V42" s="51">
        <v>2</v>
      </c>
      <c r="W42" s="50" t="s">
        <v>71</v>
      </c>
      <c r="X42" s="51">
        <v>0</v>
      </c>
      <c r="Y42" s="50" t="s">
        <v>71</v>
      </c>
      <c r="Z42" s="51">
        <v>0</v>
      </c>
      <c r="AA42" s="51" t="s">
        <v>70</v>
      </c>
      <c r="AB42" s="51">
        <v>2</v>
      </c>
      <c r="AC42" s="50" t="s">
        <v>71</v>
      </c>
      <c r="AD42" s="51">
        <v>0</v>
      </c>
      <c r="AE42" s="32">
        <f t="shared" si="32"/>
        <v>22</v>
      </c>
      <c r="AF42" s="32">
        <f t="shared" si="9"/>
        <v>0.45833333333333331</v>
      </c>
      <c r="AG42" s="41" t="s">
        <v>77</v>
      </c>
      <c r="AH42" s="51">
        <v>2</v>
      </c>
      <c r="AI42" s="32">
        <f t="shared" si="27"/>
        <v>0.66666666666666663</v>
      </c>
      <c r="AJ42" s="50" t="s">
        <v>71</v>
      </c>
      <c r="AK42" s="51">
        <v>0</v>
      </c>
      <c r="AL42" s="32">
        <f t="shared" si="28"/>
        <v>0</v>
      </c>
      <c r="AM42" s="51" t="s">
        <v>79</v>
      </c>
      <c r="AN42" s="51">
        <v>2</v>
      </c>
      <c r="AO42" s="32">
        <f t="shared" si="29"/>
        <v>0.66666666666666663</v>
      </c>
      <c r="AP42" s="51">
        <v>1</v>
      </c>
      <c r="AQ42" s="51">
        <v>1</v>
      </c>
      <c r="AR42" s="32">
        <f t="shared" si="30"/>
        <v>0.16666666666666666</v>
      </c>
      <c r="AS42" s="43">
        <f t="shared" si="31"/>
        <v>2.2916666666666665</v>
      </c>
    </row>
    <row r="43" spans="1:45" ht="109.2" x14ac:dyDescent="0.3">
      <c r="A43" s="52" t="s">
        <v>191</v>
      </c>
      <c r="B43" s="51" t="s">
        <v>155</v>
      </c>
      <c r="C43" s="51">
        <v>1</v>
      </c>
      <c r="D43" s="43">
        <f t="shared" si="14"/>
        <v>0.16666666666666666</v>
      </c>
      <c r="E43" s="51" t="s">
        <v>30</v>
      </c>
      <c r="F43" s="51">
        <v>1</v>
      </c>
      <c r="G43" s="51" t="s">
        <v>71</v>
      </c>
      <c r="H43" s="51">
        <v>0</v>
      </c>
      <c r="I43" s="50" t="s">
        <v>71</v>
      </c>
      <c r="J43" s="51">
        <v>0</v>
      </c>
      <c r="K43" s="50" t="s">
        <v>71</v>
      </c>
      <c r="L43" s="51">
        <v>0</v>
      </c>
      <c r="M43" s="50" t="s">
        <v>71</v>
      </c>
      <c r="N43" s="51">
        <v>0</v>
      </c>
      <c r="O43" s="51" t="s">
        <v>70</v>
      </c>
      <c r="P43" s="51">
        <v>2</v>
      </c>
      <c r="Q43" s="50" t="s">
        <v>72</v>
      </c>
      <c r="R43" s="51">
        <v>2</v>
      </c>
      <c r="S43" s="51" t="s">
        <v>70</v>
      </c>
      <c r="T43" s="51">
        <v>2</v>
      </c>
      <c r="U43" s="51" t="s">
        <v>70</v>
      </c>
      <c r="V43" s="51">
        <v>2</v>
      </c>
      <c r="W43" s="50" t="s">
        <v>71</v>
      </c>
      <c r="X43" s="51">
        <v>0</v>
      </c>
      <c r="Y43" s="50" t="s">
        <v>71</v>
      </c>
      <c r="Z43" s="51">
        <v>0</v>
      </c>
      <c r="AA43" s="51" t="s">
        <v>70</v>
      </c>
      <c r="AB43" s="51">
        <v>2</v>
      </c>
      <c r="AC43" s="50" t="s">
        <v>71</v>
      </c>
      <c r="AD43" s="51">
        <v>0</v>
      </c>
      <c r="AE43" s="32">
        <f t="shared" si="32"/>
        <v>24</v>
      </c>
      <c r="AF43" s="32">
        <f t="shared" si="9"/>
        <v>0.5</v>
      </c>
      <c r="AG43" s="50" t="s">
        <v>88</v>
      </c>
      <c r="AH43" s="51">
        <v>3</v>
      </c>
      <c r="AI43" s="32">
        <f t="shared" si="27"/>
        <v>1</v>
      </c>
      <c r="AJ43" s="50" t="s">
        <v>71</v>
      </c>
      <c r="AK43" s="51">
        <v>0</v>
      </c>
      <c r="AL43" s="32">
        <f t="shared" si="28"/>
        <v>0</v>
      </c>
      <c r="AM43" s="51" t="s">
        <v>79</v>
      </c>
      <c r="AN43" s="51">
        <v>2</v>
      </c>
      <c r="AO43" s="32">
        <f t="shared" si="29"/>
        <v>0.66666666666666663</v>
      </c>
      <c r="AP43" s="51">
        <v>1</v>
      </c>
      <c r="AQ43" s="51">
        <v>1</v>
      </c>
      <c r="AR43" s="32">
        <f t="shared" si="30"/>
        <v>0.16666666666666666</v>
      </c>
      <c r="AS43" s="43">
        <f t="shared" si="31"/>
        <v>2.6666666666666665</v>
      </c>
    </row>
    <row r="44" spans="1:45" ht="109.2" x14ac:dyDescent="0.3">
      <c r="A44" s="52" t="s">
        <v>192</v>
      </c>
      <c r="B44" s="51" t="s">
        <v>145</v>
      </c>
      <c r="C44" s="51">
        <v>4</v>
      </c>
      <c r="D44" s="43">
        <f t="shared" si="14"/>
        <v>0.66666666666666663</v>
      </c>
      <c r="E44" s="51" t="s">
        <v>30</v>
      </c>
      <c r="F44" s="51">
        <v>1</v>
      </c>
      <c r="G44" s="51" t="s">
        <v>30</v>
      </c>
      <c r="H44" s="51">
        <v>1</v>
      </c>
      <c r="I44" s="50" t="s">
        <v>71</v>
      </c>
      <c r="J44" s="51">
        <v>0</v>
      </c>
      <c r="K44" s="50" t="s">
        <v>30</v>
      </c>
      <c r="L44" s="51">
        <v>1</v>
      </c>
      <c r="M44" s="50" t="s">
        <v>71</v>
      </c>
      <c r="N44" s="51">
        <v>0</v>
      </c>
      <c r="O44" s="51" t="s">
        <v>70</v>
      </c>
      <c r="P44" s="51">
        <v>2</v>
      </c>
      <c r="Q44" s="50" t="s">
        <v>72</v>
      </c>
      <c r="R44" s="51">
        <v>2</v>
      </c>
      <c r="S44" s="50" t="s">
        <v>71</v>
      </c>
      <c r="T44" s="51">
        <v>0</v>
      </c>
      <c r="U44" s="51" t="s">
        <v>70</v>
      </c>
      <c r="V44" s="51">
        <v>2</v>
      </c>
      <c r="W44" s="51" t="s">
        <v>70</v>
      </c>
      <c r="X44" s="51">
        <v>2</v>
      </c>
      <c r="Y44" s="51" t="s">
        <v>70</v>
      </c>
      <c r="Z44" s="51">
        <v>2</v>
      </c>
      <c r="AA44" s="51" t="s">
        <v>70</v>
      </c>
      <c r="AB44" s="51">
        <v>2</v>
      </c>
      <c r="AC44" s="50" t="s">
        <v>71</v>
      </c>
      <c r="AD44" s="51">
        <v>0</v>
      </c>
      <c r="AE44" s="32">
        <f t="shared" si="32"/>
        <v>33</v>
      </c>
      <c r="AF44" s="32">
        <f t="shared" si="9"/>
        <v>0.6875</v>
      </c>
      <c r="AG44" s="50" t="s">
        <v>100</v>
      </c>
      <c r="AH44" s="51">
        <v>1</v>
      </c>
      <c r="AI44" s="32">
        <f t="shared" si="27"/>
        <v>0.33333333333333331</v>
      </c>
      <c r="AJ44" s="51" t="s">
        <v>177</v>
      </c>
      <c r="AK44" s="51">
        <v>1</v>
      </c>
      <c r="AL44" s="32">
        <f t="shared" si="28"/>
        <v>0.33333333333333331</v>
      </c>
      <c r="AM44" s="51" t="s">
        <v>79</v>
      </c>
      <c r="AN44" s="51">
        <v>2</v>
      </c>
      <c r="AO44" s="32">
        <f t="shared" si="29"/>
        <v>0.66666666666666663</v>
      </c>
      <c r="AP44" s="51">
        <v>11</v>
      </c>
      <c r="AQ44" s="51">
        <v>4</v>
      </c>
      <c r="AR44" s="32">
        <f t="shared" si="30"/>
        <v>0.66666666666666663</v>
      </c>
      <c r="AS44" s="43">
        <f t="shared" si="31"/>
        <v>4.3541666666666661</v>
      </c>
    </row>
    <row r="45" spans="1:45" ht="109.2" x14ac:dyDescent="0.3">
      <c r="A45" s="52" t="s">
        <v>194</v>
      </c>
      <c r="B45" s="50" t="s">
        <v>122</v>
      </c>
      <c r="C45" s="51">
        <v>1</v>
      </c>
      <c r="D45" s="43">
        <f t="shared" si="14"/>
        <v>0.16666666666666666</v>
      </c>
      <c r="E45" s="51" t="s">
        <v>30</v>
      </c>
      <c r="F45" s="51">
        <v>1</v>
      </c>
      <c r="G45" s="51" t="s">
        <v>71</v>
      </c>
      <c r="H45" s="51">
        <v>0</v>
      </c>
      <c r="I45" s="50" t="s">
        <v>71</v>
      </c>
      <c r="J45" s="51">
        <v>0</v>
      </c>
      <c r="K45" s="50" t="s">
        <v>71</v>
      </c>
      <c r="L45" s="51">
        <v>0</v>
      </c>
      <c r="M45" s="50" t="s">
        <v>71</v>
      </c>
      <c r="N45" s="51">
        <v>0</v>
      </c>
      <c r="O45" s="51" t="s">
        <v>70</v>
      </c>
      <c r="P45" s="51">
        <v>2</v>
      </c>
      <c r="Q45" s="50" t="s">
        <v>72</v>
      </c>
      <c r="R45" s="51">
        <v>2</v>
      </c>
      <c r="S45" s="51" t="s">
        <v>70</v>
      </c>
      <c r="T45" s="51">
        <v>2</v>
      </c>
      <c r="U45" s="51" t="s">
        <v>70</v>
      </c>
      <c r="V45" s="51">
        <v>2</v>
      </c>
      <c r="W45" s="50" t="s">
        <v>71</v>
      </c>
      <c r="X45" s="51">
        <v>0</v>
      </c>
      <c r="Y45" s="50" t="s">
        <v>71</v>
      </c>
      <c r="Z45" s="51">
        <v>0</v>
      </c>
      <c r="AA45" s="51" t="s">
        <v>70</v>
      </c>
      <c r="AB45" s="51">
        <v>2</v>
      </c>
      <c r="AC45" s="50" t="s">
        <v>71</v>
      </c>
      <c r="AD45" s="51">
        <v>0</v>
      </c>
      <c r="AE45" s="32">
        <f t="shared" si="32"/>
        <v>24</v>
      </c>
      <c r="AF45" s="32">
        <f t="shared" si="9"/>
        <v>0.5</v>
      </c>
      <c r="AG45" s="50" t="s">
        <v>88</v>
      </c>
      <c r="AH45" s="51">
        <v>3</v>
      </c>
      <c r="AI45" s="32">
        <f t="shared" si="27"/>
        <v>1</v>
      </c>
      <c r="AJ45" s="50" t="s">
        <v>71</v>
      </c>
      <c r="AK45" s="51">
        <v>0</v>
      </c>
      <c r="AL45" s="32">
        <f t="shared" si="28"/>
        <v>0</v>
      </c>
      <c r="AM45" s="51" t="s">
        <v>79</v>
      </c>
      <c r="AN45" s="51">
        <v>2</v>
      </c>
      <c r="AO45" s="32">
        <f t="shared" si="29"/>
        <v>0.66666666666666663</v>
      </c>
      <c r="AP45" s="51">
        <v>1</v>
      </c>
      <c r="AQ45" s="51">
        <v>1</v>
      </c>
      <c r="AR45" s="32">
        <f t="shared" si="30"/>
        <v>0.16666666666666666</v>
      </c>
      <c r="AS45" s="43">
        <f t="shared" si="31"/>
        <v>2.6666666666666665</v>
      </c>
    </row>
    <row r="46" spans="1:45" ht="109.2" x14ac:dyDescent="0.3">
      <c r="A46" s="52" t="s">
        <v>195</v>
      </c>
      <c r="B46" s="50" t="s">
        <v>122</v>
      </c>
      <c r="C46" s="51">
        <v>1</v>
      </c>
      <c r="D46" s="43">
        <f t="shared" si="14"/>
        <v>0.16666666666666666</v>
      </c>
      <c r="E46" s="51" t="s">
        <v>30</v>
      </c>
      <c r="F46" s="51">
        <v>1</v>
      </c>
      <c r="G46" s="51" t="s">
        <v>71</v>
      </c>
      <c r="H46" s="51">
        <v>0</v>
      </c>
      <c r="I46" s="50" t="s">
        <v>71</v>
      </c>
      <c r="J46" s="51">
        <v>0</v>
      </c>
      <c r="K46" s="50" t="s">
        <v>71</v>
      </c>
      <c r="L46" s="51">
        <v>0</v>
      </c>
      <c r="M46" s="50" t="s">
        <v>71</v>
      </c>
      <c r="N46" s="51">
        <v>0</v>
      </c>
      <c r="O46" s="50" t="s">
        <v>71</v>
      </c>
      <c r="P46" s="51">
        <v>0</v>
      </c>
      <c r="Q46" s="50" t="s">
        <v>72</v>
      </c>
      <c r="R46" s="51">
        <v>2</v>
      </c>
      <c r="S46" s="51" t="s">
        <v>70</v>
      </c>
      <c r="T46" s="51">
        <v>2</v>
      </c>
      <c r="U46" s="51" t="s">
        <v>70</v>
      </c>
      <c r="V46" s="51">
        <v>2</v>
      </c>
      <c r="W46" s="50" t="s">
        <v>71</v>
      </c>
      <c r="X46" s="51">
        <v>0</v>
      </c>
      <c r="Y46" s="50" t="s">
        <v>71</v>
      </c>
      <c r="Z46" s="51">
        <v>0</v>
      </c>
      <c r="AA46" s="51" t="s">
        <v>70</v>
      </c>
      <c r="AB46" s="51">
        <v>2</v>
      </c>
      <c r="AC46" s="51" t="s">
        <v>70</v>
      </c>
      <c r="AD46" s="51">
        <v>2</v>
      </c>
      <c r="AE46" s="32">
        <f t="shared" si="32"/>
        <v>24</v>
      </c>
      <c r="AF46" s="32">
        <f t="shared" si="9"/>
        <v>0.5</v>
      </c>
      <c r="AG46" s="50" t="s">
        <v>88</v>
      </c>
      <c r="AH46" s="51">
        <v>3</v>
      </c>
      <c r="AI46" s="32">
        <f t="shared" si="27"/>
        <v>1</v>
      </c>
      <c r="AJ46" s="50" t="s">
        <v>71</v>
      </c>
      <c r="AK46" s="51">
        <v>0</v>
      </c>
      <c r="AL46" s="32">
        <f t="shared" si="28"/>
        <v>0</v>
      </c>
      <c r="AM46" s="51" t="s">
        <v>79</v>
      </c>
      <c r="AN46" s="51">
        <v>2</v>
      </c>
      <c r="AO46" s="32">
        <f t="shared" si="29"/>
        <v>0.66666666666666663</v>
      </c>
      <c r="AP46" s="51">
        <v>1</v>
      </c>
      <c r="AQ46" s="51">
        <v>1</v>
      </c>
      <c r="AR46" s="32">
        <f t="shared" si="30"/>
        <v>0.16666666666666666</v>
      </c>
      <c r="AS46" s="43">
        <f t="shared" si="31"/>
        <v>2.6666666666666665</v>
      </c>
    </row>
    <row r="47" spans="1:45" ht="109.2" x14ac:dyDescent="0.3">
      <c r="A47" s="52" t="s">
        <v>197</v>
      </c>
      <c r="B47" s="50" t="s">
        <v>122</v>
      </c>
      <c r="C47" s="51">
        <v>1</v>
      </c>
      <c r="D47" s="43">
        <f t="shared" si="14"/>
        <v>0.16666666666666666</v>
      </c>
      <c r="E47" s="51" t="s">
        <v>30</v>
      </c>
      <c r="F47" s="51">
        <v>1</v>
      </c>
      <c r="G47" s="51" t="s">
        <v>71</v>
      </c>
      <c r="H47" s="51">
        <v>0</v>
      </c>
      <c r="I47" s="50" t="s">
        <v>71</v>
      </c>
      <c r="J47" s="51">
        <v>0</v>
      </c>
      <c r="K47" s="50" t="s">
        <v>71</v>
      </c>
      <c r="L47" s="51">
        <v>0</v>
      </c>
      <c r="M47" s="50" t="s">
        <v>71</v>
      </c>
      <c r="N47" s="51">
        <v>0</v>
      </c>
      <c r="O47" s="50" t="s">
        <v>71</v>
      </c>
      <c r="P47" s="51">
        <v>0</v>
      </c>
      <c r="Q47" s="50" t="s">
        <v>72</v>
      </c>
      <c r="R47" s="51">
        <v>2</v>
      </c>
      <c r="S47" s="50" t="s">
        <v>30</v>
      </c>
      <c r="T47" s="51">
        <v>1</v>
      </c>
      <c r="U47" s="50" t="s">
        <v>163</v>
      </c>
      <c r="V47" s="51">
        <v>1</v>
      </c>
      <c r="W47" s="50" t="s">
        <v>71</v>
      </c>
      <c r="X47" s="51">
        <v>0</v>
      </c>
      <c r="Y47" s="50" t="s">
        <v>71</v>
      </c>
      <c r="Z47" s="51">
        <v>0</v>
      </c>
      <c r="AA47" s="51" t="s">
        <v>70</v>
      </c>
      <c r="AB47" s="51">
        <v>2</v>
      </c>
      <c r="AC47" s="51" t="s">
        <v>70</v>
      </c>
      <c r="AD47" s="51">
        <v>2</v>
      </c>
      <c r="AE47" s="32">
        <f t="shared" si="32"/>
        <v>19</v>
      </c>
      <c r="AF47" s="32">
        <f t="shared" si="9"/>
        <v>0.39583333333333331</v>
      </c>
      <c r="AG47" s="50" t="s">
        <v>203</v>
      </c>
      <c r="AH47" s="51">
        <v>1</v>
      </c>
      <c r="AI47" s="32">
        <f t="shared" si="27"/>
        <v>0.33333333333333331</v>
      </c>
      <c r="AJ47" s="50" t="s">
        <v>71</v>
      </c>
      <c r="AK47" s="51">
        <v>0</v>
      </c>
      <c r="AL47" s="32">
        <f t="shared" si="28"/>
        <v>0</v>
      </c>
      <c r="AM47" s="51" t="s">
        <v>79</v>
      </c>
      <c r="AN47" s="51">
        <v>2</v>
      </c>
      <c r="AO47" s="32">
        <f t="shared" si="29"/>
        <v>0.66666666666666663</v>
      </c>
      <c r="AP47" s="51">
        <v>1</v>
      </c>
      <c r="AQ47" s="51">
        <v>1</v>
      </c>
      <c r="AR47" s="32">
        <f t="shared" si="30"/>
        <v>0.16666666666666666</v>
      </c>
      <c r="AS47" s="43">
        <f t="shared" si="31"/>
        <v>1.8958333333333333</v>
      </c>
    </row>
    <row r="48" spans="1:45" ht="109.2" x14ac:dyDescent="0.3">
      <c r="A48" s="52" t="s">
        <v>198</v>
      </c>
      <c r="B48" s="52" t="s">
        <v>122</v>
      </c>
      <c r="C48" s="51">
        <v>1</v>
      </c>
      <c r="D48" s="43">
        <f t="shared" si="14"/>
        <v>0.16666666666666666</v>
      </c>
      <c r="E48" s="51" t="s">
        <v>30</v>
      </c>
      <c r="F48" s="51">
        <v>1</v>
      </c>
      <c r="G48" s="51" t="s">
        <v>71</v>
      </c>
      <c r="H48" s="51">
        <v>0</v>
      </c>
      <c r="I48" s="50" t="s">
        <v>71</v>
      </c>
      <c r="J48" s="51">
        <v>0</v>
      </c>
      <c r="K48" s="50" t="s">
        <v>71</v>
      </c>
      <c r="L48" s="51">
        <v>0</v>
      </c>
      <c r="M48" s="50" t="s">
        <v>71</v>
      </c>
      <c r="N48" s="51">
        <v>0</v>
      </c>
      <c r="O48" s="50" t="s">
        <v>71</v>
      </c>
      <c r="P48" s="51">
        <v>0</v>
      </c>
      <c r="Q48" s="50" t="s">
        <v>72</v>
      </c>
      <c r="R48" s="51">
        <v>2</v>
      </c>
      <c r="S48" s="50" t="s">
        <v>30</v>
      </c>
      <c r="T48" s="51">
        <v>1</v>
      </c>
      <c r="U48" s="51" t="s">
        <v>70</v>
      </c>
      <c r="V48" s="51">
        <v>2</v>
      </c>
      <c r="W48" s="50" t="s">
        <v>71</v>
      </c>
      <c r="X48" s="51">
        <v>0</v>
      </c>
      <c r="Y48" s="50" t="s">
        <v>71</v>
      </c>
      <c r="Z48" s="51">
        <v>0</v>
      </c>
      <c r="AA48" s="51" t="s">
        <v>70</v>
      </c>
      <c r="AB48" s="51">
        <v>2</v>
      </c>
      <c r="AC48" s="50" t="s">
        <v>71</v>
      </c>
      <c r="AD48" s="51">
        <v>0</v>
      </c>
      <c r="AE48" s="32">
        <f t="shared" si="32"/>
        <v>20</v>
      </c>
      <c r="AF48" s="32">
        <f t="shared" si="9"/>
        <v>0.41666666666666669</v>
      </c>
      <c r="AG48" s="50" t="s">
        <v>77</v>
      </c>
      <c r="AH48" s="51">
        <v>2</v>
      </c>
      <c r="AI48" s="32">
        <f t="shared" si="27"/>
        <v>0.66666666666666663</v>
      </c>
      <c r="AJ48" s="50" t="s">
        <v>71</v>
      </c>
      <c r="AK48" s="51">
        <v>0</v>
      </c>
      <c r="AL48" s="32">
        <f t="shared" si="28"/>
        <v>0</v>
      </c>
      <c r="AM48" s="51" t="s">
        <v>79</v>
      </c>
      <c r="AN48" s="51">
        <v>2</v>
      </c>
      <c r="AO48" s="32">
        <f t="shared" si="29"/>
        <v>0.66666666666666663</v>
      </c>
      <c r="AP48" s="51">
        <v>1</v>
      </c>
      <c r="AQ48" s="51">
        <v>1</v>
      </c>
      <c r="AR48" s="32">
        <f t="shared" si="30"/>
        <v>0.16666666666666666</v>
      </c>
      <c r="AS48" s="43">
        <f t="shared" si="31"/>
        <v>2.2499999999999996</v>
      </c>
    </row>
    <row r="49" spans="1:45" ht="109.2" x14ac:dyDescent="0.3">
      <c r="A49" s="52" t="s">
        <v>211</v>
      </c>
      <c r="B49" s="52" t="s">
        <v>144</v>
      </c>
      <c r="C49" s="64">
        <v>1</v>
      </c>
      <c r="D49" s="43">
        <f t="shared" si="14"/>
        <v>0.16666666666666666</v>
      </c>
      <c r="E49" s="51" t="s">
        <v>30</v>
      </c>
      <c r="F49" s="64">
        <v>1</v>
      </c>
      <c r="G49" s="64" t="s">
        <v>71</v>
      </c>
      <c r="H49" s="64">
        <v>0</v>
      </c>
      <c r="I49" s="52" t="s">
        <v>71</v>
      </c>
      <c r="J49" s="64">
        <v>0</v>
      </c>
      <c r="K49" s="52" t="s">
        <v>30</v>
      </c>
      <c r="L49" s="64">
        <v>1</v>
      </c>
      <c r="M49" s="52" t="s">
        <v>71</v>
      </c>
      <c r="N49" s="64">
        <v>0</v>
      </c>
      <c r="O49" s="52" t="s">
        <v>71</v>
      </c>
      <c r="P49" s="64">
        <v>0</v>
      </c>
      <c r="Q49" s="52" t="s">
        <v>72</v>
      </c>
      <c r="R49" s="64">
        <v>2</v>
      </c>
      <c r="S49" s="51" t="s">
        <v>70</v>
      </c>
      <c r="T49" s="64">
        <v>2</v>
      </c>
      <c r="U49" s="51" t="s">
        <v>70</v>
      </c>
      <c r="V49" s="64">
        <v>2</v>
      </c>
      <c r="W49" s="52" t="s">
        <v>71</v>
      </c>
      <c r="X49" s="64">
        <v>0</v>
      </c>
      <c r="Y49" s="52" t="s">
        <v>71</v>
      </c>
      <c r="Z49" s="64">
        <v>0</v>
      </c>
      <c r="AA49" s="64" t="s">
        <v>70</v>
      </c>
      <c r="AB49" s="64">
        <v>2</v>
      </c>
      <c r="AC49" s="50" t="s">
        <v>71</v>
      </c>
      <c r="AD49" s="64">
        <v>0</v>
      </c>
      <c r="AE49" s="32">
        <f t="shared" si="32"/>
        <v>23</v>
      </c>
      <c r="AF49" s="32">
        <f t="shared" si="9"/>
        <v>0.47916666666666669</v>
      </c>
      <c r="AG49" s="52" t="s">
        <v>203</v>
      </c>
      <c r="AH49" s="64">
        <v>1</v>
      </c>
      <c r="AI49" s="32">
        <f t="shared" si="27"/>
        <v>0.33333333333333331</v>
      </c>
      <c r="AJ49" s="52" t="s">
        <v>71</v>
      </c>
      <c r="AK49" s="64">
        <v>0</v>
      </c>
      <c r="AL49" s="32">
        <f t="shared" si="28"/>
        <v>0</v>
      </c>
      <c r="AM49" s="64" t="s">
        <v>79</v>
      </c>
      <c r="AN49" s="64">
        <v>2</v>
      </c>
      <c r="AO49" s="32">
        <f t="shared" si="29"/>
        <v>0.66666666666666663</v>
      </c>
      <c r="AP49" s="64">
        <v>2</v>
      </c>
      <c r="AQ49" s="64">
        <v>2</v>
      </c>
      <c r="AR49" s="32">
        <f t="shared" si="30"/>
        <v>0.33333333333333331</v>
      </c>
      <c r="AS49" s="43">
        <f t="shared" si="31"/>
        <v>2.1458333333333335</v>
      </c>
    </row>
    <row r="50" spans="1:45" ht="109.2" x14ac:dyDescent="0.3">
      <c r="A50" s="60" t="s">
        <v>212</v>
      </c>
      <c r="B50" s="52" t="s">
        <v>122</v>
      </c>
      <c r="C50" s="64">
        <v>1</v>
      </c>
      <c r="D50" s="43">
        <f t="shared" si="14"/>
        <v>0.16666666666666666</v>
      </c>
      <c r="E50" s="64" t="s">
        <v>30</v>
      </c>
      <c r="F50" s="64">
        <v>1</v>
      </c>
      <c r="G50" s="64" t="s">
        <v>71</v>
      </c>
      <c r="H50" s="64">
        <v>0</v>
      </c>
      <c r="I50" s="52" t="s">
        <v>71</v>
      </c>
      <c r="J50" s="64">
        <v>0</v>
      </c>
      <c r="K50" s="52" t="s">
        <v>71</v>
      </c>
      <c r="L50" s="64">
        <v>0</v>
      </c>
      <c r="M50" s="52" t="s">
        <v>71</v>
      </c>
      <c r="N50" s="64">
        <v>0</v>
      </c>
      <c r="O50" s="52" t="s">
        <v>70</v>
      </c>
      <c r="P50" s="64">
        <v>2</v>
      </c>
      <c r="Q50" s="52" t="s">
        <v>72</v>
      </c>
      <c r="R50" s="64">
        <v>2</v>
      </c>
      <c r="S50" s="51" t="s">
        <v>70</v>
      </c>
      <c r="T50" s="64">
        <v>2</v>
      </c>
      <c r="U50" s="51" t="s">
        <v>70</v>
      </c>
      <c r="V50" s="64">
        <v>2</v>
      </c>
      <c r="W50" s="52" t="s">
        <v>71</v>
      </c>
      <c r="X50" s="64">
        <v>0</v>
      </c>
      <c r="Y50" s="52" t="s">
        <v>71</v>
      </c>
      <c r="Z50" s="64">
        <v>0</v>
      </c>
      <c r="AA50" s="64" t="s">
        <v>70</v>
      </c>
      <c r="AB50" s="64">
        <v>2</v>
      </c>
      <c r="AC50" s="50" t="s">
        <v>71</v>
      </c>
      <c r="AD50" s="64">
        <v>0</v>
      </c>
      <c r="AE50" s="32">
        <f t="shared" si="32"/>
        <v>24</v>
      </c>
      <c r="AF50" s="32">
        <f t="shared" si="9"/>
        <v>0.5</v>
      </c>
      <c r="AG50" s="52" t="s">
        <v>88</v>
      </c>
      <c r="AH50" s="64">
        <v>3</v>
      </c>
      <c r="AI50" s="32">
        <f t="shared" si="27"/>
        <v>1</v>
      </c>
      <c r="AJ50" s="52" t="s">
        <v>71</v>
      </c>
      <c r="AK50" s="64">
        <v>0</v>
      </c>
      <c r="AL50" s="32">
        <f t="shared" si="28"/>
        <v>0</v>
      </c>
      <c r="AM50" s="64" t="s">
        <v>79</v>
      </c>
      <c r="AN50" s="64">
        <v>2</v>
      </c>
      <c r="AO50" s="32">
        <f t="shared" si="29"/>
        <v>0.66666666666666663</v>
      </c>
      <c r="AP50" s="64">
        <v>1</v>
      </c>
      <c r="AQ50" s="64">
        <v>1</v>
      </c>
      <c r="AR50" s="32">
        <f t="shared" si="30"/>
        <v>0.16666666666666666</v>
      </c>
      <c r="AS50" s="43">
        <f t="shared" si="31"/>
        <v>2.6666666666666665</v>
      </c>
    </row>
    <row r="51" spans="1:45" ht="109.2" x14ac:dyDescent="0.3">
      <c r="A51" s="52" t="s">
        <v>214</v>
      </c>
      <c r="B51" s="52" t="s">
        <v>122</v>
      </c>
      <c r="C51" s="64">
        <v>1</v>
      </c>
      <c r="D51" s="43">
        <f t="shared" si="14"/>
        <v>0.16666666666666666</v>
      </c>
      <c r="E51" s="64" t="s">
        <v>30</v>
      </c>
      <c r="F51" s="64">
        <v>1</v>
      </c>
      <c r="G51" s="64" t="s">
        <v>71</v>
      </c>
      <c r="H51" s="64">
        <v>0</v>
      </c>
      <c r="I51" s="52" t="s">
        <v>71</v>
      </c>
      <c r="J51" s="64">
        <v>0</v>
      </c>
      <c r="K51" s="52" t="s">
        <v>71</v>
      </c>
      <c r="L51" s="64">
        <v>0</v>
      </c>
      <c r="M51" s="52" t="s">
        <v>71</v>
      </c>
      <c r="N51" s="64">
        <v>0</v>
      </c>
      <c r="O51" s="52" t="s">
        <v>71</v>
      </c>
      <c r="P51" s="64">
        <v>0</v>
      </c>
      <c r="Q51" s="52" t="s">
        <v>72</v>
      </c>
      <c r="R51" s="64">
        <v>2</v>
      </c>
      <c r="S51" s="50" t="s">
        <v>30</v>
      </c>
      <c r="T51" s="64">
        <v>1</v>
      </c>
      <c r="U51" s="50" t="s">
        <v>30</v>
      </c>
      <c r="V51" s="64">
        <v>1</v>
      </c>
      <c r="W51" s="52" t="s">
        <v>71</v>
      </c>
      <c r="X51" s="64">
        <v>0</v>
      </c>
      <c r="Y51" s="52" t="s">
        <v>71</v>
      </c>
      <c r="Z51" s="64">
        <v>0</v>
      </c>
      <c r="AA51" s="64" t="s">
        <v>70</v>
      </c>
      <c r="AB51" s="64">
        <v>2</v>
      </c>
      <c r="AC51" s="50" t="s">
        <v>71</v>
      </c>
      <c r="AD51" s="64">
        <v>0</v>
      </c>
      <c r="AE51" s="32">
        <f t="shared" si="32"/>
        <v>17</v>
      </c>
      <c r="AF51" s="32">
        <f t="shared" si="9"/>
        <v>0.35416666666666669</v>
      </c>
      <c r="AG51" s="50" t="s">
        <v>88</v>
      </c>
      <c r="AH51" s="64">
        <v>3</v>
      </c>
      <c r="AI51" s="32">
        <f t="shared" si="27"/>
        <v>1</v>
      </c>
      <c r="AJ51" s="52" t="s">
        <v>71</v>
      </c>
      <c r="AK51" s="64">
        <v>0</v>
      </c>
      <c r="AL51" s="32">
        <f t="shared" si="28"/>
        <v>0</v>
      </c>
      <c r="AM51" s="64" t="s">
        <v>79</v>
      </c>
      <c r="AN51" s="64">
        <v>2</v>
      </c>
      <c r="AO51" s="32">
        <f t="shared" si="29"/>
        <v>0.66666666666666663</v>
      </c>
      <c r="AP51" s="64">
        <v>1</v>
      </c>
      <c r="AQ51" s="64">
        <v>1</v>
      </c>
      <c r="AR51" s="32">
        <f t="shared" si="30"/>
        <v>0.16666666666666666</v>
      </c>
      <c r="AS51" s="43">
        <f t="shared" si="31"/>
        <v>2.520833333333333</v>
      </c>
    </row>
    <row r="52" spans="1:45" ht="109.2" x14ac:dyDescent="0.3">
      <c r="A52" s="52" t="s">
        <v>215</v>
      </c>
      <c r="B52" s="52" t="s">
        <v>145</v>
      </c>
      <c r="C52" s="64">
        <v>4</v>
      </c>
      <c r="D52" s="43">
        <f t="shared" si="14"/>
        <v>0.66666666666666663</v>
      </c>
      <c r="E52" s="64" t="s">
        <v>70</v>
      </c>
      <c r="F52" s="64">
        <v>2</v>
      </c>
      <c r="G52" s="64" t="s">
        <v>30</v>
      </c>
      <c r="H52" s="64">
        <v>1</v>
      </c>
      <c r="I52" s="52" t="s">
        <v>70</v>
      </c>
      <c r="J52" s="64">
        <v>2</v>
      </c>
      <c r="K52" s="52" t="s">
        <v>70</v>
      </c>
      <c r="L52" s="64">
        <v>2</v>
      </c>
      <c r="M52" s="52" t="s">
        <v>70</v>
      </c>
      <c r="N52" s="64">
        <v>2</v>
      </c>
      <c r="O52" s="52" t="s">
        <v>70</v>
      </c>
      <c r="P52" s="64">
        <v>2</v>
      </c>
      <c r="Q52" s="52" t="s">
        <v>72</v>
      </c>
      <c r="R52" s="64">
        <v>2</v>
      </c>
      <c r="S52" s="50" t="s">
        <v>71</v>
      </c>
      <c r="T52" s="64">
        <v>0</v>
      </c>
      <c r="U52" s="64" t="s">
        <v>70</v>
      </c>
      <c r="V52" s="64">
        <v>2</v>
      </c>
      <c r="W52" s="52" t="s">
        <v>70</v>
      </c>
      <c r="X52" s="64">
        <v>2</v>
      </c>
      <c r="Y52" s="52" t="s">
        <v>70</v>
      </c>
      <c r="Z52" s="64">
        <v>2</v>
      </c>
      <c r="AA52" s="64" t="s">
        <v>70</v>
      </c>
      <c r="AB52" s="64">
        <v>2</v>
      </c>
      <c r="AC52" s="52" t="s">
        <v>70</v>
      </c>
      <c r="AD52" s="64">
        <v>2</v>
      </c>
      <c r="AE52" s="32">
        <f t="shared" si="32"/>
        <v>42</v>
      </c>
      <c r="AF52" s="32">
        <f t="shared" si="9"/>
        <v>0.875</v>
      </c>
      <c r="AG52" s="52" t="s">
        <v>77</v>
      </c>
      <c r="AH52" s="64">
        <v>2</v>
      </c>
      <c r="AI52" s="32">
        <f t="shared" si="27"/>
        <v>0.66666666666666663</v>
      </c>
      <c r="AJ52" s="52" t="s">
        <v>177</v>
      </c>
      <c r="AK52" s="64">
        <v>1</v>
      </c>
      <c r="AL52" s="32">
        <f t="shared" si="28"/>
        <v>0.33333333333333331</v>
      </c>
      <c r="AM52" s="64" t="s">
        <v>84</v>
      </c>
      <c r="AN52" s="64">
        <v>1</v>
      </c>
      <c r="AO52" s="32">
        <f t="shared" si="29"/>
        <v>0.33333333333333331</v>
      </c>
      <c r="AP52" s="64">
        <v>42</v>
      </c>
      <c r="AQ52" s="64">
        <v>5</v>
      </c>
      <c r="AR52" s="32">
        <f t="shared" si="30"/>
        <v>0.83333333333333337</v>
      </c>
      <c r="AS52" s="43">
        <f t="shared" si="31"/>
        <v>4.708333333333333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AB3DC-D1A2-594A-9A1A-5100BB7C9619}">
  <dimension ref="A1:B10"/>
  <sheetViews>
    <sheetView zoomScale="84" workbookViewId="0">
      <selection activeCell="B2" sqref="B2"/>
    </sheetView>
  </sheetViews>
  <sheetFormatPr defaultColWidth="10.69921875" defaultRowHeight="15.6" x14ac:dyDescent="0.3"/>
  <cols>
    <col min="1" max="1" width="49.69921875" customWidth="1"/>
    <col min="2" max="2" width="72.296875" customWidth="1"/>
  </cols>
  <sheetData>
    <row r="1" spans="1:2" x14ac:dyDescent="0.3">
      <c r="A1" s="1" t="s">
        <v>10</v>
      </c>
      <c r="B1" s="2" t="s">
        <v>11</v>
      </c>
    </row>
    <row r="2" spans="1:2" ht="96.6" x14ac:dyDescent="0.3">
      <c r="A2" s="5" t="s">
        <v>12</v>
      </c>
      <c r="B2" s="6" t="s">
        <v>13</v>
      </c>
    </row>
    <row r="3" spans="1:2" ht="27.6" x14ac:dyDescent="0.3">
      <c r="A3" s="5" t="s">
        <v>14</v>
      </c>
      <c r="B3" s="4" t="s">
        <v>15</v>
      </c>
    </row>
    <row r="4" spans="1:2" ht="151.80000000000001" x14ac:dyDescent="0.3">
      <c r="A4" s="5" t="s">
        <v>16</v>
      </c>
      <c r="B4" s="4" t="s">
        <v>17</v>
      </c>
    </row>
    <row r="5" spans="1:2" ht="151.80000000000001" x14ac:dyDescent="0.3">
      <c r="A5" s="5" t="s">
        <v>18</v>
      </c>
      <c r="B5" s="4" t="s">
        <v>19</v>
      </c>
    </row>
    <row r="6" spans="1:2" x14ac:dyDescent="0.3">
      <c r="A6" s="5" t="s">
        <v>20</v>
      </c>
      <c r="B6" s="4" t="s">
        <v>21</v>
      </c>
    </row>
    <row r="7" spans="1:2" ht="165.6" x14ac:dyDescent="0.3">
      <c r="A7" s="5" t="s">
        <v>22</v>
      </c>
      <c r="B7" s="4" t="s">
        <v>23</v>
      </c>
    </row>
    <row r="8" spans="1:2" ht="124.2" x14ac:dyDescent="0.3">
      <c r="A8" s="5" t="s">
        <v>24</v>
      </c>
      <c r="B8" s="4" t="s">
        <v>25</v>
      </c>
    </row>
    <row r="9" spans="1:2" x14ac:dyDescent="0.3">
      <c r="A9" s="3"/>
      <c r="B9" s="3"/>
    </row>
    <row r="10" spans="1:2" x14ac:dyDescent="0.3">
      <c r="A10" s="7" t="s">
        <v>26</v>
      </c>
      <c r="B10" s="8" t="s">
        <v>27</v>
      </c>
    </row>
  </sheetData>
  <hyperlinks>
    <hyperlink ref="B10" r:id="rId1" xr:uid="{80DC30CF-6687-1F4E-BF0E-2AB027E2FF16}"/>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B0B78-4367-384F-AA19-F1389B8FE121}">
  <dimension ref="A1:C6"/>
  <sheetViews>
    <sheetView workbookViewId="0">
      <selection activeCell="B23" sqref="B23"/>
    </sheetView>
  </sheetViews>
  <sheetFormatPr defaultColWidth="10.69921875" defaultRowHeight="15.6" x14ac:dyDescent="0.3"/>
  <cols>
    <col min="2" max="2" width="83.296875" customWidth="1"/>
  </cols>
  <sheetData>
    <row r="1" spans="1:3" x14ac:dyDescent="0.3">
      <c r="A1" s="89" t="s">
        <v>98</v>
      </c>
      <c r="B1" s="88"/>
      <c r="C1" s="87"/>
    </row>
    <row r="2" spans="1:3" x14ac:dyDescent="0.3">
      <c r="A2" s="90" t="s">
        <v>218</v>
      </c>
      <c r="B2" s="88" t="s">
        <v>99</v>
      </c>
      <c r="C2" s="91">
        <v>3</v>
      </c>
    </row>
    <row r="3" spans="1:3" ht="27.6" x14ac:dyDescent="0.3">
      <c r="A3" s="90" t="s">
        <v>84</v>
      </c>
      <c r="B3" s="88" t="s">
        <v>219</v>
      </c>
      <c r="C3" s="91">
        <v>2</v>
      </c>
    </row>
    <row r="4" spans="1:3" ht="19.8" customHeight="1" x14ac:dyDescent="0.3">
      <c r="A4" s="90" t="s">
        <v>177</v>
      </c>
      <c r="B4" s="88" t="s">
        <v>220</v>
      </c>
      <c r="C4" s="91">
        <v>1</v>
      </c>
    </row>
    <row r="5" spans="1:3" ht="27.6" x14ac:dyDescent="0.3">
      <c r="A5" s="90" t="s">
        <v>71</v>
      </c>
      <c r="B5" s="88" t="s">
        <v>95</v>
      </c>
      <c r="C5" s="91">
        <v>0</v>
      </c>
    </row>
    <row r="6" spans="1:3" ht="55.05" customHeight="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Collection</vt:lpstr>
      <vt:lpstr>IME Calculations</vt:lpstr>
      <vt:lpstr>Study Design Guideline</vt:lpstr>
      <vt:lpstr>Causality Link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Leopardi</dc:creator>
  <cp:lastModifiedBy>Victoria Leopardi</cp:lastModifiedBy>
  <dcterms:created xsi:type="dcterms:W3CDTF">2020-05-26T14:16:24Z</dcterms:created>
  <dcterms:modified xsi:type="dcterms:W3CDTF">2021-02-02T19:16:56Z</dcterms:modified>
</cp:coreProperties>
</file>