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Dropbox (UFL)\Collaboration\Hosta\Manuscript\Frontier_plant_science\"/>
    </mc:Choice>
  </mc:AlternateContent>
  <xr:revisionPtr revIDLastSave="0" documentId="8_{9AD7F02C-0AC5-48EE-841B-4474113B0D88}" xr6:coauthVersionLast="46" xr6:coauthVersionMax="46" xr10:uidLastSave="{00000000-0000-0000-0000-000000000000}"/>
  <bookViews>
    <workbookView xWindow="-28920" yWindow="7125" windowWidth="29040" windowHeight="15840" tabRatio="499" xr2:uid="{00000000-000D-0000-FFFF-FFFF00000000}"/>
  </bookViews>
  <sheets>
    <sheet name="S1_Table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0" i="1" l="1"/>
  <c r="M60" i="1"/>
  <c r="I61" i="1"/>
  <c r="J61" i="1"/>
  <c r="J60" i="1"/>
  <c r="F60" i="1"/>
  <c r="O9" i="1"/>
  <c r="O8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K60" i="1" l="1"/>
  <c r="L60" i="1" l="1"/>
  <c r="I60" i="1"/>
  <c r="G60" i="1" l="1"/>
  <c r="H60" i="1"/>
  <c r="O60" i="1"/>
  <c r="P60" i="1"/>
  <c r="R60" i="1"/>
</calcChain>
</file>

<file path=xl/sharedStrings.xml><?xml version="1.0" encoding="utf-8"?>
<sst xmlns="http://schemas.openxmlformats.org/spreadsheetml/2006/main" count="285" uniqueCount="169">
  <si>
    <t>Species</t>
  </si>
  <si>
    <t>Herbarium</t>
  </si>
  <si>
    <t>Number of reads mapped to target genes</t>
  </si>
  <si>
    <t>Percentage (%) of reads mapped</t>
  </si>
  <si>
    <t>AVERAGE =</t>
  </si>
  <si>
    <t>Species_code</t>
  </si>
  <si>
    <t>Locality</t>
  </si>
  <si>
    <t>Collection Number</t>
  </si>
  <si>
    <t>H. capitata</t>
  </si>
  <si>
    <t>Hoscap_15270</t>
  </si>
  <si>
    <t>Near Manhangjae, Gohan-ri, Gohan-eup, Jeongseon-gun, Gangwon-do</t>
  </si>
  <si>
    <t>LeeJD et al. 15270</t>
  </si>
  <si>
    <t>Hoscap_15285</t>
  </si>
  <si>
    <t>Baekcheon Valley, Daehyeon-ri, Seokpo-myeon, Bonghwa-gun, Gyeongsangbuk-do</t>
  </si>
  <si>
    <t>LeeJD et al. 15285</t>
  </si>
  <si>
    <t>Hoscap_15290</t>
  </si>
  <si>
    <t>San 264, Eochi-ri, Jinsang-myeon, Gwangyang-si, Jeollanam-do</t>
  </si>
  <si>
    <t>LeeJD et al. 15290</t>
  </si>
  <si>
    <t>Hoscap_110630</t>
  </si>
  <si>
    <t>Jirisan National Park, Jeongnyeongchi, Deokdong-ri, Sannae-myeon, Namwon-si, Jeollabuk-do</t>
  </si>
  <si>
    <t>H. clausa</t>
  </si>
  <si>
    <t>Hoscla_307087</t>
  </si>
  <si>
    <t>Jeodong, Gangneung, Gangwon-do</t>
  </si>
  <si>
    <t>-</t>
  </si>
  <si>
    <t>Hoscla_464947</t>
  </si>
  <si>
    <t>Taebaeksan, Sodo-dong, Taebaek-si, Gangwon-do</t>
  </si>
  <si>
    <t>Hoscla_300097</t>
  </si>
  <si>
    <t>Eomso-ri, Seorak-myeon, Gapyeong-gun, Gyeonggi-do</t>
  </si>
  <si>
    <t>Hoscla_15484</t>
  </si>
  <si>
    <t>Soyosan, Sangbongam-dong, Dongducheon-si, Gyeonggi-do</t>
  </si>
  <si>
    <t>LeeJD et al. 15484</t>
  </si>
  <si>
    <t>Hoscla_138461</t>
  </si>
  <si>
    <t>Hantan River, Jung-ri, Gwanin-myeon, Pocheon-si, Gyeonggi-do</t>
  </si>
  <si>
    <t>Hoscla_122790</t>
  </si>
  <si>
    <t>Baegunsan, Dopyeong-ri, Idong-myeon, Pocheon-si, Gyeonggi-do</t>
  </si>
  <si>
    <t>Hoscla_13</t>
  </si>
  <si>
    <t>Hoscla_14</t>
  </si>
  <si>
    <t>Hoscla_15</t>
  </si>
  <si>
    <t>Hoscla_16</t>
  </si>
  <si>
    <t>Hoscla_0828</t>
  </si>
  <si>
    <t>Daeamsan, Inje-gun, Kangwon-do</t>
  </si>
  <si>
    <t>celim0828</t>
  </si>
  <si>
    <t>Hoscla_15327</t>
  </si>
  <si>
    <t>Dosan-myeon, Andong, Gyeongsangbuk-do</t>
  </si>
  <si>
    <t>LeeJD et al. 15327</t>
  </si>
  <si>
    <t>Hoscla_15320</t>
  </si>
  <si>
    <t>Deokgye-ri, Hyeonseo-myeon, Cheongsong-gun, Gyeongsangbuk-do</t>
  </si>
  <si>
    <t>LeeJD et al. 15320</t>
  </si>
  <si>
    <t>Hoscla_15299</t>
  </si>
  <si>
    <t>Donggang, Unchi-ri, Sindong-eup, Jeongseon-gun, Gangwon-do</t>
  </si>
  <si>
    <t>LeeJD et al. 15299</t>
  </si>
  <si>
    <t>Hoscla_0309_1</t>
  </si>
  <si>
    <t>Riverside of Hantan River, Gunnam-myeon, Yeoncheon-gun, Gyeonggi-do</t>
  </si>
  <si>
    <t>GH1_0309.1</t>
  </si>
  <si>
    <t>H. jonesii</t>
  </si>
  <si>
    <t>Hosjon_15354</t>
  </si>
  <si>
    <t>San 128-1,  Wangjosan, Jeogu-ri, Nambu-myeon, Geoje-si, Gyeongsangnam-do</t>
  </si>
  <si>
    <t>LeeJD et al. 15354</t>
  </si>
  <si>
    <t>Hosjon_15337</t>
  </si>
  <si>
    <t>Roadside near Namhae Pyeonbaek Forest Resort, Bonghwa-ri, Samdong-myeon, Namhae-gun, Gyeongsangnam-do</t>
  </si>
  <si>
    <t>LeeJD et al. 15337</t>
  </si>
  <si>
    <t>Hosjon_15378_1</t>
  </si>
  <si>
    <t>San 334, Yanga-ri, Sangju-myeon, Namhae-gun, Gyeongsangnam-do</t>
  </si>
  <si>
    <t>LeeJD et al. 15378_1</t>
  </si>
  <si>
    <t>Hosjon_544677</t>
  </si>
  <si>
    <t>Geogeumdo, Geumsan-myeon, Kohung-gun, Jeollanam-do</t>
  </si>
  <si>
    <t>Hosjon_360282</t>
  </si>
  <si>
    <t>Jindo, Gogun-myeon, Jindo-gun, Jellanam-do</t>
  </si>
  <si>
    <t>Hosjon_15419</t>
  </si>
  <si>
    <t>79 Yongho-ri, Imhoe-myeon, Jindo, Jeollanam-do</t>
  </si>
  <si>
    <t>LeeJD et al. 15419</t>
  </si>
  <si>
    <t>H. minor</t>
  </si>
  <si>
    <t>Hosmin_15252</t>
  </si>
  <si>
    <t>San 73-1 Beopgi-ri, Dong-myeon, Yangsan, Gyeongsangnam-do</t>
  </si>
  <si>
    <t>LeeJD et al. 15252</t>
  </si>
  <si>
    <t>Hosmin_15343</t>
  </si>
  <si>
    <t>Cheongnyangsan, Bukgok-ri, Myeongho-myeon, Bonghwa-gun, Gyeongsangbuk-do</t>
  </si>
  <si>
    <t>LeeJD et al. 15343</t>
  </si>
  <si>
    <t>Hosmin_15305_3</t>
  </si>
  <si>
    <t>Kaejwa-san, San 180-125, Jangjeon-ri, Cheolma-myeon, Gijang-gun, Busan</t>
  </si>
  <si>
    <t>LeeJD et al. 15305-3</t>
  </si>
  <si>
    <t>Hosmin_15306</t>
  </si>
  <si>
    <t>Gamjihaebyeon-gil, 64 Jung-ri, Dongsam-dong, Yeongdo-gu, Busan</t>
  </si>
  <si>
    <t>LeeJD et al. 15306</t>
  </si>
  <si>
    <t>Hosmin_15287</t>
  </si>
  <si>
    <t>Daean-dong, Buk-gu, Ulsan</t>
  </si>
  <si>
    <t>LeeJD et al. 15287</t>
  </si>
  <si>
    <t>Hosta_0159_2</t>
  </si>
  <si>
    <t>Joyakdo, Yaksan-myeon, Wando-gun, Jeollanam-do</t>
  </si>
  <si>
    <t>celim0159.2</t>
  </si>
  <si>
    <t>Hosmin_15222</t>
  </si>
  <si>
    <t>San 137, Hanboksan, Namdong-ri, Imhoe-myeon, Jindo-gun, Jeollanam-do</t>
  </si>
  <si>
    <t>LeeJD et al. 15222</t>
  </si>
  <si>
    <t>Hosmin_15257</t>
  </si>
  <si>
    <t>2986-1 Ara-1-dong, Jeju-si, Jeju-do</t>
  </si>
  <si>
    <t>LeeJD et al. 15257</t>
  </si>
  <si>
    <t>Hosmin_15225</t>
  </si>
  <si>
    <t>240 Bunji-ri, Yeonpung-myeon, Goesan, Chungcheongbuk-do</t>
  </si>
  <si>
    <t>LeeJD et al. 15225</t>
  </si>
  <si>
    <t>Hosmin_15261</t>
  </si>
  <si>
    <t>LeeJD et al. 15261</t>
  </si>
  <si>
    <t>LeeJD et al. 15263</t>
  </si>
  <si>
    <t>H. plantaginea</t>
  </si>
  <si>
    <t>Hospla_15455</t>
  </si>
  <si>
    <t>San 17-2, Jangsa-dong, Sokcho-si, Kangwon-do</t>
  </si>
  <si>
    <t>LeeJD et al. 15455</t>
  </si>
  <si>
    <t>Hospla_15487</t>
  </si>
  <si>
    <t>Galhyeon-dong, Gwacheon-si, Gyeonggi-do</t>
  </si>
  <si>
    <t>LeeJD et al. 15487</t>
  </si>
  <si>
    <t>H. venusta</t>
  </si>
  <si>
    <t>Hosta_s_n__5</t>
  </si>
  <si>
    <t>Goepyeongee Oreum, Gyorae-ri, Jochon-eup, Jeju-si, Jeju-do</t>
  </si>
  <si>
    <t>s.n._5</t>
  </si>
  <si>
    <t>Hosta_s_n__6</t>
  </si>
  <si>
    <t>s.n._6</t>
  </si>
  <si>
    <t>Hosta_s_n__7_2</t>
  </si>
  <si>
    <t>s.n._7.2</t>
  </si>
  <si>
    <t>Hosven_15310</t>
  </si>
  <si>
    <t>San 1-1, Donghong-dong, Seogwipo-si, Jeju-do</t>
  </si>
  <si>
    <t>LeeJD et al. 15310</t>
  </si>
  <si>
    <t>Hosven_15311</t>
  </si>
  <si>
    <t>San 183-6, Kwangryong-ri, Aewol-eup, Jeju-si, Jeju-do</t>
  </si>
  <si>
    <t>LeeJD et al. 15311</t>
  </si>
  <si>
    <t>Hosven_32</t>
  </si>
  <si>
    <t>Hosven_33</t>
  </si>
  <si>
    <t>Hosven_34</t>
  </si>
  <si>
    <t>H. yingeri</t>
  </si>
  <si>
    <t>Hosyin_s_n_</t>
  </si>
  <si>
    <t>Gageodo, Heuksan-myon, Sinan-gun, Jeollanam-do</t>
  </si>
  <si>
    <t>s.n.</t>
  </si>
  <si>
    <t>Hosyin_16285</t>
  </si>
  <si>
    <t>Hongdo-ri, Heuksan-myon, Sinan-gun, Jeollanam-do</t>
  </si>
  <si>
    <t>LeeJD et al. 16285</t>
  </si>
  <si>
    <t>Hosyin_0918</t>
  </si>
  <si>
    <t>Hosyin_0919</t>
  </si>
  <si>
    <t>Hosyin_0616_1</t>
  </si>
  <si>
    <t>GH1_0616.1</t>
  </si>
  <si>
    <t>NIBR</t>
  </si>
  <si>
    <t>Number of filtered reads</t>
  </si>
  <si>
    <t>Number of reads mapped to the reference</t>
  </si>
  <si>
    <t>Length of Aligned seqs (bp)</t>
  </si>
  <si>
    <t>Chloroplast genome</t>
  </si>
  <si>
    <t>General error rate</t>
  </si>
  <si>
    <t>mean coverage</t>
  </si>
  <si>
    <t>% of Gap</t>
  </si>
  <si>
    <t>Heuksando, Heuksan-myon, Sinan-gun, Jeollanam-do</t>
  </si>
  <si>
    <t>Between Sa-ri and Seosanmeori, Heuksando, Heuksan-myon, Sinan-gun, Jeollanam-do</t>
  </si>
  <si>
    <t>Hosmin_15263</t>
  </si>
  <si>
    <t>celim0918</t>
  </si>
  <si>
    <t>celim0919</t>
  </si>
  <si>
    <r>
      <rPr>
        <i/>
        <sz val="12"/>
        <rFont val="Times New Roman"/>
        <family val="1"/>
      </rPr>
      <t>H. clausa</t>
    </r>
    <r>
      <rPr>
        <sz val="12"/>
        <rFont val="Times New Roman"/>
        <family val="1"/>
      </rPr>
      <t xml:space="preserve"> 'Chameleon'</t>
    </r>
  </si>
  <si>
    <r>
      <rPr>
        <i/>
        <sz val="12"/>
        <rFont val="Times New Roman"/>
        <family val="1"/>
      </rPr>
      <t>H. clausa</t>
    </r>
    <r>
      <rPr>
        <sz val="12"/>
        <rFont val="Times New Roman"/>
        <family val="1"/>
      </rPr>
      <t xml:space="preserve"> 'Goesan Golden Lightening'</t>
    </r>
  </si>
  <si>
    <r>
      <rPr>
        <i/>
        <sz val="12"/>
        <rFont val="Times New Roman"/>
        <family val="1"/>
      </rPr>
      <t>H. clausa</t>
    </r>
    <r>
      <rPr>
        <sz val="12"/>
        <rFont val="Times New Roman"/>
        <family val="1"/>
      </rPr>
      <t xml:space="preserve"> 'Goesan Green Lightening'</t>
    </r>
  </si>
  <si>
    <r>
      <rPr>
        <i/>
        <sz val="12"/>
        <rFont val="Times New Roman"/>
        <family val="1"/>
      </rPr>
      <t>H. clausa</t>
    </r>
    <r>
      <rPr>
        <sz val="12"/>
        <rFont val="Times New Roman"/>
        <family val="1"/>
      </rPr>
      <t xml:space="preserve"> 'Golden Wonder'</t>
    </r>
  </si>
  <si>
    <r>
      <t xml:space="preserve">H. minor </t>
    </r>
    <r>
      <rPr>
        <sz val="12"/>
        <rFont val="Times New Roman"/>
        <family val="1"/>
      </rPr>
      <t>f.</t>
    </r>
    <r>
      <rPr>
        <i/>
        <sz val="12"/>
        <rFont val="Times New Roman"/>
        <family val="1"/>
      </rPr>
      <t xml:space="preserve"> alba</t>
    </r>
  </si>
  <si>
    <r>
      <rPr>
        <i/>
        <sz val="12"/>
        <rFont val="Times New Roman"/>
        <family val="1"/>
      </rPr>
      <t>H. venusta</t>
    </r>
    <r>
      <rPr>
        <sz val="12"/>
        <rFont val="Times New Roman"/>
        <family val="1"/>
      </rPr>
      <t xml:space="preserve"> 'All Gold'</t>
    </r>
  </si>
  <si>
    <r>
      <rPr>
        <i/>
        <sz val="12"/>
        <rFont val="Times New Roman"/>
        <family val="1"/>
      </rPr>
      <t>H. venusta</t>
    </r>
    <r>
      <rPr>
        <sz val="12"/>
        <rFont val="Times New Roman"/>
        <family val="1"/>
      </rPr>
      <t xml:space="preserve"> 'Golden Eruption'</t>
    </r>
  </si>
  <si>
    <r>
      <rPr>
        <i/>
        <sz val="12"/>
        <rFont val="Times New Roman"/>
        <family val="1"/>
      </rPr>
      <t>H. venusta</t>
    </r>
    <r>
      <rPr>
        <sz val="12"/>
        <rFont val="Times New Roman"/>
        <family val="1"/>
      </rPr>
      <t xml:space="preserve"> 'Sudden Eruption'</t>
    </r>
  </si>
  <si>
    <t>Supplementary Table 1. The information of samples used in this study and statistics of target enrichment of 293 nuclear genes and chloroplast genome skimming</t>
  </si>
  <si>
    <t>H. ventricosa</t>
  </si>
  <si>
    <t>Hoscap72</t>
  </si>
  <si>
    <t>Hoscap75</t>
  </si>
  <si>
    <t>H_ventrcosa_1343</t>
  </si>
  <si>
    <t>H_ventricosa_2018</t>
  </si>
  <si>
    <t>Hantaek botanical garden (cultivated), Baegam-myeon, Cheoin-gu, Yongin-si, Gyeonggi-do</t>
  </si>
  <si>
    <r>
      <t xml:space="preserve">H. capitata </t>
    </r>
    <r>
      <rPr>
        <sz val="12"/>
        <rFont val="Times New Roman"/>
        <family val="1"/>
      </rPr>
      <t>'Albiflora'</t>
    </r>
  </si>
  <si>
    <t>Genes
WithSeqs</t>
  </si>
  <si>
    <t>Paralog
Warnings</t>
  </si>
  <si>
    <t>286 Nuclear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</si>
</sst>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/>
    </xf>
    <xf numFmtId="3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3" fontId="3" fillId="0" borderId="3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/>
    </xf>
    <xf numFmtId="0" fontId="4" fillId="0" borderId="3" xfId="1" applyFont="1" applyFill="1" applyBorder="1" applyAlignment="1">
      <alignment horizontal="left" vertical="top"/>
    </xf>
    <xf numFmtId="0" fontId="3" fillId="0" borderId="3" xfId="1" applyFont="1" applyFill="1" applyBorder="1" applyAlignment="1">
      <alignment horizontal="left" vertical="top"/>
    </xf>
    <xf numFmtId="0" fontId="3" fillId="0" borderId="3" xfId="1" applyFont="1" applyFill="1" applyBorder="1" applyAlignment="1">
      <alignment horizontal="left" vertical="top" wrapText="1" shrinkToFit="1"/>
    </xf>
    <xf numFmtId="3" fontId="3" fillId="0" borderId="3" xfId="0" applyNumberFormat="1" applyFont="1" applyFill="1" applyBorder="1" applyAlignment="1">
      <alignment vertical="center"/>
    </xf>
    <xf numFmtId="2" fontId="3" fillId="0" borderId="3" xfId="0" applyNumberFormat="1" applyFont="1" applyBorder="1" applyAlignment="1">
      <alignment horizontal="right" vertical="center" wrapText="1"/>
    </xf>
    <xf numFmtId="10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0" xfId="0" applyNumberFormat="1" applyFont="1" applyFill="1"/>
    <xf numFmtId="2" fontId="3" fillId="0" borderId="3" xfId="0" applyNumberFormat="1" applyFont="1" applyBorder="1" applyAlignment="1">
      <alignment horizontal="right"/>
    </xf>
    <xf numFmtId="0" fontId="3" fillId="0" borderId="3" xfId="1" applyFont="1" applyFill="1" applyBorder="1" applyAlignment="1">
      <alignment horizontal="left" vertical="top" wrapText="1"/>
    </xf>
    <xf numFmtId="10" fontId="3" fillId="0" borderId="3" xfId="0" applyNumberFormat="1" applyFont="1" applyBorder="1" applyAlignment="1">
      <alignment horizontal="right" vertical="center" wrapText="1"/>
    </xf>
    <xf numFmtId="3" fontId="3" fillId="0" borderId="0" xfId="0" applyNumberFormat="1" applyFont="1" applyFill="1"/>
    <xf numFmtId="0" fontId="3" fillId="0" borderId="0" xfId="0" applyFont="1" applyFill="1" applyAlignment="1">
      <alignment horizontal="right"/>
    </xf>
    <xf numFmtId="10" fontId="3" fillId="0" borderId="0" xfId="3" applyNumberFormat="1" applyFont="1"/>
    <xf numFmtId="43" fontId="3" fillId="0" borderId="0" xfId="2" applyFont="1"/>
    <xf numFmtId="4" fontId="3" fillId="0" borderId="0" xfId="0" applyNumberFormat="1" applyFont="1"/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4" fontId="3" fillId="0" borderId="3" xfId="0" applyNumberFormat="1" applyFont="1" applyBorder="1" applyAlignment="1">
      <alignment vertical="center"/>
    </xf>
    <xf numFmtId="2" fontId="3" fillId="0" borderId="3" xfId="0" applyNumberFormat="1" applyFont="1" applyFill="1" applyBorder="1" applyAlignment="1">
      <alignment horizontal="right" vertical="center" wrapText="1"/>
    </xf>
    <xf numFmtId="10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Border="1"/>
    <xf numFmtId="2" fontId="3" fillId="0" borderId="3" xfId="0" applyNumberFormat="1" applyFont="1" applyBorder="1"/>
    <xf numFmtId="3" fontId="3" fillId="0" borderId="3" xfId="0" applyNumberFormat="1" applyFont="1" applyBorder="1" applyAlignment="1">
      <alignment horizontal="right" vertical="top"/>
    </xf>
    <xf numFmtId="0" fontId="3" fillId="0" borderId="3" xfId="1" applyFont="1" applyFill="1" applyBorder="1"/>
    <xf numFmtId="2" fontId="3" fillId="0" borderId="3" xfId="0" applyNumberFormat="1" applyFont="1" applyFill="1" applyBorder="1"/>
    <xf numFmtId="2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" fontId="3" fillId="0" borderId="3" xfId="0" applyNumberFormat="1" applyFont="1" applyBorder="1"/>
    <xf numFmtId="1" fontId="3" fillId="0" borderId="3" xfId="0" applyNumberFormat="1" applyFont="1" applyFill="1" applyBorder="1"/>
    <xf numFmtId="41" fontId="3" fillId="0" borderId="0" xfId="2" applyNumberFormat="1" applyFont="1"/>
  </cellXfs>
  <cellStyles count="4">
    <cellStyle name="Comma" xfId="2" builtinId="3"/>
    <cellStyle name="Normal" xfId="0" builtinId="0"/>
    <cellStyle name="Percent" xfId="3" builtinId="5"/>
    <cellStyle name="표준 2" xfId="1" xr:uid="{587B6EF5-FC4D-4F78-B97B-06DD363B50B7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workbookViewId="0">
      <pane xSplit="2" ySplit="3" topLeftCell="E13" activePane="bottomRight" state="frozen"/>
      <selection pane="topRight" activeCell="C1" sqref="C1"/>
      <selection pane="bottomLeft" activeCell="A4" sqref="A4"/>
      <selection pane="bottomRight" activeCell="J24" sqref="J24"/>
    </sheetView>
  </sheetViews>
  <sheetFormatPr defaultColWidth="10.69921875" defaultRowHeight="15.6" x14ac:dyDescent="0.3"/>
  <cols>
    <col min="1" max="1" width="30.19921875" style="3" customWidth="1"/>
    <col min="2" max="2" width="16.69921875" style="2" customWidth="1"/>
    <col min="3" max="3" width="90.69921875" style="2" customWidth="1"/>
    <col min="4" max="4" width="18" style="3" customWidth="1"/>
    <col min="5" max="5" width="9.19921875" style="4" customWidth="1"/>
    <col min="6" max="6" width="11.3984375" style="5" customWidth="1"/>
    <col min="7" max="7" width="19.5" style="5" customWidth="1"/>
    <col min="8" max="8" width="13.8984375" style="6" customWidth="1"/>
    <col min="9" max="9" width="14.5" style="7" customWidth="1"/>
    <col min="10" max="10" width="8.8984375" style="5" customWidth="1"/>
    <col min="11" max="13" width="8.69921875" style="8" customWidth="1"/>
    <col min="14" max="14" width="7.8984375" style="8" customWidth="1"/>
    <col min="15" max="15" width="10.8984375" style="5" customWidth="1"/>
    <col min="16" max="16" width="20.09765625" style="5" customWidth="1"/>
    <col min="17" max="17" width="14.59765625" style="5" customWidth="1"/>
    <col min="18" max="18" width="15.09765625" style="9" customWidth="1"/>
    <col min="19" max="19" width="10.5" style="10" customWidth="1"/>
    <col min="20" max="16384" width="10.69921875" style="3"/>
  </cols>
  <sheetData>
    <row r="1" spans="1:19" x14ac:dyDescent="0.3">
      <c r="A1" s="1" t="s">
        <v>158</v>
      </c>
    </row>
    <row r="2" spans="1:19" s="11" customFormat="1" ht="15.6" customHeight="1" x14ac:dyDescent="0.3">
      <c r="A2" s="52" t="s">
        <v>0</v>
      </c>
      <c r="B2" s="52" t="s">
        <v>5</v>
      </c>
      <c r="C2" s="51" t="s">
        <v>6</v>
      </c>
      <c r="D2" s="51" t="s">
        <v>7</v>
      </c>
      <c r="E2" s="53" t="s">
        <v>1</v>
      </c>
      <c r="F2" s="54" t="s">
        <v>168</v>
      </c>
      <c r="G2" s="55"/>
      <c r="H2" s="55"/>
      <c r="I2" s="55"/>
      <c r="J2" s="55"/>
      <c r="K2" s="55"/>
      <c r="L2" s="55"/>
      <c r="M2" s="47"/>
      <c r="N2" s="47"/>
      <c r="O2" s="48" t="s">
        <v>141</v>
      </c>
      <c r="P2" s="49"/>
      <c r="Q2" s="49"/>
      <c r="R2" s="50"/>
    </row>
    <row r="3" spans="1:19" s="13" customFormat="1" ht="35.25" customHeight="1" x14ac:dyDescent="0.3">
      <c r="A3" s="52"/>
      <c r="B3" s="52"/>
      <c r="C3" s="51"/>
      <c r="D3" s="51"/>
      <c r="E3" s="53"/>
      <c r="F3" s="12" t="s">
        <v>138</v>
      </c>
      <c r="G3" s="31" t="s">
        <v>2</v>
      </c>
      <c r="H3" s="32" t="s">
        <v>3</v>
      </c>
      <c r="I3" s="12" t="s">
        <v>140</v>
      </c>
      <c r="J3" s="33" t="s">
        <v>143</v>
      </c>
      <c r="K3" s="34" t="s">
        <v>142</v>
      </c>
      <c r="L3" s="34" t="s">
        <v>144</v>
      </c>
      <c r="M3" s="56" t="s">
        <v>166</v>
      </c>
      <c r="N3" s="56" t="s">
        <v>167</v>
      </c>
      <c r="O3" s="12" t="s">
        <v>138</v>
      </c>
      <c r="P3" s="31" t="s">
        <v>139</v>
      </c>
      <c r="Q3" s="35" t="s">
        <v>3</v>
      </c>
      <c r="R3" s="12" t="s">
        <v>140</v>
      </c>
    </row>
    <row r="4" spans="1:19" ht="16.5" customHeight="1" x14ac:dyDescent="0.3">
      <c r="A4" s="14" t="s">
        <v>8</v>
      </c>
      <c r="B4" s="15" t="s">
        <v>9</v>
      </c>
      <c r="C4" s="16" t="s">
        <v>10</v>
      </c>
      <c r="D4" s="15" t="s">
        <v>11</v>
      </c>
      <c r="E4" s="46" t="s">
        <v>137</v>
      </c>
      <c r="F4" s="40">
        <v>2604509</v>
      </c>
      <c r="G4" s="40">
        <v>1905293</v>
      </c>
      <c r="H4" s="37">
        <f t="shared" ref="H4:H35" si="0">G4/F4*100</f>
        <v>73.153634715794809</v>
      </c>
      <c r="I4" s="40">
        <v>383218</v>
      </c>
      <c r="J4" s="18">
        <v>351.58</v>
      </c>
      <c r="K4" s="19">
        <v>2.8799999999999999E-2</v>
      </c>
      <c r="L4" s="41">
        <v>9.6865532438874222</v>
      </c>
      <c r="M4" s="57">
        <v>275</v>
      </c>
      <c r="N4" s="57">
        <v>6</v>
      </c>
      <c r="O4" s="20">
        <v>1986144</v>
      </c>
      <c r="P4" s="20">
        <v>103888</v>
      </c>
      <c r="Q4" s="21">
        <v>2.6153189295438799</v>
      </c>
      <c r="R4" s="20">
        <v>156418</v>
      </c>
      <c r="S4" s="22"/>
    </row>
    <row r="5" spans="1:19" ht="16.5" customHeight="1" x14ac:dyDescent="0.3">
      <c r="A5" s="14" t="s">
        <v>8</v>
      </c>
      <c r="B5" s="15" t="s">
        <v>12</v>
      </c>
      <c r="C5" s="16" t="s">
        <v>13</v>
      </c>
      <c r="D5" s="15" t="s">
        <v>14</v>
      </c>
      <c r="E5" s="46" t="s">
        <v>137</v>
      </c>
      <c r="F5" s="42">
        <v>4921671</v>
      </c>
      <c r="G5" s="42">
        <v>4103111</v>
      </c>
      <c r="H5" s="37">
        <f t="shared" si="0"/>
        <v>83.368250336115523</v>
      </c>
      <c r="I5" s="40">
        <v>462643</v>
      </c>
      <c r="J5" s="18">
        <v>800.68</v>
      </c>
      <c r="K5" s="19">
        <v>2.92E-2</v>
      </c>
      <c r="L5" s="41">
        <v>2.3142757868171926</v>
      </c>
      <c r="M5" s="57">
        <v>273</v>
      </c>
      <c r="N5" s="57">
        <v>11</v>
      </c>
      <c r="O5" s="20">
        <v>2762081</v>
      </c>
      <c r="P5" s="20">
        <v>113683</v>
      </c>
      <c r="Q5" s="21">
        <v>2.0579229935689796</v>
      </c>
      <c r="R5" s="20">
        <v>156419</v>
      </c>
      <c r="S5" s="22"/>
    </row>
    <row r="6" spans="1:19" ht="16.5" customHeight="1" x14ac:dyDescent="0.3">
      <c r="A6" s="14" t="s">
        <v>8</v>
      </c>
      <c r="B6" s="15" t="s">
        <v>15</v>
      </c>
      <c r="C6" s="16" t="s">
        <v>16</v>
      </c>
      <c r="D6" s="15" t="s">
        <v>17</v>
      </c>
      <c r="E6" s="46" t="s">
        <v>137</v>
      </c>
      <c r="F6" s="40">
        <v>5304303</v>
      </c>
      <c r="G6" s="40">
        <v>4309572</v>
      </c>
      <c r="H6" s="37">
        <f t="shared" si="0"/>
        <v>81.246716109543513</v>
      </c>
      <c r="I6" s="40">
        <v>442173</v>
      </c>
      <c r="J6" s="18">
        <v>814.32</v>
      </c>
      <c r="K6" s="19">
        <v>2.8899999999999999E-2</v>
      </c>
      <c r="L6" s="41">
        <v>3.5535547739367375</v>
      </c>
      <c r="M6" s="57">
        <v>274</v>
      </c>
      <c r="N6" s="57">
        <v>9</v>
      </c>
      <c r="O6" s="20">
        <v>2734713</v>
      </c>
      <c r="P6" s="20">
        <v>31399</v>
      </c>
      <c r="Q6" s="21">
        <v>0.57408217973878795</v>
      </c>
      <c r="R6" s="20">
        <v>156421</v>
      </c>
      <c r="S6" s="22"/>
    </row>
    <row r="7" spans="1:19" ht="16.5" customHeight="1" x14ac:dyDescent="0.3">
      <c r="A7" s="14" t="s">
        <v>8</v>
      </c>
      <c r="B7" s="15" t="s">
        <v>18</v>
      </c>
      <c r="C7" s="16" t="s">
        <v>19</v>
      </c>
      <c r="D7" s="15">
        <v>110630</v>
      </c>
      <c r="E7" s="46" t="s">
        <v>137</v>
      </c>
      <c r="F7" s="40">
        <v>6279031</v>
      </c>
      <c r="G7" s="40">
        <v>4680154</v>
      </c>
      <c r="H7" s="37">
        <f t="shared" si="0"/>
        <v>74.536246118230665</v>
      </c>
      <c r="I7" s="40">
        <v>442747</v>
      </c>
      <c r="J7" s="23">
        <v>872.43</v>
      </c>
      <c r="K7" s="19">
        <v>2.9600000000000001E-2</v>
      </c>
      <c r="L7" s="41">
        <v>2.744335464836297</v>
      </c>
      <c r="M7" s="57">
        <v>275</v>
      </c>
      <c r="N7" s="57">
        <v>11</v>
      </c>
      <c r="O7" s="20">
        <v>2514779</v>
      </c>
      <c r="P7" s="20">
        <v>133449</v>
      </c>
      <c r="Q7" s="21">
        <v>2.6532947825633983</v>
      </c>
      <c r="R7" s="20">
        <v>156425</v>
      </c>
      <c r="S7" s="22"/>
    </row>
    <row r="8" spans="1:19" ht="16.5" customHeight="1" x14ac:dyDescent="0.3">
      <c r="A8" s="14" t="s">
        <v>165</v>
      </c>
      <c r="B8" s="15" t="s">
        <v>160</v>
      </c>
      <c r="C8" s="24" t="s">
        <v>164</v>
      </c>
      <c r="D8" s="15">
        <v>72</v>
      </c>
      <c r="E8" s="46" t="s">
        <v>137</v>
      </c>
      <c r="F8" s="40">
        <v>21071105</v>
      </c>
      <c r="G8" s="40">
        <v>14298230</v>
      </c>
      <c r="H8" s="37">
        <f t="shared" si="0"/>
        <v>67.857048787901732</v>
      </c>
      <c r="I8" s="40">
        <v>471676</v>
      </c>
      <c r="J8" s="45">
        <v>2688.39</v>
      </c>
      <c r="K8" s="39">
        <v>2.8299999999999999E-2</v>
      </c>
      <c r="L8" s="44">
        <v>3.7</v>
      </c>
      <c r="M8" s="58">
        <v>275</v>
      </c>
      <c r="N8" s="58">
        <v>14</v>
      </c>
      <c r="O8" s="20">
        <f>8594830/2</f>
        <v>4297415</v>
      </c>
      <c r="P8" s="20">
        <v>97265</v>
      </c>
      <c r="Q8" s="21">
        <v>2.2633373784007365</v>
      </c>
      <c r="R8" s="20">
        <v>156641</v>
      </c>
      <c r="S8" s="22"/>
    </row>
    <row r="9" spans="1:19" ht="16.5" customHeight="1" x14ac:dyDescent="0.3">
      <c r="A9" s="14" t="s">
        <v>8</v>
      </c>
      <c r="B9" s="15" t="s">
        <v>161</v>
      </c>
      <c r="C9" s="24" t="s">
        <v>164</v>
      </c>
      <c r="D9" s="15">
        <v>75</v>
      </c>
      <c r="E9" s="46" t="s">
        <v>137</v>
      </c>
      <c r="F9" s="40">
        <v>11032274</v>
      </c>
      <c r="G9" s="40">
        <v>7336096</v>
      </c>
      <c r="H9" s="37">
        <f t="shared" si="0"/>
        <v>66.49668055742633</v>
      </c>
      <c r="I9" s="40">
        <v>474719</v>
      </c>
      <c r="J9" s="45">
        <v>1379.98</v>
      </c>
      <c r="K9" s="39">
        <v>2.86E-2</v>
      </c>
      <c r="L9" s="44">
        <v>3.08</v>
      </c>
      <c r="M9" s="58">
        <v>275</v>
      </c>
      <c r="N9" s="58">
        <v>16</v>
      </c>
      <c r="O9" s="20">
        <f>8918978/2</f>
        <v>4459489</v>
      </c>
      <c r="P9" s="20">
        <v>113627</v>
      </c>
      <c r="Q9" s="21">
        <v>2.5479825154855185</v>
      </c>
      <c r="R9" s="20">
        <v>156374</v>
      </c>
      <c r="S9" s="22"/>
    </row>
    <row r="10" spans="1:19" ht="16.5" customHeight="1" x14ac:dyDescent="0.3">
      <c r="A10" s="14" t="s">
        <v>20</v>
      </c>
      <c r="B10" s="15" t="s">
        <v>21</v>
      </c>
      <c r="C10" s="16" t="s">
        <v>22</v>
      </c>
      <c r="D10" s="15" t="s">
        <v>23</v>
      </c>
      <c r="E10" s="46" t="s">
        <v>137</v>
      </c>
      <c r="F10" s="40">
        <v>5234603</v>
      </c>
      <c r="G10" s="40">
        <v>3854883</v>
      </c>
      <c r="H10" s="37">
        <f t="shared" si="0"/>
        <v>73.642318242663293</v>
      </c>
      <c r="I10" s="40">
        <v>466719</v>
      </c>
      <c r="J10" s="18">
        <v>727.9</v>
      </c>
      <c r="K10" s="19">
        <v>2.81E-2</v>
      </c>
      <c r="L10" s="41">
        <v>1.2917029875584436</v>
      </c>
      <c r="M10" s="57">
        <v>276</v>
      </c>
      <c r="N10" s="57">
        <v>7</v>
      </c>
      <c r="O10" s="20">
        <v>2914700</v>
      </c>
      <c r="P10" s="20">
        <v>180845</v>
      </c>
      <c r="Q10" s="21">
        <v>3.1022918310632313</v>
      </c>
      <c r="R10" s="20">
        <v>156622</v>
      </c>
      <c r="S10" s="22"/>
    </row>
    <row r="11" spans="1:19" ht="16.5" customHeight="1" x14ac:dyDescent="0.3">
      <c r="A11" s="14" t="s">
        <v>20</v>
      </c>
      <c r="B11" s="15" t="s">
        <v>24</v>
      </c>
      <c r="C11" s="16" t="s">
        <v>25</v>
      </c>
      <c r="D11" s="15" t="s">
        <v>23</v>
      </c>
      <c r="E11" s="46" t="s">
        <v>137</v>
      </c>
      <c r="F11" s="40">
        <v>4147571</v>
      </c>
      <c r="G11" s="40">
        <v>2945080</v>
      </c>
      <c r="H11" s="37">
        <f t="shared" si="0"/>
        <v>71.007343816416892</v>
      </c>
      <c r="I11" s="40">
        <v>470052</v>
      </c>
      <c r="J11" s="18">
        <v>557.46</v>
      </c>
      <c r="K11" s="19">
        <v>2.8199999999999999E-2</v>
      </c>
      <c r="L11" s="41">
        <v>1.6687290837381969</v>
      </c>
      <c r="M11" s="57">
        <v>277</v>
      </c>
      <c r="N11" s="57">
        <v>10</v>
      </c>
      <c r="O11" s="20">
        <v>2378397</v>
      </c>
      <c r="P11" s="20">
        <v>322295</v>
      </c>
      <c r="Q11" s="21">
        <v>6.7754668375380565</v>
      </c>
      <c r="R11" s="20">
        <v>156624</v>
      </c>
      <c r="S11" s="22"/>
    </row>
    <row r="12" spans="1:19" ht="16.5" customHeight="1" x14ac:dyDescent="0.3">
      <c r="A12" s="14" t="s">
        <v>20</v>
      </c>
      <c r="B12" s="15" t="s">
        <v>26</v>
      </c>
      <c r="C12" s="16" t="s">
        <v>27</v>
      </c>
      <c r="D12" s="15" t="s">
        <v>23</v>
      </c>
      <c r="E12" s="46" t="s">
        <v>137</v>
      </c>
      <c r="F12" s="40">
        <v>5570561</v>
      </c>
      <c r="G12" s="40">
        <v>4104576</v>
      </c>
      <c r="H12" s="37">
        <f t="shared" si="0"/>
        <v>73.683350743309333</v>
      </c>
      <c r="I12" s="40">
        <v>420147</v>
      </c>
      <c r="J12" s="18">
        <v>771.34</v>
      </c>
      <c r="K12" s="19">
        <v>2.81E-2</v>
      </c>
      <c r="L12" s="41">
        <v>3.8937011953891263</v>
      </c>
      <c r="M12" s="57">
        <v>275</v>
      </c>
      <c r="N12" s="57">
        <v>7</v>
      </c>
      <c r="O12" s="20">
        <v>3251539</v>
      </c>
      <c r="P12" s="20">
        <v>368433</v>
      </c>
      <c r="Q12" s="21">
        <v>5.6655171597203662</v>
      </c>
      <c r="R12" s="20">
        <v>156624</v>
      </c>
      <c r="S12" s="22"/>
    </row>
    <row r="13" spans="1:19" ht="16.5" customHeight="1" x14ac:dyDescent="0.3">
      <c r="A13" s="14" t="s">
        <v>20</v>
      </c>
      <c r="B13" s="15" t="s">
        <v>28</v>
      </c>
      <c r="C13" s="16" t="s">
        <v>29</v>
      </c>
      <c r="D13" s="15" t="s">
        <v>30</v>
      </c>
      <c r="E13" s="46" t="s">
        <v>137</v>
      </c>
      <c r="F13" s="40">
        <v>5297461</v>
      </c>
      <c r="G13" s="40">
        <v>4206044</v>
      </c>
      <c r="H13" s="37">
        <f t="shared" si="0"/>
        <v>79.397356582710103</v>
      </c>
      <c r="I13" s="40">
        <v>468049</v>
      </c>
      <c r="J13" s="18">
        <v>789.08</v>
      </c>
      <c r="K13" s="19">
        <v>2.8500000000000001E-2</v>
      </c>
      <c r="L13" s="41">
        <v>1.178016056374088</v>
      </c>
      <c r="M13" s="57">
        <v>277</v>
      </c>
      <c r="N13" s="57">
        <v>9</v>
      </c>
      <c r="O13" s="20">
        <v>3161927</v>
      </c>
      <c r="P13" s="20">
        <v>145526</v>
      </c>
      <c r="Q13" s="21">
        <v>2.3012232730230648</v>
      </c>
      <c r="R13" s="20">
        <v>156574</v>
      </c>
      <c r="S13" s="22"/>
    </row>
    <row r="14" spans="1:19" ht="16.5" customHeight="1" x14ac:dyDescent="0.3">
      <c r="A14" s="14" t="s">
        <v>20</v>
      </c>
      <c r="B14" s="15" t="s">
        <v>31</v>
      </c>
      <c r="C14" s="16" t="s">
        <v>32</v>
      </c>
      <c r="D14" s="15" t="s">
        <v>23</v>
      </c>
      <c r="E14" s="46" t="s">
        <v>137</v>
      </c>
      <c r="F14" s="40">
        <v>4380338</v>
      </c>
      <c r="G14" s="40">
        <v>3175127</v>
      </c>
      <c r="H14" s="37">
        <f t="shared" si="0"/>
        <v>72.485890358232623</v>
      </c>
      <c r="I14" s="40">
        <v>476900</v>
      </c>
      <c r="J14" s="18">
        <v>607.04</v>
      </c>
      <c r="K14" s="19">
        <v>2.81E-2</v>
      </c>
      <c r="L14" s="41">
        <v>0.85554749553481624</v>
      </c>
      <c r="M14" s="57">
        <v>278</v>
      </c>
      <c r="N14" s="57">
        <v>12</v>
      </c>
      <c r="O14" s="20">
        <v>2538090</v>
      </c>
      <c r="P14" s="20">
        <v>200008</v>
      </c>
      <c r="Q14" s="21">
        <v>3.9401282066435783</v>
      </c>
      <c r="R14" s="20">
        <v>156622</v>
      </c>
      <c r="S14" s="22"/>
    </row>
    <row r="15" spans="1:19" ht="16.5" customHeight="1" x14ac:dyDescent="0.3">
      <c r="A15" s="14" t="s">
        <v>20</v>
      </c>
      <c r="B15" s="15" t="s">
        <v>33</v>
      </c>
      <c r="C15" s="16" t="s">
        <v>34</v>
      </c>
      <c r="D15" s="15" t="s">
        <v>23</v>
      </c>
      <c r="E15" s="46" t="s">
        <v>137</v>
      </c>
      <c r="F15" s="40">
        <v>4452342</v>
      </c>
      <c r="G15" s="40">
        <v>3298879</v>
      </c>
      <c r="H15" s="37">
        <f t="shared" si="0"/>
        <v>74.093117734441776</v>
      </c>
      <c r="I15" s="40">
        <v>457216</v>
      </c>
      <c r="J15" s="18">
        <v>622.47</v>
      </c>
      <c r="K15" s="19">
        <v>2.75E-2</v>
      </c>
      <c r="L15" s="41">
        <v>2.1207336921735842</v>
      </c>
      <c r="M15" s="57">
        <v>275</v>
      </c>
      <c r="N15" s="57">
        <v>8</v>
      </c>
      <c r="O15" s="20">
        <v>2664299</v>
      </c>
      <c r="P15" s="20">
        <v>74553</v>
      </c>
      <c r="Q15" s="21">
        <v>1.3991109856663986</v>
      </c>
      <c r="R15" s="20">
        <v>156620</v>
      </c>
      <c r="S15" s="22"/>
    </row>
    <row r="16" spans="1:19" ht="16.5" customHeight="1" x14ac:dyDescent="0.3">
      <c r="A16" s="15" t="s">
        <v>150</v>
      </c>
      <c r="B16" s="15" t="s">
        <v>35</v>
      </c>
      <c r="C16" s="24" t="s">
        <v>164</v>
      </c>
      <c r="D16" s="15">
        <v>13</v>
      </c>
      <c r="E16" s="46" t="s">
        <v>137</v>
      </c>
      <c r="F16" s="40">
        <v>6426673</v>
      </c>
      <c r="G16" s="40">
        <v>4884006</v>
      </c>
      <c r="H16" s="37">
        <f t="shared" si="0"/>
        <v>75.995869091207851</v>
      </c>
      <c r="I16" s="40">
        <v>480309</v>
      </c>
      <c r="J16" s="23">
        <v>926.03</v>
      </c>
      <c r="K16" s="19">
        <v>2.9100000000000001E-2</v>
      </c>
      <c r="L16" s="41">
        <v>1.501398989314038</v>
      </c>
      <c r="M16" s="57">
        <v>277</v>
      </c>
      <c r="N16" s="57">
        <v>10</v>
      </c>
      <c r="O16" s="20">
        <v>2193545</v>
      </c>
      <c r="P16" s="20">
        <v>245659</v>
      </c>
      <c r="Q16" s="21">
        <v>5.5995887934826962</v>
      </c>
      <c r="R16" s="20">
        <v>156653</v>
      </c>
      <c r="S16" s="22"/>
    </row>
    <row r="17" spans="1:19" ht="16.5" customHeight="1" x14ac:dyDescent="0.3">
      <c r="A17" s="15" t="s">
        <v>151</v>
      </c>
      <c r="B17" s="15" t="s">
        <v>36</v>
      </c>
      <c r="C17" s="24" t="s">
        <v>164</v>
      </c>
      <c r="D17" s="15">
        <v>14</v>
      </c>
      <c r="E17" s="46" t="s">
        <v>137</v>
      </c>
      <c r="F17" s="40">
        <v>5265491</v>
      </c>
      <c r="G17" s="40">
        <v>4084248</v>
      </c>
      <c r="H17" s="37">
        <f t="shared" si="0"/>
        <v>77.566327622628165</v>
      </c>
      <c r="I17" s="40">
        <v>471046</v>
      </c>
      <c r="J17" s="23">
        <v>773.89</v>
      </c>
      <c r="K17" s="19">
        <v>2.8899999999999999E-2</v>
      </c>
      <c r="L17" s="41">
        <v>2.8315056051009773</v>
      </c>
      <c r="M17" s="57">
        <v>277</v>
      </c>
      <c r="N17" s="57">
        <v>11</v>
      </c>
      <c r="O17" s="20">
        <v>1925467</v>
      </c>
      <c r="P17" s="20">
        <v>124075</v>
      </c>
      <c r="Q17" s="21">
        <v>3.2219456370844055</v>
      </c>
      <c r="R17" s="20">
        <v>156625</v>
      </c>
      <c r="S17" s="22"/>
    </row>
    <row r="18" spans="1:19" ht="16.5" customHeight="1" x14ac:dyDescent="0.3">
      <c r="A18" s="15" t="s">
        <v>152</v>
      </c>
      <c r="B18" s="15" t="s">
        <v>37</v>
      </c>
      <c r="C18" s="24" t="s">
        <v>164</v>
      </c>
      <c r="D18" s="15">
        <v>15</v>
      </c>
      <c r="E18" s="46" t="s">
        <v>137</v>
      </c>
      <c r="F18" s="40">
        <v>5756387</v>
      </c>
      <c r="G18" s="40">
        <v>4399327</v>
      </c>
      <c r="H18" s="37">
        <f t="shared" si="0"/>
        <v>76.425143062827431</v>
      </c>
      <c r="I18" s="40">
        <v>477295</v>
      </c>
      <c r="J18" s="23">
        <v>829.15</v>
      </c>
      <c r="K18" s="19">
        <v>2.86E-2</v>
      </c>
      <c r="L18" s="41">
        <v>1.9790060165684225</v>
      </c>
      <c r="M18" s="57">
        <v>276</v>
      </c>
      <c r="N18" s="57">
        <v>12</v>
      </c>
      <c r="O18" s="20">
        <v>1758064</v>
      </c>
      <c r="P18" s="20">
        <v>162546</v>
      </c>
      <c r="Q18" s="21">
        <v>4.6228692470808799</v>
      </c>
      <c r="R18" s="20">
        <v>156571</v>
      </c>
      <c r="S18" s="22"/>
    </row>
    <row r="19" spans="1:19" ht="16.5" customHeight="1" x14ac:dyDescent="0.3">
      <c r="A19" s="15" t="s">
        <v>153</v>
      </c>
      <c r="B19" s="15" t="s">
        <v>38</v>
      </c>
      <c r="C19" s="24" t="s">
        <v>164</v>
      </c>
      <c r="D19" s="15">
        <v>16</v>
      </c>
      <c r="E19" s="46" t="s">
        <v>137</v>
      </c>
      <c r="F19" s="40">
        <v>6364808</v>
      </c>
      <c r="G19" s="40">
        <v>4995203</v>
      </c>
      <c r="H19" s="37">
        <f t="shared" si="0"/>
        <v>78.481597559580734</v>
      </c>
      <c r="I19" s="40">
        <v>477238</v>
      </c>
      <c r="J19" s="23">
        <v>950.79</v>
      </c>
      <c r="K19" s="19">
        <v>2.87E-2</v>
      </c>
      <c r="L19" s="41">
        <v>1.7156668515730247</v>
      </c>
      <c r="M19" s="57">
        <v>275</v>
      </c>
      <c r="N19" s="57">
        <v>8</v>
      </c>
      <c r="O19" s="20">
        <v>2481061</v>
      </c>
      <c r="P19" s="20">
        <v>356791</v>
      </c>
      <c r="Q19" s="21">
        <v>7.1902907667324589</v>
      </c>
      <c r="R19" s="20">
        <v>156571</v>
      </c>
      <c r="S19" s="22"/>
    </row>
    <row r="20" spans="1:19" ht="16.5" customHeight="1" x14ac:dyDescent="0.3">
      <c r="A20" s="14" t="s">
        <v>20</v>
      </c>
      <c r="B20" s="15" t="s">
        <v>39</v>
      </c>
      <c r="C20" s="16" t="s">
        <v>40</v>
      </c>
      <c r="D20" s="15" t="s">
        <v>41</v>
      </c>
      <c r="E20" s="46" t="s">
        <v>137</v>
      </c>
      <c r="F20" s="40">
        <v>4140614</v>
      </c>
      <c r="G20" s="40">
        <v>3339263</v>
      </c>
      <c r="H20" s="37">
        <f t="shared" si="0"/>
        <v>80.646565944084628</v>
      </c>
      <c r="I20" s="40">
        <v>391791</v>
      </c>
      <c r="J20" s="18">
        <v>635.53</v>
      </c>
      <c r="K20" s="19">
        <v>2.86E-2</v>
      </c>
      <c r="L20" s="41">
        <v>19.288374673111974</v>
      </c>
      <c r="M20" s="57">
        <v>278</v>
      </c>
      <c r="N20" s="57">
        <v>12</v>
      </c>
      <c r="O20" s="20">
        <v>1621974</v>
      </c>
      <c r="P20" s="20">
        <v>100471</v>
      </c>
      <c r="Q20" s="21">
        <v>3.0971828155075234</v>
      </c>
      <c r="R20" s="20">
        <v>156625</v>
      </c>
      <c r="S20" s="22"/>
    </row>
    <row r="21" spans="1:19" ht="16.5" customHeight="1" x14ac:dyDescent="0.3">
      <c r="A21" s="14" t="s">
        <v>20</v>
      </c>
      <c r="B21" s="15" t="s">
        <v>42</v>
      </c>
      <c r="C21" s="16" t="s">
        <v>43</v>
      </c>
      <c r="D21" s="15" t="s">
        <v>44</v>
      </c>
      <c r="E21" s="46" t="s">
        <v>137</v>
      </c>
      <c r="F21" s="40">
        <v>4224011</v>
      </c>
      <c r="G21" s="40">
        <v>3461445</v>
      </c>
      <c r="H21" s="37">
        <f t="shared" si="0"/>
        <v>81.946874664862378</v>
      </c>
      <c r="I21" s="40">
        <v>477161</v>
      </c>
      <c r="J21" s="18">
        <v>665.43</v>
      </c>
      <c r="K21" s="19">
        <v>2.87E-2</v>
      </c>
      <c r="L21" s="41">
        <v>1.7034752235639785</v>
      </c>
      <c r="M21" s="57">
        <v>275</v>
      </c>
      <c r="N21" s="57">
        <v>11</v>
      </c>
      <c r="O21" s="20">
        <v>2278464</v>
      </c>
      <c r="P21" s="20">
        <v>59775</v>
      </c>
      <c r="Q21" s="21">
        <v>1.311738960984242</v>
      </c>
      <c r="R21" s="20">
        <v>156459</v>
      </c>
      <c r="S21" s="22"/>
    </row>
    <row r="22" spans="1:19" ht="16.5" customHeight="1" x14ac:dyDescent="0.3">
      <c r="A22" s="14" t="s">
        <v>20</v>
      </c>
      <c r="B22" s="15" t="s">
        <v>45</v>
      </c>
      <c r="C22" s="16" t="s">
        <v>46</v>
      </c>
      <c r="D22" s="15" t="s">
        <v>47</v>
      </c>
      <c r="E22" s="46" t="s">
        <v>137</v>
      </c>
      <c r="F22" s="40">
        <v>4224000</v>
      </c>
      <c r="G22" s="40">
        <v>3501607</v>
      </c>
      <c r="H22" s="37">
        <f t="shared" si="0"/>
        <v>82.897892992424232</v>
      </c>
      <c r="I22" s="40">
        <v>464352</v>
      </c>
      <c r="J22" s="18">
        <v>673.82</v>
      </c>
      <c r="K22" s="19">
        <v>2.9000000000000001E-2</v>
      </c>
      <c r="L22" s="41">
        <v>1.7674812706114711</v>
      </c>
      <c r="M22" s="57">
        <v>275</v>
      </c>
      <c r="N22" s="57">
        <v>9</v>
      </c>
      <c r="O22" s="20">
        <v>2173872</v>
      </c>
      <c r="P22" s="20">
        <v>14003</v>
      </c>
      <c r="Q22" s="21">
        <v>0.32207508077752511</v>
      </c>
      <c r="R22" s="20">
        <v>155415</v>
      </c>
      <c r="S22" s="22"/>
    </row>
    <row r="23" spans="1:19" ht="16.5" customHeight="1" x14ac:dyDescent="0.3">
      <c r="A23" s="14" t="s">
        <v>20</v>
      </c>
      <c r="B23" s="15" t="s">
        <v>48</v>
      </c>
      <c r="C23" s="16" t="s">
        <v>49</v>
      </c>
      <c r="D23" s="15" t="s">
        <v>50</v>
      </c>
      <c r="E23" s="46" t="s">
        <v>137</v>
      </c>
      <c r="F23" s="40">
        <v>4004691</v>
      </c>
      <c r="G23" s="40">
        <v>2991540</v>
      </c>
      <c r="H23" s="37">
        <f t="shared" si="0"/>
        <v>74.70089452594469</v>
      </c>
      <c r="I23" s="40">
        <v>460666</v>
      </c>
      <c r="J23" s="18">
        <v>551.98</v>
      </c>
      <c r="K23" s="19">
        <v>2.8899999999999999E-2</v>
      </c>
      <c r="L23" s="41">
        <v>2.6236383475467395</v>
      </c>
      <c r="M23" s="57">
        <v>279</v>
      </c>
      <c r="N23" s="57">
        <v>8</v>
      </c>
      <c r="O23" s="20">
        <v>2198687</v>
      </c>
      <c r="P23" s="20">
        <v>144230</v>
      </c>
      <c r="Q23" s="21">
        <v>3.279912056604692</v>
      </c>
      <c r="R23" s="20">
        <v>156647</v>
      </c>
      <c r="S23" s="22"/>
    </row>
    <row r="24" spans="1:19" ht="16.5" customHeight="1" x14ac:dyDescent="0.3">
      <c r="A24" s="14" t="s">
        <v>20</v>
      </c>
      <c r="B24" s="15" t="s">
        <v>51</v>
      </c>
      <c r="C24" s="16" t="s">
        <v>52</v>
      </c>
      <c r="D24" s="15" t="s">
        <v>53</v>
      </c>
      <c r="E24" s="46" t="s">
        <v>137</v>
      </c>
      <c r="F24" s="40">
        <v>5284291</v>
      </c>
      <c r="G24" s="40">
        <v>3326783</v>
      </c>
      <c r="H24" s="37">
        <f t="shared" si="0"/>
        <v>62.956090041218395</v>
      </c>
      <c r="I24" s="40">
        <v>464383</v>
      </c>
      <c r="J24" s="18">
        <v>584.57000000000005</v>
      </c>
      <c r="K24" s="19">
        <v>2.9600000000000001E-2</v>
      </c>
      <c r="L24" s="41">
        <v>1.9826635049711363</v>
      </c>
      <c r="M24" s="57">
        <v>279</v>
      </c>
      <c r="N24" s="57">
        <v>9</v>
      </c>
      <c r="O24" s="20">
        <v>2531341</v>
      </c>
      <c r="P24" s="20">
        <v>88699</v>
      </c>
      <c r="Q24" s="21">
        <v>1.7520160262880426</v>
      </c>
      <c r="R24" s="20">
        <v>156621</v>
      </c>
      <c r="S24" s="22"/>
    </row>
    <row r="25" spans="1:19" ht="16.5" customHeight="1" x14ac:dyDescent="0.3">
      <c r="A25" s="14" t="s">
        <v>54</v>
      </c>
      <c r="B25" s="15" t="s">
        <v>55</v>
      </c>
      <c r="C25" s="16" t="s">
        <v>56</v>
      </c>
      <c r="D25" s="15" t="s">
        <v>57</v>
      </c>
      <c r="E25" s="46" t="s">
        <v>137</v>
      </c>
      <c r="F25" s="40">
        <v>4762079</v>
      </c>
      <c r="G25" s="40">
        <v>3847935</v>
      </c>
      <c r="H25" s="37">
        <f t="shared" si="0"/>
        <v>80.80367839340758</v>
      </c>
      <c r="I25" s="40">
        <v>472061</v>
      </c>
      <c r="J25" s="18">
        <v>737.49</v>
      </c>
      <c r="K25" s="19">
        <v>2.7900000000000001E-2</v>
      </c>
      <c r="L25" s="41">
        <v>2.8251050003962277</v>
      </c>
      <c r="M25" s="57">
        <v>277</v>
      </c>
      <c r="N25" s="57">
        <v>8</v>
      </c>
      <c r="O25" s="20">
        <v>2495028</v>
      </c>
      <c r="P25" s="20">
        <v>65108</v>
      </c>
      <c r="Q25" s="21">
        <v>1.3047548965382354</v>
      </c>
      <c r="R25" s="20">
        <v>156599</v>
      </c>
      <c r="S25" s="22"/>
    </row>
    <row r="26" spans="1:19" ht="16.5" customHeight="1" x14ac:dyDescent="0.3">
      <c r="A26" s="14" t="s">
        <v>54</v>
      </c>
      <c r="B26" s="15" t="s">
        <v>58</v>
      </c>
      <c r="C26" s="16" t="s">
        <v>59</v>
      </c>
      <c r="D26" s="15" t="s">
        <v>60</v>
      </c>
      <c r="E26" s="46" t="s">
        <v>137</v>
      </c>
      <c r="F26" s="40">
        <v>4222387</v>
      </c>
      <c r="G26" s="40">
        <v>3279266</v>
      </c>
      <c r="H26" s="37">
        <f t="shared" si="0"/>
        <v>77.663795383985416</v>
      </c>
      <c r="I26" s="40">
        <v>422966</v>
      </c>
      <c r="J26" s="18">
        <v>620.82000000000005</v>
      </c>
      <c r="K26" s="19">
        <v>2.8500000000000001E-2</v>
      </c>
      <c r="L26" s="41">
        <v>3.7909867294129125</v>
      </c>
      <c r="M26" s="57">
        <v>279</v>
      </c>
      <c r="N26" s="57">
        <v>7</v>
      </c>
      <c r="O26" s="20">
        <v>2003732</v>
      </c>
      <c r="P26" s="20">
        <v>36478</v>
      </c>
      <c r="Q26" s="21">
        <v>0.91025147075557</v>
      </c>
      <c r="R26" s="20">
        <v>156723</v>
      </c>
      <c r="S26" s="22"/>
    </row>
    <row r="27" spans="1:19" ht="16.5" customHeight="1" x14ac:dyDescent="0.3">
      <c r="A27" s="14" t="s">
        <v>54</v>
      </c>
      <c r="B27" s="15" t="s">
        <v>61</v>
      </c>
      <c r="C27" s="16" t="s">
        <v>62</v>
      </c>
      <c r="D27" s="15" t="s">
        <v>63</v>
      </c>
      <c r="E27" s="46" t="s">
        <v>137</v>
      </c>
      <c r="F27" s="40">
        <v>5952659</v>
      </c>
      <c r="G27" s="40">
        <v>4337589</v>
      </c>
      <c r="H27" s="37">
        <f t="shared" si="0"/>
        <v>72.868091385715189</v>
      </c>
      <c r="I27" s="40">
        <v>429188</v>
      </c>
      <c r="J27" s="18">
        <v>808.77</v>
      </c>
      <c r="K27" s="19">
        <v>2.9000000000000001E-2</v>
      </c>
      <c r="L27" s="41">
        <v>2.9281242570726684</v>
      </c>
      <c r="M27" s="57">
        <v>279</v>
      </c>
      <c r="N27" s="57">
        <v>8</v>
      </c>
      <c r="O27" s="20">
        <v>3356717</v>
      </c>
      <c r="P27" s="20">
        <v>199862</v>
      </c>
      <c r="Q27" s="21">
        <v>2.9770457265238623</v>
      </c>
      <c r="R27" s="20">
        <v>156588</v>
      </c>
      <c r="S27" s="22"/>
    </row>
    <row r="28" spans="1:19" ht="16.5" customHeight="1" x14ac:dyDescent="0.3">
      <c r="A28" s="14" t="s">
        <v>54</v>
      </c>
      <c r="B28" s="15" t="s">
        <v>64</v>
      </c>
      <c r="C28" s="16" t="s">
        <v>65</v>
      </c>
      <c r="D28" s="15" t="s">
        <v>23</v>
      </c>
      <c r="E28" s="46" t="s">
        <v>137</v>
      </c>
      <c r="F28" s="40">
        <v>4982461</v>
      </c>
      <c r="G28" s="40">
        <v>3408184</v>
      </c>
      <c r="H28" s="37">
        <f t="shared" si="0"/>
        <v>68.403626240125121</v>
      </c>
      <c r="I28" s="40">
        <v>424744</v>
      </c>
      <c r="J28" s="18">
        <v>642.26</v>
      </c>
      <c r="K28" s="19">
        <v>2.8500000000000001E-2</v>
      </c>
      <c r="L28" s="41">
        <v>3.832743055343895</v>
      </c>
      <c r="M28" s="57">
        <v>278</v>
      </c>
      <c r="N28" s="57">
        <v>8</v>
      </c>
      <c r="O28" s="20">
        <v>2633484</v>
      </c>
      <c r="P28" s="20">
        <v>71425</v>
      </c>
      <c r="Q28" s="21">
        <v>1.3560932969404789</v>
      </c>
      <c r="R28" s="20">
        <v>156671</v>
      </c>
      <c r="S28" s="22"/>
    </row>
    <row r="29" spans="1:19" ht="16.5" customHeight="1" x14ac:dyDescent="0.3">
      <c r="A29" s="14" t="s">
        <v>54</v>
      </c>
      <c r="B29" s="15" t="s">
        <v>66</v>
      </c>
      <c r="C29" s="16" t="s">
        <v>67</v>
      </c>
      <c r="D29" s="15" t="s">
        <v>23</v>
      </c>
      <c r="E29" s="46" t="s">
        <v>137</v>
      </c>
      <c r="F29" s="40">
        <v>4526230</v>
      </c>
      <c r="G29" s="40">
        <v>3622115</v>
      </c>
      <c r="H29" s="37">
        <f t="shared" si="0"/>
        <v>80.024987682906072</v>
      </c>
      <c r="I29" s="40">
        <v>468648</v>
      </c>
      <c r="J29" s="18">
        <v>677.51</v>
      </c>
      <c r="K29" s="19">
        <v>2.7699999999999999E-2</v>
      </c>
      <c r="L29" s="41">
        <v>2.0289916914055119</v>
      </c>
      <c r="M29" s="57">
        <v>275</v>
      </c>
      <c r="N29" s="57">
        <v>11</v>
      </c>
      <c r="O29" s="20">
        <v>2514819</v>
      </c>
      <c r="P29" s="20">
        <v>118030</v>
      </c>
      <c r="Q29" s="21">
        <v>2.3466897617681433</v>
      </c>
      <c r="R29" s="20">
        <v>156612</v>
      </c>
      <c r="S29" s="22"/>
    </row>
    <row r="30" spans="1:19" ht="16.5" customHeight="1" x14ac:dyDescent="0.3">
      <c r="A30" s="14" t="s">
        <v>54</v>
      </c>
      <c r="B30" s="15" t="s">
        <v>68</v>
      </c>
      <c r="C30" s="16" t="s">
        <v>69</v>
      </c>
      <c r="D30" s="15" t="s">
        <v>70</v>
      </c>
      <c r="E30" s="46" t="s">
        <v>137</v>
      </c>
      <c r="F30" s="40">
        <v>4456161</v>
      </c>
      <c r="G30" s="40">
        <v>3648420</v>
      </c>
      <c r="H30" s="37">
        <f t="shared" si="0"/>
        <v>81.873612735266974</v>
      </c>
      <c r="I30" s="40">
        <v>473193</v>
      </c>
      <c r="J30" s="18">
        <v>715.12</v>
      </c>
      <c r="K30" s="19">
        <v>2.8199999999999999E-2</v>
      </c>
      <c r="L30" s="41">
        <v>1.5742439666680892</v>
      </c>
      <c r="M30" s="57">
        <v>276</v>
      </c>
      <c r="N30" s="57">
        <v>11</v>
      </c>
      <c r="O30" s="20">
        <v>2604250</v>
      </c>
      <c r="P30" s="20">
        <v>91706</v>
      </c>
      <c r="Q30" s="21">
        <v>1.7606988576365556</v>
      </c>
      <c r="R30" s="20">
        <v>156631</v>
      </c>
      <c r="S30" s="22"/>
    </row>
    <row r="31" spans="1:19" ht="16.5" customHeight="1" x14ac:dyDescent="0.3">
      <c r="A31" s="14" t="s">
        <v>71</v>
      </c>
      <c r="B31" s="15" t="s">
        <v>72</v>
      </c>
      <c r="C31" s="16" t="s">
        <v>73</v>
      </c>
      <c r="D31" s="15" t="s">
        <v>74</v>
      </c>
      <c r="E31" s="46" t="s">
        <v>137</v>
      </c>
      <c r="F31" s="40">
        <v>4979924</v>
      </c>
      <c r="G31" s="40">
        <v>3882332</v>
      </c>
      <c r="H31" s="37">
        <f t="shared" si="0"/>
        <v>77.959663641453162</v>
      </c>
      <c r="I31" s="40">
        <v>456014</v>
      </c>
      <c r="J31" s="18">
        <v>743.49</v>
      </c>
      <c r="K31" s="19">
        <v>2.7E-2</v>
      </c>
      <c r="L31" s="41">
        <v>1.3206581040799283</v>
      </c>
      <c r="M31" s="57">
        <v>279</v>
      </c>
      <c r="N31" s="57">
        <v>8</v>
      </c>
      <c r="O31" s="20">
        <v>1755702</v>
      </c>
      <c r="P31" s="20">
        <v>35988</v>
      </c>
      <c r="Q31" s="21">
        <v>1.0248891896232961</v>
      </c>
      <c r="R31" s="20">
        <v>156389</v>
      </c>
      <c r="S31" s="22"/>
    </row>
    <row r="32" spans="1:19" ht="16.5" customHeight="1" x14ac:dyDescent="0.3">
      <c r="A32" s="14" t="s">
        <v>71</v>
      </c>
      <c r="B32" s="15" t="s">
        <v>75</v>
      </c>
      <c r="C32" s="16" t="s">
        <v>76</v>
      </c>
      <c r="D32" s="15" t="s">
        <v>77</v>
      </c>
      <c r="E32" s="46" t="s">
        <v>137</v>
      </c>
      <c r="F32" s="40">
        <v>3999070</v>
      </c>
      <c r="G32" s="40">
        <v>2796005</v>
      </c>
      <c r="H32" s="37">
        <f t="shared" si="0"/>
        <v>69.916380558479858</v>
      </c>
      <c r="I32" s="40">
        <v>455897</v>
      </c>
      <c r="J32" s="18">
        <v>539.65</v>
      </c>
      <c r="K32" s="19">
        <v>2.6200000000000001E-2</v>
      </c>
      <c r="L32" s="41">
        <v>2.402360299182551</v>
      </c>
      <c r="M32" s="57">
        <v>276</v>
      </c>
      <c r="N32" s="57">
        <v>8</v>
      </c>
      <c r="O32" s="20">
        <v>2295736</v>
      </c>
      <c r="P32" s="20">
        <v>13049</v>
      </c>
      <c r="Q32" s="21">
        <v>0.28420079660727543</v>
      </c>
      <c r="R32" s="20">
        <v>155666</v>
      </c>
      <c r="S32" s="22"/>
    </row>
    <row r="33" spans="1:19" ht="16.5" customHeight="1" x14ac:dyDescent="0.3">
      <c r="A33" s="14" t="s">
        <v>71</v>
      </c>
      <c r="B33" s="15" t="s">
        <v>78</v>
      </c>
      <c r="C33" s="16" t="s">
        <v>79</v>
      </c>
      <c r="D33" s="15" t="s">
        <v>80</v>
      </c>
      <c r="E33" s="46" t="s">
        <v>137</v>
      </c>
      <c r="F33" s="40">
        <v>6581848</v>
      </c>
      <c r="G33" s="40">
        <v>5387995</v>
      </c>
      <c r="H33" s="37">
        <f t="shared" si="0"/>
        <v>81.861431622243472</v>
      </c>
      <c r="I33" s="40">
        <v>359467</v>
      </c>
      <c r="J33" s="18">
        <v>37.25</v>
      </c>
      <c r="K33" s="19">
        <v>2.69E-2</v>
      </c>
      <c r="L33" s="41">
        <v>10.289429248934756</v>
      </c>
      <c r="M33" s="57">
        <v>281</v>
      </c>
      <c r="N33" s="57">
        <v>7</v>
      </c>
      <c r="O33" s="20">
        <v>2553064</v>
      </c>
      <c r="P33" s="20">
        <v>12871</v>
      </c>
      <c r="Q33" s="21">
        <v>0.25206967001218927</v>
      </c>
      <c r="R33" s="20">
        <v>154970</v>
      </c>
      <c r="S33" s="22"/>
    </row>
    <row r="34" spans="1:19" ht="16.5" customHeight="1" x14ac:dyDescent="0.3">
      <c r="A34" s="14" t="s">
        <v>71</v>
      </c>
      <c r="B34" s="15" t="s">
        <v>81</v>
      </c>
      <c r="C34" s="16" t="s">
        <v>82</v>
      </c>
      <c r="D34" s="15" t="s">
        <v>83</v>
      </c>
      <c r="E34" s="46" t="s">
        <v>137</v>
      </c>
      <c r="F34" s="40">
        <v>4775354</v>
      </c>
      <c r="G34" s="40">
        <v>3902042</v>
      </c>
      <c r="H34" s="37">
        <f t="shared" si="0"/>
        <v>81.712099249605373</v>
      </c>
      <c r="I34" s="40">
        <v>446262</v>
      </c>
      <c r="J34" s="18">
        <v>768.5</v>
      </c>
      <c r="K34" s="19">
        <v>2.6499999999999999E-2</v>
      </c>
      <c r="L34" s="41">
        <v>2.7784720232616262</v>
      </c>
      <c r="M34" s="57">
        <v>276</v>
      </c>
      <c r="N34" s="57">
        <v>9</v>
      </c>
      <c r="O34" s="20">
        <v>3159434</v>
      </c>
      <c r="P34" s="20">
        <v>59780</v>
      </c>
      <c r="Q34" s="21">
        <v>0.94605552766729739</v>
      </c>
      <c r="R34" s="20">
        <v>156558</v>
      </c>
      <c r="S34" s="22"/>
    </row>
    <row r="35" spans="1:19" ht="16.5" customHeight="1" x14ac:dyDescent="0.3">
      <c r="A35" s="14" t="s">
        <v>71</v>
      </c>
      <c r="B35" s="15" t="s">
        <v>84</v>
      </c>
      <c r="C35" s="16" t="s">
        <v>85</v>
      </c>
      <c r="D35" s="15" t="s">
        <v>86</v>
      </c>
      <c r="E35" s="46" t="s">
        <v>137</v>
      </c>
      <c r="F35" s="40">
        <v>4452138</v>
      </c>
      <c r="G35" s="40">
        <v>3162046</v>
      </c>
      <c r="H35" s="37">
        <f t="shared" si="0"/>
        <v>71.023090479225942</v>
      </c>
      <c r="I35" s="40">
        <v>466093</v>
      </c>
      <c r="J35" s="18">
        <v>609.84</v>
      </c>
      <c r="K35" s="25">
        <v>2.58E-2</v>
      </c>
      <c r="L35" s="41">
        <v>1.8199052710503698</v>
      </c>
      <c r="M35" s="57">
        <v>277</v>
      </c>
      <c r="N35" s="57">
        <v>8</v>
      </c>
      <c r="O35" s="20">
        <v>2392648</v>
      </c>
      <c r="P35" s="20">
        <v>56497</v>
      </c>
      <c r="Q35" s="21">
        <v>1.1806375196017131</v>
      </c>
      <c r="R35" s="20">
        <v>156646</v>
      </c>
      <c r="S35" s="22"/>
    </row>
    <row r="36" spans="1:19" ht="16.5" customHeight="1" x14ac:dyDescent="0.3">
      <c r="A36" s="14" t="s">
        <v>71</v>
      </c>
      <c r="B36" s="15" t="s">
        <v>87</v>
      </c>
      <c r="C36" s="16" t="s">
        <v>88</v>
      </c>
      <c r="D36" s="15" t="s">
        <v>89</v>
      </c>
      <c r="E36" s="46" t="s">
        <v>137</v>
      </c>
      <c r="F36" s="40">
        <v>5977599</v>
      </c>
      <c r="G36" s="40">
        <v>4098890</v>
      </c>
      <c r="H36" s="37">
        <f t="shared" ref="H36:H58" si="1">G36/F36*100</f>
        <v>68.570842574083684</v>
      </c>
      <c r="I36" s="40">
        <v>457551</v>
      </c>
      <c r="J36" s="18">
        <v>768.78</v>
      </c>
      <c r="K36" s="19">
        <v>2.63E-2</v>
      </c>
      <c r="L36" s="41">
        <v>1.6086853157936443</v>
      </c>
      <c r="M36" s="57">
        <v>276</v>
      </c>
      <c r="N36" s="57">
        <v>6</v>
      </c>
      <c r="O36" s="20">
        <v>2308293</v>
      </c>
      <c r="P36" s="20">
        <v>75145</v>
      </c>
      <c r="Q36" s="21">
        <v>1.6277179716786387</v>
      </c>
      <c r="R36" s="20">
        <v>156677</v>
      </c>
      <c r="S36" s="22"/>
    </row>
    <row r="37" spans="1:19" ht="16.5" customHeight="1" x14ac:dyDescent="0.3">
      <c r="A37" s="14" t="s">
        <v>71</v>
      </c>
      <c r="B37" s="15" t="s">
        <v>90</v>
      </c>
      <c r="C37" s="16" t="s">
        <v>91</v>
      </c>
      <c r="D37" s="15" t="s">
        <v>92</v>
      </c>
      <c r="E37" s="46" t="s">
        <v>137</v>
      </c>
      <c r="F37" s="40">
        <v>4288933</v>
      </c>
      <c r="G37" s="40">
        <v>3139663</v>
      </c>
      <c r="H37" s="37">
        <f t="shared" si="1"/>
        <v>73.203824820765433</v>
      </c>
      <c r="I37" s="40">
        <v>392682</v>
      </c>
      <c r="J37" s="18">
        <v>578.70000000000005</v>
      </c>
      <c r="K37" s="19">
        <v>2.69E-2</v>
      </c>
      <c r="L37" s="41">
        <v>15.99846385487086</v>
      </c>
      <c r="M37" s="57">
        <v>278</v>
      </c>
      <c r="N37" s="57">
        <v>11</v>
      </c>
      <c r="O37" s="20">
        <v>2065377</v>
      </c>
      <c r="P37" s="20">
        <v>62548</v>
      </c>
      <c r="Q37" s="21">
        <v>1.5142029760184219</v>
      </c>
      <c r="R37" s="20">
        <v>156675</v>
      </c>
      <c r="S37" s="22"/>
    </row>
    <row r="38" spans="1:19" ht="16.5" customHeight="1" x14ac:dyDescent="0.3">
      <c r="A38" s="14" t="s">
        <v>71</v>
      </c>
      <c r="B38" s="15" t="s">
        <v>93</v>
      </c>
      <c r="C38" s="16" t="s">
        <v>94</v>
      </c>
      <c r="D38" s="15" t="s">
        <v>95</v>
      </c>
      <c r="E38" s="46" t="s">
        <v>137</v>
      </c>
      <c r="F38" s="42">
        <v>4423170</v>
      </c>
      <c r="G38" s="42">
        <v>3531937</v>
      </c>
      <c r="H38" s="37">
        <f t="shared" si="1"/>
        <v>79.850808356902405</v>
      </c>
      <c r="I38" s="40">
        <v>398514</v>
      </c>
      <c r="J38" s="18">
        <v>664.06</v>
      </c>
      <c r="K38" s="19">
        <v>2.64E-2</v>
      </c>
      <c r="L38" s="41">
        <v>6.0333319109767327</v>
      </c>
      <c r="M38" s="57">
        <v>278</v>
      </c>
      <c r="N38" s="57">
        <v>4</v>
      </c>
      <c r="O38" s="20">
        <v>2527685</v>
      </c>
      <c r="P38" s="20">
        <v>60822</v>
      </c>
      <c r="Q38" s="21">
        <v>1.2031166858212159</v>
      </c>
      <c r="R38" s="20">
        <v>156672</v>
      </c>
      <c r="S38" s="22"/>
    </row>
    <row r="39" spans="1:19" ht="16.5" customHeight="1" x14ac:dyDescent="0.3">
      <c r="A39" s="14" t="s">
        <v>71</v>
      </c>
      <c r="B39" s="15" t="s">
        <v>96</v>
      </c>
      <c r="C39" s="16" t="s">
        <v>97</v>
      </c>
      <c r="D39" s="15" t="s">
        <v>98</v>
      </c>
      <c r="E39" s="46" t="s">
        <v>137</v>
      </c>
      <c r="F39" s="40">
        <v>3765650</v>
      </c>
      <c r="G39" s="40">
        <v>3010819</v>
      </c>
      <c r="H39" s="37">
        <f t="shared" si="1"/>
        <v>79.954828515661305</v>
      </c>
      <c r="I39" s="40">
        <v>470737</v>
      </c>
      <c r="J39" s="18">
        <v>576.78</v>
      </c>
      <c r="K39" s="19">
        <v>2.6100000000000002E-2</v>
      </c>
      <c r="L39" s="41">
        <v>3.6224374721878485</v>
      </c>
      <c r="M39" s="57">
        <v>278</v>
      </c>
      <c r="N39" s="57">
        <v>10</v>
      </c>
      <c r="O39" s="20">
        <v>2270237</v>
      </c>
      <c r="P39" s="20">
        <v>30527</v>
      </c>
      <c r="Q39" s="21">
        <v>0.67233068617946057</v>
      </c>
      <c r="R39" s="20">
        <v>156646</v>
      </c>
      <c r="S39" s="22"/>
    </row>
    <row r="40" spans="1:19" ht="16.5" customHeight="1" x14ac:dyDescent="0.3">
      <c r="A40" s="14" t="s">
        <v>154</v>
      </c>
      <c r="B40" s="15" t="s">
        <v>99</v>
      </c>
      <c r="C40" s="16" t="s">
        <v>94</v>
      </c>
      <c r="D40" s="15" t="s">
        <v>100</v>
      </c>
      <c r="E40" s="46" t="s">
        <v>137</v>
      </c>
      <c r="F40" s="40">
        <v>3817524</v>
      </c>
      <c r="G40" s="40">
        <v>3106804</v>
      </c>
      <c r="H40" s="37">
        <f t="shared" si="1"/>
        <v>81.382697266605263</v>
      </c>
      <c r="I40" s="40">
        <v>474396</v>
      </c>
      <c r="J40" s="18">
        <v>594.19000000000005</v>
      </c>
      <c r="K40" s="19">
        <v>2.6100000000000002E-2</v>
      </c>
      <c r="L40" s="41">
        <v>1.6547087115277939</v>
      </c>
      <c r="M40" s="57">
        <v>277</v>
      </c>
      <c r="N40" s="57">
        <v>9</v>
      </c>
      <c r="O40" s="20">
        <v>2457283</v>
      </c>
      <c r="P40" s="20">
        <v>38765</v>
      </c>
      <c r="Q40" s="21">
        <v>0.78877768657496916</v>
      </c>
      <c r="R40" s="20">
        <v>156509</v>
      </c>
      <c r="S40" s="22"/>
    </row>
    <row r="41" spans="1:19" ht="16.5" customHeight="1" x14ac:dyDescent="0.3">
      <c r="A41" s="14" t="s">
        <v>154</v>
      </c>
      <c r="B41" s="43" t="s">
        <v>147</v>
      </c>
      <c r="C41" s="16" t="s">
        <v>94</v>
      </c>
      <c r="D41" s="15" t="s">
        <v>101</v>
      </c>
      <c r="E41" s="46" t="s">
        <v>137</v>
      </c>
      <c r="F41" s="40">
        <v>5324094</v>
      </c>
      <c r="G41" s="40">
        <v>3861794</v>
      </c>
      <c r="H41" s="37">
        <f t="shared" si="1"/>
        <v>72.534294097737572</v>
      </c>
      <c r="I41" s="40">
        <v>457530</v>
      </c>
      <c r="J41" s="18">
        <v>743.54</v>
      </c>
      <c r="K41" s="19">
        <v>2.5700000000000001E-2</v>
      </c>
      <c r="L41" s="41">
        <v>1.3864928953287776</v>
      </c>
      <c r="M41" s="57">
        <v>278</v>
      </c>
      <c r="N41" s="57">
        <v>8</v>
      </c>
      <c r="O41" s="20">
        <v>2984511</v>
      </c>
      <c r="P41" s="20">
        <v>66472</v>
      </c>
      <c r="Q41" s="21">
        <v>1.1136162674555397</v>
      </c>
      <c r="R41" s="20">
        <v>156675</v>
      </c>
      <c r="S41" s="22"/>
    </row>
    <row r="42" spans="1:19" ht="16.5" customHeight="1" x14ac:dyDescent="0.3">
      <c r="A42" s="14" t="s">
        <v>102</v>
      </c>
      <c r="B42" s="15" t="s">
        <v>103</v>
      </c>
      <c r="C42" s="16" t="s">
        <v>104</v>
      </c>
      <c r="D42" s="15" t="s">
        <v>105</v>
      </c>
      <c r="E42" s="46" t="s">
        <v>137</v>
      </c>
      <c r="F42" s="40">
        <v>3474614</v>
      </c>
      <c r="G42" s="40">
        <v>2380959</v>
      </c>
      <c r="H42" s="37">
        <f t="shared" si="1"/>
        <v>68.524417388521428</v>
      </c>
      <c r="I42" s="40">
        <v>473811</v>
      </c>
      <c r="J42" s="18">
        <v>433.59</v>
      </c>
      <c r="K42" s="19">
        <v>3.27E-2</v>
      </c>
      <c r="L42" s="41">
        <v>1.8427645735673313</v>
      </c>
      <c r="M42" s="57">
        <v>276</v>
      </c>
      <c r="N42" s="57">
        <v>14</v>
      </c>
      <c r="O42" s="20">
        <v>1738519</v>
      </c>
      <c r="P42" s="20">
        <v>32768</v>
      </c>
      <c r="Q42" s="21">
        <v>0.94241132826273399</v>
      </c>
      <c r="R42" s="20">
        <v>156468</v>
      </c>
      <c r="S42" s="22"/>
    </row>
    <row r="43" spans="1:19" ht="16.5" customHeight="1" x14ac:dyDescent="0.3">
      <c r="A43" s="14" t="s">
        <v>102</v>
      </c>
      <c r="B43" s="15" t="s">
        <v>106</v>
      </c>
      <c r="C43" s="16" t="s">
        <v>107</v>
      </c>
      <c r="D43" s="15" t="s">
        <v>108</v>
      </c>
      <c r="E43" s="46" t="s">
        <v>137</v>
      </c>
      <c r="F43" s="42">
        <v>2333875</v>
      </c>
      <c r="G43" s="42">
        <v>1742999</v>
      </c>
      <c r="H43" s="37">
        <f t="shared" si="1"/>
        <v>74.682620106046812</v>
      </c>
      <c r="I43" s="40">
        <v>475444</v>
      </c>
      <c r="J43" s="38">
        <v>325.19</v>
      </c>
      <c r="K43" s="39">
        <v>3.2199999999999999E-2</v>
      </c>
      <c r="L43" s="44">
        <v>2.1259151340774292</v>
      </c>
      <c r="M43" s="58">
        <v>278</v>
      </c>
      <c r="N43" s="58">
        <v>13</v>
      </c>
      <c r="O43" s="17">
        <v>1823594</v>
      </c>
      <c r="P43" s="20">
        <v>66028</v>
      </c>
      <c r="Q43" s="21">
        <v>1.8103810387619175</v>
      </c>
      <c r="R43" s="20">
        <v>156428</v>
      </c>
      <c r="S43" s="22"/>
    </row>
    <row r="44" spans="1:19" ht="16.5" customHeight="1" x14ac:dyDescent="0.3">
      <c r="A44" s="14" t="s">
        <v>159</v>
      </c>
      <c r="B44" s="15" t="s">
        <v>162</v>
      </c>
      <c r="C44" s="24" t="s">
        <v>164</v>
      </c>
      <c r="D44" s="15">
        <v>1343</v>
      </c>
      <c r="E44" s="46" t="s">
        <v>137</v>
      </c>
      <c r="F44" s="40">
        <v>2569328</v>
      </c>
      <c r="G44" s="40">
        <v>1772428</v>
      </c>
      <c r="H44" s="37">
        <f t="shared" si="1"/>
        <v>68.984107906814543</v>
      </c>
      <c r="I44" s="40">
        <v>459050</v>
      </c>
      <c r="J44" s="38">
        <v>338.31</v>
      </c>
      <c r="K44" s="39">
        <v>2.9700000000000001E-2</v>
      </c>
      <c r="L44" s="44">
        <v>6.28</v>
      </c>
      <c r="M44" s="58">
        <v>278</v>
      </c>
      <c r="N44" s="58">
        <v>12</v>
      </c>
      <c r="O44" s="17">
        <v>4819784</v>
      </c>
      <c r="P44" s="20">
        <v>54070</v>
      </c>
      <c r="Q44" s="21">
        <v>1.1218345054467171</v>
      </c>
      <c r="R44" s="20">
        <v>156500</v>
      </c>
      <c r="S44" s="22"/>
    </row>
    <row r="45" spans="1:19" ht="16.5" customHeight="1" x14ac:dyDescent="0.3">
      <c r="A45" s="14" t="s">
        <v>159</v>
      </c>
      <c r="B45" s="15" t="s">
        <v>163</v>
      </c>
      <c r="C45" s="24" t="s">
        <v>164</v>
      </c>
      <c r="D45" s="15">
        <v>2018</v>
      </c>
      <c r="E45" s="46" t="s">
        <v>137</v>
      </c>
      <c r="F45" s="40">
        <v>3201510</v>
      </c>
      <c r="G45" s="40">
        <v>2290371</v>
      </c>
      <c r="H45" s="37">
        <f t="shared" si="1"/>
        <v>71.540335654113221</v>
      </c>
      <c r="I45" s="40">
        <v>467993</v>
      </c>
      <c r="J45" s="38">
        <v>441.19</v>
      </c>
      <c r="K45" s="39">
        <v>2.7699999999999999E-2</v>
      </c>
      <c r="L45" s="44">
        <v>4.45</v>
      </c>
      <c r="M45" s="58">
        <v>275</v>
      </c>
      <c r="N45" s="58">
        <v>7</v>
      </c>
      <c r="O45" s="17">
        <v>1816753</v>
      </c>
      <c r="P45" s="20">
        <v>14184</v>
      </c>
      <c r="Q45" s="21">
        <v>0.78073353945197832</v>
      </c>
      <c r="R45" s="20">
        <v>155998</v>
      </c>
      <c r="S45" s="22"/>
    </row>
    <row r="46" spans="1:19" ht="16.5" customHeight="1" x14ac:dyDescent="0.3">
      <c r="A46" s="14" t="s">
        <v>109</v>
      </c>
      <c r="B46" s="15" t="s">
        <v>110</v>
      </c>
      <c r="C46" s="16" t="s">
        <v>111</v>
      </c>
      <c r="D46" s="15" t="s">
        <v>112</v>
      </c>
      <c r="E46" s="46" t="s">
        <v>137</v>
      </c>
      <c r="F46" s="40">
        <v>6451172</v>
      </c>
      <c r="G46" s="40">
        <v>4615314</v>
      </c>
      <c r="H46" s="37">
        <f t="shared" si="1"/>
        <v>71.542256197788561</v>
      </c>
      <c r="I46" s="40">
        <v>431695</v>
      </c>
      <c r="J46" s="38">
        <v>838.86</v>
      </c>
      <c r="K46" s="39">
        <v>2.7699999999999999E-2</v>
      </c>
      <c r="L46" s="44">
        <v>3.8376197065475139</v>
      </c>
      <c r="M46" s="58">
        <v>278</v>
      </c>
      <c r="N46" s="58">
        <v>6</v>
      </c>
      <c r="O46" s="17">
        <v>2711689</v>
      </c>
      <c r="P46" s="20">
        <v>165063</v>
      </c>
      <c r="Q46" s="21">
        <v>3.0435459228547228</v>
      </c>
      <c r="R46" s="20">
        <v>156677</v>
      </c>
      <c r="S46" s="22"/>
    </row>
    <row r="47" spans="1:19" ht="16.5" customHeight="1" x14ac:dyDescent="0.3">
      <c r="A47" s="14" t="s">
        <v>109</v>
      </c>
      <c r="B47" s="15" t="s">
        <v>113</v>
      </c>
      <c r="C47" s="16" t="s">
        <v>111</v>
      </c>
      <c r="D47" s="15" t="s">
        <v>114</v>
      </c>
      <c r="E47" s="46" t="s">
        <v>137</v>
      </c>
      <c r="F47" s="40">
        <v>4390134</v>
      </c>
      <c r="G47" s="40">
        <v>3604945</v>
      </c>
      <c r="H47" s="37">
        <f t="shared" si="1"/>
        <v>82.114691715560397</v>
      </c>
      <c r="I47" s="40">
        <v>475689</v>
      </c>
      <c r="J47" s="38">
        <v>689.15</v>
      </c>
      <c r="K47" s="39">
        <v>2.6700000000000002E-2</v>
      </c>
      <c r="L47" s="44">
        <v>1.6659859674361615</v>
      </c>
      <c r="M47" s="58">
        <v>278</v>
      </c>
      <c r="N47" s="58">
        <v>10</v>
      </c>
      <c r="O47" s="17">
        <v>2106810</v>
      </c>
      <c r="P47" s="20">
        <v>24461</v>
      </c>
      <c r="Q47" s="21">
        <v>0.58052221130524351</v>
      </c>
      <c r="R47" s="20">
        <v>156591</v>
      </c>
      <c r="S47" s="22"/>
    </row>
    <row r="48" spans="1:19" ht="16.5" customHeight="1" x14ac:dyDescent="0.3">
      <c r="A48" s="14" t="s">
        <v>109</v>
      </c>
      <c r="B48" s="15" t="s">
        <v>115</v>
      </c>
      <c r="C48" s="16" t="s">
        <v>111</v>
      </c>
      <c r="D48" s="15" t="s">
        <v>116</v>
      </c>
      <c r="E48" s="46" t="s">
        <v>137</v>
      </c>
      <c r="F48" s="40">
        <v>4426963</v>
      </c>
      <c r="G48" s="40">
        <v>2695096</v>
      </c>
      <c r="H48" s="37">
        <f t="shared" si="1"/>
        <v>60.879117354267478</v>
      </c>
      <c r="I48" s="40">
        <v>414476</v>
      </c>
      <c r="J48" s="18">
        <v>499.26</v>
      </c>
      <c r="K48" s="19">
        <v>2.63E-2</v>
      </c>
      <c r="L48" s="41">
        <v>5.1125592055935192</v>
      </c>
      <c r="M48" s="57">
        <v>280</v>
      </c>
      <c r="N48" s="57">
        <v>7</v>
      </c>
      <c r="O48" s="20">
        <v>2235632</v>
      </c>
      <c r="P48" s="20">
        <v>69417</v>
      </c>
      <c r="Q48" s="21">
        <v>1.5525140094613068</v>
      </c>
      <c r="R48" s="20">
        <v>156672</v>
      </c>
      <c r="S48" s="22"/>
    </row>
    <row r="49" spans="1:19" ht="16.5" customHeight="1" x14ac:dyDescent="0.3">
      <c r="A49" s="14" t="s">
        <v>109</v>
      </c>
      <c r="B49" s="15" t="s">
        <v>117</v>
      </c>
      <c r="C49" s="16" t="s">
        <v>118</v>
      </c>
      <c r="D49" s="15" t="s">
        <v>119</v>
      </c>
      <c r="E49" s="46" t="s">
        <v>137</v>
      </c>
      <c r="F49" s="40">
        <v>4506052</v>
      </c>
      <c r="G49" s="40">
        <v>3193933</v>
      </c>
      <c r="H49" s="37">
        <f t="shared" si="1"/>
        <v>70.880961870835051</v>
      </c>
      <c r="I49" s="40">
        <v>478307</v>
      </c>
      <c r="J49" s="18">
        <v>577.54999999999995</v>
      </c>
      <c r="K49" s="19">
        <v>2.75E-2</v>
      </c>
      <c r="L49" s="41">
        <v>1.1703962888684341</v>
      </c>
      <c r="M49" s="57">
        <v>276</v>
      </c>
      <c r="N49" s="57">
        <v>12</v>
      </c>
      <c r="O49" s="20">
        <v>2114923</v>
      </c>
      <c r="P49" s="20">
        <v>123261</v>
      </c>
      <c r="Q49" s="21">
        <v>2.9140777229241919</v>
      </c>
      <c r="R49" s="20">
        <v>156677</v>
      </c>
      <c r="S49" s="22"/>
    </row>
    <row r="50" spans="1:19" ht="16.5" customHeight="1" x14ac:dyDescent="0.3">
      <c r="A50" s="14" t="s">
        <v>109</v>
      </c>
      <c r="B50" s="15" t="s">
        <v>120</v>
      </c>
      <c r="C50" s="16" t="s">
        <v>121</v>
      </c>
      <c r="D50" s="15" t="s">
        <v>122</v>
      </c>
      <c r="E50" s="46" t="s">
        <v>137</v>
      </c>
      <c r="F50" s="40">
        <v>5318843</v>
      </c>
      <c r="G50" s="40">
        <v>4328165</v>
      </c>
      <c r="H50" s="37">
        <f t="shared" si="1"/>
        <v>81.374182317470172</v>
      </c>
      <c r="I50" s="40">
        <v>478827</v>
      </c>
      <c r="J50" s="18">
        <v>827.08</v>
      </c>
      <c r="K50" s="19">
        <v>2.4E-2</v>
      </c>
      <c r="L50" s="41">
        <v>1.4160575932507147</v>
      </c>
      <c r="M50" s="57">
        <v>276</v>
      </c>
      <c r="N50" s="57">
        <v>8</v>
      </c>
      <c r="O50" s="20">
        <v>2539419</v>
      </c>
      <c r="P50" s="20">
        <v>140861</v>
      </c>
      <c r="Q50" s="21">
        <v>2.773488738959581</v>
      </c>
      <c r="R50" s="20">
        <v>156677</v>
      </c>
      <c r="S50" s="22"/>
    </row>
    <row r="51" spans="1:19" ht="16.5" customHeight="1" x14ac:dyDescent="0.3">
      <c r="A51" s="15" t="s">
        <v>155</v>
      </c>
      <c r="B51" s="15" t="s">
        <v>123</v>
      </c>
      <c r="C51" s="24" t="s">
        <v>164</v>
      </c>
      <c r="D51" s="15">
        <v>32</v>
      </c>
      <c r="E51" s="46" t="s">
        <v>137</v>
      </c>
      <c r="F51" s="40">
        <v>3141255</v>
      </c>
      <c r="G51" s="40">
        <v>2140047</v>
      </c>
      <c r="H51" s="37">
        <f t="shared" si="1"/>
        <v>68.127133900304187</v>
      </c>
      <c r="I51" s="40">
        <v>475599</v>
      </c>
      <c r="J51" s="18">
        <v>389.07</v>
      </c>
      <c r="K51" s="19">
        <v>2.6700000000000002E-2</v>
      </c>
      <c r="L51" s="41">
        <v>1.2066663821953465</v>
      </c>
      <c r="M51" s="57">
        <v>277</v>
      </c>
      <c r="N51" s="57">
        <v>11</v>
      </c>
      <c r="O51" s="20">
        <v>873342</v>
      </c>
      <c r="P51" s="20">
        <v>55805</v>
      </c>
      <c r="Q51" s="21">
        <v>3.1949110428675134</v>
      </c>
      <c r="R51" s="20">
        <v>156677</v>
      </c>
      <c r="S51" s="22"/>
    </row>
    <row r="52" spans="1:19" ht="16.5" customHeight="1" x14ac:dyDescent="0.3">
      <c r="A52" s="15" t="s">
        <v>156</v>
      </c>
      <c r="B52" s="15" t="s">
        <v>124</v>
      </c>
      <c r="C52" s="24" t="s">
        <v>164</v>
      </c>
      <c r="D52" s="15">
        <v>33</v>
      </c>
      <c r="E52" s="46" t="s">
        <v>137</v>
      </c>
      <c r="F52" s="40">
        <v>4572249</v>
      </c>
      <c r="G52" s="40">
        <v>3545815</v>
      </c>
      <c r="H52" s="37">
        <f t="shared" si="1"/>
        <v>77.550785182521778</v>
      </c>
      <c r="I52" s="40">
        <v>470437</v>
      </c>
      <c r="J52" s="23">
        <v>657.54</v>
      </c>
      <c r="K52" s="19">
        <v>2.5899999999999999E-2</v>
      </c>
      <c r="L52" s="41">
        <v>1.911342481118216</v>
      </c>
      <c r="M52" s="57">
        <v>276</v>
      </c>
      <c r="N52" s="57">
        <v>8</v>
      </c>
      <c r="O52" s="20">
        <v>2307198</v>
      </c>
      <c r="P52" s="20">
        <v>160131</v>
      </c>
      <c r="Q52" s="21">
        <v>3.4702483271916842</v>
      </c>
      <c r="R52" s="20">
        <v>156677</v>
      </c>
      <c r="S52" s="22"/>
    </row>
    <row r="53" spans="1:19" ht="16.5" customHeight="1" x14ac:dyDescent="0.3">
      <c r="A53" s="15" t="s">
        <v>157</v>
      </c>
      <c r="B53" s="15" t="s">
        <v>125</v>
      </c>
      <c r="C53" s="24" t="s">
        <v>164</v>
      </c>
      <c r="D53" s="15">
        <v>34</v>
      </c>
      <c r="E53" s="46" t="s">
        <v>137</v>
      </c>
      <c r="F53" s="40">
        <v>4332139</v>
      </c>
      <c r="G53" s="40">
        <v>3249810</v>
      </c>
      <c r="H53" s="37">
        <f t="shared" si="1"/>
        <v>75.016291028519632</v>
      </c>
      <c r="I53" s="40">
        <v>425772</v>
      </c>
      <c r="J53" s="23">
        <v>605.95000000000005</v>
      </c>
      <c r="K53" s="19">
        <v>2.7300000000000001E-2</v>
      </c>
      <c r="L53" s="41">
        <v>3.6763854261278781</v>
      </c>
      <c r="M53" s="57">
        <v>279</v>
      </c>
      <c r="N53" s="57">
        <v>8</v>
      </c>
      <c r="O53" s="20">
        <v>2418655</v>
      </c>
      <c r="P53" s="20">
        <v>219401</v>
      </c>
      <c r="Q53" s="21">
        <v>4.5355993310331568</v>
      </c>
      <c r="R53" s="20">
        <v>156672</v>
      </c>
      <c r="S53" s="22"/>
    </row>
    <row r="54" spans="1:19" ht="16.5" customHeight="1" x14ac:dyDescent="0.3">
      <c r="A54" s="14" t="s">
        <v>126</v>
      </c>
      <c r="B54" s="15" t="s">
        <v>127</v>
      </c>
      <c r="C54" s="16" t="s">
        <v>128</v>
      </c>
      <c r="D54" s="15" t="s">
        <v>129</v>
      </c>
      <c r="E54" s="46" t="s">
        <v>137</v>
      </c>
      <c r="F54" s="40">
        <v>3262476</v>
      </c>
      <c r="G54" s="40">
        <v>2467867</v>
      </c>
      <c r="H54" s="37">
        <f t="shared" si="1"/>
        <v>75.643989411722885</v>
      </c>
      <c r="I54" s="40">
        <v>457323</v>
      </c>
      <c r="J54" s="18">
        <v>470.21</v>
      </c>
      <c r="K54" s="19">
        <v>3.3000000000000002E-2</v>
      </c>
      <c r="L54" s="41">
        <v>2.7687187208543893</v>
      </c>
      <c r="M54" s="57">
        <v>276</v>
      </c>
      <c r="N54" s="57">
        <v>8</v>
      </c>
      <c r="O54" s="20">
        <v>2766846</v>
      </c>
      <c r="P54" s="20">
        <v>201276</v>
      </c>
      <c r="Q54" s="21">
        <v>3.6372823062794239</v>
      </c>
      <c r="R54" s="20">
        <v>156756</v>
      </c>
      <c r="S54" s="22"/>
    </row>
    <row r="55" spans="1:19" ht="16.5" customHeight="1" x14ac:dyDescent="0.3">
      <c r="A55" s="14" t="s">
        <v>126</v>
      </c>
      <c r="B55" s="15" t="s">
        <v>130</v>
      </c>
      <c r="C55" s="16" t="s">
        <v>131</v>
      </c>
      <c r="D55" s="15" t="s">
        <v>132</v>
      </c>
      <c r="E55" s="46" t="s">
        <v>137</v>
      </c>
      <c r="F55" s="40">
        <v>3269477</v>
      </c>
      <c r="G55" s="40">
        <v>1910839</v>
      </c>
      <c r="H55" s="37">
        <f t="shared" si="1"/>
        <v>58.444791017034227</v>
      </c>
      <c r="I55" s="40">
        <v>365267</v>
      </c>
      <c r="J55" s="18">
        <v>369.97</v>
      </c>
      <c r="K55" s="19">
        <v>3.3099999999999997E-2</v>
      </c>
      <c r="L55" s="41">
        <v>8.4649521173809941</v>
      </c>
      <c r="M55" s="57">
        <v>275</v>
      </c>
      <c r="N55" s="57">
        <v>6</v>
      </c>
      <c r="O55" s="20">
        <v>2744033</v>
      </c>
      <c r="P55" s="20">
        <v>11053</v>
      </c>
      <c r="Q55" s="21">
        <v>0.20140063913225534</v>
      </c>
      <c r="R55" s="20">
        <v>154648</v>
      </c>
      <c r="S55" s="22"/>
    </row>
    <row r="56" spans="1:19" ht="16.5" customHeight="1" x14ac:dyDescent="0.3">
      <c r="A56" s="14" t="s">
        <v>126</v>
      </c>
      <c r="B56" s="15" t="s">
        <v>133</v>
      </c>
      <c r="C56" s="16" t="s">
        <v>145</v>
      </c>
      <c r="D56" s="15" t="s">
        <v>148</v>
      </c>
      <c r="E56" s="46" t="s">
        <v>137</v>
      </c>
      <c r="F56" s="40">
        <v>4303444</v>
      </c>
      <c r="G56" s="40">
        <v>2718451</v>
      </c>
      <c r="H56" s="37">
        <f t="shared" si="1"/>
        <v>63.169196578368393</v>
      </c>
      <c r="I56" s="40">
        <v>380648</v>
      </c>
      <c r="J56" s="23">
        <v>531.51</v>
      </c>
      <c r="K56" s="19">
        <v>3.2399999999999998E-2</v>
      </c>
      <c r="L56" s="41">
        <v>6.2024907496022488</v>
      </c>
      <c r="M56" s="57">
        <v>274</v>
      </c>
      <c r="N56" s="57">
        <v>8</v>
      </c>
      <c r="O56" s="20">
        <v>1825986</v>
      </c>
      <c r="P56" s="20">
        <v>21938</v>
      </c>
      <c r="Q56" s="21">
        <v>0.60071654437657251</v>
      </c>
      <c r="R56" s="20">
        <v>156199</v>
      </c>
      <c r="S56" s="22"/>
    </row>
    <row r="57" spans="1:19" ht="16.5" customHeight="1" x14ac:dyDescent="0.3">
      <c r="A57" s="14" t="s">
        <v>126</v>
      </c>
      <c r="B57" s="15" t="s">
        <v>134</v>
      </c>
      <c r="C57" s="16" t="s">
        <v>145</v>
      </c>
      <c r="D57" s="15" t="s">
        <v>149</v>
      </c>
      <c r="E57" s="46" t="s">
        <v>137</v>
      </c>
      <c r="F57" s="40">
        <v>3791871</v>
      </c>
      <c r="G57" s="40">
        <v>2533706</v>
      </c>
      <c r="H57" s="37">
        <f t="shared" si="1"/>
        <v>66.819414479026321</v>
      </c>
      <c r="I57" s="40">
        <v>393821</v>
      </c>
      <c r="J57" s="23">
        <v>492.1</v>
      </c>
      <c r="K57" s="19">
        <v>3.2899999999999999E-2</v>
      </c>
      <c r="L57" s="41">
        <v>5.2219790669747086</v>
      </c>
      <c r="M57" s="57">
        <v>273</v>
      </c>
      <c r="N57" s="57">
        <v>7</v>
      </c>
      <c r="O57" s="20">
        <v>3295131</v>
      </c>
      <c r="P57" s="20">
        <v>41356</v>
      </c>
      <c r="Q57" s="21">
        <v>0.62753195548219476</v>
      </c>
      <c r="R57" s="20">
        <v>155720</v>
      </c>
      <c r="S57" s="22"/>
    </row>
    <row r="58" spans="1:19" ht="16.5" customHeight="1" x14ac:dyDescent="0.3">
      <c r="A58" s="14" t="s">
        <v>126</v>
      </c>
      <c r="B58" s="15" t="s">
        <v>135</v>
      </c>
      <c r="C58" s="16" t="s">
        <v>146</v>
      </c>
      <c r="D58" s="15" t="s">
        <v>136</v>
      </c>
      <c r="E58" s="46" t="s">
        <v>137</v>
      </c>
      <c r="F58" s="40">
        <v>3411468</v>
      </c>
      <c r="G58" s="40">
        <v>2792767</v>
      </c>
      <c r="H58" s="37">
        <f t="shared" si="1"/>
        <v>81.864083145437689</v>
      </c>
      <c r="I58" s="40">
        <v>382567</v>
      </c>
      <c r="J58" s="23">
        <v>549.92999999999995</v>
      </c>
      <c r="K58" s="19">
        <v>3.32E-2</v>
      </c>
      <c r="L58" s="41">
        <v>6.9589812675635647</v>
      </c>
      <c r="M58" s="57">
        <v>275</v>
      </c>
      <c r="N58" s="57">
        <v>7</v>
      </c>
      <c r="O58" s="20">
        <v>3317121</v>
      </c>
      <c r="P58" s="20">
        <v>296870</v>
      </c>
      <c r="Q58" s="21">
        <v>4.4748141535988584</v>
      </c>
      <c r="R58" s="20">
        <v>156498</v>
      </c>
      <c r="S58" s="22"/>
    </row>
    <row r="59" spans="1:19" x14ac:dyDescent="0.3">
      <c r="I59" s="5"/>
      <c r="J59" s="8"/>
      <c r="K59" s="5"/>
      <c r="L59" s="5"/>
      <c r="M59" s="5"/>
      <c r="N59" s="5"/>
      <c r="Q59" s="22"/>
      <c r="R59" s="26"/>
      <c r="S59" s="3"/>
    </row>
    <row r="60" spans="1:19" x14ac:dyDescent="0.3">
      <c r="E60" s="27" t="s">
        <v>4</v>
      </c>
      <c r="F60" s="5">
        <f>AVERAGE(F4:F58)</f>
        <v>4982379.7454545451</v>
      </c>
      <c r="G60" s="5">
        <f>AVERAGE(G4:G58)</f>
        <v>3694687.5454545454</v>
      </c>
      <c r="H60" s="6">
        <f>AVERAGE(H4:H58)</f>
        <v>74.533660688474313</v>
      </c>
      <c r="I60" s="5">
        <f>AVERAGE(I4:I58)</f>
        <v>447875.8</v>
      </c>
      <c r="J60" s="30">
        <f>AVERAGE(J4:J58)</f>
        <v>680.67399999999986</v>
      </c>
      <c r="K60" s="28">
        <f t="shared" ref="K60" si="2">AVERAGE(K4:K58)</f>
        <v>2.8376363636363637E-2</v>
      </c>
      <c r="L60" s="29">
        <f>AVERAGE(L4:L58)</f>
        <v>3.6670602682047337</v>
      </c>
      <c r="M60" s="59">
        <f>AVERAGE(M4:M58)</f>
        <v>276.61818181818182</v>
      </c>
      <c r="N60" s="59">
        <f>AVERAGE(N4:N58)</f>
        <v>9.1454545454545446</v>
      </c>
      <c r="O60" s="5">
        <f>AVERAGE(O4:O58)</f>
        <v>2521081.5090909093</v>
      </c>
      <c r="P60" s="5">
        <f>AVERAGE(P4:P58)</f>
        <v>108622.47272727273</v>
      </c>
      <c r="Q60" s="30">
        <v>2.2512447047689341</v>
      </c>
      <c r="R60" s="5">
        <f>AVERAGE(R4:R58)</f>
        <v>156454.78181818183</v>
      </c>
      <c r="S60" s="3"/>
    </row>
    <row r="61" spans="1:19" x14ac:dyDescent="0.3">
      <c r="I61" s="30">
        <f>MIN(I4:I58)</f>
        <v>359467</v>
      </c>
      <c r="J61" s="30">
        <f>MAX(J4:J58)</f>
        <v>2688.39</v>
      </c>
      <c r="Q61" s="30"/>
      <c r="R61" s="30"/>
    </row>
    <row r="62" spans="1:19" x14ac:dyDescent="0.3">
      <c r="Q62" s="7"/>
      <c r="R62" s="7"/>
    </row>
    <row r="63" spans="1:19" x14ac:dyDescent="0.3">
      <c r="Q63" s="7"/>
      <c r="R63" s="7"/>
    </row>
    <row r="64" spans="1:19" x14ac:dyDescent="0.3">
      <c r="Q64" s="7"/>
      <c r="R64" s="7"/>
    </row>
    <row r="65" spans="17:18" x14ac:dyDescent="0.3">
      <c r="Q65" s="7"/>
      <c r="R65" s="7"/>
    </row>
  </sheetData>
  <mergeCells count="7">
    <mergeCell ref="O2:R2"/>
    <mergeCell ref="C2:C3"/>
    <mergeCell ref="B2:B3"/>
    <mergeCell ref="A2:A3"/>
    <mergeCell ref="D2:D3"/>
    <mergeCell ref="E2:E3"/>
    <mergeCell ref="F2:L2"/>
  </mergeCells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F679-CFE6-45EE-9BF0-023B62497299}">
  <dimension ref="E1"/>
  <sheetViews>
    <sheetView topLeftCell="A22" workbookViewId="0">
      <selection activeCell="A22" sqref="A1:XFD1048576"/>
    </sheetView>
  </sheetViews>
  <sheetFormatPr defaultRowHeight="15.6" x14ac:dyDescent="0.3"/>
  <cols>
    <col min="5" max="5" width="8.796875" style="36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S1_Table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 Yoo</cp:lastModifiedBy>
  <cp:lastPrinted>2020-11-06T03:50:21Z</cp:lastPrinted>
  <dcterms:created xsi:type="dcterms:W3CDTF">2016-09-27T02:31:12Z</dcterms:created>
  <dcterms:modified xsi:type="dcterms:W3CDTF">2021-02-24T01:21:47Z</dcterms:modified>
</cp:coreProperties>
</file>