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9de86cc020bac89/Documents/"/>
    </mc:Choice>
  </mc:AlternateContent>
  <xr:revisionPtr revIDLastSave="0" documentId="8_{C0C6277A-F6C0-4312-B0E4-08FBF762151E}" xr6:coauthVersionLast="46" xr6:coauthVersionMax="46" xr10:uidLastSave="{00000000-0000-0000-0000-000000000000}"/>
  <bookViews>
    <workbookView xWindow="3252" yWindow="2580" windowWidth="17280" windowHeight="8994" tabRatio="879" xr2:uid="{00000000-000D-0000-FFFF-FFFF00000000}"/>
  </bookViews>
  <sheets>
    <sheet name="Input_data_and_results" sheetId="1" r:id="rId1"/>
    <sheet name="ASR_results_with_ranges" sheetId="18" r:id="rId2"/>
    <sheet name="Data_for_all_trackways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0" i="1" l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K131" i="11" l="1"/>
  <c r="AC2" i="11"/>
  <c r="K130" i="11"/>
  <c r="K132" i="11"/>
  <c r="AN187" i="11"/>
  <c r="AM187" i="11"/>
  <c r="AL187" i="11"/>
  <c r="AK187" i="11"/>
  <c r="AJ187" i="11"/>
  <c r="AC187" i="11"/>
  <c r="AB187" i="11"/>
  <c r="AF187" i="11" s="1"/>
  <c r="AN186" i="11"/>
  <c r="AM186" i="11"/>
  <c r="AL186" i="11"/>
  <c r="AK186" i="11"/>
  <c r="AJ186" i="11"/>
  <c r="AC186" i="11"/>
  <c r="AB186" i="11"/>
  <c r="AI186" i="11" s="1"/>
  <c r="AN185" i="11"/>
  <c r="AM185" i="11"/>
  <c r="AL185" i="11"/>
  <c r="AK185" i="11"/>
  <c r="AJ185" i="11"/>
  <c r="AC185" i="11"/>
  <c r="AB185" i="11"/>
  <c r="AF185" i="11" s="1"/>
  <c r="AN184" i="11"/>
  <c r="AM184" i="11"/>
  <c r="AL184" i="11"/>
  <c r="AK184" i="11"/>
  <c r="AJ184" i="11"/>
  <c r="AC184" i="11"/>
  <c r="AB184" i="11"/>
  <c r="AE184" i="11" s="1"/>
  <c r="AN183" i="11"/>
  <c r="AM183" i="11"/>
  <c r="AL183" i="11"/>
  <c r="AK183" i="11"/>
  <c r="AJ183" i="11"/>
  <c r="AC183" i="11"/>
  <c r="AB183" i="11"/>
  <c r="AH183" i="11" s="1"/>
  <c r="AN182" i="11"/>
  <c r="AM182" i="11"/>
  <c r="AL182" i="11"/>
  <c r="AK182" i="11"/>
  <c r="AJ182" i="11"/>
  <c r="AC182" i="11"/>
  <c r="AB182" i="11"/>
  <c r="AE182" i="11" s="1"/>
  <c r="AN181" i="11"/>
  <c r="AM181" i="11"/>
  <c r="AL181" i="11"/>
  <c r="AK181" i="11"/>
  <c r="AJ181" i="11"/>
  <c r="AC181" i="11"/>
  <c r="AB181" i="11"/>
  <c r="AF181" i="11" s="1"/>
  <c r="AN180" i="11"/>
  <c r="AM180" i="11"/>
  <c r="AL180" i="11"/>
  <c r="AK180" i="11"/>
  <c r="AJ180" i="11"/>
  <c r="AC180" i="11"/>
  <c r="AB180" i="11"/>
  <c r="AI180" i="11" s="1"/>
  <c r="AN179" i="11"/>
  <c r="AM179" i="11"/>
  <c r="AL179" i="11"/>
  <c r="AK179" i="11"/>
  <c r="AJ179" i="11"/>
  <c r="AC179" i="11"/>
  <c r="AB179" i="11"/>
  <c r="AD179" i="11" s="1"/>
  <c r="AN178" i="11"/>
  <c r="AM178" i="11"/>
  <c r="AL178" i="11"/>
  <c r="AK178" i="11"/>
  <c r="AJ178" i="11"/>
  <c r="AC178" i="11"/>
  <c r="AB178" i="11"/>
  <c r="AI178" i="11" s="1"/>
  <c r="AN177" i="11"/>
  <c r="AM177" i="11"/>
  <c r="AL177" i="11"/>
  <c r="AK177" i="11"/>
  <c r="AJ177" i="11"/>
  <c r="AC177" i="11"/>
  <c r="AB177" i="11"/>
  <c r="AF177" i="11" s="1"/>
  <c r="AN176" i="11"/>
  <c r="AM176" i="11"/>
  <c r="AL176" i="11"/>
  <c r="AK176" i="11"/>
  <c r="AJ176" i="11"/>
  <c r="AC176" i="11"/>
  <c r="AB176" i="11"/>
  <c r="AE176" i="11" s="1"/>
  <c r="AN175" i="11"/>
  <c r="AM175" i="11"/>
  <c r="AL175" i="11"/>
  <c r="AK175" i="11"/>
  <c r="AJ175" i="11"/>
  <c r="AC175" i="11"/>
  <c r="AB175" i="11"/>
  <c r="AH175" i="11" s="1"/>
  <c r="AN174" i="11"/>
  <c r="AM174" i="11"/>
  <c r="AL174" i="11"/>
  <c r="AK174" i="11"/>
  <c r="AJ174" i="11"/>
  <c r="AC174" i="11"/>
  <c r="AB174" i="11"/>
  <c r="AE174" i="11" s="1"/>
  <c r="AN173" i="11"/>
  <c r="AM173" i="11"/>
  <c r="AL173" i="11"/>
  <c r="AK173" i="11"/>
  <c r="AJ173" i="11"/>
  <c r="AC173" i="11"/>
  <c r="AB173" i="11"/>
  <c r="AD173" i="11" s="1"/>
  <c r="AN172" i="11"/>
  <c r="AM172" i="11"/>
  <c r="AL172" i="11"/>
  <c r="AK172" i="11"/>
  <c r="AJ172" i="11"/>
  <c r="AC172" i="11"/>
  <c r="AB172" i="11"/>
  <c r="AI172" i="11" s="1"/>
  <c r="AN171" i="11"/>
  <c r="AM171" i="11"/>
  <c r="AL171" i="11"/>
  <c r="AK171" i="11"/>
  <c r="AJ171" i="11"/>
  <c r="AC171" i="11"/>
  <c r="AB171" i="11"/>
  <c r="AD171" i="11" s="1"/>
  <c r="AN170" i="11"/>
  <c r="AM170" i="11"/>
  <c r="AL170" i="11"/>
  <c r="AK170" i="11"/>
  <c r="AJ170" i="11"/>
  <c r="AC170" i="11"/>
  <c r="AB170" i="11"/>
  <c r="AI170" i="11" s="1"/>
  <c r="AN169" i="11"/>
  <c r="AM169" i="11"/>
  <c r="AL169" i="11"/>
  <c r="AK169" i="11"/>
  <c r="AJ169" i="11"/>
  <c r="AC169" i="11"/>
  <c r="AB169" i="11"/>
  <c r="AF169" i="11" s="1"/>
  <c r="AN168" i="11"/>
  <c r="AM168" i="11"/>
  <c r="AL168" i="11"/>
  <c r="AK168" i="11"/>
  <c r="AJ168" i="11"/>
  <c r="AC168" i="11"/>
  <c r="AB168" i="11"/>
  <c r="AE168" i="11" s="1"/>
  <c r="AN167" i="11"/>
  <c r="AM167" i="11"/>
  <c r="AL167" i="11"/>
  <c r="AK167" i="11"/>
  <c r="AJ167" i="11"/>
  <c r="AC167" i="11"/>
  <c r="AB167" i="11"/>
  <c r="AH167" i="11" s="1"/>
  <c r="AN166" i="11"/>
  <c r="AM166" i="11"/>
  <c r="AL166" i="11"/>
  <c r="AK166" i="11"/>
  <c r="AJ166" i="11"/>
  <c r="AC166" i="11"/>
  <c r="AB166" i="11"/>
  <c r="AE166" i="11" s="1"/>
  <c r="AN165" i="11"/>
  <c r="AM165" i="11"/>
  <c r="AL165" i="11"/>
  <c r="AK165" i="11"/>
  <c r="AJ165" i="11"/>
  <c r="AC165" i="11"/>
  <c r="AB165" i="11"/>
  <c r="AD165" i="11" s="1"/>
  <c r="AN164" i="11"/>
  <c r="AM164" i="11"/>
  <c r="AL164" i="11"/>
  <c r="AK164" i="11"/>
  <c r="AJ164" i="11"/>
  <c r="AC164" i="11"/>
  <c r="AB164" i="11"/>
  <c r="AI164" i="11" s="1"/>
  <c r="AN163" i="11"/>
  <c r="AM163" i="11"/>
  <c r="AL163" i="11"/>
  <c r="AK163" i="11"/>
  <c r="AJ163" i="11"/>
  <c r="AC163" i="11"/>
  <c r="AB163" i="11"/>
  <c r="AD163" i="11" s="1"/>
  <c r="AN162" i="11"/>
  <c r="AM162" i="11"/>
  <c r="AL162" i="11"/>
  <c r="AK162" i="11"/>
  <c r="AJ162" i="11"/>
  <c r="AC162" i="11"/>
  <c r="AB162" i="11"/>
  <c r="AI162" i="11" s="1"/>
  <c r="AN161" i="11"/>
  <c r="AM161" i="11"/>
  <c r="AL161" i="11"/>
  <c r="AK161" i="11"/>
  <c r="AJ161" i="11"/>
  <c r="AC161" i="11"/>
  <c r="AB161" i="11"/>
  <c r="AF161" i="11" s="1"/>
  <c r="AN160" i="11"/>
  <c r="AM160" i="11"/>
  <c r="AL160" i="11"/>
  <c r="AK160" i="11"/>
  <c r="AJ160" i="11"/>
  <c r="AC160" i="11"/>
  <c r="AB160" i="11"/>
  <c r="AE160" i="11" s="1"/>
  <c r="AN159" i="11"/>
  <c r="AM159" i="11"/>
  <c r="AL159" i="11"/>
  <c r="AK159" i="11"/>
  <c r="AJ159" i="11"/>
  <c r="AC159" i="11"/>
  <c r="AB159" i="11"/>
  <c r="AH159" i="11" s="1"/>
  <c r="AN158" i="11"/>
  <c r="AM158" i="11"/>
  <c r="AL158" i="11"/>
  <c r="AK158" i="11"/>
  <c r="AJ158" i="11"/>
  <c r="AC158" i="11"/>
  <c r="AB158" i="11"/>
  <c r="AE158" i="11" s="1"/>
  <c r="AN157" i="11"/>
  <c r="AM157" i="11"/>
  <c r="AL157" i="11"/>
  <c r="AK157" i="11"/>
  <c r="AJ157" i="11"/>
  <c r="AC157" i="11"/>
  <c r="AB157" i="11"/>
  <c r="AF157" i="11" s="1"/>
  <c r="AN156" i="11"/>
  <c r="AM156" i="11"/>
  <c r="AL156" i="11"/>
  <c r="AK156" i="11"/>
  <c r="AJ156" i="11"/>
  <c r="AC156" i="11"/>
  <c r="AB156" i="11"/>
  <c r="AD156" i="11" s="1"/>
  <c r="AN155" i="11"/>
  <c r="AM155" i="11"/>
  <c r="AL155" i="11"/>
  <c r="AK155" i="11"/>
  <c r="AJ155" i="11"/>
  <c r="AC155" i="11"/>
  <c r="AB155" i="11"/>
  <c r="AH155" i="11" s="1"/>
  <c r="AN154" i="11"/>
  <c r="AM154" i="11"/>
  <c r="AL154" i="11"/>
  <c r="AK154" i="11"/>
  <c r="AJ154" i="11"/>
  <c r="AC154" i="11"/>
  <c r="AB154" i="11"/>
  <c r="AI154" i="11" s="1"/>
  <c r="AN153" i="11"/>
  <c r="AM153" i="11"/>
  <c r="AL153" i="11"/>
  <c r="AK153" i="11"/>
  <c r="AJ153" i="11"/>
  <c r="AC153" i="11"/>
  <c r="AB153" i="11"/>
  <c r="AI153" i="11" s="1"/>
  <c r="AN152" i="11"/>
  <c r="AM152" i="11"/>
  <c r="AL152" i="11"/>
  <c r="AK152" i="11"/>
  <c r="AJ152" i="11"/>
  <c r="AC152" i="11"/>
  <c r="AB152" i="11"/>
  <c r="AH152" i="11" s="1"/>
  <c r="AN151" i="11"/>
  <c r="AM151" i="11"/>
  <c r="AL151" i="11"/>
  <c r="AK151" i="11"/>
  <c r="AJ151" i="11"/>
  <c r="AC151" i="11"/>
  <c r="AB151" i="11"/>
  <c r="AD151" i="11" s="1"/>
  <c r="AN150" i="11"/>
  <c r="AM150" i="11"/>
  <c r="AL150" i="11"/>
  <c r="AK150" i="11"/>
  <c r="AJ150" i="11"/>
  <c r="AC150" i="11"/>
  <c r="AB150" i="11"/>
  <c r="AI150" i="11" s="1"/>
  <c r="AN149" i="11"/>
  <c r="AM149" i="11"/>
  <c r="AL149" i="11"/>
  <c r="AK149" i="11"/>
  <c r="AJ149" i="11"/>
  <c r="AC149" i="11"/>
  <c r="AB149" i="11"/>
  <c r="AF149" i="11" s="1"/>
  <c r="AN148" i="11"/>
  <c r="AM148" i="11"/>
  <c r="AL148" i="11"/>
  <c r="AK148" i="11"/>
  <c r="AJ148" i="11"/>
  <c r="AC148" i="11"/>
  <c r="AB148" i="11"/>
  <c r="AE148" i="11" s="1"/>
  <c r="AN147" i="11"/>
  <c r="AM147" i="11"/>
  <c r="AL147" i="11"/>
  <c r="AK147" i="11"/>
  <c r="AJ147" i="11"/>
  <c r="AC147" i="11"/>
  <c r="AB147" i="11"/>
  <c r="AH147" i="11" s="1"/>
  <c r="AN146" i="11"/>
  <c r="AM146" i="11"/>
  <c r="AL146" i="11"/>
  <c r="AK146" i="11"/>
  <c r="AJ146" i="11"/>
  <c r="AC146" i="11"/>
  <c r="AB146" i="11"/>
  <c r="AI146" i="11" s="1"/>
  <c r="AN145" i="11"/>
  <c r="AM145" i="11"/>
  <c r="AL145" i="11"/>
  <c r="AK145" i="11"/>
  <c r="AJ145" i="11"/>
  <c r="AC145" i="11"/>
  <c r="AB145" i="11"/>
  <c r="AI145" i="11" s="1"/>
  <c r="AN144" i="11"/>
  <c r="AM144" i="11"/>
  <c r="AL144" i="11"/>
  <c r="AK144" i="11"/>
  <c r="AJ144" i="11"/>
  <c r="AC144" i="11"/>
  <c r="AB144" i="11"/>
  <c r="AD144" i="11" s="1"/>
  <c r="AN143" i="11"/>
  <c r="AM143" i="11"/>
  <c r="AL143" i="11"/>
  <c r="AK143" i="11"/>
  <c r="AJ143" i="11"/>
  <c r="AC143" i="11"/>
  <c r="AB143" i="11"/>
  <c r="AD143" i="11" s="1"/>
  <c r="AN142" i="11"/>
  <c r="AM142" i="11"/>
  <c r="AL142" i="11"/>
  <c r="AK142" i="11"/>
  <c r="AJ142" i="11"/>
  <c r="AC142" i="11"/>
  <c r="AB142" i="11"/>
  <c r="AI142" i="11" s="1"/>
  <c r="AN141" i="11"/>
  <c r="AM141" i="11"/>
  <c r="AL141" i="11"/>
  <c r="AK141" i="11"/>
  <c r="AJ141" i="11"/>
  <c r="AC141" i="11"/>
  <c r="AB141" i="11"/>
  <c r="AH141" i="11" s="1"/>
  <c r="AN140" i="11"/>
  <c r="AM140" i="11"/>
  <c r="AL140" i="11"/>
  <c r="AK140" i="11"/>
  <c r="AJ140" i="11"/>
  <c r="AC140" i="11"/>
  <c r="AB140" i="11"/>
  <c r="AE140" i="11" s="1"/>
  <c r="AN139" i="11"/>
  <c r="AM139" i="11"/>
  <c r="AL139" i="11"/>
  <c r="AK139" i="11"/>
  <c r="AJ139" i="11"/>
  <c r="AC139" i="11"/>
  <c r="AB139" i="11"/>
  <c r="AG139" i="11" s="1"/>
  <c r="AN138" i="11"/>
  <c r="AM138" i="11"/>
  <c r="AL138" i="11"/>
  <c r="AK138" i="11"/>
  <c r="AJ138" i="11"/>
  <c r="AC138" i="11"/>
  <c r="AB138" i="11"/>
  <c r="AG138" i="11" s="1"/>
  <c r="AN137" i="11"/>
  <c r="AM137" i="11"/>
  <c r="AL137" i="11"/>
  <c r="AK137" i="11"/>
  <c r="AJ137" i="11"/>
  <c r="AC137" i="11"/>
  <c r="AB137" i="11"/>
  <c r="AD137" i="11" s="1"/>
  <c r="AN136" i="11"/>
  <c r="AM136" i="11"/>
  <c r="AL136" i="11"/>
  <c r="AK136" i="11"/>
  <c r="AJ136" i="11"/>
  <c r="AC136" i="11"/>
  <c r="AB136" i="11"/>
  <c r="AI136" i="11" s="1"/>
  <c r="AN135" i="11"/>
  <c r="AM135" i="11"/>
  <c r="AL135" i="11"/>
  <c r="AK135" i="11"/>
  <c r="AJ135" i="11"/>
  <c r="AC135" i="11"/>
  <c r="AB135" i="11"/>
  <c r="AF135" i="11" s="1"/>
  <c r="AN134" i="11"/>
  <c r="AM134" i="11"/>
  <c r="AL134" i="11"/>
  <c r="AK134" i="11"/>
  <c r="AJ134" i="11"/>
  <c r="AC134" i="11"/>
  <c r="AB134" i="11"/>
  <c r="AI134" i="11" s="1"/>
  <c r="AN133" i="11"/>
  <c r="AM133" i="11"/>
  <c r="AL133" i="11"/>
  <c r="AK133" i="11"/>
  <c r="AJ133" i="11"/>
  <c r="AC133" i="11"/>
  <c r="AB133" i="11"/>
  <c r="AH133" i="11" s="1"/>
  <c r="AN132" i="11"/>
  <c r="AM132" i="11"/>
  <c r="AL132" i="11"/>
  <c r="AK132" i="11"/>
  <c r="AJ132" i="11"/>
  <c r="AC132" i="11"/>
  <c r="AB132" i="11"/>
  <c r="AD132" i="11" s="1"/>
  <c r="AN131" i="11"/>
  <c r="AM131" i="11"/>
  <c r="AL131" i="11"/>
  <c r="AK131" i="11"/>
  <c r="AJ131" i="11"/>
  <c r="AC131" i="11"/>
  <c r="AB131" i="11"/>
  <c r="AI131" i="11" s="1"/>
  <c r="AN130" i="11"/>
  <c r="AM130" i="11"/>
  <c r="AL130" i="11"/>
  <c r="AK130" i="11"/>
  <c r="AJ130" i="11"/>
  <c r="AC130" i="11"/>
  <c r="AB130" i="11"/>
  <c r="AF130" i="11" s="1"/>
  <c r="AN128" i="11"/>
  <c r="AM128" i="11"/>
  <c r="AL128" i="11"/>
  <c r="AK128" i="11"/>
  <c r="AJ128" i="11"/>
  <c r="AC128" i="11"/>
  <c r="AB128" i="11"/>
  <c r="AH128" i="11" s="1"/>
  <c r="AN127" i="11"/>
  <c r="AM127" i="11"/>
  <c r="AL127" i="11"/>
  <c r="AK127" i="11"/>
  <c r="AJ127" i="11"/>
  <c r="AC127" i="11"/>
  <c r="AB127" i="11"/>
  <c r="AI127" i="11" s="1"/>
  <c r="AN126" i="11"/>
  <c r="AM126" i="11"/>
  <c r="AL126" i="11"/>
  <c r="AK126" i="11"/>
  <c r="AJ126" i="11"/>
  <c r="AC126" i="11"/>
  <c r="AB126" i="11"/>
  <c r="AD126" i="11" s="1"/>
  <c r="AN125" i="11"/>
  <c r="AM125" i="11"/>
  <c r="AL125" i="11"/>
  <c r="AK125" i="11"/>
  <c r="AJ125" i="11"/>
  <c r="AC125" i="11"/>
  <c r="AB125" i="11"/>
  <c r="AE125" i="11" s="1"/>
  <c r="AN124" i="11"/>
  <c r="AM124" i="11"/>
  <c r="AL124" i="11"/>
  <c r="AK124" i="11"/>
  <c r="AJ124" i="11"/>
  <c r="AC124" i="11"/>
  <c r="AB124" i="11"/>
  <c r="AF124" i="11" s="1"/>
  <c r="AN123" i="11"/>
  <c r="AM123" i="11"/>
  <c r="AL123" i="11"/>
  <c r="AK123" i="11"/>
  <c r="AJ123" i="11"/>
  <c r="AC123" i="11"/>
  <c r="AB123" i="11"/>
  <c r="AG123" i="11" s="1"/>
  <c r="AN122" i="11"/>
  <c r="AM122" i="11"/>
  <c r="AL122" i="11"/>
  <c r="AK122" i="11"/>
  <c r="AJ122" i="11"/>
  <c r="AC122" i="11"/>
  <c r="AB122" i="11"/>
  <c r="AH122" i="11" s="1"/>
  <c r="AN121" i="11"/>
  <c r="AM121" i="11"/>
  <c r="AL121" i="11"/>
  <c r="AK121" i="11"/>
  <c r="AJ121" i="11"/>
  <c r="AC121" i="11"/>
  <c r="AB121" i="11"/>
  <c r="AI121" i="11" s="1"/>
  <c r="AN120" i="11"/>
  <c r="AM120" i="11"/>
  <c r="AL120" i="11"/>
  <c r="AK120" i="11"/>
  <c r="AJ120" i="11"/>
  <c r="AC120" i="11"/>
  <c r="AB120" i="11"/>
  <c r="AD120" i="11" s="1"/>
  <c r="AN119" i="11"/>
  <c r="AM119" i="11"/>
  <c r="AL119" i="11"/>
  <c r="AK119" i="11"/>
  <c r="AJ119" i="11"/>
  <c r="AC119" i="11"/>
  <c r="AB119" i="11"/>
  <c r="AE119" i="11" s="1"/>
  <c r="AN118" i="11"/>
  <c r="AM118" i="11"/>
  <c r="AL118" i="11"/>
  <c r="AK118" i="11"/>
  <c r="AJ118" i="11"/>
  <c r="AC118" i="11"/>
  <c r="AB118" i="11"/>
  <c r="AF118" i="11" s="1"/>
  <c r="AN117" i="11"/>
  <c r="AM117" i="11"/>
  <c r="AL117" i="11"/>
  <c r="AK117" i="11"/>
  <c r="AJ117" i="11"/>
  <c r="AC117" i="11"/>
  <c r="AB117" i="11"/>
  <c r="AG117" i="11" s="1"/>
  <c r="AN116" i="11"/>
  <c r="AM116" i="11"/>
  <c r="AL116" i="11"/>
  <c r="AK116" i="11"/>
  <c r="AJ116" i="11"/>
  <c r="AC116" i="11"/>
  <c r="AB116" i="11"/>
  <c r="AH116" i="11" s="1"/>
  <c r="AN115" i="11"/>
  <c r="AM115" i="11"/>
  <c r="AL115" i="11"/>
  <c r="AK115" i="11"/>
  <c r="AJ115" i="11"/>
  <c r="AC115" i="11"/>
  <c r="AB115" i="11"/>
  <c r="AI115" i="11" s="1"/>
  <c r="AN114" i="11"/>
  <c r="AM114" i="11"/>
  <c r="AL114" i="11"/>
  <c r="AK114" i="11"/>
  <c r="AJ114" i="11"/>
  <c r="AC114" i="11"/>
  <c r="AB114" i="11"/>
  <c r="AD114" i="11" s="1"/>
  <c r="AN113" i="11"/>
  <c r="AM113" i="11"/>
  <c r="AL113" i="11"/>
  <c r="AK113" i="11"/>
  <c r="AJ113" i="11"/>
  <c r="AC113" i="11"/>
  <c r="AB113" i="11"/>
  <c r="AE113" i="11" s="1"/>
  <c r="AN112" i="11"/>
  <c r="AM112" i="11"/>
  <c r="AL112" i="11"/>
  <c r="AK112" i="11"/>
  <c r="AJ112" i="11"/>
  <c r="AC112" i="11"/>
  <c r="AB112" i="11"/>
  <c r="AF112" i="11" s="1"/>
  <c r="AN111" i="11"/>
  <c r="AM111" i="11"/>
  <c r="AL111" i="11"/>
  <c r="AK111" i="11"/>
  <c r="AJ111" i="11"/>
  <c r="AC111" i="11"/>
  <c r="AB111" i="11"/>
  <c r="AG111" i="11" s="1"/>
  <c r="AN110" i="11"/>
  <c r="AM110" i="11"/>
  <c r="AL110" i="11"/>
  <c r="AK110" i="11"/>
  <c r="AJ110" i="11"/>
  <c r="AC110" i="11"/>
  <c r="AB110" i="11"/>
  <c r="AH110" i="11" s="1"/>
  <c r="AN109" i="11"/>
  <c r="AM109" i="11"/>
  <c r="AL109" i="11"/>
  <c r="AK109" i="11"/>
  <c r="AJ109" i="11"/>
  <c r="AC109" i="11"/>
  <c r="AB109" i="11"/>
  <c r="AI109" i="11" s="1"/>
  <c r="H124" i="11"/>
  <c r="H116" i="11"/>
  <c r="AB129" i="11"/>
  <c r="AI129" i="11" s="1"/>
  <c r="AC129" i="11"/>
  <c r="AJ129" i="11"/>
  <c r="AK129" i="11"/>
  <c r="AL129" i="11"/>
  <c r="AM129" i="11"/>
  <c r="AN129" i="11"/>
  <c r="AN105" i="11"/>
  <c r="AM105" i="11"/>
  <c r="AL105" i="11"/>
  <c r="AK105" i="11"/>
  <c r="AJ105" i="11"/>
  <c r="AC105" i="11"/>
  <c r="AB105" i="11"/>
  <c r="AH105" i="11" s="1"/>
  <c r="AN104" i="11"/>
  <c r="AM104" i="11"/>
  <c r="AL104" i="11"/>
  <c r="AK104" i="11"/>
  <c r="AJ104" i="11"/>
  <c r="AC104" i="11"/>
  <c r="AB104" i="11"/>
  <c r="AH104" i="11" s="1"/>
  <c r="AN103" i="11"/>
  <c r="AM103" i="11"/>
  <c r="AL103" i="11"/>
  <c r="AK103" i="11"/>
  <c r="AJ103" i="11"/>
  <c r="AC103" i="11"/>
  <c r="AB103" i="11"/>
  <c r="AH103" i="11" s="1"/>
  <c r="AN102" i="11"/>
  <c r="AM102" i="11"/>
  <c r="AL102" i="11"/>
  <c r="AK102" i="11"/>
  <c r="AJ102" i="11"/>
  <c r="AC102" i="11"/>
  <c r="AB102" i="11"/>
  <c r="AD102" i="11" s="1"/>
  <c r="AN101" i="11"/>
  <c r="AM101" i="11"/>
  <c r="AL101" i="11"/>
  <c r="AK101" i="11"/>
  <c r="AJ101" i="11"/>
  <c r="AC101" i="11"/>
  <c r="AB101" i="11"/>
  <c r="AH101" i="11" s="1"/>
  <c r="AN100" i="11"/>
  <c r="AM100" i="11"/>
  <c r="AL100" i="11"/>
  <c r="AK100" i="11"/>
  <c r="AJ100" i="11"/>
  <c r="AC100" i="11"/>
  <c r="AB100" i="11"/>
  <c r="AF100" i="11" s="1"/>
  <c r="AN99" i="11"/>
  <c r="AM99" i="11"/>
  <c r="AL99" i="11"/>
  <c r="AK99" i="11"/>
  <c r="AJ99" i="11"/>
  <c r="AC99" i="11"/>
  <c r="AB99" i="11"/>
  <c r="AH99" i="11" s="1"/>
  <c r="AN98" i="11"/>
  <c r="AM98" i="11"/>
  <c r="AL98" i="11"/>
  <c r="AK98" i="11"/>
  <c r="AJ98" i="11"/>
  <c r="AC98" i="11"/>
  <c r="AB98" i="11"/>
  <c r="AH98" i="11" s="1"/>
  <c r="AN97" i="11"/>
  <c r="AM97" i="11"/>
  <c r="AL97" i="11"/>
  <c r="AK97" i="11"/>
  <c r="AJ97" i="11"/>
  <c r="AC97" i="11"/>
  <c r="AB97" i="11"/>
  <c r="AH97" i="11" s="1"/>
  <c r="AN96" i="11"/>
  <c r="AM96" i="11"/>
  <c r="AL96" i="11"/>
  <c r="AK96" i="11"/>
  <c r="AJ96" i="11"/>
  <c r="AC96" i="11"/>
  <c r="AB96" i="11"/>
  <c r="AD96" i="11" s="1"/>
  <c r="AN95" i="11"/>
  <c r="AM95" i="11"/>
  <c r="AL95" i="11"/>
  <c r="AK95" i="11"/>
  <c r="AJ95" i="11"/>
  <c r="AC95" i="11"/>
  <c r="AB95" i="11"/>
  <c r="AH95" i="11" s="1"/>
  <c r="AN94" i="11"/>
  <c r="AM94" i="11"/>
  <c r="AL94" i="11"/>
  <c r="AK94" i="11"/>
  <c r="AJ94" i="11"/>
  <c r="AC94" i="11"/>
  <c r="AB94" i="11"/>
  <c r="AF94" i="11" s="1"/>
  <c r="AN93" i="11"/>
  <c r="AM93" i="11"/>
  <c r="AL93" i="11"/>
  <c r="AK93" i="11"/>
  <c r="AJ93" i="11"/>
  <c r="AC93" i="11"/>
  <c r="AB93" i="11"/>
  <c r="AH93" i="11" s="1"/>
  <c r="AN92" i="11"/>
  <c r="AM92" i="11"/>
  <c r="AL92" i="11"/>
  <c r="AK92" i="11"/>
  <c r="AJ92" i="11"/>
  <c r="AC92" i="11"/>
  <c r="AB92" i="11"/>
  <c r="AH92" i="11" s="1"/>
  <c r="AN91" i="11"/>
  <c r="AM91" i="11"/>
  <c r="AL91" i="11"/>
  <c r="AK91" i="11"/>
  <c r="AJ91" i="11"/>
  <c r="AC91" i="11"/>
  <c r="AB91" i="11"/>
  <c r="AH91" i="11" s="1"/>
  <c r="AN90" i="11"/>
  <c r="AM90" i="11"/>
  <c r="AL90" i="11"/>
  <c r="AK90" i="11"/>
  <c r="AJ90" i="11"/>
  <c r="AC90" i="11"/>
  <c r="AB90" i="11"/>
  <c r="AD90" i="11" s="1"/>
  <c r="AN89" i="11"/>
  <c r="AM89" i="11"/>
  <c r="AL89" i="11"/>
  <c r="AK89" i="11"/>
  <c r="AJ89" i="11"/>
  <c r="AC89" i="11"/>
  <c r="AB89" i="11"/>
  <c r="AH89" i="11" s="1"/>
  <c r="AN88" i="11"/>
  <c r="AM88" i="11"/>
  <c r="AL88" i="11"/>
  <c r="AK88" i="11"/>
  <c r="AJ88" i="11"/>
  <c r="AC88" i="11"/>
  <c r="AB88" i="11"/>
  <c r="AF88" i="11" s="1"/>
  <c r="AN87" i="11"/>
  <c r="AM87" i="11"/>
  <c r="AL87" i="11"/>
  <c r="AK87" i="11"/>
  <c r="AJ87" i="11"/>
  <c r="AC87" i="11"/>
  <c r="AB87" i="11"/>
  <c r="AH87" i="11" s="1"/>
  <c r="AN86" i="11"/>
  <c r="AM86" i="11"/>
  <c r="AL86" i="11"/>
  <c r="AK86" i="11"/>
  <c r="AJ86" i="11"/>
  <c r="AC86" i="11"/>
  <c r="AB86" i="11"/>
  <c r="AH86" i="11" s="1"/>
  <c r="AN85" i="11"/>
  <c r="AM85" i="11"/>
  <c r="AL85" i="11"/>
  <c r="AK85" i="11"/>
  <c r="AJ85" i="11"/>
  <c r="AC85" i="11"/>
  <c r="AB85" i="11"/>
  <c r="AH85" i="11" s="1"/>
  <c r="AN84" i="11"/>
  <c r="AM84" i="11"/>
  <c r="AL84" i="11"/>
  <c r="AK84" i="11"/>
  <c r="AJ84" i="11"/>
  <c r="AC84" i="11"/>
  <c r="AB84" i="11"/>
  <c r="AD84" i="11" s="1"/>
  <c r="AN83" i="11"/>
  <c r="AM83" i="11"/>
  <c r="AL83" i="11"/>
  <c r="AK83" i="11"/>
  <c r="AJ83" i="11"/>
  <c r="AC83" i="11"/>
  <c r="AB83" i="11"/>
  <c r="AH83" i="11" s="1"/>
  <c r="AN82" i="11"/>
  <c r="AM82" i="11"/>
  <c r="AL82" i="11"/>
  <c r="AK82" i="11"/>
  <c r="AJ82" i="11"/>
  <c r="AC82" i="11"/>
  <c r="AB82" i="11"/>
  <c r="AF82" i="11" s="1"/>
  <c r="AN81" i="11"/>
  <c r="AM81" i="11"/>
  <c r="AL81" i="11"/>
  <c r="AK81" i="11"/>
  <c r="AJ81" i="11"/>
  <c r="AC81" i="11"/>
  <c r="AB81" i="11"/>
  <c r="AG81" i="11" s="1"/>
  <c r="AN80" i="11"/>
  <c r="AM80" i="11"/>
  <c r="AL80" i="11"/>
  <c r="AK80" i="11"/>
  <c r="AJ80" i="11"/>
  <c r="AC80" i="11"/>
  <c r="AB80" i="11"/>
  <c r="AH80" i="11" s="1"/>
  <c r="AN79" i="11"/>
  <c r="AM79" i="11"/>
  <c r="AL79" i="11"/>
  <c r="AK79" i="11"/>
  <c r="AJ79" i="11"/>
  <c r="AC79" i="11"/>
  <c r="AB79" i="11"/>
  <c r="AH79" i="11" s="1"/>
  <c r="AN78" i="11"/>
  <c r="AM78" i="11"/>
  <c r="AL78" i="11"/>
  <c r="AK78" i="11"/>
  <c r="AJ78" i="11"/>
  <c r="AC78" i="11"/>
  <c r="AB78" i="11"/>
  <c r="AD78" i="11" s="1"/>
  <c r="AN77" i="11"/>
  <c r="AM77" i="11"/>
  <c r="AL77" i="11"/>
  <c r="AK77" i="11"/>
  <c r="AJ77" i="11"/>
  <c r="AC77" i="11"/>
  <c r="AB77" i="11"/>
  <c r="AH77" i="11" s="1"/>
  <c r="AN76" i="11"/>
  <c r="AM76" i="11"/>
  <c r="AL76" i="11"/>
  <c r="AK76" i="11"/>
  <c r="AJ76" i="11"/>
  <c r="AC76" i="11"/>
  <c r="AB76" i="11"/>
  <c r="AF76" i="11" s="1"/>
  <c r="AN75" i="11"/>
  <c r="AM75" i="11"/>
  <c r="AL75" i="11"/>
  <c r="AK75" i="11"/>
  <c r="AJ75" i="11"/>
  <c r="AC75" i="11"/>
  <c r="AB75" i="11"/>
  <c r="AG75" i="11" s="1"/>
  <c r="AN74" i="11"/>
  <c r="AM74" i="11"/>
  <c r="AL74" i="11"/>
  <c r="AK74" i="11"/>
  <c r="AJ74" i="11"/>
  <c r="AC74" i="11"/>
  <c r="AB74" i="11"/>
  <c r="AH74" i="11" s="1"/>
  <c r="AN73" i="11"/>
  <c r="AM73" i="11"/>
  <c r="AL73" i="11"/>
  <c r="AK73" i="11"/>
  <c r="AJ73" i="11"/>
  <c r="AC73" i="11"/>
  <c r="AB73" i="11"/>
  <c r="AH73" i="11" s="1"/>
  <c r="AN69" i="11"/>
  <c r="AM69" i="11"/>
  <c r="AL69" i="11"/>
  <c r="AK69" i="11"/>
  <c r="AJ69" i="11"/>
  <c r="AC69" i="11"/>
  <c r="AB69" i="11"/>
  <c r="AD69" i="11" s="1"/>
  <c r="AN68" i="11"/>
  <c r="AM68" i="11"/>
  <c r="AL68" i="11"/>
  <c r="AK68" i="11"/>
  <c r="AJ68" i="11"/>
  <c r="AC68" i="11"/>
  <c r="AB68" i="11"/>
  <c r="AE68" i="11" s="1"/>
  <c r="AN67" i="11"/>
  <c r="AM67" i="11"/>
  <c r="AL67" i="11"/>
  <c r="AK67" i="11"/>
  <c r="AJ67" i="11"/>
  <c r="AC67" i="11"/>
  <c r="AB67" i="11"/>
  <c r="AF67" i="11" s="1"/>
  <c r="AN66" i="11"/>
  <c r="AM66" i="11"/>
  <c r="AL66" i="11"/>
  <c r="AK66" i="11"/>
  <c r="AJ66" i="11"/>
  <c r="AC66" i="11"/>
  <c r="AB66" i="11"/>
  <c r="AH66" i="11" s="1"/>
  <c r="AN65" i="11"/>
  <c r="AM65" i="11"/>
  <c r="AL65" i="11"/>
  <c r="AK65" i="11"/>
  <c r="AJ65" i="11"/>
  <c r="AC65" i="11"/>
  <c r="AB65" i="11"/>
  <c r="AI65" i="11" s="1"/>
  <c r="AN64" i="11"/>
  <c r="AM64" i="11"/>
  <c r="AL64" i="11"/>
  <c r="AK64" i="11"/>
  <c r="AJ64" i="11"/>
  <c r="AC64" i="11"/>
  <c r="AB64" i="11"/>
  <c r="AH64" i="11" s="1"/>
  <c r="AN63" i="11"/>
  <c r="AM63" i="11"/>
  <c r="AL63" i="11"/>
  <c r="AK63" i="11"/>
  <c r="AJ63" i="11"/>
  <c r="AC63" i="11"/>
  <c r="AB63" i="11"/>
  <c r="AE63" i="11" s="1"/>
  <c r="AN62" i="11"/>
  <c r="AM62" i="11"/>
  <c r="AL62" i="11"/>
  <c r="AK62" i="11"/>
  <c r="AJ62" i="11"/>
  <c r="AC62" i="11"/>
  <c r="AB62" i="11"/>
  <c r="AD62" i="11" s="1"/>
  <c r="AN61" i="11"/>
  <c r="AM61" i="11"/>
  <c r="AL61" i="11"/>
  <c r="AK61" i="11"/>
  <c r="AJ61" i="11"/>
  <c r="AC61" i="11"/>
  <c r="AB61" i="11"/>
  <c r="AG61" i="11" s="1"/>
  <c r="AN60" i="11"/>
  <c r="AM60" i="11"/>
  <c r="AL60" i="11"/>
  <c r="AK60" i="11"/>
  <c r="AJ60" i="11"/>
  <c r="AC60" i="11"/>
  <c r="AB60" i="11"/>
  <c r="AH60" i="11" s="1"/>
  <c r="AN59" i="11"/>
  <c r="AM59" i="11"/>
  <c r="AL59" i="11"/>
  <c r="AK59" i="11"/>
  <c r="AJ59" i="11"/>
  <c r="AC59" i="11"/>
  <c r="AB59" i="11"/>
  <c r="AI59" i="11" s="1"/>
  <c r="AN58" i="11"/>
  <c r="AM58" i="11"/>
  <c r="AL58" i="11"/>
  <c r="AK58" i="11"/>
  <c r="AJ58" i="11"/>
  <c r="AC58" i="11"/>
  <c r="AB58" i="11"/>
  <c r="AH58" i="11" s="1"/>
  <c r="AN57" i="11"/>
  <c r="AM57" i="11"/>
  <c r="AL57" i="11"/>
  <c r="AK57" i="11"/>
  <c r="AJ57" i="11"/>
  <c r="AC57" i="11"/>
  <c r="AB57" i="11"/>
  <c r="AE57" i="11" s="1"/>
  <c r="AN56" i="11"/>
  <c r="AM56" i="11"/>
  <c r="AL56" i="11"/>
  <c r="AK56" i="11"/>
  <c r="AJ56" i="11"/>
  <c r="AC56" i="11"/>
  <c r="AB56" i="11"/>
  <c r="AD56" i="11" s="1"/>
  <c r="AN55" i="11"/>
  <c r="AM55" i="11"/>
  <c r="AL55" i="11"/>
  <c r="AK55" i="11"/>
  <c r="AJ55" i="11"/>
  <c r="AC55" i="11"/>
  <c r="AB55" i="11"/>
  <c r="AG55" i="11" s="1"/>
  <c r="AN54" i="11"/>
  <c r="AM54" i="11"/>
  <c r="AL54" i="11"/>
  <c r="AK54" i="11"/>
  <c r="AJ54" i="11"/>
  <c r="AC54" i="11"/>
  <c r="AB54" i="11"/>
  <c r="AH54" i="11" s="1"/>
  <c r="AN53" i="11"/>
  <c r="AM53" i="11"/>
  <c r="AL53" i="11"/>
  <c r="AK53" i="11"/>
  <c r="AJ53" i="11"/>
  <c r="AC53" i="11"/>
  <c r="AB53" i="11"/>
  <c r="AI53" i="11" s="1"/>
  <c r="AN52" i="11"/>
  <c r="AM52" i="11"/>
  <c r="AL52" i="11"/>
  <c r="AK52" i="11"/>
  <c r="AJ52" i="11"/>
  <c r="AC52" i="11"/>
  <c r="AB52" i="11"/>
  <c r="AH52" i="11" s="1"/>
  <c r="AN51" i="11"/>
  <c r="AM51" i="11"/>
  <c r="AL51" i="11"/>
  <c r="AK51" i="11"/>
  <c r="AJ51" i="11"/>
  <c r="AC51" i="11"/>
  <c r="AB51" i="11"/>
  <c r="AE51" i="11" s="1"/>
  <c r="AN50" i="11"/>
  <c r="AM50" i="11"/>
  <c r="AL50" i="11"/>
  <c r="AK50" i="11"/>
  <c r="AJ50" i="11"/>
  <c r="AC50" i="11"/>
  <c r="AB50" i="11"/>
  <c r="AD50" i="11" s="1"/>
  <c r="AN49" i="11"/>
  <c r="AM49" i="11"/>
  <c r="AL49" i="11"/>
  <c r="AK49" i="11"/>
  <c r="AJ49" i="11"/>
  <c r="AC49" i="11"/>
  <c r="AB49" i="11"/>
  <c r="AG49" i="11" s="1"/>
  <c r="AN48" i="11"/>
  <c r="AM48" i="11"/>
  <c r="AL48" i="11"/>
  <c r="AK48" i="11"/>
  <c r="AJ48" i="11"/>
  <c r="AC48" i="11"/>
  <c r="AB48" i="11"/>
  <c r="AH48" i="11" s="1"/>
  <c r="AN47" i="11"/>
  <c r="AM47" i="11"/>
  <c r="AL47" i="11"/>
  <c r="AK47" i="11"/>
  <c r="AJ47" i="11"/>
  <c r="AC47" i="11"/>
  <c r="AB47" i="11"/>
  <c r="AI47" i="11" s="1"/>
  <c r="AN46" i="11"/>
  <c r="AM46" i="11"/>
  <c r="AL46" i="11"/>
  <c r="AK46" i="11"/>
  <c r="AJ46" i="11"/>
  <c r="AC46" i="11"/>
  <c r="AB46" i="11"/>
  <c r="AH46" i="11" s="1"/>
  <c r="AN45" i="11"/>
  <c r="AM45" i="11"/>
  <c r="AL45" i="11"/>
  <c r="AK45" i="11"/>
  <c r="AJ45" i="11"/>
  <c r="AC45" i="11"/>
  <c r="AB45" i="11"/>
  <c r="AE45" i="11" s="1"/>
  <c r="AN44" i="11"/>
  <c r="AM44" i="11"/>
  <c r="AL44" i="11"/>
  <c r="AK44" i="11"/>
  <c r="AJ44" i="11"/>
  <c r="AC44" i="11"/>
  <c r="AB44" i="11"/>
  <c r="AD44" i="11" s="1"/>
  <c r="AN43" i="11"/>
  <c r="AM43" i="11"/>
  <c r="AL43" i="11"/>
  <c r="AK43" i="11"/>
  <c r="AJ43" i="11"/>
  <c r="AC43" i="11"/>
  <c r="AB43" i="11"/>
  <c r="AG43" i="11" s="1"/>
  <c r="AN42" i="11"/>
  <c r="AM42" i="11"/>
  <c r="AL42" i="11"/>
  <c r="AK42" i="11"/>
  <c r="AJ42" i="11"/>
  <c r="AC42" i="11"/>
  <c r="AB42" i="11"/>
  <c r="AH42" i="11" s="1"/>
  <c r="AN41" i="11"/>
  <c r="AM41" i="11"/>
  <c r="AL41" i="11"/>
  <c r="AK41" i="11"/>
  <c r="AJ41" i="11"/>
  <c r="AC41" i="11"/>
  <c r="AB41" i="11"/>
  <c r="AI41" i="11" s="1"/>
  <c r="AN40" i="11"/>
  <c r="AM40" i="11"/>
  <c r="AL40" i="11"/>
  <c r="AK40" i="11"/>
  <c r="AJ40" i="11"/>
  <c r="AC40" i="11"/>
  <c r="AB40" i="11"/>
  <c r="AH40" i="11" s="1"/>
  <c r="AN39" i="11"/>
  <c r="AM39" i="11"/>
  <c r="AL39" i="11"/>
  <c r="AK39" i="11"/>
  <c r="AJ39" i="11"/>
  <c r="AC39" i="11"/>
  <c r="AB39" i="11"/>
  <c r="AE39" i="11" s="1"/>
  <c r="AN38" i="11"/>
  <c r="AM38" i="11"/>
  <c r="AL38" i="11"/>
  <c r="AK38" i="11"/>
  <c r="AJ38" i="11"/>
  <c r="AC38" i="11"/>
  <c r="AB38" i="11"/>
  <c r="AD38" i="11" s="1"/>
  <c r="AN37" i="11"/>
  <c r="AM37" i="11"/>
  <c r="AL37" i="11"/>
  <c r="AK37" i="11"/>
  <c r="AJ37" i="11"/>
  <c r="AC37" i="11"/>
  <c r="AB37" i="11"/>
  <c r="AG37" i="11" s="1"/>
  <c r="AN36" i="11"/>
  <c r="AM36" i="11"/>
  <c r="AL36" i="11"/>
  <c r="AK36" i="11"/>
  <c r="AJ36" i="11"/>
  <c r="AC36" i="11"/>
  <c r="AB36" i="11"/>
  <c r="AH36" i="11" s="1"/>
  <c r="AN35" i="11"/>
  <c r="AM35" i="11"/>
  <c r="AL35" i="11"/>
  <c r="AK35" i="11"/>
  <c r="AJ35" i="11"/>
  <c r="AC35" i="11"/>
  <c r="AB35" i="11"/>
  <c r="AI35" i="11" s="1"/>
  <c r="AN34" i="11"/>
  <c r="AM34" i="11"/>
  <c r="AL34" i="11"/>
  <c r="AK34" i="11"/>
  <c r="AJ34" i="11"/>
  <c r="AC34" i="11"/>
  <c r="AB34" i="11"/>
  <c r="AH34" i="11" s="1"/>
  <c r="AN33" i="11"/>
  <c r="AM33" i="11"/>
  <c r="AL33" i="11"/>
  <c r="AK33" i="11"/>
  <c r="AJ33" i="11"/>
  <c r="AC33" i="11"/>
  <c r="AB33" i="11"/>
  <c r="AE33" i="11" s="1"/>
  <c r="AN32" i="11"/>
  <c r="AM32" i="11"/>
  <c r="AL32" i="11"/>
  <c r="AK32" i="11"/>
  <c r="AJ32" i="11"/>
  <c r="AC32" i="11"/>
  <c r="AB32" i="11"/>
  <c r="AD32" i="11" s="1"/>
  <c r="AN31" i="11"/>
  <c r="AM31" i="11"/>
  <c r="AL31" i="11"/>
  <c r="AK31" i="11"/>
  <c r="AJ31" i="11"/>
  <c r="AC31" i="11"/>
  <c r="AB31" i="11"/>
  <c r="AG31" i="11" s="1"/>
  <c r="AN30" i="11"/>
  <c r="AM30" i="11"/>
  <c r="AL30" i="11"/>
  <c r="AK30" i="11"/>
  <c r="AJ30" i="11"/>
  <c r="AC30" i="11"/>
  <c r="AB30" i="11"/>
  <c r="AH30" i="11" s="1"/>
  <c r="AN29" i="11"/>
  <c r="AM29" i="11"/>
  <c r="AL29" i="11"/>
  <c r="AK29" i="11"/>
  <c r="AJ29" i="11"/>
  <c r="AC29" i="11"/>
  <c r="AB29" i="11"/>
  <c r="AI29" i="11" s="1"/>
  <c r="AN28" i="11"/>
  <c r="AM28" i="11"/>
  <c r="AL28" i="11"/>
  <c r="AK28" i="11"/>
  <c r="AJ28" i="11"/>
  <c r="AC28" i="11"/>
  <c r="AB28" i="11"/>
  <c r="AH28" i="11" s="1"/>
  <c r="AN27" i="11"/>
  <c r="AM27" i="11"/>
  <c r="AL27" i="11"/>
  <c r="AK27" i="11"/>
  <c r="AJ27" i="11"/>
  <c r="AC27" i="11"/>
  <c r="AB27" i="11"/>
  <c r="AE27" i="11" s="1"/>
  <c r="AN26" i="11"/>
  <c r="AM26" i="11"/>
  <c r="AL26" i="11"/>
  <c r="AK26" i="11"/>
  <c r="AJ26" i="11"/>
  <c r="AC26" i="11"/>
  <c r="AB26" i="11"/>
  <c r="AD26" i="11" s="1"/>
  <c r="AN25" i="11"/>
  <c r="AM25" i="11"/>
  <c r="AL25" i="11"/>
  <c r="AK25" i="11"/>
  <c r="AJ25" i="11"/>
  <c r="AC25" i="11"/>
  <c r="AB25" i="11"/>
  <c r="AG25" i="11" s="1"/>
  <c r="AN24" i="11"/>
  <c r="AM24" i="11"/>
  <c r="AL24" i="11"/>
  <c r="AK24" i="11"/>
  <c r="AJ24" i="11"/>
  <c r="AC24" i="11"/>
  <c r="AB24" i="11"/>
  <c r="AH24" i="11" s="1"/>
  <c r="AN23" i="11"/>
  <c r="AM23" i="11"/>
  <c r="AL23" i="11"/>
  <c r="AK23" i="11"/>
  <c r="AJ23" i="11"/>
  <c r="AC23" i="11"/>
  <c r="AB23" i="11"/>
  <c r="AI23" i="11" s="1"/>
  <c r="AN22" i="11"/>
  <c r="AM22" i="11"/>
  <c r="AL22" i="11"/>
  <c r="AK22" i="11"/>
  <c r="AJ22" i="11"/>
  <c r="AC22" i="11"/>
  <c r="AB22" i="11"/>
  <c r="AH22" i="11" s="1"/>
  <c r="AN21" i="11"/>
  <c r="AM21" i="11"/>
  <c r="AL21" i="11"/>
  <c r="AK21" i="11"/>
  <c r="AJ21" i="11"/>
  <c r="AC21" i="11"/>
  <c r="AB21" i="11"/>
  <c r="AE21" i="11" s="1"/>
  <c r="AN108" i="11"/>
  <c r="AM108" i="11"/>
  <c r="AL108" i="11"/>
  <c r="AK108" i="11"/>
  <c r="AJ108" i="11"/>
  <c r="AC108" i="11"/>
  <c r="AB108" i="11"/>
  <c r="AE108" i="11" s="1"/>
  <c r="AN107" i="11"/>
  <c r="AM107" i="11"/>
  <c r="AL107" i="11"/>
  <c r="AK107" i="11"/>
  <c r="AJ107" i="11"/>
  <c r="AC107" i="11"/>
  <c r="AB107" i="11"/>
  <c r="AF107" i="11" s="1"/>
  <c r="AN106" i="11"/>
  <c r="AM106" i="11"/>
  <c r="AL106" i="11"/>
  <c r="AK106" i="11"/>
  <c r="AJ106" i="11"/>
  <c r="AC106" i="11"/>
  <c r="AB106" i="11"/>
  <c r="AG106" i="11" s="1"/>
  <c r="AN72" i="11"/>
  <c r="AM72" i="11"/>
  <c r="AL72" i="11"/>
  <c r="AK72" i="11"/>
  <c r="AJ72" i="11"/>
  <c r="AC72" i="11"/>
  <c r="AB72" i="11"/>
  <c r="AH72" i="11" s="1"/>
  <c r="AN71" i="11"/>
  <c r="AM71" i="11"/>
  <c r="AL71" i="11"/>
  <c r="AK71" i="11"/>
  <c r="AJ71" i="11"/>
  <c r="AC71" i="11"/>
  <c r="AB71" i="11"/>
  <c r="AH71" i="11" s="1"/>
  <c r="AN70" i="11"/>
  <c r="AM70" i="11"/>
  <c r="AL70" i="11"/>
  <c r="AK70" i="11"/>
  <c r="AJ70" i="11"/>
  <c r="AC70" i="11"/>
  <c r="AB70" i="11"/>
  <c r="AD70" i="11" s="1"/>
  <c r="AN20" i="11"/>
  <c r="AM20" i="11"/>
  <c r="AL20" i="11"/>
  <c r="AK20" i="11"/>
  <c r="AJ20" i="11"/>
  <c r="AC20" i="11"/>
  <c r="AB20" i="11"/>
  <c r="AE20" i="11" s="1"/>
  <c r="AN19" i="11"/>
  <c r="AM19" i="11"/>
  <c r="AL19" i="11"/>
  <c r="AK19" i="11"/>
  <c r="AJ19" i="11"/>
  <c r="AC19" i="11"/>
  <c r="AB19" i="11"/>
  <c r="AH19" i="11" s="1"/>
  <c r="AN18" i="11"/>
  <c r="AM18" i="11"/>
  <c r="AL18" i="11"/>
  <c r="AK18" i="11"/>
  <c r="AJ18" i="11"/>
  <c r="AC18" i="11"/>
  <c r="AB18" i="11"/>
  <c r="AI18" i="11" s="1"/>
  <c r="AN17" i="11"/>
  <c r="AM17" i="11"/>
  <c r="AL17" i="11"/>
  <c r="AK17" i="11"/>
  <c r="AJ17" i="11"/>
  <c r="AC17" i="11"/>
  <c r="AB17" i="11"/>
  <c r="AD17" i="11" s="1"/>
  <c r="AN16" i="11"/>
  <c r="AM16" i="11"/>
  <c r="AL16" i="11"/>
  <c r="AK16" i="11"/>
  <c r="AJ16" i="11"/>
  <c r="AC16" i="11"/>
  <c r="AB16" i="11"/>
  <c r="AH16" i="11" s="1"/>
  <c r="AN15" i="11"/>
  <c r="AM15" i="11"/>
  <c r="AL15" i="11"/>
  <c r="AK15" i="11"/>
  <c r="AJ15" i="11"/>
  <c r="AC15" i="11"/>
  <c r="AB15" i="11"/>
  <c r="AI15" i="11" s="1"/>
  <c r="AN14" i="11"/>
  <c r="AM14" i="11"/>
  <c r="AL14" i="11"/>
  <c r="AK14" i="11"/>
  <c r="AJ14" i="11"/>
  <c r="AC14" i="11"/>
  <c r="AB14" i="11"/>
  <c r="AD14" i="11" s="1"/>
  <c r="AN13" i="11"/>
  <c r="AM13" i="11"/>
  <c r="AL13" i="11"/>
  <c r="AK13" i="11"/>
  <c r="AJ13" i="11"/>
  <c r="AC13" i="11"/>
  <c r="AB13" i="11"/>
  <c r="AE13" i="11" s="1"/>
  <c r="AN12" i="11"/>
  <c r="AM12" i="11"/>
  <c r="AL12" i="11"/>
  <c r="AK12" i="11"/>
  <c r="AJ12" i="11"/>
  <c r="AC12" i="11"/>
  <c r="AB12" i="11"/>
  <c r="AF12" i="11" s="1"/>
  <c r="AN11" i="11"/>
  <c r="AM11" i="11"/>
  <c r="AL11" i="11"/>
  <c r="AK11" i="11"/>
  <c r="AJ11" i="11"/>
  <c r="AC11" i="11"/>
  <c r="AB11" i="11"/>
  <c r="AG11" i="11" s="1"/>
  <c r="AN10" i="11"/>
  <c r="AM10" i="11"/>
  <c r="AL10" i="11"/>
  <c r="AK10" i="11"/>
  <c r="AJ10" i="11"/>
  <c r="AC10" i="11"/>
  <c r="AB10" i="11"/>
  <c r="AH10" i="11" s="1"/>
  <c r="AN9" i="11"/>
  <c r="AM9" i="11"/>
  <c r="AL9" i="11"/>
  <c r="AK9" i="11"/>
  <c r="AJ9" i="11"/>
  <c r="AC9" i="11"/>
  <c r="AB9" i="11"/>
  <c r="AI9" i="11" s="1"/>
  <c r="AN8" i="11"/>
  <c r="AM8" i="11"/>
  <c r="AL8" i="11"/>
  <c r="AK8" i="11"/>
  <c r="AJ8" i="11"/>
  <c r="AC8" i="11"/>
  <c r="AB8" i="11"/>
  <c r="AD8" i="11" s="1"/>
  <c r="AN7" i="11"/>
  <c r="AM7" i="11"/>
  <c r="AL7" i="11"/>
  <c r="AK7" i="11"/>
  <c r="AJ7" i="11"/>
  <c r="AC7" i="11"/>
  <c r="AB7" i="11"/>
  <c r="AE7" i="11" s="1"/>
  <c r="AN6" i="11"/>
  <c r="AM6" i="11"/>
  <c r="AL6" i="11"/>
  <c r="AK6" i="11"/>
  <c r="AJ6" i="11"/>
  <c r="AC6" i="11"/>
  <c r="AB6" i="11"/>
  <c r="AF6" i="11" s="1"/>
  <c r="AH131" i="11" l="1"/>
  <c r="AG159" i="11"/>
  <c r="AG135" i="11"/>
  <c r="AF166" i="11"/>
  <c r="AE177" i="11"/>
  <c r="AF165" i="11"/>
  <c r="AD166" i="11"/>
  <c r="AE163" i="11"/>
  <c r="AG166" i="11"/>
  <c r="AI175" i="11"/>
  <c r="AF176" i="11"/>
  <c r="AD177" i="11"/>
  <c r="AE156" i="11"/>
  <c r="AH157" i="11"/>
  <c r="AD158" i="11"/>
  <c r="AH158" i="11"/>
  <c r="AH177" i="11"/>
  <c r="AI177" i="11"/>
  <c r="AE146" i="11"/>
  <c r="AD148" i="11"/>
  <c r="AE149" i="11"/>
  <c r="AI159" i="11"/>
  <c r="AD160" i="11"/>
  <c r="AH166" i="11"/>
  <c r="AI167" i="11"/>
  <c r="AD168" i="11"/>
  <c r="AE143" i="11"/>
  <c r="AE144" i="11"/>
  <c r="AH146" i="11"/>
  <c r="AG149" i="11"/>
  <c r="AF151" i="11"/>
  <c r="AF184" i="11"/>
  <c r="AE185" i="11"/>
  <c r="AI149" i="11"/>
  <c r="AG151" i="11"/>
  <c r="AG185" i="11"/>
  <c r="AE139" i="11"/>
  <c r="AH181" i="11"/>
  <c r="AI185" i="11"/>
  <c r="AF139" i="11"/>
  <c r="AG177" i="11"/>
  <c r="AF168" i="11"/>
  <c r="AD169" i="11"/>
  <c r="AE171" i="11"/>
  <c r="AE173" i="11"/>
  <c r="AE132" i="11"/>
  <c r="AG169" i="11"/>
  <c r="AF171" i="11"/>
  <c r="AF173" i="11"/>
  <c r="AG173" i="11"/>
  <c r="AH144" i="11"/>
  <c r="AH145" i="11"/>
  <c r="AD146" i="11"/>
  <c r="AF156" i="11"/>
  <c r="AG157" i="11"/>
  <c r="AE165" i="11"/>
  <c r="AI173" i="11"/>
  <c r="AG181" i="11"/>
  <c r="AH139" i="11"/>
  <c r="AD141" i="11"/>
  <c r="AF146" i="11"/>
  <c r="AH151" i="11"/>
  <c r="AE153" i="11"/>
  <c r="AD154" i="11"/>
  <c r="AG156" i="11"/>
  <c r="AF160" i="11"/>
  <c r="AD161" i="11"/>
  <c r="AG165" i="11"/>
  <c r="AE169" i="11"/>
  <c r="AH173" i="11"/>
  <c r="AI181" i="11"/>
  <c r="AD182" i="11"/>
  <c r="AH185" i="11"/>
  <c r="AE187" i="11"/>
  <c r="AI139" i="11"/>
  <c r="AE141" i="11"/>
  <c r="AG147" i="11"/>
  <c r="AI151" i="11"/>
  <c r="AE154" i="11"/>
  <c r="AH156" i="11"/>
  <c r="AE161" i="11"/>
  <c r="AH165" i="11"/>
  <c r="AD174" i="11"/>
  <c r="AE179" i="11"/>
  <c r="AF182" i="11"/>
  <c r="AG187" i="11"/>
  <c r="AF141" i="11"/>
  <c r="AI147" i="11"/>
  <c r="AF154" i="11"/>
  <c r="AI156" i="11"/>
  <c r="AG161" i="11"/>
  <c r="AI165" i="11"/>
  <c r="AH169" i="11"/>
  <c r="AF174" i="11"/>
  <c r="AF179" i="11"/>
  <c r="AG182" i="11"/>
  <c r="AG141" i="11"/>
  <c r="AG154" i="11"/>
  <c r="AH161" i="11"/>
  <c r="AI169" i="11"/>
  <c r="AG174" i="11"/>
  <c r="AG179" i="11"/>
  <c r="AH180" i="11"/>
  <c r="AD181" i="11"/>
  <c r="AH182" i="11"/>
  <c r="AG183" i="11"/>
  <c r="AI141" i="11"/>
  <c r="AF144" i="11"/>
  <c r="AH149" i="11"/>
  <c r="AH154" i="11"/>
  <c r="AF158" i="11"/>
  <c r="AI161" i="11"/>
  <c r="AF163" i="11"/>
  <c r="AG171" i="11"/>
  <c r="AH172" i="11"/>
  <c r="AH174" i="11"/>
  <c r="AG175" i="11"/>
  <c r="AE181" i="11"/>
  <c r="AI183" i="11"/>
  <c r="AD184" i="11"/>
  <c r="AG134" i="11"/>
  <c r="AF137" i="11"/>
  <c r="AH138" i="11"/>
  <c r="AD139" i="11"/>
  <c r="AG144" i="11"/>
  <c r="AD150" i="11"/>
  <c r="AE151" i="11"/>
  <c r="AI155" i="11"/>
  <c r="AG158" i="11"/>
  <c r="AG163" i="11"/>
  <c r="AH164" i="11"/>
  <c r="AG167" i="11"/>
  <c r="AD176" i="11"/>
  <c r="AD185" i="11"/>
  <c r="AH134" i="11"/>
  <c r="AD162" i="11"/>
  <c r="AD178" i="11"/>
  <c r="AD186" i="11"/>
  <c r="AI158" i="11"/>
  <c r="AD159" i="11"/>
  <c r="AG160" i="11"/>
  <c r="AE162" i="11"/>
  <c r="AH163" i="11"/>
  <c r="AI166" i="11"/>
  <c r="AD167" i="11"/>
  <c r="AG168" i="11"/>
  <c r="AE170" i="11"/>
  <c r="AH171" i="11"/>
  <c r="AI174" i="11"/>
  <c r="AD175" i="11"/>
  <c r="AG176" i="11"/>
  <c r="AE178" i="11"/>
  <c r="AH179" i="11"/>
  <c r="AI182" i="11"/>
  <c r="AD183" i="11"/>
  <c r="AG184" i="11"/>
  <c r="AE186" i="11"/>
  <c r="AH187" i="11"/>
  <c r="AE159" i="11"/>
  <c r="AH160" i="11"/>
  <c r="AF162" i="11"/>
  <c r="AI163" i="11"/>
  <c r="AD164" i="11"/>
  <c r="AE167" i="11"/>
  <c r="AH168" i="11"/>
  <c r="AF170" i="11"/>
  <c r="AI171" i="11"/>
  <c r="AD172" i="11"/>
  <c r="AE175" i="11"/>
  <c r="AH176" i="11"/>
  <c r="AF178" i="11"/>
  <c r="AI179" i="11"/>
  <c r="AD180" i="11"/>
  <c r="AE183" i="11"/>
  <c r="AH184" i="11"/>
  <c r="AF186" i="11"/>
  <c r="AI187" i="11"/>
  <c r="AD170" i="11"/>
  <c r="AF159" i="11"/>
  <c r="AI160" i="11"/>
  <c r="AG162" i="11"/>
  <c r="AE164" i="11"/>
  <c r="AF167" i="11"/>
  <c r="AI168" i="11"/>
  <c r="AG170" i="11"/>
  <c r="AE172" i="11"/>
  <c r="AF175" i="11"/>
  <c r="AI176" i="11"/>
  <c r="AG178" i="11"/>
  <c r="AE180" i="11"/>
  <c r="AF183" i="11"/>
  <c r="AI184" i="11"/>
  <c r="AG186" i="11"/>
  <c r="AH162" i="11"/>
  <c r="AF164" i="11"/>
  <c r="AH170" i="11"/>
  <c r="AF172" i="11"/>
  <c r="AH178" i="11"/>
  <c r="AF180" i="11"/>
  <c r="AH186" i="11"/>
  <c r="AG164" i="11"/>
  <c r="AG172" i="11"/>
  <c r="AG180" i="11"/>
  <c r="AD187" i="11"/>
  <c r="AI157" i="11"/>
  <c r="AD155" i="11"/>
  <c r="AE155" i="11"/>
  <c r="AF155" i="11"/>
  <c r="AD157" i="11"/>
  <c r="AG155" i="11"/>
  <c r="AE157" i="11"/>
  <c r="AI152" i="11"/>
  <c r="AD153" i="11"/>
  <c r="AF153" i="11"/>
  <c r="AD152" i="11"/>
  <c r="AG153" i="11"/>
  <c r="AE152" i="11"/>
  <c r="AH153" i="11"/>
  <c r="AF152" i="11"/>
  <c r="AG152" i="11"/>
  <c r="AF148" i="11"/>
  <c r="AD147" i="11"/>
  <c r="AG148" i="11"/>
  <c r="AE150" i="11"/>
  <c r="AE147" i="11"/>
  <c r="AH148" i="11"/>
  <c r="AF150" i="11"/>
  <c r="AF147" i="11"/>
  <c r="AI148" i="11"/>
  <c r="AD149" i="11"/>
  <c r="AG150" i="11"/>
  <c r="AH150" i="11"/>
  <c r="AF143" i="11"/>
  <c r="AI144" i="11"/>
  <c r="AD145" i="11"/>
  <c r="AG146" i="11"/>
  <c r="AD142" i="11"/>
  <c r="AG143" i="11"/>
  <c r="AE145" i="11"/>
  <c r="AE142" i="11"/>
  <c r="AH143" i="11"/>
  <c r="AF145" i="11"/>
  <c r="AF142" i="11"/>
  <c r="AI143" i="11"/>
  <c r="AG145" i="11"/>
  <c r="AH142" i="11"/>
  <c r="AG142" i="11"/>
  <c r="AG130" i="11"/>
  <c r="AI130" i="11"/>
  <c r="AF132" i="11"/>
  <c r="AI135" i="11"/>
  <c r="AF136" i="11"/>
  <c r="AE137" i="11"/>
  <c r="AI132" i="11"/>
  <c r="AD133" i="11"/>
  <c r="AH130" i="11"/>
  <c r="AE133" i="11"/>
  <c r="AG137" i="11"/>
  <c r="AG133" i="11"/>
  <c r="AH137" i="11"/>
  <c r="AI133" i="11"/>
  <c r="AD134" i="11"/>
  <c r="AI137" i="11"/>
  <c r="AD138" i="11"/>
  <c r="AF134" i="11"/>
  <c r="AE134" i="11"/>
  <c r="AH135" i="11"/>
  <c r="AI138" i="11"/>
  <c r="AG140" i="11"/>
  <c r="AD136" i="11"/>
  <c r="AH140" i="11"/>
  <c r="AF140" i="11"/>
  <c r="AE136" i="11"/>
  <c r="AI140" i="11"/>
  <c r="AF133" i="11"/>
  <c r="AD135" i="11"/>
  <c r="AG136" i="11"/>
  <c r="AE138" i="11"/>
  <c r="AE135" i="11"/>
  <c r="AH136" i="11"/>
  <c r="AF138" i="11"/>
  <c r="AD140" i="11"/>
  <c r="AD130" i="11"/>
  <c r="AD131" i="11"/>
  <c r="AG132" i="11"/>
  <c r="AE131" i="11"/>
  <c r="AH132" i="11"/>
  <c r="AF131" i="11"/>
  <c r="AE130" i="11"/>
  <c r="AG131" i="11"/>
  <c r="AD129" i="11"/>
  <c r="AG128" i="11"/>
  <c r="AG129" i="11"/>
  <c r="AD113" i="11"/>
  <c r="AD121" i="11"/>
  <c r="AD119" i="11"/>
  <c r="AF119" i="11"/>
  <c r="AD128" i="11"/>
  <c r="AG124" i="11"/>
  <c r="AE128" i="11"/>
  <c r="AF128" i="11"/>
  <c r="AG114" i="11"/>
  <c r="AF116" i="11"/>
  <c r="AG118" i="11"/>
  <c r="AE120" i="11"/>
  <c r="AH129" i="11"/>
  <c r="AG112" i="11"/>
  <c r="AI114" i="11"/>
  <c r="AG116" i="11"/>
  <c r="AI118" i="11"/>
  <c r="AD127" i="11"/>
  <c r="AD116" i="11"/>
  <c r="AD118" i="11"/>
  <c r="AD122" i="11"/>
  <c r="AE114" i="11"/>
  <c r="AE116" i="11"/>
  <c r="AE118" i="11"/>
  <c r="AG122" i="11"/>
  <c r="AG126" i="11"/>
  <c r="AF129" i="11"/>
  <c r="AI124" i="11"/>
  <c r="AF110" i="11"/>
  <c r="AD112" i="11"/>
  <c r="AF113" i="11"/>
  <c r="AD115" i="11"/>
  <c r="AI116" i="11"/>
  <c r="AG120" i="11"/>
  <c r="AE122" i="11"/>
  <c r="AD124" i="11"/>
  <c r="AH127" i="11"/>
  <c r="AI128" i="11"/>
  <c r="AE129" i="11"/>
  <c r="AG110" i="11"/>
  <c r="AE112" i="11"/>
  <c r="AI120" i="11"/>
  <c r="AF122" i="11"/>
  <c r="AE124" i="11"/>
  <c r="AE126" i="11"/>
  <c r="AI112" i="11"/>
  <c r="AI122" i="11"/>
  <c r="AI126" i="11"/>
  <c r="AI110" i="11"/>
  <c r="AD110" i="11"/>
  <c r="AF111" i="11"/>
  <c r="AD125" i="11"/>
  <c r="AE110" i="11"/>
  <c r="AF125" i="11"/>
  <c r="AE109" i="11"/>
  <c r="AI111" i="11"/>
  <c r="AH112" i="11"/>
  <c r="AG113" i="11"/>
  <c r="AF114" i="11"/>
  <c r="AE115" i="11"/>
  <c r="AI117" i="11"/>
  <c r="AH118" i="11"/>
  <c r="AG119" i="11"/>
  <c r="AF120" i="11"/>
  <c r="AE121" i="11"/>
  <c r="AI123" i="11"/>
  <c r="AH124" i="11"/>
  <c r="AG125" i="11"/>
  <c r="AF126" i="11"/>
  <c r="AE127" i="11"/>
  <c r="AD109" i="11"/>
  <c r="AH111" i="11"/>
  <c r="AH117" i="11"/>
  <c r="AH123" i="11"/>
  <c r="AF109" i="11"/>
  <c r="AD111" i="11"/>
  <c r="AH113" i="11"/>
  <c r="AF115" i="11"/>
  <c r="AD117" i="11"/>
  <c r="AH119" i="11"/>
  <c r="AF121" i="11"/>
  <c r="AD123" i="11"/>
  <c r="AH125" i="11"/>
  <c r="AF127" i="11"/>
  <c r="AG109" i="11"/>
  <c r="AE111" i="11"/>
  <c r="AI113" i="11"/>
  <c r="AH114" i="11"/>
  <c r="AG115" i="11"/>
  <c r="AE117" i="11"/>
  <c r="AI119" i="11"/>
  <c r="AH120" i="11"/>
  <c r="AG121" i="11"/>
  <c r="AE123" i="11"/>
  <c r="AI125" i="11"/>
  <c r="AH126" i="11"/>
  <c r="AG127" i="11"/>
  <c r="AH109" i="11"/>
  <c r="AH115" i="11"/>
  <c r="AF117" i="11"/>
  <c r="AH121" i="11"/>
  <c r="AF123" i="11"/>
  <c r="AF104" i="11"/>
  <c r="AD77" i="11"/>
  <c r="AD98" i="11"/>
  <c r="AF90" i="11"/>
  <c r="AI73" i="11"/>
  <c r="AE77" i="11"/>
  <c r="AD83" i="11"/>
  <c r="AG88" i="11"/>
  <c r="AE90" i="11"/>
  <c r="AI64" i="11"/>
  <c r="AG67" i="11"/>
  <c r="AE78" i="11"/>
  <c r="AI85" i="11"/>
  <c r="AD89" i="11"/>
  <c r="AE96" i="11"/>
  <c r="AD103" i="11"/>
  <c r="AF78" i="11"/>
  <c r="AE89" i="11"/>
  <c r="AF92" i="11"/>
  <c r="AD101" i="11"/>
  <c r="AG103" i="11"/>
  <c r="AH78" i="11"/>
  <c r="AE101" i="11"/>
  <c r="AF83" i="11"/>
  <c r="AG101" i="11"/>
  <c r="AE26" i="11"/>
  <c r="AD74" i="11"/>
  <c r="AH81" i="11"/>
  <c r="AE84" i="11"/>
  <c r="AD86" i="11"/>
  <c r="AD91" i="11"/>
  <c r="AD18" i="11"/>
  <c r="AD73" i="11"/>
  <c r="AI74" i="11"/>
  <c r="AF77" i="11"/>
  <c r="AG89" i="11"/>
  <c r="AG91" i="11"/>
  <c r="AD95" i="11"/>
  <c r="AD97" i="11"/>
  <c r="AI103" i="11"/>
  <c r="AG18" i="11"/>
  <c r="AE73" i="11"/>
  <c r="AG77" i="11"/>
  <c r="AE79" i="11"/>
  <c r="AD85" i="11"/>
  <c r="AF95" i="11"/>
  <c r="AE97" i="11"/>
  <c r="AG100" i="11"/>
  <c r="AE102" i="11"/>
  <c r="AG73" i="11"/>
  <c r="AI79" i="11"/>
  <c r="AE85" i="11"/>
  <c r="AG95" i="11"/>
  <c r="AI97" i="11"/>
  <c r="AF102" i="11"/>
  <c r="AG26" i="11"/>
  <c r="AG83" i="11"/>
  <c r="AF86" i="11"/>
  <c r="AI91" i="11"/>
  <c r="AF98" i="11"/>
  <c r="AD80" i="11"/>
  <c r="AG82" i="11"/>
  <c r="AI83" i="11"/>
  <c r="AI86" i="11"/>
  <c r="AG94" i="11"/>
  <c r="AI95" i="11"/>
  <c r="AI98" i="11"/>
  <c r="AF45" i="11"/>
  <c r="AG69" i="11"/>
  <c r="AG76" i="11"/>
  <c r="AI77" i="11"/>
  <c r="AD79" i="11"/>
  <c r="AF80" i="11"/>
  <c r="AG85" i="11"/>
  <c r="AF89" i="11"/>
  <c r="AD92" i="11"/>
  <c r="AG97" i="11"/>
  <c r="AF101" i="11"/>
  <c r="AD104" i="11"/>
  <c r="AI80" i="11"/>
  <c r="AG64" i="11"/>
  <c r="AF74" i="11"/>
  <c r="AG79" i="11"/>
  <c r="AE83" i="11"/>
  <c r="AF84" i="11"/>
  <c r="AI89" i="11"/>
  <c r="AE91" i="11"/>
  <c r="AI92" i="11"/>
  <c r="AE95" i="11"/>
  <c r="AF96" i="11"/>
  <c r="AI101" i="11"/>
  <c r="AE103" i="11"/>
  <c r="AI104" i="11"/>
  <c r="AH75" i="11"/>
  <c r="AI75" i="11"/>
  <c r="AH76" i="11"/>
  <c r="AI81" i="11"/>
  <c r="AH82" i="11"/>
  <c r="AI87" i="11"/>
  <c r="AH88" i="11"/>
  <c r="AI93" i="11"/>
  <c r="AH94" i="11"/>
  <c r="AI99" i="11"/>
  <c r="AH100" i="11"/>
  <c r="AI105" i="11"/>
  <c r="AF73" i="11"/>
  <c r="AE74" i="11"/>
  <c r="AD75" i="11"/>
  <c r="AI76" i="11"/>
  <c r="AG78" i="11"/>
  <c r="AF79" i="11"/>
  <c r="AE80" i="11"/>
  <c r="AD81" i="11"/>
  <c r="AI82" i="11"/>
  <c r="AG84" i="11"/>
  <c r="AF85" i="11"/>
  <c r="AE86" i="11"/>
  <c r="AD87" i="11"/>
  <c r="AI88" i="11"/>
  <c r="AG90" i="11"/>
  <c r="AF91" i="11"/>
  <c r="AE92" i="11"/>
  <c r="AD93" i="11"/>
  <c r="AI94" i="11"/>
  <c r="AG96" i="11"/>
  <c r="AF97" i="11"/>
  <c r="AE98" i="11"/>
  <c r="AD99" i="11"/>
  <c r="AI100" i="11"/>
  <c r="AG102" i="11"/>
  <c r="AF103" i="11"/>
  <c r="AE104" i="11"/>
  <c r="AD105" i="11"/>
  <c r="AE75" i="11"/>
  <c r="AE81" i="11"/>
  <c r="AD82" i="11"/>
  <c r="AH84" i="11"/>
  <c r="AE87" i="11"/>
  <c r="AD88" i="11"/>
  <c r="AH96" i="11"/>
  <c r="AH102" i="11"/>
  <c r="AG74" i="11"/>
  <c r="AF75" i="11"/>
  <c r="AE76" i="11"/>
  <c r="AI78" i="11"/>
  <c r="AG80" i="11"/>
  <c r="AF81" i="11"/>
  <c r="AE82" i="11"/>
  <c r="AI84" i="11"/>
  <c r="AG86" i="11"/>
  <c r="AF87" i="11"/>
  <c r="AE88" i="11"/>
  <c r="AI90" i="11"/>
  <c r="AG92" i="11"/>
  <c r="AF93" i="11"/>
  <c r="AE94" i="11"/>
  <c r="AI96" i="11"/>
  <c r="AG98" i="11"/>
  <c r="AF99" i="11"/>
  <c r="AE100" i="11"/>
  <c r="AI102" i="11"/>
  <c r="AG104" i="11"/>
  <c r="AF105" i="11"/>
  <c r="AD76" i="11"/>
  <c r="AH90" i="11"/>
  <c r="AE93" i="11"/>
  <c r="AD94" i="11"/>
  <c r="AE99" i="11"/>
  <c r="AD100" i="11"/>
  <c r="AE105" i="11"/>
  <c r="AG87" i="11"/>
  <c r="AG93" i="11"/>
  <c r="AG99" i="11"/>
  <c r="AG105" i="11"/>
  <c r="AG40" i="11"/>
  <c r="AF44" i="11"/>
  <c r="AI32" i="11"/>
  <c r="AG22" i="11"/>
  <c r="AF26" i="11"/>
  <c r="AI30" i="11"/>
  <c r="AD46" i="11"/>
  <c r="AG68" i="11"/>
  <c r="AD35" i="11"/>
  <c r="AF40" i="11"/>
  <c r="AE44" i="11"/>
  <c r="AG52" i="11"/>
  <c r="AF57" i="11"/>
  <c r="AE42" i="11"/>
  <c r="AD58" i="11"/>
  <c r="AD22" i="11"/>
  <c r="AF32" i="11"/>
  <c r="AE34" i="11"/>
  <c r="AE40" i="11"/>
  <c r="AG42" i="11"/>
  <c r="AG44" i="11"/>
  <c r="AD47" i="11"/>
  <c r="AE54" i="11"/>
  <c r="AF56" i="11"/>
  <c r="AD63" i="11"/>
  <c r="AD23" i="11"/>
  <c r="AD34" i="11"/>
  <c r="AG107" i="11"/>
  <c r="AE22" i="11"/>
  <c r="AD27" i="11"/>
  <c r="AE30" i="11"/>
  <c r="AG32" i="11"/>
  <c r="AF34" i="11"/>
  <c r="AH37" i="11"/>
  <c r="AI42" i="11"/>
  <c r="AE52" i="11"/>
  <c r="AG54" i="11"/>
  <c r="AG56" i="11"/>
  <c r="AD59" i="11"/>
  <c r="AF63" i="11"/>
  <c r="AG66" i="11"/>
  <c r="AD51" i="11"/>
  <c r="AE56" i="11"/>
  <c r="AF22" i="11"/>
  <c r="AF27" i="11"/>
  <c r="AG30" i="11"/>
  <c r="AG34" i="11"/>
  <c r="AF52" i="11"/>
  <c r="AI54" i="11"/>
  <c r="AI66" i="11"/>
  <c r="AF68" i="11"/>
  <c r="AG28" i="11"/>
  <c r="AD39" i="11"/>
  <c r="AI28" i="11"/>
  <c r="AF18" i="11"/>
  <c r="AE24" i="11"/>
  <c r="AE36" i="11"/>
  <c r="AE38" i="11"/>
  <c r="AF39" i="11"/>
  <c r="AI40" i="11"/>
  <c r="AI44" i="11"/>
  <c r="AE46" i="11"/>
  <c r="AE50" i="11"/>
  <c r="AF51" i="11"/>
  <c r="AI52" i="11"/>
  <c r="AI56" i="11"/>
  <c r="AE58" i="11"/>
  <c r="AE62" i="11"/>
  <c r="AD21" i="11"/>
  <c r="AG24" i="11"/>
  <c r="AD28" i="11"/>
  <c r="AD29" i="11"/>
  <c r="AD33" i="11"/>
  <c r="AG36" i="11"/>
  <c r="AF38" i="11"/>
  <c r="AF46" i="11"/>
  <c r="AE48" i="11"/>
  <c r="AF50" i="11"/>
  <c r="AF58" i="11"/>
  <c r="AE60" i="11"/>
  <c r="AF62" i="11"/>
  <c r="AD65" i="11"/>
  <c r="AI10" i="11"/>
  <c r="AF21" i="11"/>
  <c r="AI22" i="11"/>
  <c r="AI24" i="11"/>
  <c r="AI26" i="11"/>
  <c r="AE28" i="11"/>
  <c r="AE32" i="11"/>
  <c r="AF33" i="11"/>
  <c r="AI34" i="11"/>
  <c r="AI36" i="11"/>
  <c r="AG38" i="11"/>
  <c r="AD40" i="11"/>
  <c r="AD41" i="11"/>
  <c r="AD45" i="11"/>
  <c r="AG46" i="11"/>
  <c r="AG48" i="11"/>
  <c r="AG50" i="11"/>
  <c r="AD52" i="11"/>
  <c r="AD53" i="11"/>
  <c r="AD57" i="11"/>
  <c r="AG58" i="11"/>
  <c r="AG60" i="11"/>
  <c r="AG62" i="11"/>
  <c r="AD64" i="11"/>
  <c r="AE69" i="11"/>
  <c r="AF28" i="11"/>
  <c r="AI38" i="11"/>
  <c r="AI46" i="11"/>
  <c r="AI48" i="11"/>
  <c r="AI50" i="11"/>
  <c r="AI58" i="11"/>
  <c r="AI60" i="11"/>
  <c r="AI62" i="11"/>
  <c r="AE64" i="11"/>
  <c r="AE66" i="11"/>
  <c r="AF69" i="11"/>
  <c r="AH67" i="11"/>
  <c r="AI67" i="11"/>
  <c r="AH68" i="11"/>
  <c r="AD67" i="11"/>
  <c r="AI68" i="11"/>
  <c r="AH69" i="11"/>
  <c r="AE67" i="11"/>
  <c r="AD68" i="11"/>
  <c r="AI69" i="11"/>
  <c r="AH43" i="11"/>
  <c r="AH49" i="11"/>
  <c r="AH55" i="11"/>
  <c r="AH61" i="11"/>
  <c r="AG21" i="11"/>
  <c r="AE23" i="11"/>
  <c r="AD24" i="11"/>
  <c r="AI25" i="11"/>
  <c r="AH26" i="11"/>
  <c r="AG27" i="11"/>
  <c r="AE29" i="11"/>
  <c r="AD30" i="11"/>
  <c r="AI31" i="11"/>
  <c r="AH32" i="11"/>
  <c r="AG33" i="11"/>
  <c r="AE35" i="11"/>
  <c r="AD36" i="11"/>
  <c r="AI37" i="11"/>
  <c r="AH38" i="11"/>
  <c r="AG39" i="11"/>
  <c r="AE41" i="11"/>
  <c r="AD42" i="11"/>
  <c r="AI43" i="11"/>
  <c r="AH44" i="11"/>
  <c r="AG45" i="11"/>
  <c r="AE47" i="11"/>
  <c r="AD48" i="11"/>
  <c r="AI49" i="11"/>
  <c r="AH50" i="11"/>
  <c r="AG51" i="11"/>
  <c r="AE53" i="11"/>
  <c r="AD54" i="11"/>
  <c r="AI55" i="11"/>
  <c r="AH56" i="11"/>
  <c r="AG57" i="11"/>
  <c r="AE59" i="11"/>
  <c r="AD60" i="11"/>
  <c r="AI61" i="11"/>
  <c r="AH62" i="11"/>
  <c r="AG63" i="11"/>
  <c r="AF64" i="11"/>
  <c r="AE65" i="11"/>
  <c r="AD66" i="11"/>
  <c r="AH31" i="11"/>
  <c r="AD25" i="11"/>
  <c r="AD31" i="11"/>
  <c r="AH39" i="11"/>
  <c r="AF41" i="11"/>
  <c r="AH45" i="11"/>
  <c r="AF47" i="11"/>
  <c r="AD49" i="11"/>
  <c r="AH51" i="11"/>
  <c r="AF53" i="11"/>
  <c r="AD55" i="11"/>
  <c r="AH57" i="11"/>
  <c r="AF59" i="11"/>
  <c r="AD61" i="11"/>
  <c r="AH63" i="11"/>
  <c r="AF65" i="11"/>
  <c r="AH21" i="11"/>
  <c r="AF23" i="11"/>
  <c r="AH27" i="11"/>
  <c r="AF29" i="11"/>
  <c r="AH33" i="11"/>
  <c r="AF35" i="11"/>
  <c r="AD37" i="11"/>
  <c r="AD43" i="11"/>
  <c r="AI21" i="11"/>
  <c r="AG23" i="11"/>
  <c r="AF24" i="11"/>
  <c r="AE25" i="11"/>
  <c r="AI27" i="11"/>
  <c r="AG29" i="11"/>
  <c r="AF30" i="11"/>
  <c r="AE31" i="11"/>
  <c r="AI33" i="11"/>
  <c r="AG35" i="11"/>
  <c r="AF36" i="11"/>
  <c r="AE37" i="11"/>
  <c r="AI39" i="11"/>
  <c r="AG41" i="11"/>
  <c r="AF42" i="11"/>
  <c r="AE43" i="11"/>
  <c r="AI45" i="11"/>
  <c r="AG47" i="11"/>
  <c r="AF48" i="11"/>
  <c r="AE49" i="11"/>
  <c r="AI51" i="11"/>
  <c r="AG53" i="11"/>
  <c r="AF54" i="11"/>
  <c r="AE55" i="11"/>
  <c r="AI57" i="11"/>
  <c r="AG59" i="11"/>
  <c r="AF60" i="11"/>
  <c r="AE61" i="11"/>
  <c r="AI63" i="11"/>
  <c r="AG65" i="11"/>
  <c r="AF66" i="11"/>
  <c r="AF25" i="11"/>
  <c r="AF31" i="11"/>
  <c r="AH35" i="11"/>
  <c r="AF37" i="11"/>
  <c r="AH41" i="11"/>
  <c r="AF43" i="11"/>
  <c r="AH47" i="11"/>
  <c r="AF49" i="11"/>
  <c r="AH53" i="11"/>
  <c r="AF55" i="11"/>
  <c r="AH59" i="11"/>
  <c r="AF61" i="11"/>
  <c r="AH65" i="11"/>
  <c r="AH25" i="11"/>
  <c r="AH23" i="11"/>
  <c r="AH29" i="11"/>
  <c r="AG15" i="11"/>
  <c r="AG71" i="11"/>
  <c r="AD12" i="11"/>
  <c r="AE10" i="11"/>
  <c r="AG12" i="11"/>
  <c r="AF10" i="11"/>
  <c r="AG20" i="11"/>
  <c r="AD10" i="11"/>
  <c r="AF7" i="11"/>
  <c r="AI7" i="11"/>
  <c r="AE17" i="11"/>
  <c r="AE19" i="11"/>
  <c r="AD71" i="11"/>
  <c r="AI72" i="11"/>
  <c r="AD72" i="11"/>
  <c r="AE72" i="11"/>
  <c r="AI13" i="11"/>
  <c r="AD9" i="11"/>
  <c r="AI19" i="11"/>
  <c r="AE71" i="11"/>
  <c r="AF19" i="11"/>
  <c r="AG19" i="11"/>
  <c r="AE70" i="11"/>
  <c r="AF71" i="11"/>
  <c r="AF72" i="11"/>
  <c r="AF108" i="11"/>
  <c r="AF70" i="11"/>
  <c r="AG108" i="11"/>
  <c r="AE9" i="11"/>
  <c r="AG70" i="11"/>
  <c r="AI71" i="11"/>
  <c r="AG7" i="11"/>
  <c r="AF9" i="11"/>
  <c r="AG17" i="11"/>
  <c r="AD19" i="11"/>
  <c r="AF20" i="11"/>
  <c r="AI106" i="11"/>
  <c r="AD106" i="11"/>
  <c r="AI20" i="11"/>
  <c r="AH70" i="11"/>
  <c r="AD107" i="11"/>
  <c r="AI108" i="11"/>
  <c r="AD20" i="11"/>
  <c r="AI70" i="11"/>
  <c r="AG72" i="11"/>
  <c r="AF106" i="11"/>
  <c r="AE107" i="11"/>
  <c r="AD108" i="11"/>
  <c r="AH106" i="11"/>
  <c r="AH107" i="11"/>
  <c r="AH20" i="11"/>
  <c r="AI107" i="11"/>
  <c r="AH108" i="11"/>
  <c r="AE106" i="11"/>
  <c r="AF17" i="11"/>
  <c r="AE18" i="11"/>
  <c r="AH17" i="11"/>
  <c r="AI17" i="11"/>
  <c r="AH18" i="11"/>
  <c r="AD6" i="11"/>
  <c r="AG9" i="11"/>
  <c r="AF13" i="11"/>
  <c r="AD15" i="11"/>
  <c r="AI16" i="11"/>
  <c r="AF16" i="11"/>
  <c r="AG6" i="11"/>
  <c r="AE8" i="11"/>
  <c r="AH11" i="11"/>
  <c r="AG13" i="11"/>
  <c r="AE15" i="11"/>
  <c r="AE14" i="11"/>
  <c r="AD16" i="11"/>
  <c r="AI11" i="11"/>
  <c r="AH12" i="11"/>
  <c r="AH6" i="11"/>
  <c r="AF8" i="11"/>
  <c r="AF14" i="11"/>
  <c r="AI6" i="11"/>
  <c r="AH7" i="11"/>
  <c r="AG8" i="11"/>
  <c r="AD11" i="11"/>
  <c r="AI12" i="11"/>
  <c r="AH13" i="11"/>
  <c r="AG14" i="11"/>
  <c r="AF15" i="11"/>
  <c r="AE16" i="11"/>
  <c r="AH8" i="11"/>
  <c r="AH14" i="11"/>
  <c r="AE6" i="11"/>
  <c r="AD7" i="11"/>
  <c r="AI8" i="11"/>
  <c r="AH9" i="11"/>
  <c r="AG10" i="11"/>
  <c r="AF11" i="11"/>
  <c r="AE12" i="11"/>
  <c r="AD13" i="11"/>
  <c r="AI14" i="11"/>
  <c r="AH15" i="11"/>
  <c r="AG16" i="11"/>
  <c r="AE11" i="11"/>
  <c r="AB3" i="11" l="1"/>
  <c r="AE3" i="11" s="1"/>
  <c r="AC3" i="11"/>
  <c r="AJ3" i="11"/>
  <c r="AK3" i="11"/>
  <c r="AL3" i="11"/>
  <c r="AM3" i="11"/>
  <c r="AN3" i="11"/>
  <c r="AB4" i="11"/>
  <c r="AG4" i="11" s="1"/>
  <c r="AC4" i="11"/>
  <c r="AJ4" i="11"/>
  <c r="AK4" i="11"/>
  <c r="AL4" i="11"/>
  <c r="AM4" i="11"/>
  <c r="AN4" i="11"/>
  <c r="AB5" i="11"/>
  <c r="AE5" i="11" s="1"/>
  <c r="AC5" i="11"/>
  <c r="AJ5" i="11"/>
  <c r="AK5" i="11"/>
  <c r="AL5" i="11"/>
  <c r="AM5" i="11"/>
  <c r="AN5" i="11"/>
  <c r="AB2" i="11"/>
  <c r="AD2" i="11" s="1"/>
  <c r="AN2" i="11"/>
  <c r="AM2" i="11"/>
  <c r="AL2" i="11"/>
  <c r="AK2" i="11"/>
  <c r="AJ2" i="11"/>
  <c r="D15" i="1"/>
  <c r="D7" i="1"/>
  <c r="D8" i="1"/>
  <c r="D9" i="1"/>
  <c r="D11" i="1"/>
  <c r="D12" i="1"/>
  <c r="D18" i="1"/>
  <c r="D19" i="1"/>
  <c r="D20" i="1"/>
  <c r="D22" i="1"/>
  <c r="D23" i="1"/>
  <c r="D24" i="1"/>
  <c r="D25" i="1"/>
  <c r="D26" i="1"/>
  <c r="D27" i="1"/>
  <c r="D28" i="1"/>
  <c r="AH4" i="11" l="1"/>
  <c r="AG3" i="11"/>
  <c r="AE2" i="11"/>
  <c r="AI2" i="11"/>
  <c r="AH5" i="11"/>
  <c r="AG5" i="11"/>
  <c r="AD4" i="11"/>
  <c r="AI4" i="11"/>
  <c r="AF3" i="11"/>
  <c r="AD5" i="11"/>
  <c r="AI5" i="11"/>
  <c r="AD3" i="11"/>
  <c r="AI3" i="11"/>
  <c r="AF4" i="11"/>
  <c r="AE4" i="11"/>
  <c r="AF5" i="11"/>
  <c r="AH3" i="11"/>
  <c r="AF2" i="11"/>
  <c r="AG2" i="11"/>
  <c r="AH2" i="11"/>
</calcChain>
</file>

<file path=xl/sharedStrings.xml><?xml version="1.0" encoding="utf-8"?>
<sst xmlns="http://schemas.openxmlformats.org/spreadsheetml/2006/main" count="1743" uniqueCount="902">
  <si>
    <t>Body size proxies</t>
  </si>
  <si>
    <t>Ratios (PL for normalization)</t>
  </si>
  <si>
    <t>Angles</t>
  </si>
  <si>
    <t>Minus = outward orientation</t>
  </si>
  <si>
    <t>Sp</t>
  </si>
  <si>
    <t>Sm</t>
  </si>
  <si>
    <t>Pp</t>
  </si>
  <si>
    <t>Pm</t>
  </si>
  <si>
    <t>A</t>
  </si>
  <si>
    <t>C</t>
  </si>
  <si>
    <t>D</t>
  </si>
  <si>
    <t>E</t>
  </si>
  <si>
    <t>pI</t>
  </si>
  <si>
    <t>pII</t>
  </si>
  <si>
    <t>pIII</t>
  </si>
  <si>
    <t>pIV</t>
  </si>
  <si>
    <t>pV</t>
  </si>
  <si>
    <t>mI</t>
  </si>
  <si>
    <t>mII</t>
  </si>
  <si>
    <t>mIII</t>
  </si>
  <si>
    <t>mIV</t>
  </si>
  <si>
    <t>mV</t>
  </si>
  <si>
    <t>JF-32</t>
  </si>
  <si>
    <t>-</t>
  </si>
  <si>
    <t>JF-52-1-F1</t>
  </si>
  <si>
    <t>JF-52-1-F2</t>
  </si>
  <si>
    <t>JF-52-1-F3</t>
  </si>
  <si>
    <t>JF-52-3-F3</t>
  </si>
  <si>
    <t>JF-52-4</t>
  </si>
  <si>
    <t>JF-90-F2</t>
  </si>
  <si>
    <t>MNG-7901-F2 (= JF-20-F2)</t>
  </si>
  <si>
    <t>VF-4273</t>
  </si>
  <si>
    <t>VF-4307/-4314</t>
  </si>
  <si>
    <t>VF-4463</t>
  </si>
  <si>
    <t>AF-2-F1</t>
  </si>
  <si>
    <t>AF-2-F2</t>
  </si>
  <si>
    <t>FG-250/9/4</t>
  </si>
  <si>
    <t>HF-86/87</t>
  </si>
  <si>
    <t>JF-2</t>
  </si>
  <si>
    <t>JF-4</t>
  </si>
  <si>
    <t>JF-17</t>
  </si>
  <si>
    <t>JF-52-2</t>
  </si>
  <si>
    <t>JF-52-3-F1</t>
  </si>
  <si>
    <t>JF-52-3-F2</t>
  </si>
  <si>
    <t>JF-52-5</t>
  </si>
  <si>
    <t>JF-53</t>
  </si>
  <si>
    <t>JF-55</t>
  </si>
  <si>
    <t>JF-60</t>
  </si>
  <si>
    <t>JF-90-F1</t>
  </si>
  <si>
    <t>MNG-1901</t>
  </si>
  <si>
    <t>MNG-1902</t>
  </si>
  <si>
    <t>MNG-7813-56</t>
  </si>
  <si>
    <t>MNG-7813-76</t>
  </si>
  <si>
    <t>MNG-7813-84</t>
  </si>
  <si>
    <t>MNG-7901-F1 (JF-20-F1)</t>
  </si>
  <si>
    <t>MNG-13446</t>
  </si>
  <si>
    <t>MNG-13448</t>
  </si>
  <si>
    <t>MNG-13449</t>
  </si>
  <si>
    <t>MNG-13450</t>
  </si>
  <si>
    <t>MNG-13453</t>
  </si>
  <si>
    <t>MNG-13455</t>
  </si>
  <si>
    <t>MNG-13475-F1</t>
  </si>
  <si>
    <t>MNG-13475-F2</t>
  </si>
  <si>
    <t>VF-2</t>
  </si>
  <si>
    <t>VF-21</t>
  </si>
  <si>
    <t>VF-4382/83</t>
  </si>
  <si>
    <t>VF-5084</t>
  </si>
  <si>
    <t>VF-5163/5166</t>
  </si>
  <si>
    <t>VF-5222</t>
  </si>
  <si>
    <t>VF-6037/-6057-F1a</t>
  </si>
  <si>
    <t>VF-6037/-6057-F1b</t>
  </si>
  <si>
    <t>VF-6037/-6057-F2a</t>
  </si>
  <si>
    <t>VF-6037/-6057-F2b</t>
  </si>
  <si>
    <t>VF-6037/-6057-F3</t>
  </si>
  <si>
    <t>VF-6058/-6074-F1</t>
  </si>
  <si>
    <t>VF-6058/-6074-F2</t>
  </si>
  <si>
    <t>VF-6075/6076-F1</t>
  </si>
  <si>
    <t>VF-6075/6076-F2</t>
  </si>
  <si>
    <t>VF-6132/-6159-F1</t>
  </si>
  <si>
    <t>VF-6132/-6159-F2</t>
  </si>
  <si>
    <t>DMNS 50618</t>
  </si>
  <si>
    <t>DMNS 50622</t>
  </si>
  <si>
    <t>DMNS 55056</t>
  </si>
  <si>
    <t>BU 2471</t>
  </si>
  <si>
    <t>CMNH VP-3052</t>
  </si>
  <si>
    <t>OSU 16553</t>
  </si>
  <si>
    <t>MNG 1819</t>
  </si>
  <si>
    <t>MNG 2356-16-F2</t>
  </si>
  <si>
    <t>MSEO-I-36</t>
  </si>
  <si>
    <t>PMJ P-1321-F3</t>
  </si>
  <si>
    <t>SSB-1</t>
  </si>
  <si>
    <t>UGKU 130-F1</t>
  </si>
  <si>
    <t>UGKU 130-F2</t>
  </si>
  <si>
    <t>MB.ICV.3-F1</t>
  </si>
  <si>
    <t>MB.ICV.3-F2</t>
  </si>
  <si>
    <t>MNG 2049</t>
  </si>
  <si>
    <t>NHMS AP-244-19</t>
  </si>
  <si>
    <t>NHMS P-418</t>
  </si>
  <si>
    <t>MNG 1386-F1</t>
  </si>
  <si>
    <t>MNG-1762</t>
  </si>
  <si>
    <t>MNG-1823-F1</t>
  </si>
  <si>
    <t>MNG-1823-F2</t>
  </si>
  <si>
    <t>MNG-1823-F3</t>
  </si>
  <si>
    <t>MNG-1823-F4</t>
  </si>
  <si>
    <t>MNG-1828-F2</t>
  </si>
  <si>
    <t>MNG-“Gas-Bach”</t>
  </si>
  <si>
    <t>NHMW-2003Z0030</t>
  </si>
  <si>
    <t>MNG-1828-F1</t>
  </si>
  <si>
    <t>PMJ-P-1321-F1</t>
  </si>
  <si>
    <t>VF-14</t>
  </si>
  <si>
    <t>MNG-1841</t>
  </si>
  <si>
    <t>MNG-2052</t>
  </si>
  <si>
    <t>MNG-10083</t>
  </si>
  <si>
    <t>PMJ-P-1322 (= JP-1)</t>
  </si>
  <si>
    <t>SFM-7</t>
  </si>
  <si>
    <t>FG-250-8-17/31/33</t>
  </si>
  <si>
    <t>JF-1</t>
  </si>
  <si>
    <t>JF-11</t>
  </si>
  <si>
    <t>JF-31</t>
  </si>
  <si>
    <t>JF-35</t>
  </si>
  <si>
    <t>JF-50-2</t>
  </si>
  <si>
    <t>JF-61-F1</t>
  </si>
  <si>
    <t>JF-61-F2</t>
  </si>
  <si>
    <t>JF-62-F1</t>
  </si>
  <si>
    <t>JF-62-F2</t>
  </si>
  <si>
    <t>JF-149</t>
  </si>
  <si>
    <t>MB.ICV.22</t>
  </si>
  <si>
    <t>MNG-2005-F1</t>
  </si>
  <si>
    <t>MNG-2005-F2</t>
  </si>
  <si>
    <t>MNG-13436</t>
  </si>
  <si>
    <t>MNG-13442-F1a</t>
  </si>
  <si>
    <t>MNG-13442-F1b</t>
  </si>
  <si>
    <t>NHMS-AP-28-7 (= AF-9b)</t>
  </si>
  <si>
    <t>VF-1</t>
  </si>
  <si>
    <t>VF-2010</t>
  </si>
  <si>
    <t>VF-2049-F1</t>
  </si>
  <si>
    <t>VF-2049-F2</t>
  </si>
  <si>
    <t>VF-2051-F1</t>
  </si>
  <si>
    <t>VF-2051-F2</t>
  </si>
  <si>
    <t>VF-2091</t>
  </si>
  <si>
    <t>VF-2112/13</t>
  </si>
  <si>
    <t>VF-4272-1</t>
  </si>
  <si>
    <t>VF-4272-2</t>
  </si>
  <si>
    <t>VF-4443</t>
  </si>
  <si>
    <t>VF-4489</t>
  </si>
  <si>
    <t>Taxonomic units</t>
  </si>
  <si>
    <t>Age (Ma)</t>
  </si>
  <si>
    <t>A. Temnospondyli</t>
  </si>
  <si>
    <t>1+2+3</t>
  </si>
  <si>
    <t>B. Lepospondyli</t>
  </si>
  <si>
    <t>6+7</t>
  </si>
  <si>
    <t>C. Reptiliomorpha</t>
  </si>
  <si>
    <t>4+(5+((6+7)+((8+(9+(10+11+12+(13+14))))+((15+(16+17))+(18+((19+20)+(21+22)))))))</t>
  </si>
  <si>
    <t>5+((6+7)+((8+(9+(10+11+12+(13+14))))+((15+(16+17))+(18+((19+20)+(21+22))))))</t>
  </si>
  <si>
    <t>E. (derived Reptiliomorpha)</t>
  </si>
  <si>
    <t>(6+7)+((8+(9+(10+11+12+(13+14))))+((15+(16+17))+(18+((19+20)+(21+22)))))</t>
  </si>
  <si>
    <t>F. Cotylosauria</t>
  </si>
  <si>
    <t>(8+(9+(10+11+12+(13+14))))+((15+(16+17))+(18+((19+20)+(21+22))))</t>
  </si>
  <si>
    <t>G. Diadectomorpha</t>
  </si>
  <si>
    <t>8+(9+(10+11+12+(13+14)))</t>
  </si>
  <si>
    <t>H. Diadectidae</t>
  </si>
  <si>
    <t>9+(10+11+12+(13+14))</t>
  </si>
  <si>
    <t>I. (derived Diadectidae)</t>
  </si>
  <si>
    <t>10+11+12+(13+14)</t>
  </si>
  <si>
    <t>J. (derived Diadectidae)</t>
  </si>
  <si>
    <t>13+14</t>
  </si>
  <si>
    <t>K. Amniota</t>
  </si>
  <si>
    <t>(15+(16+17))+(18+((19+20)+(21+22)))</t>
  </si>
  <si>
    <t>L. Pelycosauria</t>
  </si>
  <si>
    <t>15+(16+17)</t>
  </si>
  <si>
    <t>M. (derived Pelycosauria)</t>
  </si>
  <si>
    <t>16+17</t>
  </si>
  <si>
    <t>N. Reptilia</t>
  </si>
  <si>
    <t>18+((19+20)+(21+22))</t>
  </si>
  <si>
    <t>O. Eureptilia</t>
  </si>
  <si>
    <t>(19+20)+(21+22)</t>
  </si>
  <si>
    <t>P. Captorhinidae</t>
  </si>
  <si>
    <t>19+20</t>
  </si>
  <si>
    <t>Q. Romeriida</t>
  </si>
  <si>
    <t>21+22</t>
  </si>
  <si>
    <t>complete tree</t>
  </si>
  <si>
    <t>(1+2+3)+(4+(5+((6+7)+((8+(9+(10+11+12+(13+14))))+((15+(16+17))+(18+((19+20)+(21+22))))))))</t>
  </si>
  <si>
    <t>15+17</t>
  </si>
  <si>
    <t>T. Diapsida</t>
  </si>
  <si>
    <t>22+16</t>
  </si>
  <si>
    <t>NA</t>
  </si>
  <si>
    <t>NMMNH P-23312</t>
  </si>
  <si>
    <t xml:space="preserve">NMMNH P-23511 </t>
  </si>
  <si>
    <t>NMMNH P-64276</t>
  </si>
  <si>
    <t>Rindsberg/MSC (UCM-1878)</t>
  </si>
  <si>
    <t>BR (UCM-469)</t>
  </si>
  <si>
    <t>GB (UCM-060)</t>
  </si>
  <si>
    <t>NMMNH P-31675</t>
  </si>
  <si>
    <t>NMMNH P-31757</t>
  </si>
  <si>
    <t>NMMNH P-31676/77-F1</t>
  </si>
  <si>
    <t>NMMNH P-31676/77-F2</t>
  </si>
  <si>
    <t>CMC VP-791</t>
  </si>
  <si>
    <t>YPM 207</t>
  </si>
  <si>
    <t>YPM 405</t>
  </si>
  <si>
    <t>NMMNH P-32478</t>
  </si>
  <si>
    <t>NMMNH P-32487</t>
  </si>
  <si>
    <t>NMMNH P-32400</t>
  </si>
  <si>
    <t>NMMNH P-32411</t>
  </si>
  <si>
    <t>NMMNH P-40196</t>
  </si>
  <si>
    <t>NMMNH P-46905</t>
  </si>
  <si>
    <t>USNM 11518</t>
  </si>
  <si>
    <t>Lodeve ohne Nr.</t>
  </si>
  <si>
    <t>Lodeve 54 L</t>
  </si>
  <si>
    <t>NMMNH P-31705</t>
  </si>
  <si>
    <t>NMMNH P-31746</t>
  </si>
  <si>
    <t>NMMNH P-31759</t>
  </si>
  <si>
    <t>DBM 060003260001-5</t>
  </si>
  <si>
    <t>DBM 060003309001-4</t>
  </si>
  <si>
    <t>BGR-P-12539-F1</t>
  </si>
  <si>
    <t>BGR-P-12539-F2</t>
  </si>
  <si>
    <t>BUW-1</t>
  </si>
  <si>
    <t>BUW-2-F1</t>
  </si>
  <si>
    <t>BUW-2-F2</t>
  </si>
  <si>
    <t>FG-525</t>
  </si>
  <si>
    <t>HF-51</t>
  </si>
  <si>
    <t>HF-55</t>
  </si>
  <si>
    <t>HF-56</t>
  </si>
  <si>
    <t>HLMD-WT-297</t>
  </si>
  <si>
    <t>LMJG-8491</t>
  </si>
  <si>
    <t>MB.ICV.1</t>
  </si>
  <si>
    <t>MB.ICV.2</t>
  </si>
  <si>
    <t>MB.ICV.4</t>
  </si>
  <si>
    <t>MNG-1351</t>
  </si>
  <si>
    <t>MNG-1515-F1</t>
  </si>
  <si>
    <t>MNG-1515-F2</t>
  </si>
  <si>
    <t>MNG-1515-F3</t>
  </si>
  <si>
    <t>MNG-1515-F4</t>
  </si>
  <si>
    <t>MNG-1840-F1</t>
  </si>
  <si>
    <t>MNG-1840-F2</t>
  </si>
  <si>
    <t>MNG-2356-15</t>
  </si>
  <si>
    <t>MNG-10072</t>
  </si>
  <si>
    <t>MSEO-IIIA-519-F1</t>
  </si>
  <si>
    <t>MSEO-IIIA-519-F2</t>
  </si>
  <si>
    <t>MSEO-nn-2</t>
  </si>
  <si>
    <t>NHMM-2</t>
  </si>
  <si>
    <t>NHMM-412</t>
  </si>
  <si>
    <t>NHMS-I-Ba-18</t>
  </si>
  <si>
    <t>NHMS-1312</t>
  </si>
  <si>
    <t>NHMW-1963-565</t>
  </si>
  <si>
    <t>PMJ-P-1321-F2 (= JP-2-F2)</t>
  </si>
  <si>
    <t>SMMGD-1354</t>
  </si>
  <si>
    <t>Dpm</t>
  </si>
  <si>
    <t>Gp</t>
  </si>
  <si>
    <t>Gm</t>
  </si>
  <si>
    <t>GAD</t>
  </si>
  <si>
    <t>Pap</t>
  </si>
  <si>
    <t>Pam</t>
  </si>
  <si>
    <t>Oap</t>
  </si>
  <si>
    <t>Oam</t>
  </si>
  <si>
    <t>pL</t>
  </si>
  <si>
    <t>mL</t>
  </si>
  <si>
    <t>Sp/pL</t>
  </si>
  <si>
    <t>Pp/pL</t>
  </si>
  <si>
    <t>Gp/pL</t>
  </si>
  <si>
    <t>GAD/pL</t>
  </si>
  <si>
    <t>Dpm/pL</t>
  </si>
  <si>
    <t>Oam-Oap</t>
  </si>
  <si>
    <t>(Gp-Gm)/pL</t>
  </si>
  <si>
    <t>Ichnotaxon</t>
  </si>
  <si>
    <r>
      <rPr>
        <i/>
        <sz val="11"/>
        <color rgb="FF000000"/>
        <rFont val="Calibri"/>
        <family val="2"/>
      </rPr>
      <t>Batrachichnus</t>
    </r>
    <r>
      <rPr>
        <sz val="11"/>
        <color rgb="FF000000"/>
        <rFont val="Calibri"/>
        <family val="2"/>
      </rPr>
      <t xml:space="preserve"> isp.</t>
    </r>
  </si>
  <si>
    <t>Batrachichnus salamandroides</t>
  </si>
  <si>
    <r>
      <rPr>
        <i/>
        <sz val="11"/>
        <color rgb="FF000000"/>
        <rFont val="Calibri"/>
        <family val="2"/>
      </rPr>
      <t xml:space="preserve">Hylopus </t>
    </r>
    <r>
      <rPr>
        <sz val="11"/>
        <color rgb="FF000000"/>
        <rFont val="Calibri"/>
        <family val="2"/>
      </rPr>
      <t>isp.</t>
    </r>
  </si>
  <si>
    <t>Amphisauropus kablikae</t>
  </si>
  <si>
    <t>Matthewichnus caudifer</t>
  </si>
  <si>
    <t>Ichniotherium praesidentis</t>
  </si>
  <si>
    <t>Ichniotherium sphaerodactylum</t>
  </si>
  <si>
    <t>Ichniotherium cottae</t>
  </si>
  <si>
    <r>
      <rPr>
        <i/>
        <sz val="11"/>
        <color rgb="FF000000"/>
        <rFont val="Calibri"/>
        <family val="2"/>
      </rPr>
      <t xml:space="preserve">Dimetropus </t>
    </r>
    <r>
      <rPr>
        <sz val="11"/>
        <color rgb="FF000000"/>
        <rFont val="Calibri"/>
        <family val="2"/>
      </rPr>
      <t>isp.</t>
    </r>
  </si>
  <si>
    <t>Tambachichnium schmidti</t>
  </si>
  <si>
    <t>Dimetropus leisnerianus</t>
  </si>
  <si>
    <t>Erpetopus willistoni</t>
  </si>
  <si>
    <t>Varanopus microdactylus</t>
  </si>
  <si>
    <t>Hyloidichnus bifurcatus</t>
  </si>
  <si>
    <t>Notalacerta missouriensis</t>
  </si>
  <si>
    <t>Dromopus lacertoides</t>
  </si>
  <si>
    <t>Limnopus vagus</t>
  </si>
  <si>
    <t>Tree A: Diadectomorpha as sistergoup to Amniota and Varanopidae as Pelycosauria</t>
  </si>
  <si>
    <t>Tree B: Diadectomorpha as sistergoup to Amniota and Varanopidae as Diapsida</t>
  </si>
  <si>
    <t>Middle specimen</t>
  </si>
  <si>
    <t>AIC</t>
  </si>
  <si>
    <t>ΔAIC</t>
  </si>
  <si>
    <t>Tree A</t>
  </si>
  <si>
    <t>Tree B</t>
  </si>
  <si>
    <t>rank</t>
  </si>
  <si>
    <t>mean_rank</t>
  </si>
  <si>
    <t>TM</t>
  </si>
  <si>
    <t>Specimen</t>
  </si>
  <si>
    <t xml:space="preserve">I. Input data </t>
  </si>
  <si>
    <t xml:space="preserve">II. Reconstructed ancestral states </t>
  </si>
  <si>
    <t>III. Results for the Akaike Information Criterion</t>
  </si>
  <si>
    <t>distance to K</t>
  </si>
  <si>
    <t>Results for tree A</t>
  </si>
  <si>
    <t>Results for tree B</t>
  </si>
  <si>
    <t>D. Batrachosauria</t>
  </si>
  <si>
    <t>Node</t>
  </si>
  <si>
    <t>Ma</t>
  </si>
  <si>
    <t>Dragmarks</t>
  </si>
  <si>
    <t>Root</t>
  </si>
  <si>
    <t>(23.187-97.670)</t>
  </si>
  <si>
    <t>(16.698-82.747)</t>
  </si>
  <si>
    <t>(11.589-48.184)</t>
  </si>
  <si>
    <t>(2.654-4.643)</t>
  </si>
  <si>
    <t>(2.150-3.277)</t>
  </si>
  <si>
    <t>(1.498-2.412)</t>
  </si>
  <si>
    <t>(0.102-0.565)</t>
  </si>
  <si>
    <t>(2.409-3.548)</t>
  </si>
  <si>
    <t>(0.591-1.748)</t>
  </si>
  <si>
    <t>(67.773-102.149)</t>
  </si>
  <si>
    <t>(79.392-112.322)</t>
  </si>
  <si>
    <t>(-22.114-2.343)</t>
  </si>
  <si>
    <t>(-3.457-25.790)</t>
  </si>
  <si>
    <t>(9.336-32.768)</t>
  </si>
  <si>
    <t>(24.198-54.794)</t>
  </si>
  <si>
    <t>(17.590-43.683)</t>
  </si>
  <si>
    <t>(12.234-27.498)</t>
  </si>
  <si>
    <t>(3.601-4.731)</t>
  </si>
  <si>
    <t>(2.842-3.483)</t>
  </si>
  <si>
    <t>(2.088-2.607)</t>
  </si>
  <si>
    <t>(0.292-0.555)</t>
  </si>
  <si>
    <t>(2.835-3.483)</t>
  </si>
  <si>
    <t>(0.682-1.340)</t>
  </si>
  <si>
    <t>(76.133-95.671)</t>
  </si>
  <si>
    <t>(85.045-103.760)</t>
  </si>
  <si>
    <t>(-3.919-9.981)</t>
  </si>
  <si>
    <t>(8.743-25.366)</t>
  </si>
  <si>
    <t>(7.365-20.683)</t>
  </si>
  <si>
    <t>(25.461-92.587)</t>
  </si>
  <si>
    <t>(18.525-77.942)</t>
  </si>
  <si>
    <t>(12.704-45.658)</t>
  </si>
  <si>
    <t>(2.717-4.503)</t>
  </si>
  <si>
    <t>(2.174-3.186)</t>
  </si>
  <si>
    <t>(1.515-2.336)</t>
  </si>
  <si>
    <t>(0.119-0.535)</t>
  </si>
  <si>
    <t>(2.453-3.476)</t>
  </si>
  <si>
    <t>(0.662-1.701)</t>
  </si>
  <si>
    <t>(69.460-100.321)</t>
  </si>
  <si>
    <t>(81.185-110.748)</t>
  </si>
  <si>
    <t>(-21.833-0.124)</t>
  </si>
  <si>
    <t>(-2.403-23.853)</t>
  </si>
  <si>
    <t>(11.061-32.097)</t>
  </si>
  <si>
    <t>(25.884-91.080)</t>
  </si>
  <si>
    <t>(18.333-74.365)</t>
  </si>
  <si>
    <t>(12.546-43.645)</t>
  </si>
  <si>
    <t>(2.630-4.370)</t>
  </si>
  <si>
    <t>(2.152-3.139)</t>
  </si>
  <si>
    <t>(1.527-2.327)</t>
  </si>
  <si>
    <t>(0.130-0.535)</t>
  </si>
  <si>
    <t>(2.475-3.472)</t>
  </si>
  <si>
    <t>(0.736-1.749)</t>
  </si>
  <si>
    <t>(67.931-98.006)</t>
  </si>
  <si>
    <t>(80.104-108.914)</t>
  </si>
  <si>
    <t>(-22.704--1.306)</t>
  </si>
  <si>
    <t>(-2.720-22.867)</t>
  </si>
  <si>
    <t>(11.828-32.329)</t>
  </si>
  <si>
    <t>(25.542-88.488)</t>
  </si>
  <si>
    <t>(18.858-75.178)</t>
  </si>
  <si>
    <t>(12.995-44.516)</t>
  </si>
  <si>
    <t>(2.512-4.231)</t>
  </si>
  <si>
    <t>(2.099-3.073)</t>
  </si>
  <si>
    <t>(1.507-2.297)</t>
  </si>
  <si>
    <t>(0.119-0.519)</t>
  </si>
  <si>
    <t>(2.485-3.469)</t>
  </si>
  <si>
    <t>(0.813-1.813)</t>
  </si>
  <si>
    <t>(66.555-96.258)</t>
  </si>
  <si>
    <t>(78.531-106.984)</t>
  </si>
  <si>
    <t>(-23.539--2.406)</t>
  </si>
  <si>
    <t>(-4.170-21.101)</t>
  </si>
  <si>
    <t>(11.314-31.562)</t>
  </si>
  <si>
    <t>B</t>
  </si>
  <si>
    <t>(13.956-33.556)</t>
  </si>
  <si>
    <t>(12.108-32.148)</t>
  </si>
  <si>
    <t>(9.422-22.474)</t>
  </si>
  <si>
    <t>(1.918-3.132)</t>
  </si>
  <si>
    <t>(1.903-2.591)</t>
  </si>
  <si>
    <t>(1.527-2.084)</t>
  </si>
  <si>
    <t>(0.349-0.632)</t>
  </si>
  <si>
    <t>(2.844-3.539)</t>
  </si>
  <si>
    <t>(1.659-2.366)</t>
  </si>
  <si>
    <t>(57.777-78.749)</t>
  </si>
  <si>
    <t>(77.883-97.973)</t>
  </si>
  <si>
    <t>(-31.709--16.788)</t>
  </si>
  <si>
    <t>(-8.683-9.160)</t>
  </si>
  <si>
    <t>(17.339-31.635)</t>
  </si>
  <si>
    <t>F</t>
  </si>
  <si>
    <t>(52.930-127.298)</t>
  </si>
  <si>
    <t>(45.691-121.345)</t>
  </si>
  <si>
    <t>(28.599-68.236)</t>
  </si>
  <si>
    <t>(2.678-3.892)</t>
  </si>
  <si>
    <t>(2.160-2.848)</t>
  </si>
  <si>
    <t>(1.542-2.100)</t>
  </si>
  <si>
    <t>(-0.057-0.226)</t>
  </si>
  <si>
    <t>(2.462-3.158)</t>
  </si>
  <si>
    <t>(0.800-1.506)</t>
  </si>
  <si>
    <t>(72.373-93.351)</t>
  </si>
  <si>
    <t>(75.787-95.883)</t>
  </si>
  <si>
    <t>(-16.824--1.899)</t>
  </si>
  <si>
    <t>(-3.538-14.310)</t>
  </si>
  <si>
    <t>(7.598-21.898)</t>
  </si>
  <si>
    <t>G</t>
  </si>
  <si>
    <t>(80.274-167.816)</t>
  </si>
  <si>
    <t>(73.374-166.722)</t>
  </si>
  <si>
    <t>(42.540-88.339)</t>
  </si>
  <si>
    <t>(2.650-3.670)</t>
  </si>
  <si>
    <t>(2.271-2.849)</t>
  </si>
  <si>
    <t>(1.726-2.195)</t>
  </si>
  <si>
    <t>(-0.063-0.175)</t>
  </si>
  <si>
    <t>(2.595-3.180)</t>
  </si>
  <si>
    <t>(1.013-1.606)</t>
  </si>
  <si>
    <t>(69.711-87.339)</t>
  </si>
  <si>
    <t>(71.334-88.220)</t>
  </si>
  <si>
    <t>(-21.810--9.268)</t>
  </si>
  <si>
    <t>(-3.700-11.298)</t>
  </si>
  <si>
    <t>(13.330-25.346)</t>
  </si>
  <si>
    <t>H</t>
  </si>
  <si>
    <t>(81.704-175.852)</t>
  </si>
  <si>
    <t>(74.427-174.685)</t>
  </si>
  <si>
    <t>(40.973-87.576)</t>
  </si>
  <si>
    <t>(2.728-3.788)</t>
  </si>
  <si>
    <t>(2.149-2.750)</t>
  </si>
  <si>
    <t>(1.537-2.025)</t>
  </si>
  <si>
    <t>(-0.113-0.134)</t>
  </si>
  <si>
    <t>(2.454-3.061)</t>
  </si>
  <si>
    <t>(0.831-1.448)</t>
  </si>
  <si>
    <t>(76.786-95.110)</t>
  </si>
  <si>
    <t>(76.817-94.370)</t>
  </si>
  <si>
    <t>(-18.350--5.313)</t>
  </si>
  <si>
    <t>(0.070-15.660)</t>
  </si>
  <si>
    <t>(13.450-25.941)</t>
  </si>
  <si>
    <t>I</t>
  </si>
  <si>
    <t>(89.595-168.606)</t>
  </si>
  <si>
    <t>(83.779-169.337)</t>
  </si>
  <si>
    <t>(43.623-81.622)</t>
  </si>
  <si>
    <t>(2.922-3.797)</t>
  </si>
  <si>
    <t>(2.088-2.584)</t>
  </si>
  <si>
    <t>(1.387-1.789)</t>
  </si>
  <si>
    <t>(-0.155-0.049)</t>
  </si>
  <si>
    <t>(2.383-2.884)</t>
  </si>
  <si>
    <t>(0.717-1.226)</t>
  </si>
  <si>
    <t>(86.335-101.449)</t>
  </si>
  <si>
    <t>(83.897-98.375)</t>
  </si>
  <si>
    <t>(-15.335--4.581)</t>
  </si>
  <si>
    <t>(3.750-16.609)</t>
  </si>
  <si>
    <t>(14.986-25.289)</t>
  </si>
  <si>
    <t>J</t>
  </si>
  <si>
    <t>(77.540-174.482)</t>
  </si>
  <si>
    <t>(70.989-175.071)</t>
  </si>
  <si>
    <t>(40.552-90.581)</t>
  </si>
  <si>
    <t>(2.913-4.035)</t>
  </si>
  <si>
    <t>(2.109-2.745)</t>
  </si>
  <si>
    <t>(1.406-1.922)</t>
  </si>
  <si>
    <t>(-0.133-0.128)</t>
  </si>
  <si>
    <t>(2.253-2.895)</t>
  </si>
  <si>
    <t>(0.590-1.242)</t>
  </si>
  <si>
    <t>(83.826-103.213)</t>
  </si>
  <si>
    <t>(84.143-102.715)</t>
  </si>
  <si>
    <t>(1.002-14.796)</t>
  </si>
  <si>
    <t>(15.975-32.470)</t>
  </si>
  <si>
    <t>(9.716-22.931)</t>
  </si>
  <si>
    <t>K</t>
  </si>
  <si>
    <t>(50.428-112.281)</t>
  </si>
  <si>
    <t>(43.582-106.224)</t>
  </si>
  <si>
    <t>(27.764-61.371)</t>
  </si>
  <si>
    <t>(2.781-3.888)</t>
  </si>
  <si>
    <t>(2.149-2.776)</t>
  </si>
  <si>
    <t>(1.484-1.993)</t>
  </si>
  <si>
    <t>(-0.067-0.191)</t>
  </si>
  <si>
    <t>(2.427-3.062)</t>
  </si>
  <si>
    <t>(0.727-1.372)</t>
  </si>
  <si>
    <t>(75.693-94.828)</t>
  </si>
  <si>
    <t>(78.606-96.936)</t>
  </si>
  <si>
    <t>(-12.509-1.105)</t>
  </si>
  <si>
    <t>(-2.446-13.834)</t>
  </si>
  <si>
    <t>(4.874-17.918)</t>
  </si>
  <si>
    <t>L</t>
  </si>
  <si>
    <t>(63.635-137.748)</t>
  </si>
  <si>
    <t>(55.965-132.192)</t>
  </si>
  <si>
    <t>(33.794-72.642)</t>
  </si>
  <si>
    <t>(2.549-3.618)</t>
  </si>
  <si>
    <t>(1.987-2.593)</t>
  </si>
  <si>
    <t>(1.363-1.854)</t>
  </si>
  <si>
    <t>(-0.105-0.144)</t>
  </si>
  <si>
    <t>(2.232-2.844)</t>
  </si>
  <si>
    <t>(0.635-1.256)</t>
  </si>
  <si>
    <t>(74.011-92.472)</t>
  </si>
  <si>
    <t>(76.549-94.233)</t>
  </si>
  <si>
    <t>(-11.730-1.404)</t>
  </si>
  <si>
    <t>(-4.547-11.159)</t>
  </si>
  <si>
    <t>(2.177-14.761)</t>
  </si>
  <si>
    <t>M</t>
  </si>
  <si>
    <t>(57.445-151.951)</t>
  </si>
  <si>
    <t>(48.457-143.071)</t>
  </si>
  <si>
    <t>(29.797-78.126)</t>
  </si>
  <si>
    <t>(2.675-4.020)</t>
  </si>
  <si>
    <t>(1.999-2.762)</t>
  </si>
  <si>
    <t>(1.301-1.920)</t>
  </si>
  <si>
    <t>(-0.171-0.142)</t>
  </si>
  <si>
    <t>(2.199-2.970)</t>
  </si>
  <si>
    <t>(0.407-1.190)</t>
  </si>
  <si>
    <t>(76.164-99.418)</t>
  </si>
  <si>
    <t>(77.760-100.034)</t>
  </si>
  <si>
    <t>(-14.294-2.250)</t>
  </si>
  <si>
    <t>(-7.552-12.232)</t>
  </si>
  <si>
    <t>(0.436-16.287)</t>
  </si>
  <si>
    <t>N</t>
  </si>
  <si>
    <t>(35.738-85.999)</t>
  </si>
  <si>
    <t>(30.170-80.174)</t>
  </si>
  <si>
    <t>(20.798-49.649)</t>
  </si>
  <si>
    <t>(3.027-4.241)</t>
  </si>
  <si>
    <t>(2.250-2.939)</t>
  </si>
  <si>
    <t>(1.507-2.065)</t>
  </si>
  <si>
    <t>(-0.059-0.224)</t>
  </si>
  <si>
    <t>(2.538-3.234)</t>
  </si>
  <si>
    <t>(0.697-1.403)</t>
  </si>
  <si>
    <t>(79.182-100.174)</t>
  </si>
  <si>
    <t>(82.033-102.142)</t>
  </si>
  <si>
    <t>(-10.050-4.884)</t>
  </si>
  <si>
    <t>(-0.541-17.318)</t>
  </si>
  <si>
    <t>(3.817-18.126)</t>
  </si>
  <si>
    <t>O</t>
  </si>
  <si>
    <t>(29.237-68.842)</t>
  </si>
  <si>
    <t>(24.446-63.411)</t>
  </si>
  <si>
    <t>(17.809-41.610)</t>
  </si>
  <si>
    <t>(3.063-4.247)</t>
  </si>
  <si>
    <t>(2.214-2.885)</t>
  </si>
  <si>
    <t>(1.453-1.998)</t>
  </si>
  <si>
    <t>(-0.074-0.202)</t>
  </si>
  <si>
    <t>(2.587-3.266)</t>
  </si>
  <si>
    <t>(0.745-1.434)</t>
  </si>
  <si>
    <t>(83.292-103.764)</t>
  </si>
  <si>
    <t>(85.445-105.056)</t>
  </si>
  <si>
    <t>(-8.129-6.436)</t>
  </si>
  <si>
    <t>(0.288-17.706)</t>
  </si>
  <si>
    <t>(2.866-16.821)</t>
  </si>
  <si>
    <t>P</t>
  </si>
  <si>
    <t>(27.235-70.346)</t>
  </si>
  <si>
    <t>(20.793-59.784)</t>
  </si>
  <si>
    <t>(15.481-39.644)</t>
  </si>
  <si>
    <t>(3.287-4.600)</t>
  </si>
  <si>
    <t>(2.510-3.254)</t>
  </si>
  <si>
    <t>(1.750-2.353)</t>
  </si>
  <si>
    <t>(-0.021-0.284)</t>
  </si>
  <si>
    <t>(2.844-3.596)</t>
  </si>
  <si>
    <t>(0.854-1.618)</t>
  </si>
  <si>
    <t>(81.281-103.965)</t>
  </si>
  <si>
    <t>(84.697-106.426)</t>
  </si>
  <si>
    <t>(-4.068-12.070)</t>
  </si>
  <si>
    <t>(5.098-24.397)</t>
  </si>
  <si>
    <t>(3.015-18.477)</t>
  </si>
  <si>
    <t>Q</t>
  </si>
  <si>
    <t>(24.642-53.957)</t>
  </si>
  <si>
    <t>(20.778-49.711)</t>
  </si>
  <si>
    <t>(15.902-34.574)</t>
  </si>
  <si>
    <t>(3.083-4.167)</t>
  </si>
  <si>
    <t>(2.139-2.753)</t>
  </si>
  <si>
    <t>(1.359-1.857)</t>
  </si>
  <si>
    <t>(-0.092-0.161)</t>
  </si>
  <si>
    <t>(2.605-3.226)</t>
  </si>
  <si>
    <t>(0.787-1.418)</t>
  </si>
  <si>
    <t>(88.170-106.905)</t>
  </si>
  <si>
    <t>(89.385-107.333)</t>
  </si>
  <si>
    <t>(-6.630-6.700)</t>
  </si>
  <si>
    <t>(0.620-16.560)</t>
  </si>
  <si>
    <t>(2.170-14.941)</t>
  </si>
  <si>
    <t>(22.771-99.710)</t>
  </si>
  <si>
    <t>(16.487-84.045)</t>
  </si>
  <si>
    <t>(11.411-48.896)</t>
  </si>
  <si>
    <t>(2.666-4.608)</t>
  </si>
  <si>
    <t>(2.149-3.270)</t>
  </si>
  <si>
    <t>(2.403-3.555)</t>
  </si>
  <si>
    <t>(0.582-1.776)</t>
  </si>
  <si>
    <t>(68.366-101.061)</t>
  </si>
  <si>
    <t>(80.057-111.196)</t>
  </si>
  <si>
    <t>(-22.209-2.494)</t>
  </si>
  <si>
    <t>(-3.628-25.911)</t>
  </si>
  <si>
    <t>(9.281-32.717)</t>
  </si>
  <si>
    <t>(23.706-54.971)</t>
  </si>
  <si>
    <t>(17.260-43.643)</t>
  </si>
  <si>
    <t>(12.005-27.496)</t>
  </si>
  <si>
    <t>(3.610-4.716)</t>
  </si>
  <si>
    <t>(2.842-3.481)</t>
  </si>
  <si>
    <t>(2.087-2.607)</t>
  </si>
  <si>
    <t>(0.294-0.558)</t>
  </si>
  <si>
    <t>(2.830-3.487)</t>
  </si>
  <si>
    <t>(0.672-1.351)</t>
  </si>
  <si>
    <t>(76.512-95.133)</t>
  </si>
  <si>
    <t>(85.531-103.266)</t>
  </si>
  <si>
    <t>(-4.019-10.050)</t>
  </si>
  <si>
    <t>(8.494-25.317)</t>
  </si>
  <si>
    <t>(7.217-20.564)</t>
  </si>
  <si>
    <t>(25.073-94.406)</t>
  </si>
  <si>
    <t>(18.332-79.119)</t>
  </si>
  <si>
    <t>(12.537-46.294)</t>
  </si>
  <si>
    <t>(2.726-4.469)</t>
  </si>
  <si>
    <t>(2.172-3.179)</t>
  </si>
  <si>
    <t>(1.516-2.336)</t>
  </si>
  <si>
    <t>(2.448-3.483)</t>
  </si>
  <si>
    <t>(0.656-1.727)</t>
  </si>
  <si>
    <t>(69.954-99.307)</t>
  </si>
  <si>
    <t>(81.741-109.697)</t>
  </si>
  <si>
    <t>(-21.912-0.266)</t>
  </si>
  <si>
    <t>(-2.550-23.969)</t>
  </si>
  <si>
    <t>(11.012-32.052)</t>
  </si>
  <si>
    <t>(25.525-92.924)</t>
  </si>
  <si>
    <t>(18.168-75.552)</t>
  </si>
  <si>
    <t>(12.394-44.272)</t>
  </si>
  <si>
    <t>(2.636-4.336)</t>
  </si>
  <si>
    <t>(2.150-3.131)</t>
  </si>
  <si>
    <t>(1.528-2.328)</t>
  </si>
  <si>
    <t>(2.470-3.479)</t>
  </si>
  <si>
    <t>(0.733-1.777)</t>
  </si>
  <si>
    <t>(68.360-96.967)</t>
  </si>
  <si>
    <t>(80.590-107.836)</t>
  </si>
  <si>
    <t>(-22.774--1.159)</t>
  </si>
  <si>
    <t>(-2.857-22.988)</t>
  </si>
  <si>
    <t>(11.779-32.285)</t>
  </si>
  <si>
    <t>(25.221-90.372)</t>
  </si>
  <si>
    <t>(18.715-76.473)</t>
  </si>
  <si>
    <t>(12.849-45.185)</t>
  </si>
  <si>
    <t>(2.515-4.193)</t>
  </si>
  <si>
    <t>(2.096-3.065)</t>
  </si>
  <si>
    <t>(2.480-3.475)</t>
  </si>
  <si>
    <t>(0.812-1.843)</t>
  </si>
  <si>
    <t>(66.911-95.167)</t>
  </si>
  <si>
    <t>(78.942-105.853)</t>
  </si>
  <si>
    <t>(-23.599--2.250)</t>
  </si>
  <si>
    <t>(-4.299-21.229)</t>
  </si>
  <si>
    <t>(11.262-31.516)</t>
  </si>
  <si>
    <t>(13.802-33.976)</t>
  </si>
  <si>
    <t>(12.014-32.448)</t>
  </si>
  <si>
    <t>(9.339-22.687)</t>
  </si>
  <si>
    <t>(1.930-3.115)</t>
  </si>
  <si>
    <t>(1.904-2.588)</t>
  </si>
  <si>
    <t>(0.349-0.631)</t>
  </si>
  <si>
    <t>(2.840-3.543)</t>
  </si>
  <si>
    <t>(1.651-2.379)</t>
  </si>
  <si>
    <t>(58.234-78.179)</t>
  </si>
  <si>
    <t>(78.375-97.370)</t>
  </si>
  <si>
    <t>(-31.776--16.706)</t>
  </si>
  <si>
    <t>(-8.771-9.248)</t>
  </si>
  <si>
    <t>(17.331-31.628)</t>
  </si>
  <si>
    <t>(52.973-130.986)</t>
  </si>
  <si>
    <t>(45.952-124.722)</t>
  </si>
  <si>
    <t>(28.509-69.563)</t>
  </si>
  <si>
    <t>(2.641-3.832)</t>
  </si>
  <si>
    <t>(2.144-2.831)</t>
  </si>
  <si>
    <t>(1.543-2.103)</t>
  </si>
  <si>
    <t>(-0.058-0.226)</t>
  </si>
  <si>
    <t>(2.459-3.165)</t>
  </si>
  <si>
    <t>(0.829-1.561)</t>
  </si>
  <si>
    <t>(71.811-91.854)</t>
  </si>
  <si>
    <t>(75.260-94.349)</t>
  </si>
  <si>
    <t>(-16.791--1.647)</t>
  </si>
  <si>
    <t>(-3.625-14.483)</t>
  </si>
  <si>
    <t>(7.464-21.831)</t>
  </si>
  <si>
    <t>(79.835-170.378)</t>
  </si>
  <si>
    <t>(73.212-168.923)</t>
  </si>
  <si>
    <t>(42.307-89.288)</t>
  </si>
  <si>
    <t>(2.644-3.641)</t>
  </si>
  <si>
    <t>(2.267-2.842)</t>
  </si>
  <si>
    <t>(1.727-2.196)</t>
  </si>
  <si>
    <t>(2.593-3.184)</t>
  </si>
  <si>
    <t>(1.018-1.630)</t>
  </si>
  <si>
    <t>(69.761-86.544)</t>
  </si>
  <si>
    <t>(71.412-87.396)</t>
  </si>
  <si>
    <t>(-21.821--9.141)</t>
  </si>
  <si>
    <t>(-3.771-11.392)</t>
  </si>
  <si>
    <t>(13.277-25.307)</t>
  </si>
  <si>
    <t>(81.033-178.212)</t>
  </si>
  <si>
    <t>(74.042-176.598)</t>
  </si>
  <si>
    <t>(40.679-88.433)</t>
  </si>
  <si>
    <t>(2.729-3.765)</t>
  </si>
  <si>
    <t>(2.147-2.746)</t>
  </si>
  <si>
    <t>(1.539-2.026)</t>
  </si>
  <si>
    <t>(2.451-3.066)</t>
  </si>
  <si>
    <t>(0.830-1.467)</t>
  </si>
  <si>
    <t>(76.977-94.426)</t>
  </si>
  <si>
    <t>(77.038-93.656)</t>
  </si>
  <si>
    <t>(-18.375--5.192)</t>
  </si>
  <si>
    <t>(-0.014-15.750)</t>
  </si>
  <si>
    <t>(13.397-25.905)</t>
  </si>
  <si>
    <t>(88.779-170.333)</t>
  </si>
  <si>
    <t>(83.201-170.706)</t>
  </si>
  <si>
    <t>(43.289-82.264)</t>
  </si>
  <si>
    <t>(2.925-3.782)</t>
  </si>
  <si>
    <t>(2.088-2.583)</t>
  </si>
  <si>
    <t>(1.389-1.792)</t>
  </si>
  <si>
    <t>(2.379-2.888)</t>
  </si>
  <si>
    <t>(0.713-1.239)</t>
  </si>
  <si>
    <t>(86.532-100.958)</t>
  </si>
  <si>
    <t>(84.119-97.858)</t>
  </si>
  <si>
    <t>(-15.366--4.466)</t>
  </si>
  <si>
    <t>(3.657-16.690)</t>
  </si>
  <si>
    <t>(14.919-25.260)</t>
  </si>
  <si>
    <t>(76.721-176.387)</t>
  </si>
  <si>
    <t>(70.448-176.456)</t>
  </si>
  <si>
    <t>(40.212-91.326)</t>
  </si>
  <si>
    <t>(2.925-4.020)</t>
  </si>
  <si>
    <t>(2.111-2.743)</t>
  </si>
  <si>
    <t>(1.407-1.922)</t>
  </si>
  <si>
    <t>(2.249-2.899)</t>
  </si>
  <si>
    <t>(0.581-1.254)</t>
  </si>
  <si>
    <t>(84.266-102.697)</t>
  </si>
  <si>
    <t>(84.614-102.168)</t>
  </si>
  <si>
    <t>(0.917-14.843)</t>
  </si>
  <si>
    <t>(15.873-32.525)</t>
  </si>
  <si>
    <t>(9.714-22.925)</t>
  </si>
  <si>
    <t>(50.726-116.472)</t>
  </si>
  <si>
    <t>(44.067-110.220)</t>
  </si>
  <si>
    <t>(27.733-62.904)</t>
  </si>
  <si>
    <t>(2.718-3.811)</t>
  </si>
  <si>
    <t>(2.124-2.755)</t>
  </si>
  <si>
    <t>(1.484-1.998)</t>
  </si>
  <si>
    <t>(-0.070-0.191)</t>
  </si>
  <si>
    <t>(2.423-3.072)</t>
  </si>
  <si>
    <t>(0.773-1.445)</t>
  </si>
  <si>
    <t>(74.597-93.000)</t>
  </si>
  <si>
    <t>(77.542-95.069)</t>
  </si>
  <si>
    <t>(-12.455-1.449)</t>
  </si>
  <si>
    <t>(-2.555-14.071)</t>
  </si>
  <si>
    <t>(4.666-17.857)</t>
  </si>
  <si>
    <t>(62.890-143.118)</t>
  </si>
  <si>
    <t>(55.755-138.087)</t>
  </si>
  <si>
    <t>(33.065-74.341)</t>
  </si>
  <si>
    <t>(2.392-3.474)</t>
  </si>
  <si>
    <t>(1.925-2.550)</t>
  </si>
  <si>
    <t>(1.359-1.868)</t>
  </si>
  <si>
    <t>(-0.112-0.146)</t>
  </si>
  <si>
    <t>(2.235-2.876)</t>
  </si>
  <si>
    <t>(0.761-1.426)</t>
  </si>
  <si>
    <t>(71.204-89.409)</t>
  </si>
  <si>
    <t>(73.791-91.129)</t>
  </si>
  <si>
    <t>(-11.415-2.340)</t>
  </si>
  <si>
    <t>(-4.510-11.937)</t>
  </si>
  <si>
    <t>(1.726-14.776)</t>
  </si>
  <si>
    <t>(36.624-90.166)</t>
  </si>
  <si>
    <t>(31.006-83.753)</t>
  </si>
  <si>
    <t>(21.172-51.440)</t>
  </si>
  <si>
    <t>(3.032-4.217)</t>
  </si>
  <si>
    <t>(2.251-2.935)</t>
  </si>
  <si>
    <t>(1.508-2.066)</t>
  </si>
  <si>
    <t>(-0.061-0.221)</t>
  </si>
  <si>
    <t>(2.524-3.227)</t>
  </si>
  <si>
    <t>(0.675-1.403)</t>
  </si>
  <si>
    <t>(79.282-99.229)</t>
  </si>
  <si>
    <t>(82.153-101.151)</t>
  </si>
  <si>
    <t>(-10.288-4.784)</t>
  </si>
  <si>
    <t>(-0.878-17.143)</t>
  </si>
  <si>
    <t>(3.736-18.034)</t>
  </si>
  <si>
    <t>(30.644-73.020)</t>
  </si>
  <si>
    <t>(25.627-66.774)</t>
  </si>
  <si>
    <t>(18.534-43.603)</t>
  </si>
  <si>
    <t>(3.134-4.276)</t>
  </si>
  <si>
    <t>(2.241-2.900)</t>
  </si>
  <si>
    <t>(1.457-1.994)</t>
  </si>
  <si>
    <t>(-0.074-0.198)</t>
  </si>
  <si>
    <t>(2.562-3.240)</t>
  </si>
  <si>
    <t>(0.656-1.358)</t>
  </si>
  <si>
    <t>(84.505-103.728)</t>
  </si>
  <si>
    <t>(86.661-104.970)</t>
  </si>
  <si>
    <t>(-8.658-5.867)</t>
  </si>
  <si>
    <t>(-0.281-17.086)</t>
  </si>
  <si>
    <t>(2.908-16.688)</t>
  </si>
  <si>
    <t>(27.232-72.111)</t>
  </si>
  <si>
    <t>(20.845-61.021)</t>
  </si>
  <si>
    <t>(15.489-40.433)</t>
  </si>
  <si>
    <t>(3.315-4.596)</t>
  </si>
  <si>
    <t>(2.518-3.257)</t>
  </si>
  <si>
    <t>(-0.022-0.284)</t>
  </si>
  <si>
    <t>(2.834-3.594)</t>
  </si>
  <si>
    <t>(0.823-1.610)</t>
  </si>
  <si>
    <t>(81.980-103.540)</t>
  </si>
  <si>
    <t>(85.426-105.960)</t>
  </si>
  <si>
    <t>(-4.272-12.018)</t>
  </si>
  <si>
    <t>(4.870-24.348)</t>
  </si>
  <si>
    <t>(3.008-18.463)</t>
  </si>
  <si>
    <t>(26.745-58.015)</t>
  </si>
  <si>
    <t>(22.490-52.833)</t>
  </si>
  <si>
    <t>(17.101-36.676)</t>
  </si>
  <si>
    <t>(3.232-4.250)</t>
  </si>
  <si>
    <t>(2.198-2.786)</t>
  </si>
  <si>
    <t>(1.367-1.846)</t>
  </si>
  <si>
    <t>(-0.090-0.153)</t>
  </si>
  <si>
    <t>(2.570-3.174)</t>
  </si>
  <si>
    <t>(0.625-1.251)</t>
  </si>
  <si>
    <t>(90.645-107.788)</t>
  </si>
  <si>
    <t>(91.837-108.165)</t>
  </si>
  <si>
    <t>(-7.445-5.508)</t>
  </si>
  <si>
    <t>(-0.167-15.322)</t>
  </si>
  <si>
    <t>(2.402-14.690)</t>
  </si>
  <si>
    <t>R</t>
  </si>
  <si>
    <t>(28.341-72.402)</t>
  </si>
  <si>
    <t>(23.883-67.197)</t>
  </si>
  <si>
    <t>(18.119-45.654)</t>
  </si>
  <si>
    <t>(3.250-4.483)</t>
  </si>
  <si>
    <t>(2.164-2.876)</t>
  </si>
  <si>
    <t>(1.285-1.865)</t>
  </si>
  <si>
    <t>(-0.115-0.179)</t>
  </si>
  <si>
    <t>(2.388-3.120)</t>
  </si>
  <si>
    <t>(0.301-1.059)</t>
  </si>
  <si>
    <t>(92.025-112.789)</t>
  </si>
  <si>
    <t>(93.879-113.656)</t>
  </si>
  <si>
    <t>(-11.968-3.721)</t>
  </si>
  <si>
    <t>(-3.062-15.699)</t>
  </si>
  <si>
    <t>(3.000-17.884)</t>
  </si>
  <si>
    <t>(1+2+3)+(4+(5+((6+7)+((8+(9+(10+11+12+(13+14))))+((15+17)+(18+((19+20)+(21+(22+16)))))))))</t>
  </si>
  <si>
    <t>4+(5+((6+7)+((8+(9+(10+11+12+(13+14))))+((15+17)+(18+((19+20)+(21+(22+16))))))))</t>
  </si>
  <si>
    <t>5+((6+7)+((8+(9+(10+11+12+(13+14))))+((15+17)+(18+((19+20)+(21+(22+16)))))))</t>
  </si>
  <si>
    <t>(6+7)+((8+(9+(10+11+12+(13+14))))+((15+17)+(18+((19+20)+(21+(22+16))))))</t>
  </si>
  <si>
    <t>(8+(9+(10+11+12+(13+14))))+((15+17)+(18+((19+20)+(21+(22+16)))))</t>
  </si>
  <si>
    <t>(15+17)+(18+((19+20)+(21+(22+16))))</t>
  </si>
  <si>
    <t>18+((19+20)+(21+(22+16)))</t>
  </si>
  <si>
    <t>(19+20)+(21+(22+16))</t>
  </si>
  <si>
    <t>21+(22+16)</t>
  </si>
  <si>
    <t>IV. Similarity of trackway patterns to the ancestral state reconstrucred for node K (last common ancestor of amniotes)</t>
  </si>
  <si>
    <t>Drag marks</t>
  </si>
  <si>
    <t>Taxonomic unit</t>
  </si>
  <si>
    <t>Abundance of</t>
  </si>
  <si>
    <t>ALMNH-UCM 469</t>
  </si>
  <si>
    <t>MNG-VF-4307/-4314</t>
  </si>
  <si>
    <t>MNG-JF-52-3-F1</t>
  </si>
  <si>
    <t>LMG 2471</t>
  </si>
  <si>
    <t>CMC VP-3052</t>
  </si>
  <si>
    <t>MNG-VF-2010</t>
  </si>
  <si>
    <t>MNG-JF-60</t>
  </si>
  <si>
    <t>MNG-VF-4382/83</t>
  </si>
  <si>
    <t>MNG-JF-31</t>
  </si>
  <si>
    <t>MNG-13490</t>
  </si>
  <si>
    <t>MNG-VF-2051-F1</t>
  </si>
  <si>
    <t>UJG-8491</t>
  </si>
  <si>
    <t>ML-Lodeve ohne Nr.</t>
  </si>
  <si>
    <t>MNG-JF-1</t>
  </si>
  <si>
    <t>NHMS-AF-2-F2</t>
  </si>
  <si>
    <t>ML-54 L</t>
  </si>
  <si>
    <t>MNG-VF-4489</t>
  </si>
  <si>
    <t>MNG-JF-17</t>
  </si>
  <si>
    <t>MNG-VF-21</t>
  </si>
  <si>
    <t>MNG-VF-1</t>
  </si>
  <si>
    <t>MNG-VF-5163/5166</t>
  </si>
  <si>
    <t>NHMS-AF-2-F1</t>
  </si>
  <si>
    <t>MNG-JF-52-1-F2</t>
  </si>
  <si>
    <t>ALMNH 20178 (UCM-060)</t>
  </si>
  <si>
    <t>MSCB-UCM-1878</t>
  </si>
  <si>
    <t>MNG-JF-4</t>
  </si>
  <si>
    <t>MNG-JF-53</t>
  </si>
  <si>
    <t>ALMNH-UCM-469</t>
  </si>
  <si>
    <t>MNG-JF-52-5</t>
  </si>
  <si>
    <t>MNG-JF-52-3-F3</t>
  </si>
  <si>
    <t>MNG-VF-6037/-6057-F1b</t>
  </si>
  <si>
    <t>MNG-JF-90-F1</t>
  </si>
  <si>
    <t>MNG-VF-2</t>
  </si>
  <si>
    <t>MNG-JF-52-1-F1</t>
  </si>
  <si>
    <t>MNG-JF-52-2</t>
  </si>
  <si>
    <t>MNG-VF-6037/-6057-F3</t>
  </si>
  <si>
    <t>MNG-JF-55</t>
  </si>
  <si>
    <t>MNG-JF-90-F2</t>
  </si>
  <si>
    <t>MNG-VF-6058/-6074-F1</t>
  </si>
  <si>
    <t>MNG-VF-5222</t>
  </si>
  <si>
    <t>MNG-JF-52-4</t>
  </si>
  <si>
    <t>MNG-VF-5084</t>
  </si>
  <si>
    <t>MNG-VF-6037/-6057-F1a</t>
  </si>
  <si>
    <t>MNG-JF-52-1-F3</t>
  </si>
  <si>
    <t>MNG-JF-52-3-F2</t>
  </si>
  <si>
    <t>MNG-JF-32</t>
  </si>
  <si>
    <r>
      <t>1.</t>
    </r>
    <r>
      <rPr>
        <i/>
        <sz val="11"/>
        <rFont val="Calibri"/>
        <family val="2"/>
      </rPr>
      <t xml:space="preserve"> Batrachichnus</t>
    </r>
    <r>
      <rPr>
        <sz val="11"/>
        <rFont val="Calibri"/>
        <family val="2"/>
      </rPr>
      <t xml:space="preserve"> isp. (McAlester Fm) TM </t>
    </r>
  </si>
  <si>
    <r>
      <t>2.</t>
    </r>
    <r>
      <rPr>
        <i/>
        <sz val="11"/>
        <rFont val="Calibri"/>
        <family val="2"/>
      </rPr>
      <t xml:space="preserve"> Batrachichnus salamandroides</t>
    </r>
    <r>
      <rPr>
        <sz val="11"/>
        <rFont val="Calibri"/>
        <family val="2"/>
      </rPr>
      <t xml:space="preserve"> (Thuringian Forest) TM</t>
    </r>
  </si>
  <si>
    <r>
      <t>3.</t>
    </r>
    <r>
      <rPr>
        <i/>
        <sz val="11"/>
        <rFont val="Calibri"/>
        <family val="2"/>
      </rPr>
      <t xml:space="preserve"> Limnopus vagus</t>
    </r>
    <r>
      <rPr>
        <sz val="11"/>
        <rFont val="Calibri"/>
        <family val="2"/>
      </rPr>
      <t xml:space="preserve"> (Pittsburgh Fm/Howard Fm) TM</t>
    </r>
  </si>
  <si>
    <r>
      <t xml:space="preserve">4. </t>
    </r>
    <r>
      <rPr>
        <i/>
        <sz val="11"/>
        <rFont val="Calibri"/>
        <family val="2"/>
      </rPr>
      <t xml:space="preserve">Hylopus </t>
    </r>
    <r>
      <rPr>
        <sz val="11"/>
        <rFont val="Calibri"/>
        <family val="2"/>
      </rPr>
      <t>isp. (Mauch Chunk Fm) TM</t>
    </r>
  </si>
  <si>
    <r>
      <t xml:space="preserve">5. </t>
    </r>
    <r>
      <rPr>
        <i/>
        <sz val="11"/>
        <rFont val="Calibri"/>
        <family val="2"/>
      </rPr>
      <t xml:space="preserve">Amphisauropus kablikae </t>
    </r>
    <r>
      <rPr>
        <sz val="11"/>
        <rFont val="Calibri"/>
        <family val="2"/>
      </rPr>
      <t>(Thuringian Forest) TM</t>
    </r>
  </si>
  <si>
    <r>
      <t xml:space="preserve">6. </t>
    </r>
    <r>
      <rPr>
        <i/>
        <sz val="11"/>
        <rFont val="Calibri"/>
        <family val="2"/>
      </rPr>
      <t>Matthewichnus caudifer</t>
    </r>
    <r>
      <rPr>
        <sz val="11"/>
        <rFont val="Calibri"/>
        <family val="2"/>
      </rPr>
      <t xml:space="preserve"> (Pottsville Fm) TM</t>
    </r>
  </si>
  <si>
    <r>
      <t xml:space="preserve">7. </t>
    </r>
    <r>
      <rPr>
        <i/>
        <sz val="11"/>
        <rFont val="Calibri"/>
        <family val="2"/>
      </rPr>
      <t>Matthewichnus caudifer</t>
    </r>
    <r>
      <rPr>
        <sz val="11"/>
        <rFont val="Calibri"/>
        <family val="2"/>
      </rPr>
      <t xml:space="preserve"> (Robledo Mts. Fm) TM</t>
    </r>
  </si>
  <si>
    <r>
      <t xml:space="preserve">8. </t>
    </r>
    <r>
      <rPr>
        <i/>
        <sz val="11"/>
        <rFont val="Calibri"/>
        <family val="2"/>
      </rPr>
      <t>Ichniotherium praesidentis</t>
    </r>
    <r>
      <rPr>
        <sz val="11"/>
        <rFont val="Calibri"/>
        <family val="2"/>
      </rPr>
      <t xml:space="preserve"> (Bochum Fm) TM</t>
    </r>
  </si>
  <si>
    <r>
      <t xml:space="preserve">9. </t>
    </r>
    <r>
      <rPr>
        <i/>
        <sz val="11"/>
        <rFont val="Calibri"/>
        <family val="2"/>
      </rPr>
      <t>Ichniotherium sphaerodactylum</t>
    </r>
    <r>
      <rPr>
        <sz val="11"/>
        <rFont val="Calibri"/>
        <family val="2"/>
      </rPr>
      <t xml:space="preserve"> (Thuringian Forest) TM</t>
    </r>
  </si>
  <si>
    <r>
      <t xml:space="preserve">10. </t>
    </r>
    <r>
      <rPr>
        <i/>
        <sz val="11"/>
        <rFont val="Calibri"/>
        <family val="2"/>
      </rPr>
      <t>Ichniotherium cottae</t>
    </r>
    <r>
      <rPr>
        <sz val="11"/>
        <rFont val="Calibri"/>
        <family val="2"/>
      </rPr>
      <t xml:space="preserve"> (Salop Fm) TM</t>
    </r>
  </si>
  <si>
    <r>
      <t xml:space="preserve">11. </t>
    </r>
    <r>
      <rPr>
        <i/>
        <sz val="11"/>
        <rFont val="Calibri"/>
        <family val="2"/>
      </rPr>
      <t>Ichniotherium cottae</t>
    </r>
    <r>
      <rPr>
        <sz val="11"/>
        <rFont val="Calibri"/>
        <family val="2"/>
      </rPr>
      <t xml:space="preserve"> TM (Pittsburgh Fm)</t>
    </r>
  </si>
  <si>
    <r>
      <t xml:space="preserve">12. </t>
    </r>
    <r>
      <rPr>
        <i/>
        <sz val="11"/>
        <rFont val="Calibri"/>
        <family val="2"/>
      </rPr>
      <t>Ichniotherium cottae</t>
    </r>
    <r>
      <rPr>
        <sz val="11"/>
        <rFont val="Calibri"/>
        <family val="2"/>
      </rPr>
      <t xml:space="preserve"> TM (Maroon Fm)</t>
    </r>
  </si>
  <si>
    <r>
      <t xml:space="preserve">13. </t>
    </r>
    <r>
      <rPr>
        <i/>
        <sz val="11"/>
        <rFont val="Calibri"/>
        <family val="2"/>
      </rPr>
      <t>Ichniotherium cottae</t>
    </r>
    <r>
      <rPr>
        <sz val="11"/>
        <rFont val="Calibri"/>
        <family val="2"/>
      </rPr>
      <t xml:space="preserve"> (Thuringian Forest, GB type) TM</t>
    </r>
  </si>
  <si>
    <r>
      <t xml:space="preserve">14. </t>
    </r>
    <r>
      <rPr>
        <i/>
        <sz val="11"/>
        <rFont val="Calibri"/>
        <family val="2"/>
      </rPr>
      <t>Ichniotherium cottae</t>
    </r>
    <r>
      <rPr>
        <sz val="11"/>
        <rFont val="Calibri"/>
        <family val="2"/>
      </rPr>
      <t xml:space="preserve"> (Thuringian Forest, Brom type) TM</t>
    </r>
  </si>
  <si>
    <r>
      <t xml:space="preserve">15. </t>
    </r>
    <r>
      <rPr>
        <i/>
        <sz val="11"/>
        <rFont val="Calibri"/>
        <family val="2"/>
      </rPr>
      <t xml:space="preserve">Dimetropus </t>
    </r>
    <r>
      <rPr>
        <sz val="11"/>
        <rFont val="Calibri"/>
        <family val="2"/>
      </rPr>
      <t>isp. (Bochum Fm) TM</t>
    </r>
  </si>
  <si>
    <r>
      <t xml:space="preserve">16. </t>
    </r>
    <r>
      <rPr>
        <i/>
        <sz val="11"/>
        <rFont val="Calibri"/>
        <family val="2"/>
      </rPr>
      <t>Tambachichnium schmidti</t>
    </r>
    <r>
      <rPr>
        <sz val="11"/>
        <rFont val="Calibri"/>
        <family val="2"/>
      </rPr>
      <t xml:space="preserve"> (Thuringian Forest) TM</t>
    </r>
  </si>
  <si>
    <r>
      <t xml:space="preserve">17. </t>
    </r>
    <r>
      <rPr>
        <i/>
        <sz val="11"/>
        <rFont val="Calibri"/>
        <family val="2"/>
      </rPr>
      <t>Dimetropus leisnerianus</t>
    </r>
    <r>
      <rPr>
        <sz val="11"/>
        <rFont val="Calibri"/>
        <family val="2"/>
      </rPr>
      <t xml:space="preserve"> (Thuringian Forest) TM</t>
    </r>
  </si>
  <si>
    <r>
      <t xml:space="preserve">18. </t>
    </r>
    <r>
      <rPr>
        <i/>
        <sz val="11"/>
        <rFont val="Calibri"/>
        <family val="2"/>
      </rPr>
      <t>Erpetopus willistoni</t>
    </r>
    <r>
      <rPr>
        <sz val="11"/>
        <rFont val="Calibri"/>
        <family val="2"/>
      </rPr>
      <t xml:space="preserve"> (Choza Fm) TM</t>
    </r>
  </si>
  <si>
    <r>
      <t xml:space="preserve">19. </t>
    </r>
    <r>
      <rPr>
        <i/>
        <sz val="11"/>
        <rFont val="Calibri"/>
        <family val="2"/>
      </rPr>
      <t>Varanopus microdactylus</t>
    </r>
    <r>
      <rPr>
        <sz val="11"/>
        <rFont val="Calibri"/>
        <family val="2"/>
      </rPr>
      <t xml:space="preserve"> (Thuringian Forest) TM</t>
    </r>
  </si>
  <si>
    <r>
      <t xml:space="preserve">20. </t>
    </r>
    <r>
      <rPr>
        <i/>
        <sz val="11"/>
        <rFont val="Calibri"/>
        <family val="2"/>
      </rPr>
      <t>Hyloidichnus bifurcatus</t>
    </r>
    <r>
      <rPr>
        <sz val="11"/>
        <rFont val="Calibri"/>
        <family val="2"/>
      </rPr>
      <t xml:space="preserve"> (Rabejac Fm/ Hermit Fm) TM</t>
    </r>
  </si>
  <si>
    <r>
      <t xml:space="preserve">21. </t>
    </r>
    <r>
      <rPr>
        <i/>
        <sz val="11"/>
        <rFont val="Calibri"/>
        <family val="2"/>
      </rPr>
      <t>Notalacerta missouriensis</t>
    </r>
    <r>
      <rPr>
        <sz val="11"/>
        <rFont val="Calibri"/>
        <family val="2"/>
      </rPr>
      <t xml:space="preserve"> (McAlester Fm) TM</t>
    </r>
  </si>
  <si>
    <r>
      <t xml:space="preserve">22. </t>
    </r>
    <r>
      <rPr>
        <i/>
        <sz val="11"/>
        <rFont val="Calibri"/>
        <family val="2"/>
      </rPr>
      <t>Dromopus lacertoides</t>
    </r>
    <r>
      <rPr>
        <sz val="11"/>
        <rFont val="Calibri"/>
        <family val="2"/>
      </rPr>
      <t xml:space="preserve"> (Thuringian Forest) TM</t>
    </r>
  </si>
  <si>
    <t>ASR results with ranges</t>
  </si>
  <si>
    <t>MNG-1386-F1</t>
  </si>
  <si>
    <t>MNG-2047</t>
  </si>
  <si>
    <t>MNG-2049</t>
  </si>
  <si>
    <t>MNG-1352</t>
  </si>
  <si>
    <t>MNG-1819</t>
  </si>
  <si>
    <t>MNG-2356-16-F1</t>
  </si>
  <si>
    <t>MNG-2356-16-F2</t>
  </si>
  <si>
    <t>MNG-10179</t>
  </si>
  <si>
    <t>max.pL</t>
  </si>
  <si>
    <t xml:space="preserve">Abbreviations: pL = pes length, max.pL = pes length for the trackway with the longest pes imprints, pIV = length of pedal digit IV, Sp = pedal stride length, Pp = pedal pace length, Gp = pedal gauge width, Gm= manual gauge width, GAD = glenoacetabular distance, Dpm = distance between successive pes and manus imprints (in the direction of movement), </t>
  </si>
  <si>
    <t>Pap = pace angulation for the pes imprints, Pam = pes angulation for the manus imprints, Oap = Orientation of the pes imprints with respect to the direction of movement (trackway midline; positive values indicate inward rotation), Oam = orientation of the manus imprints.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</si>
</sst>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8">
    <xf numFmtId="0" fontId="0" fillId="0" borderId="0"/>
    <xf numFmtId="0" fontId="11" fillId="9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1" fillId="7" borderId="0"/>
    <xf numFmtId="0" fontId="6" fillId="0" borderId="0"/>
    <xf numFmtId="0" fontId="7" fillId="8" borderId="0"/>
    <xf numFmtId="0" fontId="8" fillId="0" borderId="0"/>
    <xf numFmtId="0" fontId="9" fillId="0" borderId="0"/>
    <xf numFmtId="0" fontId="10" fillId="0" borderId="0"/>
    <xf numFmtId="0" fontId="12" fillId="9" borderId="1"/>
    <xf numFmtId="0" fontId="1" fillId="0" borderId="0"/>
    <xf numFmtId="0" fontId="1" fillId="0" borderId="0"/>
    <xf numFmtId="0" fontId="4" fillId="0" borderId="0"/>
  </cellStyleXfs>
  <cellXfs count="50">
    <xf numFmtId="0" fontId="0" fillId="0" borderId="0" xfId="0"/>
    <xf numFmtId="0" fontId="13" fillId="0" borderId="0" xfId="0" applyFont="1"/>
    <xf numFmtId="0" fontId="0" fillId="0" borderId="0" xfId="0" applyFont="1"/>
    <xf numFmtId="0" fontId="0" fillId="0" borderId="0" xfId="0" applyAlignment="1">
      <alignment vertical="center" wrapText="1"/>
    </xf>
    <xf numFmtId="0" fontId="14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164" fontId="0" fillId="0" borderId="0" xfId="0" applyNumberFormat="1" applyFont="1"/>
    <xf numFmtId="164" fontId="0" fillId="0" borderId="0" xfId="0" applyNumberFormat="1"/>
    <xf numFmtId="0" fontId="13" fillId="0" borderId="0" xfId="0" applyFont="1" applyAlignment="1"/>
    <xf numFmtId="0" fontId="16" fillId="0" borderId="0" xfId="0" applyFont="1" applyFill="1" applyAlignment="1"/>
    <xf numFmtId="0" fontId="0" fillId="0" borderId="0" xfId="0" applyAlignment="1"/>
    <xf numFmtId="0" fontId="0" fillId="0" borderId="0" xfId="0" applyFont="1" applyAlignment="1"/>
    <xf numFmtId="164" fontId="0" fillId="0" borderId="0" xfId="0" applyNumberFormat="1" applyFont="1" applyAlignment="1"/>
    <xf numFmtId="164" fontId="0" fillId="0" borderId="0" xfId="0" applyNumberFormat="1" applyFont="1" applyFill="1" applyAlignment="1"/>
    <xf numFmtId="0" fontId="0" fillId="0" borderId="0" xfId="0" applyFill="1" applyAlignment="1"/>
    <xf numFmtId="0" fontId="0" fillId="0" borderId="0" xfId="0" applyFont="1" applyFill="1" applyAlignment="1"/>
    <xf numFmtId="165" fontId="0" fillId="0" borderId="0" xfId="0" applyNumberFormat="1" applyFont="1" applyAlignment="1"/>
    <xf numFmtId="165" fontId="0" fillId="0" borderId="0" xfId="0" applyNumberFormat="1" applyFill="1" applyAlignment="1"/>
    <xf numFmtId="2" fontId="0" fillId="0" borderId="0" xfId="0" applyNumberFormat="1" applyFill="1" applyAlignment="1"/>
    <xf numFmtId="165" fontId="15" fillId="0" borderId="0" xfId="0" applyNumberFormat="1" applyFont="1" applyFill="1" applyAlignment="1"/>
    <xf numFmtId="0" fontId="14" fillId="0" borderId="0" xfId="0" applyFont="1" applyBorder="1" applyAlignment="1">
      <alignment vertical="center" wrapText="1"/>
    </xf>
    <xf numFmtId="0" fontId="15" fillId="0" borderId="0" xfId="0" applyFont="1" applyBorder="1"/>
    <xf numFmtId="0" fontId="13" fillId="0" borderId="0" xfId="0" applyFont="1" applyBorder="1"/>
    <xf numFmtId="0" fontId="16" fillId="0" borderId="0" xfId="0" applyFont="1" applyFill="1" applyBorder="1"/>
    <xf numFmtId="165" fontId="15" fillId="0" borderId="0" xfId="0" applyNumberFormat="1" applyFont="1" applyBorder="1"/>
    <xf numFmtId="164" fontId="15" fillId="0" borderId="0" xfId="0" applyNumberFormat="1" applyFont="1" applyBorder="1"/>
    <xf numFmtId="0" fontId="0" fillId="0" borderId="0" xfId="0" applyFont="1" applyBorder="1" applyAlignment="1">
      <alignment vertical="center" wrapText="1"/>
    </xf>
    <xf numFmtId="0" fontId="0" fillId="0" borderId="0" xfId="0" applyFont="1" applyBorder="1"/>
    <xf numFmtId="0" fontId="15" fillId="0" borderId="0" xfId="0" applyFont="1" applyFill="1" applyBorder="1"/>
    <xf numFmtId="0" fontId="13" fillId="10" borderId="0" xfId="0" applyFont="1" applyFill="1" applyAlignment="1"/>
    <xf numFmtId="0" fontId="0" fillId="10" borderId="0" xfId="0" applyFill="1" applyAlignment="1"/>
    <xf numFmtId="0" fontId="0" fillId="10" borderId="0" xfId="0" applyFont="1" applyFill="1" applyAlignment="1"/>
    <xf numFmtId="165" fontId="0" fillId="10" borderId="0" xfId="0" applyNumberFormat="1" applyFill="1" applyAlignment="1"/>
    <xf numFmtId="2" fontId="0" fillId="10" borderId="0" xfId="0" applyNumberFormat="1" applyFill="1" applyAlignment="1"/>
    <xf numFmtId="0" fontId="0" fillId="10" borderId="0" xfId="0" applyNumberFormat="1" applyFill="1" applyAlignment="1"/>
    <xf numFmtId="0" fontId="16" fillId="0" borderId="0" xfId="0" applyFont="1" applyBorder="1" applyAlignment="1">
      <alignment vertical="center" wrapText="1"/>
    </xf>
    <xf numFmtId="0" fontId="16" fillId="0" borderId="0" xfId="0" applyFont="1" applyBorder="1"/>
    <xf numFmtId="0" fontId="15" fillId="0" borderId="0" xfId="0" applyFont="1" applyBorder="1" applyAlignment="1">
      <alignment vertical="center" wrapText="1"/>
    </xf>
    <xf numFmtId="0" fontId="15" fillId="0" borderId="0" xfId="0" applyFont="1"/>
    <xf numFmtId="164" fontId="15" fillId="0" borderId="0" xfId="0" applyNumberFormat="1" applyFont="1" applyBorder="1" applyAlignment="1">
      <alignment vertical="center" wrapText="1"/>
    </xf>
    <xf numFmtId="164" fontId="15" fillId="0" borderId="0" xfId="0" applyNumberFormat="1" applyFont="1"/>
    <xf numFmtId="0" fontId="15" fillId="0" borderId="0" xfId="0" applyFont="1" applyFill="1" applyBorder="1" applyAlignment="1">
      <alignment vertical="center" wrapText="1"/>
    </xf>
    <xf numFmtId="164" fontId="15" fillId="0" borderId="0" xfId="0" applyNumberFormat="1" applyFont="1" applyFill="1" applyBorder="1"/>
    <xf numFmtId="164" fontId="15" fillId="0" borderId="0" xfId="0" applyNumberFormat="1" applyFont="1" applyFill="1"/>
    <xf numFmtId="0" fontId="15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/>
    <xf numFmtId="0" fontId="17" fillId="0" borderId="0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</cellXfs>
  <cellStyles count="18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Excel_BuiltIn_20 % - Akzent1" xfId="8" xr:uid="{00000000-0005-0000-0000-000006000000}"/>
    <cellStyle name="Footnote" xfId="9" xr:uid="{00000000-0005-0000-0000-000007000000}"/>
    <cellStyle name="Good" xfId="10" xr:uid="{00000000-0005-0000-0000-000008000000}"/>
    <cellStyle name="Heading (user)" xfId="11" xr:uid="{00000000-0005-0000-0000-000009000000}"/>
    <cellStyle name="Heading 1" xfId="12" xr:uid="{00000000-0005-0000-0000-00000A000000}"/>
    <cellStyle name="Heading 2" xfId="13" xr:uid="{00000000-0005-0000-0000-00000B000000}"/>
    <cellStyle name="Neutral" xfId="1" builtinId="28" customBuiltin="1"/>
    <cellStyle name="Note" xfId="14" xr:uid="{00000000-0005-0000-0000-00000D000000}"/>
    <cellStyle name="Standard" xfId="0" builtinId="0" customBuiltin="1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0"/>
  <sheetViews>
    <sheetView tabSelected="1" workbookViewId="0">
      <selection activeCell="B9" sqref="B9"/>
    </sheetView>
  </sheetViews>
  <sheetFormatPr baseColWidth="10" defaultColWidth="11" defaultRowHeight="15" customHeight="1" x14ac:dyDescent="0.55000000000000004"/>
  <cols>
    <col min="1" max="1" width="50.15625" style="21" customWidth="1"/>
    <col min="2" max="2" width="83.26171875" style="21" bestFit="1" customWidth="1"/>
    <col min="3" max="3" width="11.83984375" style="21" customWidth="1"/>
    <col min="4" max="4" width="13.15625" style="21" customWidth="1"/>
    <col min="5" max="5" width="10.68359375" style="21" customWidth="1"/>
    <col min="6" max="6" width="7.68359375" style="21" bestFit="1" customWidth="1"/>
    <col min="7" max="7" width="5.68359375" style="21" customWidth="1"/>
    <col min="8" max="8" width="8.26171875" style="21" customWidth="1"/>
    <col min="9" max="9" width="5.578125" style="21" bestFit="1" customWidth="1"/>
    <col min="10" max="10" width="5.68359375" style="21" bestFit="1" customWidth="1"/>
    <col min="11" max="11" width="26.578125" style="21" bestFit="1" customWidth="1"/>
    <col min="12" max="12" width="7" style="21" bestFit="1" customWidth="1"/>
    <col min="13" max="13" width="7.26171875" style="28" bestFit="1" customWidth="1"/>
    <col min="14" max="14" width="5.83984375" style="21" bestFit="1" customWidth="1"/>
    <col min="15" max="15" width="5.68359375" style="21" bestFit="1" customWidth="1"/>
    <col min="16" max="16" width="8.578125" style="21" customWidth="1"/>
    <col min="17" max="17" width="4.68359375" style="21" bestFit="1" customWidth="1"/>
    <col min="18" max="18" width="8.41796875" style="21" bestFit="1" customWidth="1"/>
    <col min="19" max="1023" width="11.578125" style="21" customWidth="1"/>
    <col min="1024" max="1024" width="11.41796875" style="21" customWidth="1"/>
    <col min="1025" max="16384" width="11" style="21"/>
  </cols>
  <sheetData>
    <row r="1" spans="1:19" ht="15" customHeight="1" x14ac:dyDescent="0.55000000000000004">
      <c r="A1" s="23" t="s">
        <v>292</v>
      </c>
    </row>
    <row r="2" spans="1:19" ht="15" customHeight="1" x14ac:dyDescent="0.55000000000000004">
      <c r="A2" s="21" t="s">
        <v>900</v>
      </c>
    </row>
    <row r="3" spans="1:19" ht="15" customHeight="1" x14ac:dyDescent="0.55000000000000004">
      <c r="A3" s="21" t="s">
        <v>901</v>
      </c>
    </row>
    <row r="5" spans="1:19" ht="15" customHeight="1" x14ac:dyDescent="0.55000000000000004">
      <c r="D5" s="21" t="s">
        <v>821</v>
      </c>
      <c r="E5" s="21" t="s">
        <v>0</v>
      </c>
      <c r="H5" s="21" t="s">
        <v>1</v>
      </c>
      <c r="N5" s="21" t="s">
        <v>2</v>
      </c>
      <c r="P5" s="21" t="s">
        <v>3</v>
      </c>
    </row>
    <row r="6" spans="1:19" ht="15" customHeight="1" x14ac:dyDescent="0.55000000000000004">
      <c r="A6" s="35" t="s">
        <v>145</v>
      </c>
      <c r="B6" s="35" t="s">
        <v>283</v>
      </c>
      <c r="C6" s="35" t="s">
        <v>146</v>
      </c>
      <c r="D6" s="35" t="s">
        <v>819</v>
      </c>
      <c r="E6" s="35" t="s">
        <v>899</v>
      </c>
      <c r="F6" s="36" t="s">
        <v>254</v>
      </c>
      <c r="G6" s="36" t="s">
        <v>15</v>
      </c>
      <c r="H6" s="36" t="s">
        <v>256</v>
      </c>
      <c r="I6" s="36" t="s">
        <v>257</v>
      </c>
      <c r="J6" s="36" t="s">
        <v>258</v>
      </c>
      <c r="K6" s="36" t="s">
        <v>262</v>
      </c>
      <c r="L6" s="36" t="s">
        <v>259</v>
      </c>
      <c r="M6" s="23" t="s">
        <v>260</v>
      </c>
      <c r="N6" s="36" t="s">
        <v>250</v>
      </c>
      <c r="O6" s="36" t="s">
        <v>251</v>
      </c>
      <c r="P6" s="36" t="s">
        <v>252</v>
      </c>
      <c r="Q6" s="36" t="s">
        <v>253</v>
      </c>
      <c r="R6" s="36" t="s">
        <v>261</v>
      </c>
      <c r="S6" s="36"/>
    </row>
    <row r="7" spans="1:19" ht="15" customHeight="1" x14ac:dyDescent="0.55000000000000004">
      <c r="A7" s="37" t="s">
        <v>868</v>
      </c>
      <c r="B7" s="38" t="s">
        <v>195</v>
      </c>
      <c r="C7" s="37">
        <v>308.5</v>
      </c>
      <c r="D7" s="39">
        <f>0/3</f>
        <v>0</v>
      </c>
      <c r="E7" s="37">
        <v>23.5</v>
      </c>
      <c r="F7" s="38">
        <v>15.5</v>
      </c>
      <c r="G7" s="38">
        <v>11</v>
      </c>
      <c r="H7" s="40">
        <v>4.3548387096774199</v>
      </c>
      <c r="I7" s="40">
        <v>3.2258064516128999</v>
      </c>
      <c r="J7" s="40">
        <v>2.3419354838709698</v>
      </c>
      <c r="K7" s="40">
        <v>0.42580645161290298</v>
      </c>
      <c r="L7" s="40">
        <v>3.1612903225806401</v>
      </c>
      <c r="M7" s="40">
        <v>0.967741935483871</v>
      </c>
      <c r="N7" s="38">
        <v>89</v>
      </c>
      <c r="O7" s="38">
        <v>94</v>
      </c>
      <c r="P7" s="38">
        <v>4</v>
      </c>
      <c r="Q7" s="38">
        <v>7.3</v>
      </c>
      <c r="R7" s="38">
        <v>3.3</v>
      </c>
    </row>
    <row r="8" spans="1:19" ht="15" customHeight="1" x14ac:dyDescent="0.55000000000000004">
      <c r="A8" s="37" t="s">
        <v>869</v>
      </c>
      <c r="B8" s="38" t="s">
        <v>823</v>
      </c>
      <c r="C8" s="37">
        <v>294</v>
      </c>
      <c r="D8" s="39">
        <f>1/11</f>
        <v>9.0909090909090912E-2</v>
      </c>
      <c r="E8" s="37">
        <v>21</v>
      </c>
      <c r="F8" s="38">
        <v>17</v>
      </c>
      <c r="G8" s="38">
        <v>10.9</v>
      </c>
      <c r="H8" s="40">
        <v>3.6529411764705899</v>
      </c>
      <c r="I8" s="40">
        <v>3.0176470588235298</v>
      </c>
      <c r="J8" s="40">
        <v>2.3764705882352901</v>
      </c>
      <c r="K8" s="40">
        <v>0.79411764705882304</v>
      </c>
      <c r="L8" s="40">
        <v>3.0764705882352898</v>
      </c>
      <c r="M8" s="40">
        <v>1.0705882352941201</v>
      </c>
      <c r="N8" s="38">
        <v>72.5</v>
      </c>
      <c r="O8" s="38">
        <v>96.6</v>
      </c>
      <c r="P8" s="38">
        <v>2.4</v>
      </c>
      <c r="Q8" s="38">
        <v>14.7</v>
      </c>
      <c r="R8" s="38">
        <v>12.3</v>
      </c>
    </row>
    <row r="9" spans="1:19" ht="15" customHeight="1" x14ac:dyDescent="0.55000000000000004">
      <c r="A9" s="37" t="s">
        <v>870</v>
      </c>
      <c r="B9" s="38" t="s">
        <v>197</v>
      </c>
      <c r="C9" s="37">
        <v>301.5</v>
      </c>
      <c r="D9" s="39">
        <f>1/3</f>
        <v>0.33333333333333331</v>
      </c>
      <c r="E9" s="37">
        <v>124</v>
      </c>
      <c r="F9" s="38">
        <v>124</v>
      </c>
      <c r="G9" s="38">
        <v>72.5</v>
      </c>
      <c r="H9" s="40">
        <v>4.2217741935483897</v>
      </c>
      <c r="I9" s="40">
        <v>3.2524193548387101</v>
      </c>
      <c r="J9" s="40">
        <v>2.46532258064516</v>
      </c>
      <c r="K9" s="40">
        <v>0.22096774193548399</v>
      </c>
      <c r="L9" s="40">
        <v>3.2620967741935498</v>
      </c>
      <c r="M9" s="40">
        <v>1.0201612903225801</v>
      </c>
      <c r="N9" s="38">
        <v>87.5</v>
      </c>
      <c r="O9" s="38">
        <v>93.5</v>
      </c>
      <c r="P9" s="38">
        <v>5.3</v>
      </c>
      <c r="Q9" s="38">
        <v>42</v>
      </c>
      <c r="R9" s="38">
        <v>36.700000000000003</v>
      </c>
    </row>
    <row r="10" spans="1:19" ht="15" customHeight="1" x14ac:dyDescent="0.55000000000000004">
      <c r="A10" s="37" t="s">
        <v>871</v>
      </c>
      <c r="B10" s="38" t="s">
        <v>188</v>
      </c>
      <c r="C10" s="41">
        <v>327</v>
      </c>
      <c r="D10" s="39" t="s">
        <v>185</v>
      </c>
      <c r="E10" s="37">
        <v>57</v>
      </c>
      <c r="F10" s="24">
        <v>57</v>
      </c>
      <c r="G10" s="24">
        <v>35.299999999999997</v>
      </c>
      <c r="H10" s="25">
        <v>4.1754385964912277</v>
      </c>
      <c r="I10" s="25">
        <v>2.6842105263157894</v>
      </c>
      <c r="J10" s="25">
        <v>1.6719298245614034</v>
      </c>
      <c r="K10" s="25">
        <v>0.2228070175438597</v>
      </c>
      <c r="L10" s="25">
        <v>2.7842105263157895</v>
      </c>
      <c r="M10" s="42">
        <v>0.78596491228070176</v>
      </c>
      <c r="N10" s="24">
        <v>99.7</v>
      </c>
      <c r="O10" s="24">
        <v>108.5</v>
      </c>
      <c r="P10" s="24">
        <v>-9.4</v>
      </c>
      <c r="Q10" s="24">
        <v>12.4</v>
      </c>
      <c r="R10" s="24">
        <v>21.8</v>
      </c>
    </row>
    <row r="11" spans="1:19" ht="15" customHeight="1" x14ac:dyDescent="0.55000000000000004">
      <c r="A11" s="37" t="s">
        <v>872</v>
      </c>
      <c r="B11" s="38" t="s">
        <v>824</v>
      </c>
      <c r="C11" s="37">
        <v>294</v>
      </c>
      <c r="D11" s="39">
        <f>20/46</f>
        <v>0.43478260869565216</v>
      </c>
      <c r="E11" s="37">
        <v>71</v>
      </c>
      <c r="F11" s="38">
        <v>15.5</v>
      </c>
      <c r="G11" s="38">
        <v>8.5</v>
      </c>
      <c r="H11" s="40">
        <v>3.85161290322581</v>
      </c>
      <c r="I11" s="40">
        <v>3.0967741935483901</v>
      </c>
      <c r="J11" s="40">
        <v>2.4322580645161298</v>
      </c>
      <c r="K11" s="40">
        <v>0.69032258064516205</v>
      </c>
      <c r="L11" s="40">
        <v>3.08387096774194</v>
      </c>
      <c r="M11" s="43">
        <v>1.08387096774194</v>
      </c>
      <c r="N11" s="38">
        <v>76.5</v>
      </c>
      <c r="O11" s="38">
        <v>99.8</v>
      </c>
      <c r="P11" s="38">
        <v>-15.3</v>
      </c>
      <c r="Q11" s="38">
        <v>27.3</v>
      </c>
      <c r="R11" s="38">
        <v>42.6</v>
      </c>
    </row>
    <row r="12" spans="1:19" ht="15.75" customHeight="1" x14ac:dyDescent="0.55000000000000004">
      <c r="A12" s="37" t="s">
        <v>873</v>
      </c>
      <c r="B12" s="38" t="s">
        <v>822</v>
      </c>
      <c r="C12" s="37">
        <v>318.5</v>
      </c>
      <c r="D12" s="39">
        <f>3/3</f>
        <v>1</v>
      </c>
      <c r="E12" s="37">
        <v>18.7</v>
      </c>
      <c r="F12" s="38">
        <v>18.7</v>
      </c>
      <c r="G12" s="38">
        <v>14.5</v>
      </c>
      <c r="H12" s="40">
        <v>2.3636363636363602</v>
      </c>
      <c r="I12" s="40">
        <v>2.1711229946524102</v>
      </c>
      <c r="J12" s="40">
        <v>1.77005347593583</v>
      </c>
      <c r="K12" s="40">
        <v>0.53475935828876997</v>
      </c>
      <c r="L12" s="40">
        <v>3.0481283422459899</v>
      </c>
      <c r="M12" s="43">
        <v>1.9893048128342199</v>
      </c>
      <c r="N12" s="38">
        <v>65.7</v>
      </c>
      <c r="O12" s="38">
        <v>87.1</v>
      </c>
      <c r="P12" s="38">
        <v>-27.5</v>
      </c>
      <c r="Q12" s="38">
        <v>-3.5</v>
      </c>
      <c r="R12" s="38">
        <v>24</v>
      </c>
    </row>
    <row r="13" spans="1:19" ht="15.75" customHeight="1" x14ac:dyDescent="0.55000000000000004">
      <c r="A13" s="37" t="s">
        <v>874</v>
      </c>
      <c r="B13" s="38" t="s">
        <v>186</v>
      </c>
      <c r="C13" s="37">
        <v>288.5</v>
      </c>
      <c r="D13" s="39" t="s">
        <v>185</v>
      </c>
      <c r="E13" s="37">
        <v>19.3</v>
      </c>
      <c r="F13" s="38">
        <v>10.8</v>
      </c>
      <c r="G13" s="38">
        <v>6.8</v>
      </c>
      <c r="H13" s="40">
        <v>2.43518518518519</v>
      </c>
      <c r="I13" s="40">
        <v>2.2962962962962998</v>
      </c>
      <c r="J13" s="40">
        <v>1.92592592592593</v>
      </c>
      <c r="K13" s="40">
        <v>0.41666666666666702</v>
      </c>
      <c r="L13" s="40">
        <v>4.6296296296296298</v>
      </c>
      <c r="M13" s="43">
        <v>3.2870370370370399</v>
      </c>
      <c r="N13" s="38">
        <v>67.3</v>
      </c>
      <c r="O13" s="38">
        <v>86.7</v>
      </c>
      <c r="P13" s="38">
        <v>-17</v>
      </c>
      <c r="Q13" s="38">
        <v>16</v>
      </c>
      <c r="R13" s="38">
        <v>33</v>
      </c>
    </row>
    <row r="14" spans="1:19" ht="15.75" customHeight="1" x14ac:dyDescent="0.55000000000000004">
      <c r="A14" s="37" t="s">
        <v>875</v>
      </c>
      <c r="B14" s="38" t="s">
        <v>212</v>
      </c>
      <c r="C14" s="37">
        <v>314.5</v>
      </c>
      <c r="D14" s="39" t="s">
        <v>185</v>
      </c>
      <c r="E14" s="37">
        <v>150.30000000000001</v>
      </c>
      <c r="F14" s="24">
        <v>150.33000000000001</v>
      </c>
      <c r="G14" s="24">
        <v>86.36</v>
      </c>
      <c r="H14" s="25">
        <v>2.8648307057806157</v>
      </c>
      <c r="I14" s="25">
        <v>2.8134770172287631</v>
      </c>
      <c r="J14" s="25">
        <v>2.4164172154593224</v>
      </c>
      <c r="K14" s="25">
        <v>0.11308454732920907</v>
      </c>
      <c r="L14" s="25">
        <v>3.1972992749284903</v>
      </c>
      <c r="M14" s="42">
        <v>1.7649171821991616</v>
      </c>
      <c r="N14" s="24">
        <v>60.94</v>
      </c>
      <c r="O14" s="24">
        <v>63.56</v>
      </c>
      <c r="P14" s="24">
        <v>-28</v>
      </c>
      <c r="Q14" s="24">
        <v>-5.1100000000000003</v>
      </c>
      <c r="R14" s="24">
        <v>22.89</v>
      </c>
    </row>
    <row r="15" spans="1:19" ht="15" customHeight="1" x14ac:dyDescent="0.55000000000000004">
      <c r="A15" s="37" t="s">
        <v>876</v>
      </c>
      <c r="B15" s="38" t="s">
        <v>232</v>
      </c>
      <c r="C15" s="37">
        <v>288.5</v>
      </c>
      <c r="D15" s="39">
        <f>1/33</f>
        <v>3.0303030303030304E-2</v>
      </c>
      <c r="E15" s="37">
        <v>128.30000000000001</v>
      </c>
      <c r="F15" s="38">
        <v>100.6</v>
      </c>
      <c r="G15" s="38">
        <v>49.9</v>
      </c>
      <c r="H15" s="40">
        <v>3.2276341948310101</v>
      </c>
      <c r="I15" s="40">
        <v>2.4801192842942301</v>
      </c>
      <c r="J15" s="40">
        <v>1.91053677932406</v>
      </c>
      <c r="K15" s="40">
        <v>0.17892644135188901</v>
      </c>
      <c r="L15" s="40">
        <v>2.70576540755467</v>
      </c>
      <c r="M15" s="43">
        <v>1.1143141153081499</v>
      </c>
      <c r="N15" s="38">
        <v>81</v>
      </c>
      <c r="O15" s="38">
        <v>88.2</v>
      </c>
      <c r="P15" s="38">
        <v>5.6</v>
      </c>
      <c r="Q15" s="38">
        <v>24.5</v>
      </c>
      <c r="R15" s="38">
        <v>18.899999999999999</v>
      </c>
    </row>
    <row r="16" spans="1:19" ht="15" customHeight="1" x14ac:dyDescent="0.55000000000000004">
      <c r="A16" s="37" t="s">
        <v>877</v>
      </c>
      <c r="B16" s="38" t="s">
        <v>825</v>
      </c>
      <c r="C16" s="37">
        <v>310</v>
      </c>
      <c r="D16" s="39" t="s">
        <v>185</v>
      </c>
      <c r="E16" s="37">
        <v>117.8</v>
      </c>
      <c r="F16" s="38">
        <v>117.8</v>
      </c>
      <c r="G16" s="38">
        <v>54</v>
      </c>
      <c r="H16" s="40">
        <v>3.33191850594228</v>
      </c>
      <c r="I16" s="40">
        <v>2.1578947368421102</v>
      </c>
      <c r="J16" s="40">
        <v>1.37181663837012</v>
      </c>
      <c r="K16" s="40">
        <v>-0.22071307300509299</v>
      </c>
      <c r="L16" s="40">
        <v>2.4134125636672299</v>
      </c>
      <c r="M16" s="43">
        <v>0.74957555178268298</v>
      </c>
      <c r="N16" s="38">
        <v>102.3</v>
      </c>
      <c r="O16" s="38">
        <v>92</v>
      </c>
      <c r="P16" s="38">
        <v>-12.3</v>
      </c>
      <c r="Q16" s="38">
        <v>4.2</v>
      </c>
      <c r="R16" s="38">
        <v>16.5</v>
      </c>
    </row>
    <row r="17" spans="1:18" ht="15" customHeight="1" x14ac:dyDescent="0.55000000000000004">
      <c r="A17" s="37" t="s">
        <v>878</v>
      </c>
      <c r="B17" s="38" t="s">
        <v>826</v>
      </c>
      <c r="C17" s="37">
        <v>301.5</v>
      </c>
      <c r="D17" s="39" t="s">
        <v>185</v>
      </c>
      <c r="E17" s="37">
        <v>157.9</v>
      </c>
      <c r="F17" s="38">
        <v>148.69999999999999</v>
      </c>
      <c r="G17" s="38">
        <v>74</v>
      </c>
      <c r="H17" s="40">
        <v>3.6516476126429098</v>
      </c>
      <c r="I17" s="40">
        <v>2.4277067921990598</v>
      </c>
      <c r="J17" s="40">
        <v>1.57834566240753</v>
      </c>
      <c r="K17" s="40">
        <v>0.21654337592468101</v>
      </c>
      <c r="L17" s="40">
        <v>2.9589778076664399</v>
      </c>
      <c r="M17" s="43">
        <v>1.1297915265635501</v>
      </c>
      <c r="N17" s="38">
        <v>97.5</v>
      </c>
      <c r="O17" s="38">
        <v>108</v>
      </c>
      <c r="P17" s="38">
        <v>-11.8</v>
      </c>
      <c r="Q17" s="38">
        <v>25.3</v>
      </c>
      <c r="R17" s="38">
        <v>37.1</v>
      </c>
    </row>
    <row r="18" spans="1:18" ht="15" customHeight="1" x14ac:dyDescent="0.55000000000000004">
      <c r="A18" s="37" t="s">
        <v>879</v>
      </c>
      <c r="B18" s="38" t="s">
        <v>80</v>
      </c>
      <c r="C18" s="37">
        <v>294.5</v>
      </c>
      <c r="D18" s="39">
        <f>0/3</f>
        <v>0</v>
      </c>
      <c r="E18" s="37">
        <v>130.69999999999999</v>
      </c>
      <c r="F18" s="38">
        <v>130.69999999999999</v>
      </c>
      <c r="G18" s="38">
        <v>66</v>
      </c>
      <c r="H18" s="40">
        <v>3.5539403213465999</v>
      </c>
      <c r="I18" s="40">
        <v>2.17291507268554</v>
      </c>
      <c r="J18" s="40">
        <v>1.2624330527926599</v>
      </c>
      <c r="K18" s="40">
        <v>-0.147666411629686</v>
      </c>
      <c r="L18" s="40">
        <v>2.4483550114766599</v>
      </c>
      <c r="M18" s="43">
        <v>0.76358071920428505</v>
      </c>
      <c r="N18" s="38">
        <v>101</v>
      </c>
      <c r="O18" s="38">
        <v>94.5</v>
      </c>
      <c r="P18" s="38">
        <v>-8.5</v>
      </c>
      <c r="Q18" s="38">
        <v>11.3</v>
      </c>
      <c r="R18" s="38">
        <v>19.8</v>
      </c>
    </row>
    <row r="19" spans="1:18" ht="15" customHeight="1" x14ac:dyDescent="0.55000000000000004">
      <c r="A19" s="37" t="s">
        <v>880</v>
      </c>
      <c r="B19" s="38" t="s">
        <v>891</v>
      </c>
      <c r="C19" s="37">
        <v>294.5</v>
      </c>
      <c r="D19" s="39">
        <f>0/5</f>
        <v>0</v>
      </c>
      <c r="E19" s="37">
        <v>133</v>
      </c>
      <c r="F19" s="38">
        <v>133</v>
      </c>
      <c r="G19" s="38">
        <v>72</v>
      </c>
      <c r="H19" s="40">
        <v>3.0375939849624101</v>
      </c>
      <c r="I19" s="40">
        <v>2.2932330827067702</v>
      </c>
      <c r="J19" s="40">
        <v>1.7105263157894699</v>
      </c>
      <c r="K19" s="40">
        <v>-8.2706766917293006E-2</v>
      </c>
      <c r="L19" s="40">
        <v>2.2556390977443601</v>
      </c>
      <c r="M19" s="43">
        <v>0.91353383458646598</v>
      </c>
      <c r="N19" s="38">
        <v>85</v>
      </c>
      <c r="O19" s="38">
        <v>84</v>
      </c>
      <c r="P19" s="38">
        <v>14</v>
      </c>
      <c r="Q19" s="38">
        <v>31</v>
      </c>
      <c r="R19" s="38">
        <v>17</v>
      </c>
    </row>
    <row r="20" spans="1:18" ht="15" customHeight="1" x14ac:dyDescent="0.55000000000000004">
      <c r="A20" s="37" t="s">
        <v>881</v>
      </c>
      <c r="B20" s="38" t="s">
        <v>94</v>
      </c>
      <c r="C20" s="37">
        <v>288.5</v>
      </c>
      <c r="D20" s="39">
        <f>1/12</f>
        <v>8.3333333333333329E-2</v>
      </c>
      <c r="E20" s="37">
        <v>84</v>
      </c>
      <c r="F20" s="38">
        <v>73</v>
      </c>
      <c r="G20" s="38">
        <v>42.8</v>
      </c>
      <c r="H20" s="40">
        <v>4.4794520547945202</v>
      </c>
      <c r="I20" s="40">
        <v>2.7808219178082201</v>
      </c>
      <c r="J20" s="40">
        <v>1.6301369863013699</v>
      </c>
      <c r="K20" s="40">
        <v>0.20547945205479401</v>
      </c>
      <c r="L20" s="40">
        <v>3.1917808219178099</v>
      </c>
      <c r="M20" s="43">
        <v>0.87671232876712302</v>
      </c>
      <c r="N20" s="38">
        <v>111</v>
      </c>
      <c r="O20" s="38">
        <v>115</v>
      </c>
      <c r="P20" s="38">
        <v>9.6999999999999993</v>
      </c>
      <c r="Q20" s="38">
        <v>21.5</v>
      </c>
      <c r="R20" s="38">
        <v>11.8</v>
      </c>
    </row>
    <row r="21" spans="1:18" ht="15" customHeight="1" x14ac:dyDescent="0.55000000000000004">
      <c r="A21" s="37" t="s">
        <v>882</v>
      </c>
      <c r="B21" s="38" t="s">
        <v>211</v>
      </c>
      <c r="C21" s="37">
        <v>314.5</v>
      </c>
      <c r="D21" s="39" t="s">
        <v>185</v>
      </c>
      <c r="E21" s="37">
        <v>140.30000000000001</v>
      </c>
      <c r="F21" s="24">
        <v>140.30000000000001</v>
      </c>
      <c r="G21" s="24">
        <v>72.7</v>
      </c>
      <c r="H21" s="25">
        <v>2.1404133998574482</v>
      </c>
      <c r="I21" s="25">
        <v>1.8075552387740554</v>
      </c>
      <c r="J21" s="25">
        <v>1.3670705630791162</v>
      </c>
      <c r="K21" s="25">
        <v>4.2765502494655928E-3</v>
      </c>
      <c r="L21" s="25">
        <v>2.0727013542409121</v>
      </c>
      <c r="M21" s="42">
        <v>1.0242337847469707</v>
      </c>
      <c r="N21" s="24">
        <v>71.2</v>
      </c>
      <c r="O21" s="24">
        <v>74.599999999999994</v>
      </c>
      <c r="P21" s="24">
        <v>-2.6</v>
      </c>
      <c r="Q21" s="24">
        <v>0.7</v>
      </c>
      <c r="R21" s="24">
        <v>3.3</v>
      </c>
    </row>
    <row r="22" spans="1:18" ht="15" customHeight="1" x14ac:dyDescent="0.55000000000000004">
      <c r="A22" s="37" t="s">
        <v>883</v>
      </c>
      <c r="B22" s="38" t="s">
        <v>108</v>
      </c>
      <c r="C22" s="37">
        <v>288.5</v>
      </c>
      <c r="D22" s="39">
        <f>0/3</f>
        <v>0</v>
      </c>
      <c r="E22" s="37">
        <v>93</v>
      </c>
      <c r="F22" s="38">
        <v>76</v>
      </c>
      <c r="G22" s="38">
        <v>54</v>
      </c>
      <c r="H22" s="40">
        <v>5.2105263157894699</v>
      </c>
      <c r="I22" s="40">
        <v>3.0394736842105301</v>
      </c>
      <c r="J22" s="40">
        <v>1.5526315789473699</v>
      </c>
      <c r="K22" s="40">
        <v>6.5789473684210002E-3</v>
      </c>
      <c r="L22" s="40">
        <v>2.3109649122807001</v>
      </c>
      <c r="M22" s="40">
        <v>-1.1276315789473701</v>
      </c>
      <c r="N22" s="38">
        <v>123</v>
      </c>
      <c r="O22" s="38">
        <v>124</v>
      </c>
      <c r="P22" s="38">
        <v>-14.7</v>
      </c>
      <c r="Q22" s="38">
        <v>-4</v>
      </c>
      <c r="R22" s="38">
        <v>10.7</v>
      </c>
    </row>
    <row r="23" spans="1:18" ht="15.75" customHeight="1" x14ac:dyDescent="0.55000000000000004">
      <c r="A23" s="37" t="s">
        <v>884</v>
      </c>
      <c r="B23" s="38" t="s">
        <v>104</v>
      </c>
      <c r="C23" s="37">
        <v>288.5</v>
      </c>
      <c r="D23" s="39">
        <f>5/8</f>
        <v>0.625</v>
      </c>
      <c r="E23" s="37">
        <v>92</v>
      </c>
      <c r="F23" s="38">
        <v>67</v>
      </c>
      <c r="G23" s="38">
        <v>33.5</v>
      </c>
      <c r="H23" s="40">
        <v>3.9895522388059699</v>
      </c>
      <c r="I23" s="40">
        <v>2.5805970149253699</v>
      </c>
      <c r="J23" s="40">
        <v>1.6865671641791</v>
      </c>
      <c r="K23" s="40">
        <v>-0.35820895522388102</v>
      </c>
      <c r="L23" s="40">
        <v>3.3044776119403001</v>
      </c>
      <c r="M23" s="40">
        <v>1.3283582089552199</v>
      </c>
      <c r="N23" s="38">
        <v>95.8</v>
      </c>
      <c r="O23" s="38">
        <v>87.1</v>
      </c>
      <c r="P23" s="38">
        <v>-5.5</v>
      </c>
      <c r="Q23" s="38">
        <v>-0.5</v>
      </c>
      <c r="R23" s="38">
        <v>5</v>
      </c>
    </row>
    <row r="24" spans="1:18" ht="15" customHeight="1" x14ac:dyDescent="0.55000000000000004">
      <c r="A24" s="37" t="s">
        <v>885</v>
      </c>
      <c r="B24" s="38" t="s">
        <v>202</v>
      </c>
      <c r="C24" s="37">
        <v>276</v>
      </c>
      <c r="D24" s="39">
        <f>0/6</f>
        <v>0</v>
      </c>
      <c r="E24" s="37">
        <v>14</v>
      </c>
      <c r="F24" s="38">
        <v>11</v>
      </c>
      <c r="G24" s="38">
        <v>9.3000000000000007</v>
      </c>
      <c r="H24" s="40">
        <v>7.7272727272727302</v>
      </c>
      <c r="I24" s="40">
        <v>5.1818181818181799</v>
      </c>
      <c r="J24" s="40">
        <v>3.3636363636363602</v>
      </c>
      <c r="K24" s="40">
        <v>0.63636363636363602</v>
      </c>
      <c r="L24" s="40">
        <v>4.3636363636363598</v>
      </c>
      <c r="M24" s="40">
        <v>0.48181818181818198</v>
      </c>
      <c r="N24" s="38">
        <v>98</v>
      </c>
      <c r="O24" s="38">
        <v>109</v>
      </c>
      <c r="P24" s="38">
        <v>17.7</v>
      </c>
      <c r="Q24" s="38">
        <v>39</v>
      </c>
      <c r="R24" s="38">
        <v>21.3</v>
      </c>
    </row>
    <row r="25" spans="1:18" ht="15" customHeight="1" x14ac:dyDescent="0.55000000000000004">
      <c r="A25" s="37" t="s">
        <v>886</v>
      </c>
      <c r="B25" s="38" t="s">
        <v>110</v>
      </c>
      <c r="C25" s="37">
        <v>292</v>
      </c>
      <c r="D25" s="39">
        <f>0/5</f>
        <v>0</v>
      </c>
      <c r="E25" s="37">
        <v>30</v>
      </c>
      <c r="F25" s="38">
        <v>30</v>
      </c>
      <c r="G25" s="38">
        <v>20.3</v>
      </c>
      <c r="H25" s="40">
        <v>4.0833333333333304</v>
      </c>
      <c r="I25" s="40">
        <v>3.1666666666666701</v>
      </c>
      <c r="J25" s="40">
        <v>2.39</v>
      </c>
      <c r="K25" s="40">
        <v>0.2</v>
      </c>
      <c r="L25" s="40">
        <v>3.3833333333333302</v>
      </c>
      <c r="M25" s="40">
        <v>1.2933333333333299</v>
      </c>
      <c r="N25" s="38">
        <v>90.5</v>
      </c>
      <c r="O25" s="38">
        <v>90.5</v>
      </c>
      <c r="P25" s="38">
        <v>-1</v>
      </c>
      <c r="Q25" s="38">
        <v>9.6999999999999993</v>
      </c>
      <c r="R25" s="38">
        <v>10.7</v>
      </c>
    </row>
    <row r="26" spans="1:18" ht="15" customHeight="1" x14ac:dyDescent="0.55000000000000004">
      <c r="A26" s="37" t="s">
        <v>887</v>
      </c>
      <c r="B26" s="38" t="s">
        <v>205</v>
      </c>
      <c r="C26" s="37">
        <v>285.5</v>
      </c>
      <c r="D26" s="39">
        <f>0/3</f>
        <v>0</v>
      </c>
      <c r="E26" s="37">
        <v>85</v>
      </c>
      <c r="F26" s="38">
        <v>43</v>
      </c>
      <c r="G26" s="38">
        <v>32.799999999999997</v>
      </c>
      <c r="H26" s="40">
        <v>3.9372093023255799</v>
      </c>
      <c r="I26" s="40">
        <v>2.6511627906976698</v>
      </c>
      <c r="J26" s="40">
        <v>1.7162790697674399</v>
      </c>
      <c r="K26" s="40">
        <v>6.5116279069766997E-2</v>
      </c>
      <c r="L26" s="40">
        <v>3.17441860465116</v>
      </c>
      <c r="M26" s="40">
        <v>1.2558139534883701</v>
      </c>
      <c r="N26" s="38">
        <v>95.7</v>
      </c>
      <c r="O26" s="38">
        <v>105</v>
      </c>
      <c r="P26" s="38">
        <v>17.2</v>
      </c>
      <c r="Q26" s="38">
        <v>28.8</v>
      </c>
      <c r="R26" s="38">
        <v>11.6</v>
      </c>
    </row>
    <row r="27" spans="1:18" ht="15" customHeight="1" x14ac:dyDescent="0.55000000000000004">
      <c r="A27" s="37" t="s">
        <v>888</v>
      </c>
      <c r="B27" s="38" t="s">
        <v>210</v>
      </c>
      <c r="C27" s="37">
        <v>309</v>
      </c>
      <c r="D27" s="39">
        <f>3/3</f>
        <v>1</v>
      </c>
      <c r="E27" s="37">
        <v>23</v>
      </c>
      <c r="F27" s="38">
        <v>19.8</v>
      </c>
      <c r="G27" s="38">
        <v>16.100000000000001</v>
      </c>
      <c r="H27" s="40">
        <v>3.5909090909090899</v>
      </c>
      <c r="I27" s="40">
        <v>2.31313131313131</v>
      </c>
      <c r="J27" s="40">
        <v>1.45959595959596</v>
      </c>
      <c r="K27" s="40">
        <v>-2.0202020202019999E-2</v>
      </c>
      <c r="L27" s="40">
        <v>3.0202020202020199</v>
      </c>
      <c r="M27" s="40">
        <v>1.2525252525252499</v>
      </c>
      <c r="N27" s="38">
        <v>102.4</v>
      </c>
      <c r="O27" s="38">
        <v>100.7</v>
      </c>
      <c r="P27" s="38">
        <v>5</v>
      </c>
      <c r="Q27" s="38">
        <v>8.3000000000000007</v>
      </c>
      <c r="R27" s="38">
        <v>3.3</v>
      </c>
    </row>
    <row r="28" spans="1:18" ht="15" customHeight="1" x14ac:dyDescent="0.55000000000000004">
      <c r="A28" s="37" t="s">
        <v>889</v>
      </c>
      <c r="B28" s="38" t="s">
        <v>827</v>
      </c>
      <c r="C28" s="37">
        <v>293.5</v>
      </c>
      <c r="D28" s="39">
        <f>0/30</f>
        <v>0</v>
      </c>
      <c r="E28" s="37">
        <v>58.5</v>
      </c>
      <c r="F28" s="38">
        <v>58.5</v>
      </c>
      <c r="G28" s="38">
        <v>39.5</v>
      </c>
      <c r="H28" s="40">
        <v>3.5555555555555598</v>
      </c>
      <c r="I28" s="40">
        <v>2.2820512820512802</v>
      </c>
      <c r="J28" s="40">
        <v>1.4102564102564099</v>
      </c>
      <c r="K28" s="40">
        <v>5.4700854700854999E-2</v>
      </c>
      <c r="L28" s="40">
        <v>2.4102564102564101</v>
      </c>
      <c r="M28" s="40">
        <v>0.58119658119658102</v>
      </c>
      <c r="N28" s="38">
        <v>105</v>
      </c>
      <c r="O28" s="38">
        <v>110</v>
      </c>
      <c r="P28" s="38">
        <v>-14.3</v>
      </c>
      <c r="Q28" s="38">
        <v>7</v>
      </c>
      <c r="R28" s="38">
        <v>21.3</v>
      </c>
    </row>
    <row r="30" spans="1:18" ht="15" customHeight="1" x14ac:dyDescent="0.55000000000000004">
      <c r="A30" s="36" t="s">
        <v>293</v>
      </c>
    </row>
    <row r="32" spans="1:18" ht="15" customHeight="1" x14ac:dyDescent="0.55000000000000004">
      <c r="A32" s="36" t="s">
        <v>281</v>
      </c>
    </row>
    <row r="33" spans="1:18" ht="15" customHeight="1" x14ac:dyDescent="0.55000000000000004">
      <c r="A33" s="21" t="s">
        <v>180</v>
      </c>
      <c r="B33" s="44" t="s">
        <v>181</v>
      </c>
      <c r="C33" s="28">
        <v>353</v>
      </c>
      <c r="D33" s="40">
        <v>0.44625800300000001</v>
      </c>
      <c r="E33" s="38">
        <v>47.588000000000001</v>
      </c>
      <c r="F33" s="38">
        <v>37.170999999999999</v>
      </c>
      <c r="G33" s="38">
        <v>23.63</v>
      </c>
      <c r="H33" s="38">
        <v>3.649</v>
      </c>
      <c r="I33" s="38">
        <v>2.714</v>
      </c>
      <c r="J33" s="38">
        <v>1.9550000000000001</v>
      </c>
      <c r="K33" s="38">
        <v>0.33300000000000002</v>
      </c>
      <c r="L33" s="38">
        <v>2.9780000000000002</v>
      </c>
      <c r="M33" s="38">
        <v>1.169</v>
      </c>
      <c r="N33" s="38">
        <v>84.960999999999999</v>
      </c>
      <c r="O33" s="38">
        <v>95.856999999999999</v>
      </c>
      <c r="P33" s="38">
        <v>-9.8859999999999992</v>
      </c>
      <c r="Q33" s="38">
        <v>11.166</v>
      </c>
      <c r="R33" s="38">
        <v>21.052</v>
      </c>
    </row>
    <row r="34" spans="1:18" ht="15" customHeight="1" x14ac:dyDescent="0.55000000000000004">
      <c r="A34" s="37" t="s">
        <v>147</v>
      </c>
      <c r="B34" s="44" t="s">
        <v>148</v>
      </c>
      <c r="C34" s="41">
        <v>314</v>
      </c>
      <c r="D34" s="40">
        <v>0.10005876900000001</v>
      </c>
      <c r="E34" s="38">
        <v>36.412999999999997</v>
      </c>
      <c r="F34" s="38">
        <v>27.719000000000001</v>
      </c>
      <c r="G34" s="38">
        <v>18.341999999999999</v>
      </c>
      <c r="H34" s="38">
        <v>4.1660000000000004</v>
      </c>
      <c r="I34" s="38">
        <v>3.1629999999999998</v>
      </c>
      <c r="J34" s="38">
        <v>2.3479999999999999</v>
      </c>
      <c r="K34" s="38">
        <v>0.42399999999999999</v>
      </c>
      <c r="L34" s="38">
        <v>3.1589999999999998</v>
      </c>
      <c r="M34" s="38">
        <v>1.0109999999999999</v>
      </c>
      <c r="N34" s="38">
        <v>85.902000000000001</v>
      </c>
      <c r="O34" s="38">
        <v>94.403000000000006</v>
      </c>
      <c r="P34" s="38">
        <v>3.0310000000000001</v>
      </c>
      <c r="Q34" s="38">
        <v>17.055</v>
      </c>
      <c r="R34" s="38">
        <v>14.023999999999999</v>
      </c>
    </row>
    <row r="35" spans="1:18" ht="15" customHeight="1" x14ac:dyDescent="0.55000000000000004">
      <c r="A35" s="37" t="s">
        <v>149</v>
      </c>
      <c r="B35" s="44" t="s">
        <v>150</v>
      </c>
      <c r="C35" s="41">
        <v>323</v>
      </c>
      <c r="D35" s="40">
        <v>0.63926167499999997</v>
      </c>
      <c r="E35" s="38">
        <v>21.640999999999998</v>
      </c>
      <c r="F35" s="38">
        <v>19.73</v>
      </c>
      <c r="G35" s="38">
        <v>14.552</v>
      </c>
      <c r="H35" s="38">
        <v>2.5249999999999999</v>
      </c>
      <c r="I35" s="38">
        <v>2.2469999999999999</v>
      </c>
      <c r="J35" s="38">
        <v>1.8049999999999999</v>
      </c>
      <c r="K35" s="38">
        <v>0.49</v>
      </c>
      <c r="L35" s="38">
        <v>3.1920000000000002</v>
      </c>
      <c r="M35" s="38">
        <v>2.012</v>
      </c>
      <c r="N35" s="38">
        <v>68.263000000000005</v>
      </c>
      <c r="O35" s="38">
        <v>87.927999999999997</v>
      </c>
      <c r="P35" s="38">
        <v>-24.248000000000001</v>
      </c>
      <c r="Q35" s="38">
        <v>0.23899999999999999</v>
      </c>
      <c r="R35" s="38">
        <v>24.486999999999998</v>
      </c>
    </row>
    <row r="36" spans="1:18" ht="15" customHeight="1" x14ac:dyDescent="0.55000000000000004">
      <c r="A36" s="37" t="s">
        <v>151</v>
      </c>
      <c r="B36" s="44" t="s">
        <v>152</v>
      </c>
      <c r="C36" s="41">
        <v>350</v>
      </c>
      <c r="D36" s="40">
        <v>0.44625800300000001</v>
      </c>
      <c r="E36" s="38">
        <v>48.552999999999997</v>
      </c>
      <c r="F36" s="38">
        <v>37.997999999999998</v>
      </c>
      <c r="G36" s="38">
        <v>24.084</v>
      </c>
      <c r="H36" s="38">
        <v>3.61</v>
      </c>
      <c r="I36" s="38">
        <v>2.68</v>
      </c>
      <c r="J36" s="38">
        <v>1.925</v>
      </c>
      <c r="K36" s="38">
        <v>0.32700000000000001</v>
      </c>
      <c r="L36" s="38">
        <v>2.9649999999999999</v>
      </c>
      <c r="M36" s="38">
        <v>1.181</v>
      </c>
      <c r="N36" s="38">
        <v>84.89</v>
      </c>
      <c r="O36" s="38">
        <v>95.965999999999994</v>
      </c>
      <c r="P36" s="38">
        <v>-10.853999999999999</v>
      </c>
      <c r="Q36" s="38">
        <v>10.725</v>
      </c>
      <c r="R36" s="38">
        <v>21.579000000000001</v>
      </c>
    </row>
    <row r="37" spans="1:18" ht="15" customHeight="1" x14ac:dyDescent="0.55000000000000004">
      <c r="A37" s="37" t="s">
        <v>298</v>
      </c>
      <c r="B37" s="44" t="s">
        <v>153</v>
      </c>
      <c r="C37" s="41">
        <v>347</v>
      </c>
      <c r="D37" s="40">
        <v>0.59267442999999997</v>
      </c>
      <c r="E37" s="38">
        <v>48.554000000000002</v>
      </c>
      <c r="F37" s="38">
        <v>36.923999999999999</v>
      </c>
      <c r="G37" s="38">
        <v>23.4</v>
      </c>
      <c r="H37" s="38">
        <v>3.5</v>
      </c>
      <c r="I37" s="38">
        <v>2.6459999999999999</v>
      </c>
      <c r="J37" s="38">
        <v>1.927</v>
      </c>
      <c r="K37" s="38">
        <v>0.33300000000000002</v>
      </c>
      <c r="L37" s="38">
        <v>2.9740000000000002</v>
      </c>
      <c r="M37" s="38">
        <v>1.2430000000000001</v>
      </c>
      <c r="N37" s="38">
        <v>82.968999999999994</v>
      </c>
      <c r="O37" s="38">
        <v>94.509</v>
      </c>
      <c r="P37" s="38">
        <v>-12.005000000000001</v>
      </c>
      <c r="Q37" s="38">
        <v>10.074</v>
      </c>
      <c r="R37" s="38">
        <v>22.077999999999999</v>
      </c>
    </row>
    <row r="38" spans="1:18" ht="15" customHeight="1" x14ac:dyDescent="0.55000000000000004">
      <c r="A38" s="37" t="s">
        <v>154</v>
      </c>
      <c r="B38" s="44" t="s">
        <v>155</v>
      </c>
      <c r="C38" s="41">
        <v>344</v>
      </c>
      <c r="D38" s="40">
        <v>0.63926167499999997</v>
      </c>
      <c r="E38" s="38">
        <v>47.540999999999997</v>
      </c>
      <c r="F38" s="38">
        <v>37.652000000000001</v>
      </c>
      <c r="G38" s="38">
        <v>24.052</v>
      </c>
      <c r="H38" s="38">
        <v>3.371</v>
      </c>
      <c r="I38" s="38">
        <v>2.5859999999999999</v>
      </c>
      <c r="J38" s="38">
        <v>1.9019999999999999</v>
      </c>
      <c r="K38" s="38">
        <v>0.31900000000000001</v>
      </c>
      <c r="L38" s="38">
        <v>2.9769999999999999</v>
      </c>
      <c r="M38" s="38">
        <v>1.3129999999999999</v>
      </c>
      <c r="N38" s="38">
        <v>81.406000000000006</v>
      </c>
      <c r="O38" s="38">
        <v>92.757000000000005</v>
      </c>
      <c r="P38" s="38">
        <v>-12.972</v>
      </c>
      <c r="Q38" s="38">
        <v>8.4659999999999993</v>
      </c>
      <c r="R38" s="38">
        <v>21.437999999999999</v>
      </c>
    </row>
    <row r="39" spans="1:18" ht="15" customHeight="1" x14ac:dyDescent="0.55000000000000004">
      <c r="A39" s="37" t="s">
        <v>156</v>
      </c>
      <c r="B39" s="44" t="s">
        <v>157</v>
      </c>
      <c r="C39" s="41">
        <v>326</v>
      </c>
      <c r="D39" s="40">
        <v>0.29537417199999999</v>
      </c>
      <c r="E39" s="38">
        <v>82.084000000000003</v>
      </c>
      <c r="F39" s="38">
        <v>74.460999999999999</v>
      </c>
      <c r="G39" s="38">
        <v>44.174999999999997</v>
      </c>
      <c r="H39" s="38">
        <v>3.2850000000000001</v>
      </c>
      <c r="I39" s="38">
        <v>2.504</v>
      </c>
      <c r="J39" s="38">
        <v>1.821</v>
      </c>
      <c r="K39" s="38">
        <v>8.5000000000000006E-2</v>
      </c>
      <c r="L39" s="38">
        <v>2.81</v>
      </c>
      <c r="M39" s="38">
        <v>1.153</v>
      </c>
      <c r="N39" s="38">
        <v>82.861999999999995</v>
      </c>
      <c r="O39" s="38">
        <v>85.834999999999994</v>
      </c>
      <c r="P39" s="38">
        <v>-9.3610000000000007</v>
      </c>
      <c r="Q39" s="38">
        <v>5.3860000000000001</v>
      </c>
      <c r="R39" s="38">
        <v>14.747999999999999</v>
      </c>
    </row>
    <row r="40" spans="1:18" ht="15.75" customHeight="1" x14ac:dyDescent="0.55000000000000004">
      <c r="A40" s="37" t="s">
        <v>158</v>
      </c>
      <c r="B40" s="44" t="s">
        <v>159</v>
      </c>
      <c r="C40" s="41">
        <v>320</v>
      </c>
      <c r="D40" s="40">
        <v>0.29537417199999999</v>
      </c>
      <c r="E40" s="38">
        <v>116.066</v>
      </c>
      <c r="F40" s="38">
        <v>110.604</v>
      </c>
      <c r="G40" s="38">
        <v>61.302</v>
      </c>
      <c r="H40" s="38">
        <v>3.16</v>
      </c>
      <c r="I40" s="38">
        <v>2.56</v>
      </c>
      <c r="J40" s="38">
        <v>1.96</v>
      </c>
      <c r="K40" s="38">
        <v>5.6000000000000001E-2</v>
      </c>
      <c r="L40" s="38">
        <v>2.8879999999999999</v>
      </c>
      <c r="M40" s="38">
        <v>1.3089999999999999</v>
      </c>
      <c r="N40" s="38">
        <v>78.525000000000006</v>
      </c>
      <c r="O40" s="38">
        <v>79.777000000000001</v>
      </c>
      <c r="P40" s="38">
        <v>-15.539</v>
      </c>
      <c r="Q40" s="38">
        <v>3.7989999999999999</v>
      </c>
      <c r="R40" s="38">
        <v>19.338000000000001</v>
      </c>
    </row>
    <row r="41" spans="1:18" ht="15" customHeight="1" x14ac:dyDescent="0.55000000000000004">
      <c r="A41" s="37" t="s">
        <v>160</v>
      </c>
      <c r="B41" s="44" t="s">
        <v>161</v>
      </c>
      <c r="C41" s="41">
        <v>317</v>
      </c>
      <c r="D41" s="40">
        <v>1.9052800000000002E-2</v>
      </c>
      <c r="E41" s="38">
        <v>119.866</v>
      </c>
      <c r="F41" s="38">
        <v>114.023</v>
      </c>
      <c r="G41" s="38">
        <v>59.902000000000001</v>
      </c>
      <c r="H41" s="38">
        <v>3.258</v>
      </c>
      <c r="I41" s="38">
        <v>2.4500000000000002</v>
      </c>
      <c r="J41" s="38">
        <v>1.7809999999999999</v>
      </c>
      <c r="K41" s="38">
        <v>1.0999999999999999E-2</v>
      </c>
      <c r="L41" s="38">
        <v>2.758</v>
      </c>
      <c r="M41" s="38">
        <v>1.139</v>
      </c>
      <c r="N41" s="38">
        <v>85.947999999999993</v>
      </c>
      <c r="O41" s="38">
        <v>85.593999999999994</v>
      </c>
      <c r="P41" s="38">
        <v>-11.831</v>
      </c>
      <c r="Q41" s="38">
        <v>7.8650000000000002</v>
      </c>
      <c r="R41" s="38">
        <v>19.696000000000002</v>
      </c>
    </row>
    <row r="42" spans="1:18" ht="15" customHeight="1" x14ac:dyDescent="0.55000000000000004">
      <c r="A42" s="37" t="s">
        <v>162</v>
      </c>
      <c r="B42" s="44" t="s">
        <v>163</v>
      </c>
      <c r="C42" s="41">
        <v>314</v>
      </c>
      <c r="D42" s="40">
        <v>1.9052800000000002E-2</v>
      </c>
      <c r="E42" s="38">
        <v>122.908</v>
      </c>
      <c r="F42" s="38">
        <v>119.10899999999999</v>
      </c>
      <c r="G42" s="38">
        <v>59.670999999999999</v>
      </c>
      <c r="H42" s="38">
        <v>3.36</v>
      </c>
      <c r="I42" s="38">
        <v>2.3359999999999999</v>
      </c>
      <c r="J42" s="38">
        <v>1.5880000000000001</v>
      </c>
      <c r="K42" s="38">
        <v>-5.2999999999999999E-2</v>
      </c>
      <c r="L42" s="38">
        <v>2.633</v>
      </c>
      <c r="M42" s="38">
        <v>0.97099999999999997</v>
      </c>
      <c r="N42" s="38">
        <v>93.891999999999996</v>
      </c>
      <c r="O42" s="38">
        <v>91.135999999999996</v>
      </c>
      <c r="P42" s="38">
        <v>-9.9580000000000002</v>
      </c>
      <c r="Q42" s="38">
        <v>10.179</v>
      </c>
      <c r="R42" s="38">
        <v>20.137</v>
      </c>
    </row>
    <row r="43" spans="1:18" ht="15" customHeight="1" x14ac:dyDescent="0.55000000000000004">
      <c r="A43" s="37" t="s">
        <v>164</v>
      </c>
      <c r="B43" s="44" t="s">
        <v>165</v>
      </c>
      <c r="C43" s="41">
        <v>299</v>
      </c>
      <c r="D43" s="40">
        <v>2.6960784000000002E-2</v>
      </c>
      <c r="E43" s="38">
        <v>116.316</v>
      </c>
      <c r="F43" s="38">
        <v>111.48099999999999</v>
      </c>
      <c r="G43" s="38">
        <v>60.606999999999999</v>
      </c>
      <c r="H43" s="38">
        <v>3.4740000000000002</v>
      </c>
      <c r="I43" s="38">
        <v>2.427</v>
      </c>
      <c r="J43" s="38">
        <v>1.6639999999999999</v>
      </c>
      <c r="K43" s="38">
        <v>-3.0000000000000001E-3</v>
      </c>
      <c r="L43" s="38">
        <v>2.5739999999999998</v>
      </c>
      <c r="M43" s="38">
        <v>0.91600000000000004</v>
      </c>
      <c r="N43" s="38">
        <v>93.52</v>
      </c>
      <c r="O43" s="38">
        <v>93.429000000000002</v>
      </c>
      <c r="P43" s="38">
        <v>7.899</v>
      </c>
      <c r="Q43" s="38">
        <v>24.222000000000001</v>
      </c>
      <c r="R43" s="38">
        <v>16.324000000000002</v>
      </c>
    </row>
    <row r="44" spans="1:18" ht="15" customHeight="1" x14ac:dyDescent="0.55000000000000004">
      <c r="A44" s="37" t="s">
        <v>166</v>
      </c>
      <c r="B44" s="44" t="s">
        <v>167</v>
      </c>
      <c r="C44" s="41">
        <v>323</v>
      </c>
      <c r="D44" s="40">
        <v>0.44690629700000001</v>
      </c>
      <c r="E44" s="38">
        <v>75.247</v>
      </c>
      <c r="F44" s="38">
        <v>68.040000000000006</v>
      </c>
      <c r="G44" s="38">
        <v>41.277999999999999</v>
      </c>
      <c r="H44" s="38">
        <v>3.3340000000000001</v>
      </c>
      <c r="I44" s="38">
        <v>2.4630000000000001</v>
      </c>
      <c r="J44" s="38">
        <v>1.738</v>
      </c>
      <c r="K44" s="38">
        <v>6.2E-2</v>
      </c>
      <c r="L44" s="38">
        <v>2.7450000000000001</v>
      </c>
      <c r="M44" s="38">
        <v>1.0489999999999999</v>
      </c>
      <c r="N44" s="38">
        <v>85.260999999999996</v>
      </c>
      <c r="O44" s="38">
        <v>87.771000000000001</v>
      </c>
      <c r="P44" s="38">
        <v>-5.702</v>
      </c>
      <c r="Q44" s="38">
        <v>5.694</v>
      </c>
      <c r="R44" s="38">
        <v>11.396000000000001</v>
      </c>
    </row>
    <row r="45" spans="1:18" ht="15" customHeight="1" x14ac:dyDescent="0.55000000000000004">
      <c r="A45" s="37" t="s">
        <v>168</v>
      </c>
      <c r="B45" s="44" t="s">
        <v>169</v>
      </c>
      <c r="C45" s="41">
        <v>320</v>
      </c>
      <c r="D45" s="40">
        <v>0.44690629700000001</v>
      </c>
      <c r="E45" s="38">
        <v>93.625</v>
      </c>
      <c r="F45" s="38">
        <v>86.013000000000005</v>
      </c>
      <c r="G45" s="38">
        <v>49.546999999999997</v>
      </c>
      <c r="H45" s="38">
        <v>3.0840000000000001</v>
      </c>
      <c r="I45" s="38">
        <v>2.29</v>
      </c>
      <c r="J45" s="38">
        <v>1.609</v>
      </c>
      <c r="K45" s="38">
        <v>0.02</v>
      </c>
      <c r="L45" s="38">
        <v>2.5379999999999998</v>
      </c>
      <c r="M45" s="38">
        <v>0.94499999999999995</v>
      </c>
      <c r="N45" s="38">
        <v>83.242000000000004</v>
      </c>
      <c r="O45" s="38">
        <v>85.391000000000005</v>
      </c>
      <c r="P45" s="38">
        <v>-5.1630000000000003</v>
      </c>
      <c r="Q45" s="38">
        <v>3.306</v>
      </c>
      <c r="R45" s="38">
        <v>8.4689999999999994</v>
      </c>
    </row>
    <row r="46" spans="1:18" ht="15" customHeight="1" x14ac:dyDescent="0.55000000000000004">
      <c r="A46" s="37" t="s">
        <v>170</v>
      </c>
      <c r="B46" s="44" t="s">
        <v>171</v>
      </c>
      <c r="C46" s="41">
        <v>317</v>
      </c>
      <c r="D46" s="40">
        <v>0.3125</v>
      </c>
      <c r="E46" s="38">
        <v>93.427999999999997</v>
      </c>
      <c r="F46" s="38">
        <v>83.263999999999996</v>
      </c>
      <c r="G46" s="38">
        <v>48.249000000000002</v>
      </c>
      <c r="H46" s="38">
        <v>3.347</v>
      </c>
      <c r="I46" s="38">
        <v>2.38</v>
      </c>
      <c r="J46" s="38">
        <v>1.61</v>
      </c>
      <c r="K46" s="38">
        <v>-1.4E-2</v>
      </c>
      <c r="L46" s="38">
        <v>2.585</v>
      </c>
      <c r="M46" s="38">
        <v>0.79800000000000004</v>
      </c>
      <c r="N46" s="38">
        <v>87.790999999999997</v>
      </c>
      <c r="O46" s="38">
        <v>88.897000000000006</v>
      </c>
      <c r="P46" s="38">
        <v>-6.0220000000000002</v>
      </c>
      <c r="Q46" s="38">
        <v>2.34</v>
      </c>
      <c r="R46" s="38">
        <v>8.3610000000000007</v>
      </c>
    </row>
    <row r="47" spans="1:18" ht="15" customHeight="1" x14ac:dyDescent="0.55000000000000004">
      <c r="A47" s="37" t="s">
        <v>172</v>
      </c>
      <c r="B47" s="44" t="s">
        <v>173</v>
      </c>
      <c r="C47" s="41">
        <v>320</v>
      </c>
      <c r="D47" s="40">
        <v>0.51330957899999996</v>
      </c>
      <c r="E47" s="38">
        <v>55.439</v>
      </c>
      <c r="F47" s="38">
        <v>49.182000000000002</v>
      </c>
      <c r="G47" s="38">
        <v>32.134</v>
      </c>
      <c r="H47" s="38">
        <v>3.6339999999999999</v>
      </c>
      <c r="I47" s="38">
        <v>2.5939999999999999</v>
      </c>
      <c r="J47" s="38">
        <v>1.786</v>
      </c>
      <c r="K47" s="38">
        <v>8.2000000000000003E-2</v>
      </c>
      <c r="L47" s="38">
        <v>2.8860000000000001</v>
      </c>
      <c r="M47" s="38">
        <v>1.05</v>
      </c>
      <c r="N47" s="38">
        <v>89.677999999999997</v>
      </c>
      <c r="O47" s="38">
        <v>92.087000000000003</v>
      </c>
      <c r="P47" s="38">
        <v>-2.5830000000000002</v>
      </c>
      <c r="Q47" s="38">
        <v>8.3889999999999993</v>
      </c>
      <c r="R47" s="38">
        <v>10.972</v>
      </c>
    </row>
    <row r="48" spans="1:18" ht="15" customHeight="1" x14ac:dyDescent="0.55000000000000004">
      <c r="A48" s="37" t="s">
        <v>174</v>
      </c>
      <c r="B48" s="44" t="s">
        <v>175</v>
      </c>
      <c r="C48" s="41">
        <v>317</v>
      </c>
      <c r="D48" s="40">
        <v>0.61049628899999997</v>
      </c>
      <c r="E48" s="38">
        <v>44.863</v>
      </c>
      <c r="F48" s="38">
        <v>39.372</v>
      </c>
      <c r="G48" s="38">
        <v>27.222000000000001</v>
      </c>
      <c r="H48" s="38">
        <v>3.6549999999999998</v>
      </c>
      <c r="I48" s="38">
        <v>2.5489999999999999</v>
      </c>
      <c r="J48" s="38">
        <v>1.7250000000000001</v>
      </c>
      <c r="K48" s="38">
        <v>6.4000000000000001E-2</v>
      </c>
      <c r="L48" s="38">
        <v>2.927</v>
      </c>
      <c r="M48" s="38">
        <v>1.089</v>
      </c>
      <c r="N48" s="38">
        <v>93.528000000000006</v>
      </c>
      <c r="O48" s="38">
        <v>95.251000000000005</v>
      </c>
      <c r="P48" s="38">
        <v>-0.84599999999999997</v>
      </c>
      <c r="Q48" s="38">
        <v>8.9969999999999999</v>
      </c>
      <c r="R48" s="38">
        <v>9.843</v>
      </c>
    </row>
    <row r="49" spans="1:18" ht="15" customHeight="1" x14ac:dyDescent="0.55000000000000004">
      <c r="A49" s="37" t="s">
        <v>176</v>
      </c>
      <c r="B49" s="44" t="s">
        <v>177</v>
      </c>
      <c r="C49" s="41">
        <v>299</v>
      </c>
      <c r="D49" s="40">
        <v>0</v>
      </c>
      <c r="E49" s="38">
        <v>43.771000000000001</v>
      </c>
      <c r="F49" s="38">
        <v>35.256999999999998</v>
      </c>
      <c r="G49" s="38">
        <v>24.774000000000001</v>
      </c>
      <c r="H49" s="38">
        <v>3.944</v>
      </c>
      <c r="I49" s="38">
        <v>2.8820000000000001</v>
      </c>
      <c r="J49" s="38">
        <v>2.052</v>
      </c>
      <c r="K49" s="38">
        <v>0.13200000000000001</v>
      </c>
      <c r="L49" s="38">
        <v>3.22</v>
      </c>
      <c r="M49" s="38">
        <v>1.236</v>
      </c>
      <c r="N49" s="38">
        <v>92.623000000000005</v>
      </c>
      <c r="O49" s="38">
        <v>95.561000000000007</v>
      </c>
      <c r="P49" s="38">
        <v>4.0010000000000003</v>
      </c>
      <c r="Q49" s="38">
        <v>14.747</v>
      </c>
      <c r="R49" s="38">
        <v>10.746</v>
      </c>
    </row>
    <row r="50" spans="1:18" ht="15" customHeight="1" x14ac:dyDescent="0.55000000000000004">
      <c r="A50" s="37" t="s">
        <v>178</v>
      </c>
      <c r="B50" s="44" t="s">
        <v>179</v>
      </c>
      <c r="C50" s="41">
        <v>314</v>
      </c>
      <c r="D50" s="40">
        <v>0.803921569</v>
      </c>
      <c r="E50" s="38">
        <v>36.463000000000001</v>
      </c>
      <c r="F50" s="38">
        <v>32.139000000000003</v>
      </c>
      <c r="G50" s="38">
        <v>23.448</v>
      </c>
      <c r="H50" s="38">
        <v>3.625</v>
      </c>
      <c r="I50" s="38">
        <v>2.4460000000000002</v>
      </c>
      <c r="J50" s="38">
        <v>1.6080000000000001</v>
      </c>
      <c r="K50" s="38">
        <v>3.4000000000000002E-2</v>
      </c>
      <c r="L50" s="38">
        <v>2.915</v>
      </c>
      <c r="M50" s="38">
        <v>1.103</v>
      </c>
      <c r="N50" s="38">
        <v>97.537000000000006</v>
      </c>
      <c r="O50" s="38">
        <v>98.358999999999995</v>
      </c>
      <c r="P50" s="38">
        <v>3.5000000000000003E-2</v>
      </c>
      <c r="Q50" s="38">
        <v>8.59</v>
      </c>
      <c r="R50" s="38">
        <v>8.5549999999999997</v>
      </c>
    </row>
    <row r="52" spans="1:18" ht="15" customHeight="1" x14ac:dyDescent="0.55000000000000004">
      <c r="A52" s="36" t="s">
        <v>282</v>
      </c>
    </row>
    <row r="53" spans="1:18" ht="15" customHeight="1" x14ac:dyDescent="0.55000000000000004">
      <c r="A53" s="21" t="s">
        <v>180</v>
      </c>
      <c r="B53" s="44" t="s">
        <v>809</v>
      </c>
      <c r="C53" s="28">
        <v>353</v>
      </c>
      <c r="D53" s="40">
        <v>0.45454213367847601</v>
      </c>
      <c r="E53" s="38">
        <v>47.649000000000001</v>
      </c>
      <c r="F53" s="38">
        <v>37.223999999999997</v>
      </c>
      <c r="G53" s="38">
        <v>23.620999999999999</v>
      </c>
      <c r="H53" s="38">
        <v>3.637</v>
      </c>
      <c r="I53" s="38">
        <v>2.71</v>
      </c>
      <c r="J53" s="38">
        <v>1.9550000000000001</v>
      </c>
      <c r="K53" s="38">
        <v>0.33400000000000002</v>
      </c>
      <c r="L53" s="38">
        <v>2.9790000000000001</v>
      </c>
      <c r="M53" s="38">
        <v>1.179</v>
      </c>
      <c r="N53" s="38">
        <v>84.712999999999994</v>
      </c>
      <c r="O53" s="38">
        <v>95.626999999999995</v>
      </c>
      <c r="P53" s="38">
        <v>-9.8569999999999993</v>
      </c>
      <c r="Q53" s="38">
        <v>11.141999999999999</v>
      </c>
      <c r="R53" s="38">
        <v>20.998999999999999</v>
      </c>
    </row>
    <row r="54" spans="1:18" ht="15" customHeight="1" x14ac:dyDescent="0.55000000000000004">
      <c r="A54" s="37" t="s">
        <v>147</v>
      </c>
      <c r="B54" s="44" t="s">
        <v>148</v>
      </c>
      <c r="C54" s="41">
        <v>314</v>
      </c>
      <c r="D54" s="40">
        <v>0.101476157353737</v>
      </c>
      <c r="E54" s="38">
        <v>36.098999999999997</v>
      </c>
      <c r="F54" s="38">
        <v>27.446000000000002</v>
      </c>
      <c r="G54" s="38">
        <v>18.167999999999999</v>
      </c>
      <c r="H54" s="38">
        <v>4.1630000000000003</v>
      </c>
      <c r="I54" s="38">
        <v>3.161</v>
      </c>
      <c r="J54" s="38">
        <v>2.347</v>
      </c>
      <c r="K54" s="38">
        <v>0.42599999999999999</v>
      </c>
      <c r="L54" s="38">
        <v>3.1579999999999999</v>
      </c>
      <c r="M54" s="38">
        <v>1.012</v>
      </c>
      <c r="N54" s="38">
        <v>85.822000000000003</v>
      </c>
      <c r="O54" s="38">
        <v>94.399000000000001</v>
      </c>
      <c r="P54" s="38">
        <v>3.0150000000000001</v>
      </c>
      <c r="Q54" s="38">
        <v>16.905999999999999</v>
      </c>
      <c r="R54" s="38">
        <v>13.89</v>
      </c>
    </row>
    <row r="55" spans="1:18" ht="15" customHeight="1" x14ac:dyDescent="0.55000000000000004">
      <c r="A55" s="37" t="s">
        <v>149</v>
      </c>
      <c r="B55" s="44" t="s">
        <v>150</v>
      </c>
      <c r="C55" s="41">
        <v>323</v>
      </c>
      <c r="D55" s="40">
        <v>0.65473777284995005</v>
      </c>
      <c r="E55" s="38">
        <v>21.655000000000001</v>
      </c>
      <c r="F55" s="38">
        <v>19.744</v>
      </c>
      <c r="G55" s="38">
        <v>14.555999999999999</v>
      </c>
      <c r="H55" s="38">
        <v>2.5219999999999998</v>
      </c>
      <c r="I55" s="38">
        <v>2.246</v>
      </c>
      <c r="J55" s="38">
        <v>1.806</v>
      </c>
      <c r="K55" s="38">
        <v>0.49</v>
      </c>
      <c r="L55" s="38">
        <v>3.1920000000000002</v>
      </c>
      <c r="M55" s="38">
        <v>2.0150000000000001</v>
      </c>
      <c r="N55" s="38">
        <v>68.206999999999994</v>
      </c>
      <c r="O55" s="38">
        <v>87.873000000000005</v>
      </c>
      <c r="P55" s="38">
        <v>-24.241</v>
      </c>
      <c r="Q55" s="38">
        <v>0.23799999999999999</v>
      </c>
      <c r="R55" s="38">
        <v>24.478999999999999</v>
      </c>
    </row>
    <row r="56" spans="1:18" ht="15" customHeight="1" x14ac:dyDescent="0.55000000000000004">
      <c r="A56" s="37" t="s">
        <v>151</v>
      </c>
      <c r="B56" s="44" t="s">
        <v>810</v>
      </c>
      <c r="C56" s="41">
        <v>350</v>
      </c>
      <c r="D56" s="40">
        <v>0.45454213367847601</v>
      </c>
      <c r="E56" s="38">
        <v>48.652000000000001</v>
      </c>
      <c r="F56" s="38">
        <v>38.084000000000003</v>
      </c>
      <c r="G56" s="38">
        <v>24.091000000000001</v>
      </c>
      <c r="H56" s="38">
        <v>3.5979999999999999</v>
      </c>
      <c r="I56" s="38">
        <v>2.6760000000000002</v>
      </c>
      <c r="J56" s="38">
        <v>1.9259999999999999</v>
      </c>
      <c r="K56" s="38">
        <v>0.32700000000000001</v>
      </c>
      <c r="L56" s="38">
        <v>2.9649999999999999</v>
      </c>
      <c r="M56" s="38">
        <v>1.1919999999999999</v>
      </c>
      <c r="N56" s="38">
        <v>84.63</v>
      </c>
      <c r="O56" s="38">
        <v>95.718999999999994</v>
      </c>
      <c r="P56" s="38">
        <v>-10.823</v>
      </c>
      <c r="Q56" s="38">
        <v>10.709</v>
      </c>
      <c r="R56" s="38">
        <v>21.532</v>
      </c>
    </row>
    <row r="57" spans="1:18" ht="15" customHeight="1" x14ac:dyDescent="0.55000000000000004">
      <c r="A57" s="37" t="s">
        <v>298</v>
      </c>
      <c r="B57" s="44" t="s">
        <v>811</v>
      </c>
      <c r="C57" s="41">
        <v>347</v>
      </c>
      <c r="D57" s="40">
        <v>0.60438843596513103</v>
      </c>
      <c r="E57" s="38">
        <v>48.701999999999998</v>
      </c>
      <c r="F57" s="38">
        <v>37.048999999999999</v>
      </c>
      <c r="G57" s="38">
        <v>23.423999999999999</v>
      </c>
      <c r="H57" s="38">
        <v>3.4860000000000002</v>
      </c>
      <c r="I57" s="38">
        <v>2.641</v>
      </c>
      <c r="J57" s="38">
        <v>1.9279999999999999</v>
      </c>
      <c r="K57" s="38">
        <v>0.33300000000000002</v>
      </c>
      <c r="L57" s="38">
        <v>2.9740000000000002</v>
      </c>
      <c r="M57" s="38">
        <v>1.2549999999999999</v>
      </c>
      <c r="N57" s="38">
        <v>82.662999999999997</v>
      </c>
      <c r="O57" s="38">
        <v>94.212999999999994</v>
      </c>
      <c r="P57" s="38">
        <v>-11.965999999999999</v>
      </c>
      <c r="Q57" s="38">
        <v>10.066000000000001</v>
      </c>
      <c r="R57" s="38">
        <v>22.032</v>
      </c>
    </row>
    <row r="58" spans="1:18" ht="15" customHeight="1" x14ac:dyDescent="0.55000000000000004">
      <c r="A58" s="37" t="s">
        <v>154</v>
      </c>
      <c r="B58" s="44" t="s">
        <v>812</v>
      </c>
      <c r="C58" s="41">
        <v>344</v>
      </c>
      <c r="D58" s="40">
        <v>0.65473777284995005</v>
      </c>
      <c r="E58" s="38">
        <v>47.741</v>
      </c>
      <c r="F58" s="38">
        <v>37.831000000000003</v>
      </c>
      <c r="G58" s="38">
        <v>24.094999999999999</v>
      </c>
      <c r="H58" s="38">
        <v>3.3540000000000001</v>
      </c>
      <c r="I58" s="38">
        <v>2.581</v>
      </c>
      <c r="J58" s="38">
        <v>1.9019999999999999</v>
      </c>
      <c r="K58" s="38">
        <v>0.31900000000000001</v>
      </c>
      <c r="L58" s="38">
        <v>2.9780000000000002</v>
      </c>
      <c r="M58" s="38">
        <v>1.3280000000000001</v>
      </c>
      <c r="N58" s="38">
        <v>81.039000000000001</v>
      </c>
      <c r="O58" s="38">
        <v>92.397000000000006</v>
      </c>
      <c r="P58" s="38">
        <v>-12.923999999999999</v>
      </c>
      <c r="Q58" s="38">
        <v>8.4649999999999999</v>
      </c>
      <c r="R58" s="38">
        <v>21.388999999999999</v>
      </c>
    </row>
    <row r="59" spans="1:18" ht="15" customHeight="1" x14ac:dyDescent="0.55000000000000004">
      <c r="A59" s="37" t="s">
        <v>156</v>
      </c>
      <c r="B59" s="44" t="s">
        <v>813</v>
      </c>
      <c r="C59" s="41">
        <v>326</v>
      </c>
      <c r="D59" s="40">
        <v>0.32072898620467599</v>
      </c>
      <c r="E59" s="38">
        <v>83.299000000000007</v>
      </c>
      <c r="F59" s="38">
        <v>75.704999999999998</v>
      </c>
      <c r="G59" s="38">
        <v>44.533000000000001</v>
      </c>
      <c r="H59" s="38">
        <v>3.2360000000000002</v>
      </c>
      <c r="I59" s="38">
        <v>2.488</v>
      </c>
      <c r="J59" s="38">
        <v>1.823</v>
      </c>
      <c r="K59" s="38">
        <v>8.4000000000000005E-2</v>
      </c>
      <c r="L59" s="38">
        <v>2.8119999999999998</v>
      </c>
      <c r="M59" s="38">
        <v>1.1950000000000001</v>
      </c>
      <c r="N59" s="38">
        <v>81.832999999999998</v>
      </c>
      <c r="O59" s="38">
        <v>84.804000000000002</v>
      </c>
      <c r="P59" s="38">
        <v>-9.2189999999999994</v>
      </c>
      <c r="Q59" s="38">
        <v>5.4290000000000003</v>
      </c>
      <c r="R59" s="38">
        <v>14.648</v>
      </c>
    </row>
    <row r="60" spans="1:18" ht="15" customHeight="1" x14ac:dyDescent="0.55000000000000004">
      <c r="A60" s="37" t="s">
        <v>158</v>
      </c>
      <c r="B60" s="44" t="s">
        <v>159</v>
      </c>
      <c r="C60" s="41">
        <v>320</v>
      </c>
      <c r="D60" s="40">
        <v>0.32072898620467599</v>
      </c>
      <c r="E60" s="38">
        <v>116.628</v>
      </c>
      <c r="F60" s="38">
        <v>111.20699999999999</v>
      </c>
      <c r="G60" s="38">
        <v>61.460999999999999</v>
      </c>
      <c r="H60" s="38">
        <v>3.1429999999999998</v>
      </c>
      <c r="I60" s="38">
        <v>2.5539999999999998</v>
      </c>
      <c r="J60" s="38">
        <v>1.9610000000000001</v>
      </c>
      <c r="K60" s="38">
        <v>5.6000000000000001E-2</v>
      </c>
      <c r="L60" s="38">
        <v>2.8879999999999999</v>
      </c>
      <c r="M60" s="38">
        <v>1.3240000000000001</v>
      </c>
      <c r="N60" s="38">
        <v>78.153000000000006</v>
      </c>
      <c r="O60" s="38">
        <v>79.403999999999996</v>
      </c>
      <c r="P60" s="38">
        <v>-15.481</v>
      </c>
      <c r="Q60" s="38">
        <v>3.8109999999999999</v>
      </c>
      <c r="R60" s="38">
        <v>19.292000000000002</v>
      </c>
    </row>
    <row r="61" spans="1:18" ht="15" customHeight="1" x14ac:dyDescent="0.55000000000000004">
      <c r="A61" s="37" t="s">
        <v>160</v>
      </c>
      <c r="B61" s="44" t="s">
        <v>161</v>
      </c>
      <c r="C61" s="41">
        <v>317</v>
      </c>
      <c r="D61" s="40">
        <v>1.9009100616566001E-2</v>
      </c>
      <c r="E61" s="38">
        <v>120.17100000000001</v>
      </c>
      <c r="F61" s="38">
        <v>114.349</v>
      </c>
      <c r="G61" s="38">
        <v>59.978000000000002</v>
      </c>
      <c r="H61" s="38">
        <v>3.2469999999999999</v>
      </c>
      <c r="I61" s="38">
        <v>2.4470000000000001</v>
      </c>
      <c r="J61" s="38">
        <v>1.7829999999999999</v>
      </c>
      <c r="K61" s="38">
        <v>0.01</v>
      </c>
      <c r="L61" s="38">
        <v>2.758</v>
      </c>
      <c r="M61" s="38">
        <v>1.1479999999999999</v>
      </c>
      <c r="N61" s="38">
        <v>85.700999999999993</v>
      </c>
      <c r="O61" s="38">
        <v>85.346999999999994</v>
      </c>
      <c r="P61" s="38">
        <v>-11.782999999999999</v>
      </c>
      <c r="Q61" s="38">
        <v>7.8680000000000003</v>
      </c>
      <c r="R61" s="38">
        <v>19.651</v>
      </c>
    </row>
    <row r="62" spans="1:18" ht="15" customHeight="1" x14ac:dyDescent="0.55000000000000004">
      <c r="A62" s="37" t="s">
        <v>162</v>
      </c>
      <c r="B62" s="44" t="s">
        <v>163</v>
      </c>
      <c r="C62" s="41">
        <v>314</v>
      </c>
      <c r="D62" s="40">
        <v>1.4121407424874E-2</v>
      </c>
      <c r="E62" s="38">
        <v>122.971</v>
      </c>
      <c r="F62" s="38">
        <v>119.176</v>
      </c>
      <c r="G62" s="38">
        <v>59.674999999999997</v>
      </c>
      <c r="H62" s="38">
        <v>3.3540000000000001</v>
      </c>
      <c r="I62" s="38">
        <v>2.335</v>
      </c>
      <c r="J62" s="38">
        <v>1.59</v>
      </c>
      <c r="K62" s="38">
        <v>-5.2999999999999999E-2</v>
      </c>
      <c r="L62" s="38">
        <v>2.6339999999999999</v>
      </c>
      <c r="M62" s="38">
        <v>0.97599999999999998</v>
      </c>
      <c r="N62" s="38">
        <v>93.745000000000005</v>
      </c>
      <c r="O62" s="38">
        <v>90.988</v>
      </c>
      <c r="P62" s="38">
        <v>-9.9160000000000004</v>
      </c>
      <c r="Q62" s="38">
        <v>10.173999999999999</v>
      </c>
      <c r="R62" s="38">
        <v>20.088999999999999</v>
      </c>
    </row>
    <row r="63" spans="1:18" ht="15" customHeight="1" x14ac:dyDescent="0.55000000000000004">
      <c r="A63" s="37" t="s">
        <v>164</v>
      </c>
      <c r="B63" s="44" t="s">
        <v>165</v>
      </c>
      <c r="C63" s="41">
        <v>299</v>
      </c>
      <c r="D63" s="40">
        <v>2.6960784313724999E-2</v>
      </c>
      <c r="E63" s="38">
        <v>116.33</v>
      </c>
      <c r="F63" s="38">
        <v>111.494</v>
      </c>
      <c r="G63" s="38">
        <v>60.6</v>
      </c>
      <c r="H63" s="38">
        <v>3.4729999999999999</v>
      </c>
      <c r="I63" s="38">
        <v>2.427</v>
      </c>
      <c r="J63" s="38">
        <v>1.665</v>
      </c>
      <c r="K63" s="38">
        <v>-3.0000000000000001E-3</v>
      </c>
      <c r="L63" s="38">
        <v>2.5739999999999998</v>
      </c>
      <c r="M63" s="38">
        <v>0.91700000000000004</v>
      </c>
      <c r="N63" s="38">
        <v>93.481999999999999</v>
      </c>
      <c r="O63" s="38">
        <v>93.391000000000005</v>
      </c>
      <c r="P63" s="38">
        <v>7.88</v>
      </c>
      <c r="Q63" s="38">
        <v>24.199000000000002</v>
      </c>
      <c r="R63" s="38">
        <v>16.32</v>
      </c>
    </row>
    <row r="64" spans="1:18" ht="15" customHeight="1" x14ac:dyDescent="0.55000000000000004">
      <c r="A64" s="37" t="s">
        <v>166</v>
      </c>
      <c r="B64" s="44" t="s">
        <v>814</v>
      </c>
      <c r="C64" s="41">
        <v>323</v>
      </c>
      <c r="D64" s="40">
        <v>0.50321635792701502</v>
      </c>
      <c r="E64" s="38">
        <v>76.864999999999995</v>
      </c>
      <c r="F64" s="38">
        <v>69.692999999999998</v>
      </c>
      <c r="G64" s="38">
        <v>41.767000000000003</v>
      </c>
      <c r="H64" s="38">
        <v>3.2650000000000001</v>
      </c>
      <c r="I64" s="38">
        <v>2.4390000000000001</v>
      </c>
      <c r="J64" s="38">
        <v>1.7410000000000001</v>
      </c>
      <c r="K64" s="38">
        <v>0.06</v>
      </c>
      <c r="L64" s="38">
        <v>2.7469999999999999</v>
      </c>
      <c r="M64" s="38">
        <v>1.109</v>
      </c>
      <c r="N64" s="38">
        <v>83.798000000000002</v>
      </c>
      <c r="O64" s="38">
        <v>86.305000000000007</v>
      </c>
      <c r="P64" s="38">
        <v>-5.5030000000000001</v>
      </c>
      <c r="Q64" s="38">
        <v>5.758</v>
      </c>
      <c r="R64" s="38">
        <v>11.260999999999999</v>
      </c>
    </row>
    <row r="65" spans="1:18" ht="15" customHeight="1" x14ac:dyDescent="0.55000000000000004">
      <c r="A65" s="37" t="s">
        <v>168</v>
      </c>
      <c r="B65" s="44" t="s">
        <v>182</v>
      </c>
      <c r="C65" s="41">
        <v>320</v>
      </c>
      <c r="D65" s="40">
        <v>0.50321635792701502</v>
      </c>
      <c r="E65" s="38">
        <v>94.872</v>
      </c>
      <c r="F65" s="38">
        <v>87.744</v>
      </c>
      <c r="G65" s="38">
        <v>49.579000000000001</v>
      </c>
      <c r="H65" s="38">
        <v>2.9329999999999998</v>
      </c>
      <c r="I65" s="38">
        <v>2.238</v>
      </c>
      <c r="J65" s="38">
        <v>1.6140000000000001</v>
      </c>
      <c r="K65" s="38">
        <v>1.7000000000000001E-2</v>
      </c>
      <c r="L65" s="38">
        <v>2.5550000000000002</v>
      </c>
      <c r="M65" s="38">
        <v>1.0940000000000001</v>
      </c>
      <c r="N65" s="38">
        <v>80.307000000000002</v>
      </c>
      <c r="O65" s="38">
        <v>82.46</v>
      </c>
      <c r="P65" s="38">
        <v>-4.5380000000000003</v>
      </c>
      <c r="Q65" s="38">
        <v>3.7130000000000001</v>
      </c>
      <c r="R65" s="38">
        <v>8.2509999999999994</v>
      </c>
    </row>
    <row r="66" spans="1:18" ht="15" customHeight="1" x14ac:dyDescent="0.55000000000000004">
      <c r="A66" s="37" t="s">
        <v>172</v>
      </c>
      <c r="B66" s="44" t="s">
        <v>815</v>
      </c>
      <c r="C66" s="41">
        <v>320</v>
      </c>
      <c r="D66" s="40">
        <v>0.46851804475826098</v>
      </c>
      <c r="E66" s="38">
        <v>57.465000000000003</v>
      </c>
      <c r="F66" s="38">
        <v>50.959000000000003</v>
      </c>
      <c r="G66" s="38">
        <v>33.002000000000002</v>
      </c>
      <c r="H66" s="38">
        <v>3.625</v>
      </c>
      <c r="I66" s="38">
        <v>2.593</v>
      </c>
      <c r="J66" s="38">
        <v>1.7869999999999999</v>
      </c>
      <c r="K66" s="38">
        <v>0.08</v>
      </c>
      <c r="L66" s="38">
        <v>2.875</v>
      </c>
      <c r="M66" s="38">
        <v>1.0389999999999999</v>
      </c>
      <c r="N66" s="38">
        <v>89.254999999999995</v>
      </c>
      <c r="O66" s="38">
        <v>91.652000000000001</v>
      </c>
      <c r="P66" s="38">
        <v>-2.7519999999999998</v>
      </c>
      <c r="Q66" s="38">
        <v>8.1329999999999991</v>
      </c>
      <c r="R66" s="38">
        <v>10.885</v>
      </c>
    </row>
    <row r="67" spans="1:18" ht="15" customHeight="1" x14ac:dyDescent="0.55000000000000004">
      <c r="A67" s="37" t="s">
        <v>174</v>
      </c>
      <c r="B67" s="44" t="s">
        <v>816</v>
      </c>
      <c r="C67" s="41">
        <v>317</v>
      </c>
      <c r="D67" s="40">
        <v>0.55460332112061095</v>
      </c>
      <c r="E67" s="38">
        <v>47.304000000000002</v>
      </c>
      <c r="F67" s="38">
        <v>41.366999999999997</v>
      </c>
      <c r="G67" s="38">
        <v>28.427</v>
      </c>
      <c r="H67" s="38">
        <v>3.7050000000000001</v>
      </c>
      <c r="I67" s="38">
        <v>2.57</v>
      </c>
      <c r="J67" s="38">
        <v>1.7250000000000001</v>
      </c>
      <c r="K67" s="38">
        <v>6.2E-2</v>
      </c>
      <c r="L67" s="38">
        <v>2.9009999999999998</v>
      </c>
      <c r="M67" s="38">
        <v>1.0069999999999999</v>
      </c>
      <c r="N67" s="38">
        <v>94.116</v>
      </c>
      <c r="O67" s="38">
        <v>95.816000000000003</v>
      </c>
      <c r="P67" s="38">
        <v>-1.3959999999999999</v>
      </c>
      <c r="Q67" s="38">
        <v>8.4030000000000005</v>
      </c>
      <c r="R67" s="38">
        <v>9.798</v>
      </c>
    </row>
    <row r="68" spans="1:18" ht="15" customHeight="1" x14ac:dyDescent="0.55000000000000004">
      <c r="A68" s="37" t="s">
        <v>176</v>
      </c>
      <c r="B68" s="44" t="s">
        <v>177</v>
      </c>
      <c r="C68" s="41">
        <v>299</v>
      </c>
      <c r="D68" s="40">
        <v>0</v>
      </c>
      <c r="E68" s="38">
        <v>44.314</v>
      </c>
      <c r="F68" s="38">
        <v>35.664999999999999</v>
      </c>
      <c r="G68" s="38">
        <v>25.024999999999999</v>
      </c>
      <c r="H68" s="38">
        <v>3.9550000000000001</v>
      </c>
      <c r="I68" s="38">
        <v>2.887</v>
      </c>
      <c r="J68" s="38">
        <v>2.052</v>
      </c>
      <c r="K68" s="38">
        <v>0.13100000000000001</v>
      </c>
      <c r="L68" s="38">
        <v>3.214</v>
      </c>
      <c r="M68" s="38">
        <v>1.216</v>
      </c>
      <c r="N68" s="38">
        <v>92.76</v>
      </c>
      <c r="O68" s="38">
        <v>95.692999999999998</v>
      </c>
      <c r="P68" s="38">
        <v>3.8730000000000002</v>
      </c>
      <c r="Q68" s="38">
        <v>14.609</v>
      </c>
      <c r="R68" s="38">
        <v>10.736000000000001</v>
      </c>
    </row>
    <row r="69" spans="1:18" ht="15" customHeight="1" x14ac:dyDescent="0.55000000000000004">
      <c r="A69" s="37" t="s">
        <v>178</v>
      </c>
      <c r="B69" s="44" t="s">
        <v>817</v>
      </c>
      <c r="C69" s="41">
        <v>314</v>
      </c>
      <c r="D69" s="40">
        <v>0.719789842381786</v>
      </c>
      <c r="E69" s="38">
        <v>39.39</v>
      </c>
      <c r="F69" s="38">
        <v>34.470999999999997</v>
      </c>
      <c r="G69" s="38">
        <v>25.044</v>
      </c>
      <c r="H69" s="38">
        <v>3.7410000000000001</v>
      </c>
      <c r="I69" s="38">
        <v>2.492</v>
      </c>
      <c r="J69" s="38">
        <v>1.6060000000000001</v>
      </c>
      <c r="K69" s="38">
        <v>3.1E-2</v>
      </c>
      <c r="L69" s="38">
        <v>2.8719999999999999</v>
      </c>
      <c r="M69" s="38">
        <v>0.93799999999999994</v>
      </c>
      <c r="N69" s="38">
        <v>99.216999999999999</v>
      </c>
      <c r="O69" s="38">
        <v>100.001</v>
      </c>
      <c r="P69" s="38">
        <v>-0.96899999999999997</v>
      </c>
      <c r="Q69" s="38">
        <v>7.577</v>
      </c>
      <c r="R69" s="38">
        <v>8.5459999999999994</v>
      </c>
    </row>
    <row r="70" spans="1:18" ht="15" customHeight="1" x14ac:dyDescent="0.55000000000000004">
      <c r="A70" s="41" t="s">
        <v>183</v>
      </c>
      <c r="B70" s="44" t="s">
        <v>184</v>
      </c>
      <c r="C70" s="41">
        <v>311</v>
      </c>
      <c r="D70" s="40">
        <v>0</v>
      </c>
      <c r="E70" s="38">
        <v>45.298999999999999</v>
      </c>
      <c r="F70" s="38">
        <v>40.061</v>
      </c>
      <c r="G70" s="38">
        <v>28.760999999999999</v>
      </c>
      <c r="H70" s="38">
        <v>3.867</v>
      </c>
      <c r="I70" s="38">
        <v>2.52</v>
      </c>
      <c r="J70" s="38">
        <v>1.575</v>
      </c>
      <c r="K70" s="38">
        <v>3.2000000000000001E-2</v>
      </c>
      <c r="L70" s="38">
        <v>2.754</v>
      </c>
      <c r="M70" s="38">
        <v>0.68</v>
      </c>
      <c r="N70" s="38">
        <v>102.407</v>
      </c>
      <c r="O70" s="38">
        <v>103.767</v>
      </c>
      <c r="P70" s="38">
        <v>-4.1239999999999997</v>
      </c>
      <c r="Q70" s="38">
        <v>6.3179999999999996</v>
      </c>
      <c r="R70" s="38">
        <v>10.442</v>
      </c>
    </row>
    <row r="72" spans="1:18" ht="15" customHeight="1" x14ac:dyDescent="0.55000000000000004">
      <c r="A72" s="45" t="s">
        <v>294</v>
      </c>
      <c r="B72" s="21" t="s">
        <v>284</v>
      </c>
      <c r="C72" s="21" t="s">
        <v>285</v>
      </c>
    </row>
    <row r="73" spans="1:18" ht="15" customHeight="1" x14ac:dyDescent="0.55000000000000004">
      <c r="A73" s="21" t="s">
        <v>286</v>
      </c>
      <c r="B73" s="25">
        <v>378.44184669319702</v>
      </c>
      <c r="C73" s="21">
        <v>146.16566290285201</v>
      </c>
    </row>
    <row r="74" spans="1:18" ht="15" customHeight="1" x14ac:dyDescent="0.55000000000000004">
      <c r="A74" s="21" t="s">
        <v>287</v>
      </c>
      <c r="B74" s="25">
        <v>232.27618379034499</v>
      </c>
      <c r="C74" s="28">
        <v>0</v>
      </c>
    </row>
    <row r="76" spans="1:18" ht="15" customHeight="1" x14ac:dyDescent="0.55000000000000004">
      <c r="A76" s="46" t="s">
        <v>818</v>
      </c>
      <c r="B76" s="38"/>
      <c r="C76" s="38"/>
      <c r="D76" s="38"/>
      <c r="E76" s="38"/>
      <c r="F76" s="38"/>
      <c r="G76" s="38"/>
      <c r="H76" s="38"/>
    </row>
    <row r="77" spans="1:18" ht="15" customHeight="1" x14ac:dyDescent="0.55000000000000004">
      <c r="A77" s="38"/>
      <c r="C77" s="38" t="s">
        <v>296</v>
      </c>
      <c r="D77" s="38"/>
      <c r="E77" s="38" t="s">
        <v>297</v>
      </c>
      <c r="F77" s="38"/>
      <c r="G77" s="38"/>
    </row>
    <row r="78" spans="1:18" ht="15" customHeight="1" x14ac:dyDescent="0.55000000000000004">
      <c r="A78" s="35" t="s">
        <v>820</v>
      </c>
      <c r="B78" s="46" t="s">
        <v>291</v>
      </c>
      <c r="C78" s="46" t="s">
        <v>295</v>
      </c>
      <c r="D78" s="46" t="s">
        <v>288</v>
      </c>
      <c r="E78" s="46" t="s">
        <v>295</v>
      </c>
      <c r="F78" s="46" t="s">
        <v>288</v>
      </c>
      <c r="G78" s="46" t="s">
        <v>289</v>
      </c>
      <c r="K78" s="46"/>
    </row>
    <row r="79" spans="1:18" ht="15" customHeight="1" x14ac:dyDescent="0.55000000000000004">
      <c r="A79" s="37" t="s">
        <v>876</v>
      </c>
      <c r="B79" s="38" t="s">
        <v>218</v>
      </c>
      <c r="C79" s="40">
        <v>0.92453104728586399</v>
      </c>
      <c r="D79" s="38">
        <v>2</v>
      </c>
      <c r="E79" s="40">
        <v>0.91784971095132395</v>
      </c>
      <c r="F79" s="38">
        <v>1</v>
      </c>
      <c r="G79" s="38">
        <f t="shared" ref="G79:G110" si="0">AVERAGE(D79,F79)</f>
        <v>1.5</v>
      </c>
      <c r="H79" s="38"/>
      <c r="K79" s="47"/>
    </row>
    <row r="80" spans="1:18" ht="15" customHeight="1" x14ac:dyDescent="0.55000000000000004">
      <c r="A80" s="37" t="s">
        <v>876</v>
      </c>
      <c r="B80" s="38" t="s">
        <v>234</v>
      </c>
      <c r="C80" s="40">
        <v>0.88312415691524704</v>
      </c>
      <c r="D80" s="38">
        <v>1</v>
      </c>
      <c r="E80" s="40">
        <v>0.985613059612514</v>
      </c>
      <c r="F80" s="38">
        <v>2</v>
      </c>
      <c r="G80" s="38">
        <f t="shared" si="0"/>
        <v>1.5</v>
      </c>
      <c r="H80" s="38"/>
      <c r="K80" s="47"/>
    </row>
    <row r="81" spans="1:11" ht="15" customHeight="1" x14ac:dyDescent="0.55000000000000004">
      <c r="A81" s="37" t="s">
        <v>876</v>
      </c>
      <c r="B81" s="38" t="s">
        <v>222</v>
      </c>
      <c r="C81" s="40">
        <v>1.01571753774699</v>
      </c>
      <c r="D81" s="38">
        <v>3</v>
      </c>
      <c r="E81" s="40">
        <v>1.1499091216225501</v>
      </c>
      <c r="F81" s="38">
        <v>5</v>
      </c>
      <c r="G81" s="38">
        <f t="shared" si="0"/>
        <v>4</v>
      </c>
      <c r="H81" s="38"/>
      <c r="K81" s="47"/>
    </row>
    <row r="82" spans="1:11" ht="15" customHeight="1" x14ac:dyDescent="0.55000000000000004">
      <c r="A82" s="37" t="s">
        <v>876</v>
      </c>
      <c r="B82" s="38" t="s">
        <v>232</v>
      </c>
      <c r="C82" s="40">
        <v>1.1356964182511899</v>
      </c>
      <c r="D82" s="38">
        <v>4</v>
      </c>
      <c r="E82" s="40">
        <v>1.1251423544744801</v>
      </c>
      <c r="F82" s="38">
        <v>4</v>
      </c>
      <c r="G82" s="38">
        <f t="shared" si="0"/>
        <v>4</v>
      </c>
      <c r="H82" s="38"/>
      <c r="K82" s="47"/>
    </row>
    <row r="83" spans="1:11" ht="15" customHeight="1" x14ac:dyDescent="0.55000000000000004">
      <c r="A83" s="37" t="s">
        <v>876</v>
      </c>
      <c r="B83" s="38" t="s">
        <v>224</v>
      </c>
      <c r="C83" s="40">
        <v>1.14536440765452</v>
      </c>
      <c r="D83" s="38">
        <v>6</v>
      </c>
      <c r="E83" s="40">
        <v>1.0031620349997401</v>
      </c>
      <c r="F83" s="38">
        <v>3</v>
      </c>
      <c r="G83" s="38">
        <f t="shared" si="0"/>
        <v>4.5</v>
      </c>
      <c r="H83" s="38"/>
      <c r="K83" s="47"/>
    </row>
    <row r="84" spans="1:11" ht="15" customHeight="1" x14ac:dyDescent="0.55000000000000004">
      <c r="A84" s="37" t="s">
        <v>876</v>
      </c>
      <c r="B84" s="38" t="s">
        <v>219</v>
      </c>
      <c r="C84" s="40">
        <v>1.13745709425327</v>
      </c>
      <c r="D84" s="38">
        <v>5</v>
      </c>
      <c r="E84" s="40">
        <v>1.2591486842327799</v>
      </c>
      <c r="F84" s="38">
        <v>6</v>
      </c>
      <c r="G84" s="38">
        <f t="shared" si="0"/>
        <v>5.5</v>
      </c>
      <c r="H84" s="38"/>
      <c r="K84" s="47"/>
    </row>
    <row r="85" spans="1:11" ht="15" customHeight="1" x14ac:dyDescent="0.55000000000000004">
      <c r="A85" s="37" t="s">
        <v>876</v>
      </c>
      <c r="B85" s="38" t="s">
        <v>220</v>
      </c>
      <c r="C85" s="40">
        <v>1.3993785819387501</v>
      </c>
      <c r="D85" s="38">
        <v>9</v>
      </c>
      <c r="E85" s="40">
        <v>1.4339569712396001</v>
      </c>
      <c r="F85" s="38">
        <v>8</v>
      </c>
      <c r="G85" s="38">
        <f t="shared" si="0"/>
        <v>8.5</v>
      </c>
      <c r="H85" s="38"/>
      <c r="K85" s="47"/>
    </row>
    <row r="86" spans="1:11" ht="15" customHeight="1" x14ac:dyDescent="0.55000000000000004">
      <c r="A86" s="37" t="s">
        <v>876</v>
      </c>
      <c r="B86" s="38" t="s">
        <v>227</v>
      </c>
      <c r="C86" s="40">
        <v>1.4025716502438601</v>
      </c>
      <c r="D86" s="38">
        <v>10</v>
      </c>
      <c r="E86" s="40">
        <v>1.33978363720148</v>
      </c>
      <c r="F86" s="38">
        <v>7</v>
      </c>
      <c r="G86" s="38">
        <f t="shared" si="0"/>
        <v>8.5</v>
      </c>
      <c r="H86" s="38"/>
      <c r="K86" s="47"/>
    </row>
    <row r="87" spans="1:11" ht="15" customHeight="1" x14ac:dyDescent="0.55000000000000004">
      <c r="A87" s="37" t="s">
        <v>880</v>
      </c>
      <c r="B87" s="38" t="s">
        <v>97</v>
      </c>
      <c r="C87" s="40">
        <v>1.2811918922546199</v>
      </c>
      <c r="D87" s="38">
        <v>7</v>
      </c>
      <c r="E87" s="40">
        <v>1.45736452292422</v>
      </c>
      <c r="F87" s="38">
        <v>11</v>
      </c>
      <c r="G87" s="38">
        <f t="shared" si="0"/>
        <v>9</v>
      </c>
      <c r="H87" s="38"/>
      <c r="K87" s="47"/>
    </row>
    <row r="88" spans="1:11" ht="15" customHeight="1" x14ac:dyDescent="0.55000000000000004">
      <c r="A88" s="37" t="s">
        <v>876</v>
      </c>
      <c r="B88" s="38" t="s">
        <v>217</v>
      </c>
      <c r="C88" s="40">
        <v>1.55035338593363</v>
      </c>
      <c r="D88" s="38">
        <v>12</v>
      </c>
      <c r="E88" s="40">
        <v>1.44042448057602</v>
      </c>
      <c r="F88" s="38">
        <v>9</v>
      </c>
      <c r="G88" s="38">
        <f t="shared" si="0"/>
        <v>10.5</v>
      </c>
      <c r="H88" s="38"/>
      <c r="K88" s="47"/>
    </row>
    <row r="89" spans="1:11" ht="15" customHeight="1" x14ac:dyDescent="0.55000000000000004">
      <c r="A89" s="37" t="s">
        <v>876</v>
      </c>
      <c r="B89" s="38" t="s">
        <v>230</v>
      </c>
      <c r="C89" s="40">
        <v>1.37855198357689</v>
      </c>
      <c r="D89" s="38">
        <v>8</v>
      </c>
      <c r="E89" s="40">
        <v>1.55302795382892</v>
      </c>
      <c r="F89" s="38">
        <v>13</v>
      </c>
      <c r="G89" s="38">
        <f t="shared" si="0"/>
        <v>10.5</v>
      </c>
      <c r="H89" s="38"/>
      <c r="K89" s="47"/>
    </row>
    <row r="90" spans="1:11" ht="15" customHeight="1" x14ac:dyDescent="0.55000000000000004">
      <c r="A90" s="37" t="s">
        <v>876</v>
      </c>
      <c r="B90" s="38" t="s">
        <v>228</v>
      </c>
      <c r="C90" s="40">
        <v>1.5216975790737</v>
      </c>
      <c r="D90" s="38">
        <v>11</v>
      </c>
      <c r="E90" s="40">
        <v>1.5409560917238001</v>
      </c>
      <c r="F90" s="38">
        <v>12</v>
      </c>
      <c r="G90" s="38">
        <f t="shared" si="0"/>
        <v>11.5</v>
      </c>
      <c r="H90" s="38"/>
      <c r="K90" s="47"/>
    </row>
    <row r="91" spans="1:11" ht="15" customHeight="1" x14ac:dyDescent="0.55000000000000004">
      <c r="A91" s="37" t="s">
        <v>876</v>
      </c>
      <c r="B91" s="38" t="s">
        <v>238</v>
      </c>
      <c r="C91" s="40">
        <v>1.6092123752599199</v>
      </c>
      <c r="D91" s="38">
        <v>15</v>
      </c>
      <c r="E91" s="40">
        <v>1.4565301305090399</v>
      </c>
      <c r="F91" s="38">
        <v>10</v>
      </c>
      <c r="G91" s="38">
        <f t="shared" si="0"/>
        <v>12.5</v>
      </c>
      <c r="H91" s="38"/>
      <c r="K91" s="47"/>
    </row>
    <row r="92" spans="1:11" ht="15" customHeight="1" x14ac:dyDescent="0.55000000000000004">
      <c r="A92" s="37" t="s">
        <v>878</v>
      </c>
      <c r="B92" s="38" t="s">
        <v>826</v>
      </c>
      <c r="C92" s="40">
        <v>1.59470771734271</v>
      </c>
      <c r="D92" s="38">
        <v>14</v>
      </c>
      <c r="E92" s="40">
        <v>1.5959404370388099</v>
      </c>
      <c r="F92" s="38">
        <v>16</v>
      </c>
      <c r="G92" s="38">
        <f t="shared" si="0"/>
        <v>15</v>
      </c>
      <c r="H92" s="38"/>
      <c r="K92" s="47"/>
    </row>
    <row r="93" spans="1:11" ht="15" customHeight="1" x14ac:dyDescent="0.55000000000000004">
      <c r="A93" s="37" t="s">
        <v>876</v>
      </c>
      <c r="B93" s="38" t="s">
        <v>214</v>
      </c>
      <c r="C93" s="40">
        <v>1.5848673976671399</v>
      </c>
      <c r="D93" s="38">
        <v>13</v>
      </c>
      <c r="E93" s="40">
        <v>1.6106352067446501</v>
      </c>
      <c r="F93" s="38">
        <v>18</v>
      </c>
      <c r="G93" s="38">
        <f t="shared" si="0"/>
        <v>15.5</v>
      </c>
      <c r="H93" s="38"/>
      <c r="K93" s="47"/>
    </row>
    <row r="94" spans="1:11" ht="15" customHeight="1" x14ac:dyDescent="0.55000000000000004">
      <c r="A94" s="37" t="s">
        <v>888</v>
      </c>
      <c r="B94" s="38" t="s">
        <v>210</v>
      </c>
      <c r="C94" s="40">
        <v>1.66309874713143</v>
      </c>
      <c r="D94" s="38">
        <v>16</v>
      </c>
      <c r="E94" s="40">
        <v>1.5886741104423701</v>
      </c>
      <c r="F94" s="38">
        <v>15</v>
      </c>
      <c r="G94" s="38">
        <f t="shared" si="0"/>
        <v>15.5</v>
      </c>
      <c r="H94" s="38"/>
      <c r="K94" s="47"/>
    </row>
    <row r="95" spans="1:11" ht="15" customHeight="1" x14ac:dyDescent="0.55000000000000004">
      <c r="A95" s="37" t="s">
        <v>876</v>
      </c>
      <c r="B95" s="38" t="s">
        <v>225</v>
      </c>
      <c r="C95" s="40">
        <v>1.7291242557764399</v>
      </c>
      <c r="D95" s="38">
        <v>18</v>
      </c>
      <c r="E95" s="40">
        <v>1.5810958639255599</v>
      </c>
      <c r="F95" s="38">
        <v>14</v>
      </c>
      <c r="G95" s="38">
        <f t="shared" si="0"/>
        <v>16</v>
      </c>
      <c r="H95" s="38"/>
      <c r="K95" s="47"/>
    </row>
    <row r="96" spans="1:11" ht="15" customHeight="1" x14ac:dyDescent="0.55000000000000004">
      <c r="A96" s="37" t="s">
        <v>876</v>
      </c>
      <c r="B96" s="38" t="s">
        <v>215</v>
      </c>
      <c r="C96" s="40">
        <v>1.6732907103257899</v>
      </c>
      <c r="D96" s="38">
        <v>17</v>
      </c>
      <c r="E96" s="40">
        <v>1.6083298728066799</v>
      </c>
      <c r="F96" s="38">
        <v>17</v>
      </c>
      <c r="G96" s="38">
        <f t="shared" si="0"/>
        <v>17</v>
      </c>
      <c r="H96" s="38"/>
      <c r="K96" s="47"/>
    </row>
    <row r="97" spans="1:11" ht="15" customHeight="1" x14ac:dyDescent="0.55000000000000004">
      <c r="A97" s="37" t="s">
        <v>876</v>
      </c>
      <c r="B97" s="38" t="s">
        <v>221</v>
      </c>
      <c r="C97" s="40">
        <v>1.7449144828940799</v>
      </c>
      <c r="D97" s="38">
        <v>19</v>
      </c>
      <c r="E97" s="40">
        <v>1.7157755598362701</v>
      </c>
      <c r="F97" s="38">
        <v>19</v>
      </c>
      <c r="G97" s="38">
        <f t="shared" si="0"/>
        <v>19</v>
      </c>
      <c r="H97" s="38"/>
      <c r="K97" s="47"/>
    </row>
    <row r="98" spans="1:11" ht="15" customHeight="1" x14ac:dyDescent="0.55000000000000004">
      <c r="A98" s="37" t="s">
        <v>887</v>
      </c>
      <c r="B98" s="38" t="s">
        <v>205</v>
      </c>
      <c r="C98" s="40">
        <v>1.7578658940698699</v>
      </c>
      <c r="D98" s="38">
        <v>20</v>
      </c>
      <c r="E98" s="40">
        <v>1.7164948853427699</v>
      </c>
      <c r="F98" s="38">
        <v>20</v>
      </c>
      <c r="G98" s="38">
        <f t="shared" si="0"/>
        <v>20</v>
      </c>
      <c r="H98" s="38"/>
      <c r="K98" s="47"/>
    </row>
    <row r="99" spans="1:11" ht="15" customHeight="1" x14ac:dyDescent="0.55000000000000004">
      <c r="A99" s="37" t="s">
        <v>871</v>
      </c>
      <c r="B99" s="38" t="s">
        <v>188</v>
      </c>
      <c r="C99" s="40">
        <v>1.78536810867333</v>
      </c>
      <c r="D99" s="38">
        <v>21</v>
      </c>
      <c r="E99" s="40">
        <v>1.9339719311005701</v>
      </c>
      <c r="F99" s="38">
        <v>24</v>
      </c>
      <c r="G99" s="38">
        <f t="shared" si="0"/>
        <v>22.5</v>
      </c>
      <c r="H99" s="38"/>
      <c r="K99" s="37"/>
    </row>
    <row r="100" spans="1:11" ht="15" customHeight="1" x14ac:dyDescent="0.55000000000000004">
      <c r="A100" s="37" t="s">
        <v>876</v>
      </c>
      <c r="B100" s="38" t="s">
        <v>213</v>
      </c>
      <c r="C100" s="40">
        <v>1.8869906575736499</v>
      </c>
      <c r="D100" s="38">
        <v>24</v>
      </c>
      <c r="E100" s="40">
        <v>1.7814883914080699</v>
      </c>
      <c r="F100" s="38">
        <v>21</v>
      </c>
      <c r="G100" s="38">
        <f t="shared" si="0"/>
        <v>22.5</v>
      </c>
      <c r="H100" s="38"/>
      <c r="K100" s="47"/>
    </row>
    <row r="101" spans="1:11" ht="15" customHeight="1" x14ac:dyDescent="0.55000000000000004">
      <c r="A101" s="37" t="s">
        <v>876</v>
      </c>
      <c r="B101" s="38" t="s">
        <v>237</v>
      </c>
      <c r="C101" s="40">
        <v>1.8718436274501</v>
      </c>
      <c r="D101" s="38">
        <v>23</v>
      </c>
      <c r="E101" s="40">
        <v>1.79168279946334</v>
      </c>
      <c r="F101" s="38">
        <v>22</v>
      </c>
      <c r="G101" s="38">
        <f t="shared" si="0"/>
        <v>22.5</v>
      </c>
      <c r="H101" s="38"/>
      <c r="K101" s="47"/>
    </row>
    <row r="102" spans="1:11" ht="15" customHeight="1" x14ac:dyDescent="0.55000000000000004">
      <c r="A102" s="37" t="s">
        <v>868</v>
      </c>
      <c r="B102" s="38" t="s">
        <v>192</v>
      </c>
      <c r="C102" s="40">
        <v>1.9155153254564501</v>
      </c>
      <c r="D102" s="38">
        <v>25</v>
      </c>
      <c r="E102" s="40">
        <v>1.8543539242346201</v>
      </c>
      <c r="F102" s="38">
        <v>23</v>
      </c>
      <c r="G102" s="38">
        <f t="shared" si="0"/>
        <v>24</v>
      </c>
      <c r="H102" s="38"/>
      <c r="K102" s="48"/>
    </row>
    <row r="103" spans="1:11" ht="15" customHeight="1" x14ac:dyDescent="0.55000000000000004">
      <c r="A103" s="37" t="s">
        <v>881</v>
      </c>
      <c r="B103" s="38" t="s">
        <v>86</v>
      </c>
      <c r="C103" s="40">
        <v>1.8118173377400699</v>
      </c>
      <c r="D103" s="38">
        <v>22</v>
      </c>
      <c r="E103" s="40">
        <v>1.9752345510407101</v>
      </c>
      <c r="F103" s="38">
        <v>27</v>
      </c>
      <c r="G103" s="38">
        <f t="shared" si="0"/>
        <v>24.5</v>
      </c>
      <c r="H103" s="38"/>
      <c r="K103" s="47"/>
    </row>
    <row r="104" spans="1:11" ht="15" customHeight="1" x14ac:dyDescent="0.55000000000000004">
      <c r="A104" s="37" t="s">
        <v>876</v>
      </c>
      <c r="B104" s="38" t="s">
        <v>243</v>
      </c>
      <c r="C104" s="40">
        <v>1.97664766446102</v>
      </c>
      <c r="D104" s="38">
        <v>26</v>
      </c>
      <c r="E104" s="40">
        <v>1.94397078404774</v>
      </c>
      <c r="F104" s="38">
        <v>25</v>
      </c>
      <c r="G104" s="38">
        <f t="shared" si="0"/>
        <v>25.5</v>
      </c>
      <c r="H104" s="38"/>
      <c r="K104" s="47"/>
    </row>
    <row r="105" spans="1:11" ht="15" customHeight="1" x14ac:dyDescent="0.55000000000000004">
      <c r="A105" s="37" t="s">
        <v>876</v>
      </c>
      <c r="B105" s="38" t="s">
        <v>236</v>
      </c>
      <c r="C105" s="40">
        <v>1.9790693503474099</v>
      </c>
      <c r="D105" s="38">
        <v>27</v>
      </c>
      <c r="E105" s="40">
        <v>1.9531722050204801</v>
      </c>
      <c r="F105" s="38">
        <v>26</v>
      </c>
      <c r="G105" s="38">
        <f t="shared" si="0"/>
        <v>26.5</v>
      </c>
      <c r="H105" s="38"/>
      <c r="K105" s="47"/>
    </row>
    <row r="106" spans="1:11" ht="15" customHeight="1" x14ac:dyDescent="0.55000000000000004">
      <c r="A106" s="37" t="s">
        <v>876</v>
      </c>
      <c r="B106" s="38" t="s">
        <v>229</v>
      </c>
      <c r="C106" s="40">
        <v>1.9970339960999199</v>
      </c>
      <c r="D106" s="38">
        <v>28</v>
      </c>
      <c r="E106" s="40">
        <v>2.0105719873349601</v>
      </c>
      <c r="F106" s="38">
        <v>28</v>
      </c>
      <c r="G106" s="38">
        <f t="shared" si="0"/>
        <v>28</v>
      </c>
      <c r="H106" s="38"/>
      <c r="K106" s="47"/>
    </row>
    <row r="107" spans="1:11" ht="15" customHeight="1" x14ac:dyDescent="0.55000000000000004">
      <c r="A107" s="37" t="s">
        <v>884</v>
      </c>
      <c r="B107" s="38" t="s">
        <v>106</v>
      </c>
      <c r="C107" s="40">
        <v>2.1079248369882801</v>
      </c>
      <c r="D107" s="38">
        <v>30</v>
      </c>
      <c r="E107" s="40">
        <v>2.1150750100586402</v>
      </c>
      <c r="F107" s="38">
        <v>29</v>
      </c>
      <c r="G107" s="38">
        <f t="shared" si="0"/>
        <v>29.5</v>
      </c>
      <c r="H107" s="38"/>
      <c r="K107" s="47"/>
    </row>
    <row r="108" spans="1:11" ht="15" customHeight="1" x14ac:dyDescent="0.55000000000000004">
      <c r="A108" s="37" t="s">
        <v>872</v>
      </c>
      <c r="B108" s="38" t="s">
        <v>828</v>
      </c>
      <c r="C108" s="40">
        <v>2.1472732049348902</v>
      </c>
      <c r="D108" s="38">
        <v>32</v>
      </c>
      <c r="E108" s="40">
        <v>2.1769900841254799</v>
      </c>
      <c r="F108" s="38">
        <v>31</v>
      </c>
      <c r="G108" s="38">
        <f t="shared" si="0"/>
        <v>31.5</v>
      </c>
      <c r="H108" s="38"/>
      <c r="K108" s="47"/>
    </row>
    <row r="109" spans="1:11" ht="15" customHeight="1" x14ac:dyDescent="0.55000000000000004">
      <c r="A109" s="37" t="s">
        <v>876</v>
      </c>
      <c r="B109" s="38" t="s">
        <v>231</v>
      </c>
      <c r="C109" s="40">
        <v>2.1409712052429302</v>
      </c>
      <c r="D109" s="38">
        <v>31</v>
      </c>
      <c r="E109" s="40">
        <v>2.1806147861050098</v>
      </c>
      <c r="F109" s="38">
        <v>32</v>
      </c>
      <c r="G109" s="38">
        <f t="shared" si="0"/>
        <v>31.5</v>
      </c>
      <c r="H109" s="38"/>
      <c r="K109" s="47"/>
    </row>
    <row r="110" spans="1:11" ht="15" customHeight="1" x14ac:dyDescent="0.55000000000000004">
      <c r="A110" s="37" t="s">
        <v>880</v>
      </c>
      <c r="B110" s="38" t="s">
        <v>96</v>
      </c>
      <c r="C110" s="40">
        <v>2.0677535640727802</v>
      </c>
      <c r="D110" s="38">
        <v>29</v>
      </c>
      <c r="E110" s="40">
        <v>2.2011402781190101</v>
      </c>
      <c r="F110" s="38">
        <v>34</v>
      </c>
      <c r="G110" s="38">
        <f t="shared" si="0"/>
        <v>31.5</v>
      </c>
      <c r="H110" s="38"/>
      <c r="K110" s="47"/>
    </row>
    <row r="111" spans="1:11" ht="15" customHeight="1" x14ac:dyDescent="0.55000000000000004">
      <c r="A111" s="37" t="s">
        <v>888</v>
      </c>
      <c r="B111" s="38" t="s">
        <v>209</v>
      </c>
      <c r="C111" s="40">
        <v>2.15026666916705</v>
      </c>
      <c r="D111" s="38">
        <v>33</v>
      </c>
      <c r="E111" s="40">
        <v>2.1543691665581499</v>
      </c>
      <c r="F111" s="38">
        <v>30</v>
      </c>
      <c r="G111" s="38">
        <f t="shared" ref="G111:G142" si="1">AVERAGE(D111,F111)</f>
        <v>31.5</v>
      </c>
      <c r="H111" s="38"/>
      <c r="K111" s="47"/>
    </row>
    <row r="112" spans="1:11" ht="15" customHeight="1" x14ac:dyDescent="0.55000000000000004">
      <c r="A112" s="37" t="s">
        <v>880</v>
      </c>
      <c r="B112" s="38" t="s">
        <v>98</v>
      </c>
      <c r="C112" s="40">
        <v>2.1531124343425398</v>
      </c>
      <c r="D112" s="38">
        <v>34</v>
      </c>
      <c r="E112" s="40">
        <v>2.1860443001707801</v>
      </c>
      <c r="F112" s="38">
        <v>33</v>
      </c>
      <c r="G112" s="38">
        <f t="shared" si="1"/>
        <v>33.5</v>
      </c>
      <c r="H112" s="38"/>
      <c r="K112" s="47"/>
    </row>
    <row r="113" spans="1:11" ht="15" customHeight="1" x14ac:dyDescent="0.55000000000000004">
      <c r="A113" s="37" t="s">
        <v>881</v>
      </c>
      <c r="B113" s="38" t="s">
        <v>88</v>
      </c>
      <c r="C113" s="40">
        <v>2.2456396424306502</v>
      </c>
      <c r="D113" s="38">
        <v>36</v>
      </c>
      <c r="E113" s="40">
        <v>2.28055158235024</v>
      </c>
      <c r="F113" s="38">
        <v>35</v>
      </c>
      <c r="G113" s="38">
        <f t="shared" si="1"/>
        <v>35.5</v>
      </c>
      <c r="H113" s="38"/>
      <c r="K113" s="47"/>
    </row>
    <row r="114" spans="1:11" ht="15" customHeight="1" x14ac:dyDescent="0.55000000000000004">
      <c r="A114" s="37" t="s">
        <v>876</v>
      </c>
      <c r="B114" s="38" t="s">
        <v>226</v>
      </c>
      <c r="C114" s="40">
        <v>2.2857827542557398</v>
      </c>
      <c r="D114" s="38">
        <v>37</v>
      </c>
      <c r="E114" s="40">
        <v>2.3301911832783802</v>
      </c>
      <c r="F114" s="38">
        <v>36</v>
      </c>
      <c r="G114" s="38">
        <f t="shared" si="1"/>
        <v>36.5</v>
      </c>
      <c r="H114" s="38"/>
      <c r="K114" s="47"/>
    </row>
    <row r="115" spans="1:11" ht="15" customHeight="1" x14ac:dyDescent="0.55000000000000004">
      <c r="A115" s="37" t="s">
        <v>889</v>
      </c>
      <c r="B115" s="38" t="s">
        <v>827</v>
      </c>
      <c r="C115" s="40">
        <v>2.24227433561154</v>
      </c>
      <c r="D115" s="38">
        <v>35</v>
      </c>
      <c r="E115" s="40">
        <v>2.3860026443762399</v>
      </c>
      <c r="F115" s="38">
        <v>38</v>
      </c>
      <c r="G115" s="38">
        <f t="shared" si="1"/>
        <v>36.5</v>
      </c>
      <c r="H115" s="38"/>
      <c r="K115" s="47"/>
    </row>
    <row r="116" spans="1:11" ht="15" customHeight="1" x14ac:dyDescent="0.55000000000000004">
      <c r="A116" s="37" t="s">
        <v>889</v>
      </c>
      <c r="B116" s="38" t="s">
        <v>130</v>
      </c>
      <c r="C116" s="40">
        <v>2.2874515905178101</v>
      </c>
      <c r="D116" s="38">
        <v>38</v>
      </c>
      <c r="E116" s="40">
        <v>2.3513849577763901</v>
      </c>
      <c r="F116" s="38">
        <v>37</v>
      </c>
      <c r="G116" s="38">
        <f t="shared" si="1"/>
        <v>37.5</v>
      </c>
      <c r="H116" s="38"/>
      <c r="K116" s="47"/>
    </row>
    <row r="117" spans="1:11" ht="15" customHeight="1" x14ac:dyDescent="0.55000000000000004">
      <c r="A117" s="37" t="s">
        <v>881</v>
      </c>
      <c r="B117" s="38" t="s">
        <v>94</v>
      </c>
      <c r="C117" s="40">
        <v>2.3468648673075698</v>
      </c>
      <c r="D117" s="38">
        <v>39</v>
      </c>
      <c r="E117" s="40">
        <v>2.44359362888309</v>
      </c>
      <c r="F117" s="38">
        <v>40</v>
      </c>
      <c r="G117" s="38">
        <f t="shared" si="1"/>
        <v>39.5</v>
      </c>
      <c r="H117" s="38"/>
      <c r="K117" s="47"/>
    </row>
    <row r="118" spans="1:11" ht="15" customHeight="1" x14ac:dyDescent="0.55000000000000004">
      <c r="A118" s="37" t="s">
        <v>889</v>
      </c>
      <c r="B118" s="38" t="s">
        <v>127</v>
      </c>
      <c r="C118" s="40">
        <v>2.4062536254334401</v>
      </c>
      <c r="D118" s="38">
        <v>41</v>
      </c>
      <c r="E118" s="40">
        <v>2.38701129789521</v>
      </c>
      <c r="F118" s="38">
        <v>39</v>
      </c>
      <c r="G118" s="38">
        <f t="shared" si="1"/>
        <v>40</v>
      </c>
      <c r="H118" s="38"/>
      <c r="K118" s="47"/>
    </row>
    <row r="119" spans="1:11" ht="15" customHeight="1" x14ac:dyDescent="0.55000000000000004">
      <c r="A119" s="37" t="s">
        <v>872</v>
      </c>
      <c r="B119" s="38" t="s">
        <v>829</v>
      </c>
      <c r="C119" s="40">
        <v>2.4170905830273299</v>
      </c>
      <c r="D119" s="38">
        <v>42</v>
      </c>
      <c r="E119" s="40">
        <v>2.4561237740804698</v>
      </c>
      <c r="F119" s="38">
        <v>42</v>
      </c>
      <c r="G119" s="38">
        <f t="shared" si="1"/>
        <v>42</v>
      </c>
      <c r="H119" s="38"/>
      <c r="K119" s="47"/>
    </row>
    <row r="120" spans="1:11" ht="15" customHeight="1" x14ac:dyDescent="0.55000000000000004">
      <c r="A120" s="37" t="s">
        <v>889</v>
      </c>
      <c r="B120" s="38" t="s">
        <v>128</v>
      </c>
      <c r="C120" s="40">
        <v>2.3855754462207899</v>
      </c>
      <c r="D120" s="38">
        <v>40</v>
      </c>
      <c r="E120" s="40">
        <v>2.5174698392242201</v>
      </c>
      <c r="F120" s="38">
        <v>46</v>
      </c>
      <c r="G120" s="38">
        <f t="shared" si="1"/>
        <v>43</v>
      </c>
      <c r="H120" s="38"/>
      <c r="K120" s="47"/>
    </row>
    <row r="121" spans="1:11" ht="15" customHeight="1" x14ac:dyDescent="0.55000000000000004">
      <c r="A121" s="37" t="s">
        <v>872</v>
      </c>
      <c r="B121" s="38" t="s">
        <v>57</v>
      </c>
      <c r="C121" s="40">
        <v>2.4392604206034298</v>
      </c>
      <c r="D121" s="38">
        <v>43</v>
      </c>
      <c r="E121" s="40">
        <v>2.5089134320767101</v>
      </c>
      <c r="F121" s="38">
        <v>45</v>
      </c>
      <c r="G121" s="38">
        <f t="shared" si="1"/>
        <v>44</v>
      </c>
      <c r="H121" s="38"/>
      <c r="K121" s="47"/>
    </row>
    <row r="122" spans="1:11" ht="15" customHeight="1" x14ac:dyDescent="0.55000000000000004">
      <c r="A122" s="37" t="s">
        <v>889</v>
      </c>
      <c r="B122" s="38" t="s">
        <v>830</v>
      </c>
      <c r="C122" s="40">
        <v>2.4686621747301198</v>
      </c>
      <c r="D122" s="38">
        <v>46</v>
      </c>
      <c r="E122" s="40">
        <v>2.4728685960036199</v>
      </c>
      <c r="F122" s="38">
        <v>43</v>
      </c>
      <c r="G122" s="38">
        <f t="shared" si="1"/>
        <v>44.5</v>
      </c>
      <c r="H122" s="38"/>
      <c r="K122" s="47"/>
    </row>
    <row r="123" spans="1:11" ht="15" customHeight="1" x14ac:dyDescent="0.55000000000000004">
      <c r="A123" s="37" t="s">
        <v>876</v>
      </c>
      <c r="B123" s="38" t="s">
        <v>233</v>
      </c>
      <c r="C123" s="40">
        <v>2.4870131609542501</v>
      </c>
      <c r="D123" s="38">
        <v>48</v>
      </c>
      <c r="E123" s="40">
        <v>2.50137873253508</v>
      </c>
      <c r="F123" s="38">
        <v>44</v>
      </c>
      <c r="G123" s="38">
        <f t="shared" si="1"/>
        <v>46</v>
      </c>
      <c r="H123" s="38"/>
      <c r="K123" s="47"/>
    </row>
    <row r="124" spans="1:11" ht="15" customHeight="1" x14ac:dyDescent="0.55000000000000004">
      <c r="A124" s="37" t="s">
        <v>884</v>
      </c>
      <c r="B124" s="38" t="s">
        <v>831</v>
      </c>
      <c r="C124" s="40">
        <v>2.4642178344246002</v>
      </c>
      <c r="D124" s="38">
        <v>45</v>
      </c>
      <c r="E124" s="40">
        <v>2.5495812329613701</v>
      </c>
      <c r="F124" s="38">
        <v>47</v>
      </c>
      <c r="G124" s="38">
        <f t="shared" si="1"/>
        <v>46</v>
      </c>
      <c r="H124" s="38"/>
      <c r="K124" s="47"/>
    </row>
    <row r="125" spans="1:11" ht="15" customHeight="1" x14ac:dyDescent="0.55000000000000004">
      <c r="A125" s="37" t="s">
        <v>880</v>
      </c>
      <c r="B125" s="38" t="s">
        <v>95</v>
      </c>
      <c r="C125" s="40">
        <v>2.6325598515853201</v>
      </c>
      <c r="D125" s="38">
        <v>52</v>
      </c>
      <c r="E125" s="40">
        <v>2.4445877955114201</v>
      </c>
      <c r="F125" s="38">
        <v>41</v>
      </c>
      <c r="G125" s="38">
        <f t="shared" si="1"/>
        <v>46.5</v>
      </c>
      <c r="H125" s="38"/>
      <c r="K125" s="47"/>
    </row>
    <row r="126" spans="1:11" ht="15" customHeight="1" x14ac:dyDescent="0.55000000000000004">
      <c r="A126" s="37" t="s">
        <v>881</v>
      </c>
      <c r="B126" s="38" t="s">
        <v>92</v>
      </c>
      <c r="C126" s="40">
        <v>2.4639175026830999</v>
      </c>
      <c r="D126" s="38">
        <v>44</v>
      </c>
      <c r="E126" s="40">
        <v>2.59733604936741</v>
      </c>
      <c r="F126" s="38">
        <v>49</v>
      </c>
      <c r="G126" s="38">
        <f t="shared" si="1"/>
        <v>46.5</v>
      </c>
      <c r="H126" s="38"/>
      <c r="K126" s="47"/>
    </row>
    <row r="127" spans="1:11" ht="15" customHeight="1" x14ac:dyDescent="0.55000000000000004">
      <c r="A127" s="37" t="s">
        <v>889</v>
      </c>
      <c r="B127" s="38" t="s">
        <v>832</v>
      </c>
      <c r="C127" s="40">
        <v>2.4780011317853798</v>
      </c>
      <c r="D127" s="38">
        <v>47</v>
      </c>
      <c r="E127" s="40">
        <v>2.6439573217865902</v>
      </c>
      <c r="F127" s="38">
        <v>51</v>
      </c>
      <c r="G127" s="38">
        <f t="shared" si="1"/>
        <v>49</v>
      </c>
      <c r="H127" s="38"/>
      <c r="K127" s="47"/>
    </row>
    <row r="128" spans="1:11" ht="15" customHeight="1" x14ac:dyDescent="0.55000000000000004">
      <c r="A128" s="37" t="s">
        <v>886</v>
      </c>
      <c r="B128" s="38" t="s">
        <v>113</v>
      </c>
      <c r="C128" s="40">
        <v>2.5724692617168801</v>
      </c>
      <c r="D128" s="38">
        <v>51</v>
      </c>
      <c r="E128" s="40">
        <v>2.5686997026948801</v>
      </c>
      <c r="F128" s="38">
        <v>48</v>
      </c>
      <c r="G128" s="38">
        <f t="shared" si="1"/>
        <v>49.5</v>
      </c>
      <c r="H128" s="38"/>
      <c r="K128" s="47"/>
    </row>
    <row r="129" spans="1:11" ht="15" customHeight="1" x14ac:dyDescent="0.55000000000000004">
      <c r="A129" s="37" t="s">
        <v>872</v>
      </c>
      <c r="B129" s="38" t="s">
        <v>52</v>
      </c>
      <c r="C129" s="40">
        <v>2.5296442735190898</v>
      </c>
      <c r="D129" s="38">
        <v>49</v>
      </c>
      <c r="E129" s="40">
        <v>2.64438482045805</v>
      </c>
      <c r="F129" s="38">
        <v>52</v>
      </c>
      <c r="G129" s="38">
        <f t="shared" si="1"/>
        <v>50.5</v>
      </c>
      <c r="H129" s="38"/>
      <c r="K129" s="47"/>
    </row>
    <row r="130" spans="1:11" ht="15" customHeight="1" x14ac:dyDescent="0.55000000000000004">
      <c r="A130" s="37" t="s">
        <v>876</v>
      </c>
      <c r="B130" s="38" t="s">
        <v>239</v>
      </c>
      <c r="C130" s="40">
        <v>2.6576699905058701</v>
      </c>
      <c r="D130" s="38">
        <v>53</v>
      </c>
      <c r="E130" s="40">
        <v>2.6066588769154801</v>
      </c>
      <c r="F130" s="38">
        <v>50</v>
      </c>
      <c r="G130" s="38">
        <f t="shared" si="1"/>
        <v>51.5</v>
      </c>
      <c r="H130" s="38"/>
      <c r="K130" s="47"/>
    </row>
    <row r="131" spans="1:11" ht="15" customHeight="1" x14ac:dyDescent="0.55000000000000004">
      <c r="A131" s="37" t="s">
        <v>878</v>
      </c>
      <c r="B131" s="38" t="s">
        <v>85</v>
      </c>
      <c r="C131" s="40">
        <v>2.5702869611524601</v>
      </c>
      <c r="D131" s="38">
        <v>50</v>
      </c>
      <c r="E131" s="40">
        <v>2.7193665637085198</v>
      </c>
      <c r="F131" s="38">
        <v>53</v>
      </c>
      <c r="G131" s="38">
        <f t="shared" si="1"/>
        <v>51.5</v>
      </c>
      <c r="H131" s="38"/>
      <c r="K131" s="47"/>
    </row>
    <row r="132" spans="1:11" ht="15" customHeight="1" x14ac:dyDescent="0.55000000000000004">
      <c r="A132" s="37" t="s">
        <v>876</v>
      </c>
      <c r="B132" s="38" t="s">
        <v>242</v>
      </c>
      <c r="C132" s="40">
        <v>2.7242986709646702</v>
      </c>
      <c r="D132" s="38">
        <v>54</v>
      </c>
      <c r="E132" s="40">
        <v>2.79699269129984</v>
      </c>
      <c r="F132" s="38">
        <v>56</v>
      </c>
      <c r="G132" s="38">
        <f t="shared" si="1"/>
        <v>55</v>
      </c>
      <c r="H132" s="38"/>
      <c r="K132" s="47"/>
    </row>
    <row r="133" spans="1:11" ht="15" customHeight="1" x14ac:dyDescent="0.55000000000000004">
      <c r="A133" s="37" t="s">
        <v>876</v>
      </c>
      <c r="B133" s="38" t="s">
        <v>833</v>
      </c>
      <c r="C133" s="40">
        <v>2.8018756753115301</v>
      </c>
      <c r="D133" s="38">
        <v>57</v>
      </c>
      <c r="E133" s="40">
        <v>2.7627196245532102</v>
      </c>
      <c r="F133" s="38">
        <v>54</v>
      </c>
      <c r="G133" s="38">
        <f t="shared" si="1"/>
        <v>55.5</v>
      </c>
      <c r="H133" s="38"/>
      <c r="K133" s="47"/>
    </row>
    <row r="134" spans="1:11" ht="15" customHeight="1" x14ac:dyDescent="0.55000000000000004">
      <c r="A134" s="37" t="s">
        <v>876</v>
      </c>
      <c r="B134" s="38" t="s">
        <v>244</v>
      </c>
      <c r="C134" s="40">
        <v>2.78447428444011</v>
      </c>
      <c r="D134" s="38">
        <v>56</v>
      </c>
      <c r="E134" s="40">
        <v>2.79358999892714</v>
      </c>
      <c r="F134" s="38">
        <v>55</v>
      </c>
      <c r="G134" s="38">
        <f t="shared" si="1"/>
        <v>55.5</v>
      </c>
      <c r="H134" s="38"/>
      <c r="K134" s="47"/>
    </row>
    <row r="135" spans="1:11" ht="15" customHeight="1" x14ac:dyDescent="0.55000000000000004">
      <c r="A135" s="37" t="s">
        <v>879</v>
      </c>
      <c r="B135" s="38" t="s">
        <v>80</v>
      </c>
      <c r="C135" s="40">
        <v>2.7573252625464599</v>
      </c>
      <c r="D135" s="38">
        <v>55</v>
      </c>
      <c r="E135" s="40">
        <v>2.82181460630648</v>
      </c>
      <c r="F135" s="38">
        <v>57</v>
      </c>
      <c r="G135" s="38">
        <f t="shared" si="1"/>
        <v>56</v>
      </c>
      <c r="H135" s="38"/>
      <c r="K135" s="47"/>
    </row>
    <row r="136" spans="1:11" ht="15" customHeight="1" x14ac:dyDescent="0.55000000000000004">
      <c r="A136" s="37" t="s">
        <v>879</v>
      </c>
      <c r="B136" s="38" t="s">
        <v>81</v>
      </c>
      <c r="C136" s="40">
        <v>2.8093317992328899</v>
      </c>
      <c r="D136" s="38">
        <v>58</v>
      </c>
      <c r="E136" s="40">
        <v>2.8706811599355802</v>
      </c>
      <c r="F136" s="38">
        <v>60</v>
      </c>
      <c r="G136" s="38">
        <f t="shared" si="1"/>
        <v>59</v>
      </c>
      <c r="H136" s="38"/>
      <c r="K136" s="47"/>
    </row>
    <row r="137" spans="1:11" ht="15" customHeight="1" x14ac:dyDescent="0.55000000000000004">
      <c r="A137" s="37" t="s">
        <v>887</v>
      </c>
      <c r="B137" s="38" t="s">
        <v>834</v>
      </c>
      <c r="C137" s="40">
        <v>2.84367506800527</v>
      </c>
      <c r="D137" s="38">
        <v>59</v>
      </c>
      <c r="E137" s="40">
        <v>2.8644824445757</v>
      </c>
      <c r="F137" s="38">
        <v>59</v>
      </c>
      <c r="G137" s="38">
        <f t="shared" si="1"/>
        <v>59</v>
      </c>
      <c r="H137" s="38"/>
      <c r="K137" s="47"/>
    </row>
    <row r="138" spans="1:11" ht="15" customHeight="1" x14ac:dyDescent="0.55000000000000004">
      <c r="A138" s="37" t="s">
        <v>876</v>
      </c>
      <c r="B138" s="38" t="s">
        <v>216</v>
      </c>
      <c r="C138" s="40">
        <v>2.8973233687820801</v>
      </c>
      <c r="D138" s="38">
        <v>63</v>
      </c>
      <c r="E138" s="40">
        <v>2.8347485442161502</v>
      </c>
      <c r="F138" s="38">
        <v>58</v>
      </c>
      <c r="G138" s="38">
        <f t="shared" si="1"/>
        <v>60.5</v>
      </c>
      <c r="H138" s="38"/>
      <c r="K138" s="47"/>
    </row>
    <row r="139" spans="1:11" ht="15" customHeight="1" x14ac:dyDescent="0.55000000000000004">
      <c r="A139" s="37" t="s">
        <v>876</v>
      </c>
      <c r="B139" s="38" t="s">
        <v>240</v>
      </c>
      <c r="C139" s="40">
        <v>2.8744897795417801</v>
      </c>
      <c r="D139" s="38">
        <v>61</v>
      </c>
      <c r="E139" s="40">
        <v>2.8900468273442601</v>
      </c>
      <c r="F139" s="38">
        <v>61</v>
      </c>
      <c r="G139" s="38">
        <f t="shared" si="1"/>
        <v>61</v>
      </c>
      <c r="H139" s="38"/>
      <c r="K139" s="47"/>
    </row>
    <row r="140" spans="1:11" ht="15" customHeight="1" x14ac:dyDescent="0.55000000000000004">
      <c r="A140" s="37" t="s">
        <v>889</v>
      </c>
      <c r="B140" s="38" t="s">
        <v>835</v>
      </c>
      <c r="C140" s="40">
        <v>2.8611655365483899</v>
      </c>
      <c r="D140" s="38">
        <v>60</v>
      </c>
      <c r="E140" s="40">
        <v>3.0125634215525898</v>
      </c>
      <c r="F140" s="38">
        <v>64</v>
      </c>
      <c r="G140" s="38">
        <f t="shared" si="1"/>
        <v>62</v>
      </c>
      <c r="H140" s="38"/>
      <c r="K140" s="47"/>
    </row>
    <row r="141" spans="1:11" ht="15" customHeight="1" x14ac:dyDescent="0.55000000000000004">
      <c r="A141" s="37" t="s">
        <v>876</v>
      </c>
      <c r="B141" s="38" t="s">
        <v>235</v>
      </c>
      <c r="C141" s="40">
        <v>2.93847006621698</v>
      </c>
      <c r="D141" s="38">
        <v>65</v>
      </c>
      <c r="E141" s="40">
        <v>2.9570638180421498</v>
      </c>
      <c r="F141" s="38">
        <v>62</v>
      </c>
      <c r="G141" s="38">
        <f t="shared" si="1"/>
        <v>63.5</v>
      </c>
      <c r="H141" s="38"/>
      <c r="K141" s="47"/>
    </row>
    <row r="142" spans="1:11" ht="15" customHeight="1" x14ac:dyDescent="0.55000000000000004">
      <c r="A142" s="37" t="s">
        <v>881</v>
      </c>
      <c r="B142" s="38" t="s">
        <v>896</v>
      </c>
      <c r="C142" s="40">
        <v>2.8824647062600599</v>
      </c>
      <c r="D142" s="38">
        <v>62</v>
      </c>
      <c r="E142" s="40">
        <v>3.05916241721172</v>
      </c>
      <c r="F142" s="38">
        <v>67</v>
      </c>
      <c r="G142" s="38">
        <f t="shared" si="1"/>
        <v>64.5</v>
      </c>
      <c r="H142" s="38"/>
      <c r="K142" s="47"/>
    </row>
    <row r="143" spans="1:11" ht="15" customHeight="1" x14ac:dyDescent="0.55000000000000004">
      <c r="A143" s="37" t="s">
        <v>872</v>
      </c>
      <c r="B143" s="38" t="s">
        <v>836</v>
      </c>
      <c r="C143" s="40">
        <v>3.0150482397609899</v>
      </c>
      <c r="D143" s="38">
        <v>67</v>
      </c>
      <c r="E143" s="40">
        <v>2.9883057693139801</v>
      </c>
      <c r="F143" s="38">
        <v>63</v>
      </c>
      <c r="G143" s="38">
        <f t="shared" ref="G143:G174" si="2">AVERAGE(D143,F143)</f>
        <v>65</v>
      </c>
      <c r="H143" s="38"/>
      <c r="K143" s="47"/>
    </row>
    <row r="144" spans="1:11" ht="15" customHeight="1" x14ac:dyDescent="0.55000000000000004">
      <c r="A144" s="37" t="s">
        <v>881</v>
      </c>
      <c r="B144" s="38" t="s">
        <v>93</v>
      </c>
      <c r="C144" s="40">
        <v>2.9128418377787901</v>
      </c>
      <c r="D144" s="38">
        <v>64</v>
      </c>
      <c r="E144" s="40">
        <v>3.0581730368426099</v>
      </c>
      <c r="F144" s="38">
        <v>66</v>
      </c>
      <c r="G144" s="38">
        <f t="shared" si="2"/>
        <v>65</v>
      </c>
      <c r="H144" s="38"/>
      <c r="K144" s="47"/>
    </row>
    <row r="145" spans="1:11" ht="15" customHeight="1" x14ac:dyDescent="0.55000000000000004">
      <c r="A145" s="37" t="s">
        <v>887</v>
      </c>
      <c r="B145" s="38" t="s">
        <v>837</v>
      </c>
      <c r="C145" s="40">
        <v>2.98054985122738</v>
      </c>
      <c r="D145" s="38">
        <v>66</v>
      </c>
      <c r="E145" s="40">
        <v>3.0464827707465099</v>
      </c>
      <c r="F145" s="38">
        <v>65</v>
      </c>
      <c r="G145" s="38">
        <f t="shared" si="2"/>
        <v>65.5</v>
      </c>
      <c r="H145" s="38"/>
      <c r="K145" s="47"/>
    </row>
    <row r="146" spans="1:11" ht="15" customHeight="1" x14ac:dyDescent="0.55000000000000004">
      <c r="A146" s="37" t="s">
        <v>877</v>
      </c>
      <c r="B146" s="38" t="s">
        <v>83</v>
      </c>
      <c r="C146" s="40">
        <v>3.0551099088325602</v>
      </c>
      <c r="D146" s="38">
        <v>68</v>
      </c>
      <c r="E146" s="40">
        <v>3.10872048962612</v>
      </c>
      <c r="F146" s="38">
        <v>68</v>
      </c>
      <c r="G146" s="38">
        <f t="shared" si="2"/>
        <v>68</v>
      </c>
      <c r="H146" s="38"/>
      <c r="K146" s="47"/>
    </row>
    <row r="147" spans="1:11" ht="15" customHeight="1" x14ac:dyDescent="0.55000000000000004">
      <c r="A147" s="37" t="s">
        <v>882</v>
      </c>
      <c r="B147" s="38" t="s">
        <v>211</v>
      </c>
      <c r="C147" s="40">
        <v>3.1524511238497501</v>
      </c>
      <c r="D147" s="38">
        <v>70</v>
      </c>
      <c r="E147" s="40">
        <v>3.1313660972961799</v>
      </c>
      <c r="F147" s="38">
        <v>69</v>
      </c>
      <c r="G147" s="38">
        <f t="shared" si="2"/>
        <v>69.5</v>
      </c>
      <c r="H147" s="38"/>
      <c r="K147" s="37"/>
    </row>
    <row r="148" spans="1:11" ht="15" customHeight="1" x14ac:dyDescent="0.55000000000000004">
      <c r="A148" s="37" t="s">
        <v>889</v>
      </c>
      <c r="B148" s="38" t="s">
        <v>838</v>
      </c>
      <c r="C148" s="40">
        <v>3.0881359190681201</v>
      </c>
      <c r="D148" s="38">
        <v>69</v>
      </c>
      <c r="E148" s="40">
        <v>3.2408162870704098</v>
      </c>
      <c r="F148" s="38">
        <v>70</v>
      </c>
      <c r="G148" s="38">
        <f t="shared" si="2"/>
        <v>69.5</v>
      </c>
      <c r="H148" s="38"/>
      <c r="K148" s="47"/>
    </row>
    <row r="149" spans="1:11" ht="15" customHeight="1" x14ac:dyDescent="0.55000000000000004">
      <c r="A149" s="37" t="s">
        <v>868</v>
      </c>
      <c r="B149" s="38" t="s">
        <v>194</v>
      </c>
      <c r="C149" s="40">
        <v>3.2906580240994301</v>
      </c>
      <c r="D149" s="38">
        <v>71</v>
      </c>
      <c r="E149" s="40">
        <v>3.3901394391448201</v>
      </c>
      <c r="F149" s="38">
        <v>73</v>
      </c>
      <c r="G149" s="38">
        <f t="shared" si="2"/>
        <v>72</v>
      </c>
      <c r="H149" s="38"/>
      <c r="K149" s="48"/>
    </row>
    <row r="150" spans="1:11" ht="15" customHeight="1" x14ac:dyDescent="0.55000000000000004">
      <c r="A150" s="37" t="s">
        <v>888</v>
      </c>
      <c r="B150" s="38" t="s">
        <v>208</v>
      </c>
      <c r="C150" s="40">
        <v>3.3105527696174399</v>
      </c>
      <c r="D150" s="38">
        <v>73</v>
      </c>
      <c r="E150" s="40">
        <v>3.3573066493330801</v>
      </c>
      <c r="F150" s="38">
        <v>71</v>
      </c>
      <c r="G150" s="38">
        <f t="shared" si="2"/>
        <v>72</v>
      </c>
      <c r="H150" s="38"/>
      <c r="K150" s="47"/>
    </row>
    <row r="151" spans="1:11" ht="15" customHeight="1" x14ac:dyDescent="0.55000000000000004">
      <c r="A151" s="37" t="s">
        <v>889</v>
      </c>
      <c r="B151" s="38" t="s">
        <v>129</v>
      </c>
      <c r="C151" s="40">
        <v>3.2988418012444201</v>
      </c>
      <c r="D151" s="38">
        <v>72</v>
      </c>
      <c r="E151" s="40">
        <v>3.3696605080478901</v>
      </c>
      <c r="F151" s="38">
        <v>72</v>
      </c>
      <c r="G151" s="38">
        <f t="shared" si="2"/>
        <v>72</v>
      </c>
      <c r="H151" s="38"/>
      <c r="K151" s="47"/>
    </row>
    <row r="152" spans="1:11" ht="15" customHeight="1" x14ac:dyDescent="0.55000000000000004">
      <c r="A152" s="37" t="s">
        <v>868</v>
      </c>
      <c r="B152" s="38" t="s">
        <v>193</v>
      </c>
      <c r="C152" s="40">
        <v>3.3758355103903899</v>
      </c>
      <c r="D152" s="38">
        <v>75</v>
      </c>
      <c r="E152" s="40">
        <v>3.3913507777827698</v>
      </c>
      <c r="F152" s="38">
        <v>74</v>
      </c>
      <c r="G152" s="38">
        <f t="shared" si="2"/>
        <v>74.5</v>
      </c>
      <c r="H152" s="38"/>
      <c r="K152" s="47"/>
    </row>
    <row r="153" spans="1:11" ht="15" customHeight="1" x14ac:dyDescent="0.55000000000000004">
      <c r="A153" s="37" t="s">
        <v>872</v>
      </c>
      <c r="B153" s="38" t="s">
        <v>50</v>
      </c>
      <c r="C153" s="40">
        <v>3.34091178213371</v>
      </c>
      <c r="D153" s="38">
        <v>74</v>
      </c>
      <c r="E153" s="40">
        <v>3.40937889507773</v>
      </c>
      <c r="F153" s="38">
        <v>75</v>
      </c>
      <c r="G153" s="38">
        <f t="shared" si="2"/>
        <v>74.5</v>
      </c>
      <c r="H153" s="38"/>
      <c r="K153" s="48"/>
    </row>
    <row r="154" spans="1:11" ht="15" customHeight="1" x14ac:dyDescent="0.55000000000000004">
      <c r="A154" s="37" t="s">
        <v>872</v>
      </c>
      <c r="B154" s="38" t="s">
        <v>839</v>
      </c>
      <c r="C154" s="40">
        <v>3.4223393735085299</v>
      </c>
      <c r="D154" s="38">
        <v>76</v>
      </c>
      <c r="E154" s="40">
        <v>3.4427735384674101</v>
      </c>
      <c r="F154" s="38">
        <v>76</v>
      </c>
      <c r="G154" s="38">
        <f t="shared" si="2"/>
        <v>76</v>
      </c>
      <c r="H154" s="38"/>
      <c r="K154" s="47"/>
    </row>
    <row r="155" spans="1:11" ht="15" customHeight="1" x14ac:dyDescent="0.55000000000000004">
      <c r="A155" s="37" t="s">
        <v>872</v>
      </c>
      <c r="B155" s="38" t="s">
        <v>37</v>
      </c>
      <c r="C155" s="40">
        <v>3.4658632511445902</v>
      </c>
      <c r="D155" s="38">
        <v>77</v>
      </c>
      <c r="E155" s="40">
        <v>3.54448795206214</v>
      </c>
      <c r="F155" s="38">
        <v>78</v>
      </c>
      <c r="G155" s="38">
        <f t="shared" si="2"/>
        <v>77.5</v>
      </c>
      <c r="H155" s="38"/>
      <c r="K155" s="47"/>
    </row>
    <row r="156" spans="1:11" ht="15" customHeight="1" x14ac:dyDescent="0.55000000000000004">
      <c r="A156" s="37" t="s">
        <v>876</v>
      </c>
      <c r="B156" s="38" t="s">
        <v>245</v>
      </c>
      <c r="C156" s="40">
        <v>3.5802451731311802</v>
      </c>
      <c r="D156" s="38">
        <v>81</v>
      </c>
      <c r="E156" s="40">
        <v>3.5261671870051101</v>
      </c>
      <c r="F156" s="38">
        <v>77</v>
      </c>
      <c r="G156" s="38">
        <f t="shared" si="2"/>
        <v>79</v>
      </c>
      <c r="H156" s="38"/>
      <c r="K156" s="47"/>
    </row>
    <row r="157" spans="1:11" ht="15" customHeight="1" x14ac:dyDescent="0.55000000000000004">
      <c r="A157" s="37" t="s">
        <v>872</v>
      </c>
      <c r="B157" s="38" t="s">
        <v>60</v>
      </c>
      <c r="C157" s="40">
        <v>3.56966941264346</v>
      </c>
      <c r="D157" s="38">
        <v>80</v>
      </c>
      <c r="E157" s="40">
        <v>3.5695434892326499</v>
      </c>
      <c r="F157" s="38">
        <v>79</v>
      </c>
      <c r="G157" s="38">
        <f t="shared" si="2"/>
        <v>79.5</v>
      </c>
      <c r="H157" s="38"/>
      <c r="K157" s="47"/>
    </row>
    <row r="158" spans="1:11" ht="15" customHeight="1" x14ac:dyDescent="0.55000000000000004">
      <c r="A158" s="37" t="s">
        <v>870</v>
      </c>
      <c r="B158" s="38" t="s">
        <v>196</v>
      </c>
      <c r="C158" s="40">
        <v>3.5263269141910301</v>
      </c>
      <c r="D158" s="38">
        <v>79</v>
      </c>
      <c r="E158" s="40">
        <v>3.6138258043099398</v>
      </c>
      <c r="F158" s="38">
        <v>82</v>
      </c>
      <c r="G158" s="38">
        <f t="shared" si="2"/>
        <v>80.5</v>
      </c>
      <c r="H158" s="38"/>
      <c r="K158" s="47"/>
    </row>
    <row r="159" spans="1:11" ht="15" customHeight="1" x14ac:dyDescent="0.55000000000000004">
      <c r="A159" s="37" t="s">
        <v>889</v>
      </c>
      <c r="B159" s="38" t="s">
        <v>126</v>
      </c>
      <c r="C159" s="40">
        <v>3.4963681001141498</v>
      </c>
      <c r="D159" s="38">
        <v>78</v>
      </c>
      <c r="E159" s="40">
        <v>3.6362180804542601</v>
      </c>
      <c r="F159" s="38">
        <v>83</v>
      </c>
      <c r="G159" s="38">
        <f t="shared" si="2"/>
        <v>80.5</v>
      </c>
      <c r="H159" s="38"/>
      <c r="K159" s="49"/>
    </row>
    <row r="160" spans="1:11" ht="15" customHeight="1" x14ac:dyDescent="0.55000000000000004">
      <c r="A160" s="37" t="s">
        <v>884</v>
      </c>
      <c r="B160" s="38" t="s">
        <v>103</v>
      </c>
      <c r="C160" s="40">
        <v>3.6644589261637699</v>
      </c>
      <c r="D160" s="38">
        <v>83</v>
      </c>
      <c r="E160" s="40">
        <v>3.5845647916927499</v>
      </c>
      <c r="F160" s="38">
        <v>81</v>
      </c>
      <c r="G160" s="38">
        <f t="shared" si="2"/>
        <v>82</v>
      </c>
      <c r="H160" s="38"/>
      <c r="K160" s="47"/>
    </row>
    <row r="161" spans="1:11" ht="15" customHeight="1" x14ac:dyDescent="0.55000000000000004">
      <c r="A161" s="37" t="s">
        <v>875</v>
      </c>
      <c r="B161" s="38" t="s">
        <v>212</v>
      </c>
      <c r="C161" s="40">
        <v>3.7036380553441699</v>
      </c>
      <c r="D161" s="38">
        <v>86</v>
      </c>
      <c r="E161" s="40">
        <v>3.5805294416514899</v>
      </c>
      <c r="F161" s="38">
        <v>80</v>
      </c>
      <c r="G161" s="38">
        <f t="shared" si="2"/>
        <v>83</v>
      </c>
      <c r="H161" s="38"/>
      <c r="K161" s="47"/>
    </row>
    <row r="162" spans="1:11" ht="15" customHeight="1" x14ac:dyDescent="0.55000000000000004">
      <c r="A162" s="37" t="s">
        <v>872</v>
      </c>
      <c r="B162" s="38" t="s">
        <v>840</v>
      </c>
      <c r="C162" s="40">
        <v>3.63639021383548</v>
      </c>
      <c r="D162" s="38">
        <v>82</v>
      </c>
      <c r="E162" s="40">
        <v>3.6816560875254098</v>
      </c>
      <c r="F162" s="38">
        <v>85</v>
      </c>
      <c r="G162" s="38">
        <f t="shared" si="2"/>
        <v>83.5</v>
      </c>
      <c r="H162" s="38"/>
      <c r="K162" s="47"/>
    </row>
    <row r="163" spans="1:11" ht="15" customHeight="1" x14ac:dyDescent="0.55000000000000004">
      <c r="A163" s="37" t="s">
        <v>879</v>
      </c>
      <c r="B163" s="38" t="s">
        <v>82</v>
      </c>
      <c r="C163" s="40">
        <v>3.6681668816392601</v>
      </c>
      <c r="D163" s="38">
        <v>84</v>
      </c>
      <c r="E163" s="40">
        <v>3.6393172871172399</v>
      </c>
      <c r="F163" s="38">
        <v>84</v>
      </c>
      <c r="G163" s="38">
        <f t="shared" si="2"/>
        <v>84</v>
      </c>
      <c r="H163" s="38"/>
      <c r="K163" s="47"/>
    </row>
    <row r="164" spans="1:11" ht="15" customHeight="1" x14ac:dyDescent="0.55000000000000004">
      <c r="A164" s="37" t="s">
        <v>881</v>
      </c>
      <c r="B164" s="38" t="s">
        <v>894</v>
      </c>
      <c r="C164" s="40">
        <v>3.67059127151937</v>
      </c>
      <c r="D164" s="38">
        <v>85</v>
      </c>
      <c r="E164" s="40">
        <v>3.7870409096800999</v>
      </c>
      <c r="F164" s="38">
        <v>88</v>
      </c>
      <c r="G164" s="38">
        <f t="shared" si="2"/>
        <v>86.5</v>
      </c>
      <c r="H164" s="38"/>
      <c r="K164" s="47"/>
    </row>
    <row r="165" spans="1:11" ht="15" customHeight="1" x14ac:dyDescent="0.55000000000000004">
      <c r="A165" s="37" t="s">
        <v>870</v>
      </c>
      <c r="B165" s="38" t="s">
        <v>197</v>
      </c>
      <c r="C165" s="40">
        <v>3.7149675652658298</v>
      </c>
      <c r="D165" s="38">
        <v>88</v>
      </c>
      <c r="E165" s="40">
        <v>3.75550846293162</v>
      </c>
      <c r="F165" s="38">
        <v>87</v>
      </c>
      <c r="G165" s="38">
        <f t="shared" si="2"/>
        <v>87.5</v>
      </c>
      <c r="H165" s="38"/>
      <c r="K165" s="49"/>
    </row>
    <row r="166" spans="1:11" ht="15" customHeight="1" x14ac:dyDescent="0.55000000000000004">
      <c r="A166" s="37" t="s">
        <v>886</v>
      </c>
      <c r="B166" s="38" t="s">
        <v>110</v>
      </c>
      <c r="C166" s="40">
        <v>3.72042957088986</v>
      </c>
      <c r="D166" s="38">
        <v>89</v>
      </c>
      <c r="E166" s="40">
        <v>3.7088298791529901</v>
      </c>
      <c r="F166" s="38">
        <v>86</v>
      </c>
      <c r="G166" s="38">
        <f t="shared" si="2"/>
        <v>87.5</v>
      </c>
      <c r="H166" s="38"/>
      <c r="K166" s="47"/>
    </row>
    <row r="167" spans="1:11" ht="15" customHeight="1" x14ac:dyDescent="0.55000000000000004">
      <c r="A167" s="37" t="s">
        <v>881</v>
      </c>
      <c r="B167" s="38" t="s">
        <v>87</v>
      </c>
      <c r="C167" s="40">
        <v>3.70759015032441</v>
      </c>
      <c r="D167" s="38">
        <v>87</v>
      </c>
      <c r="E167" s="40">
        <v>3.8356205430218302</v>
      </c>
      <c r="F167" s="38">
        <v>89</v>
      </c>
      <c r="G167" s="38">
        <f t="shared" si="2"/>
        <v>88</v>
      </c>
      <c r="H167" s="38"/>
      <c r="K167" s="47"/>
    </row>
    <row r="168" spans="1:11" ht="15" customHeight="1" x14ac:dyDescent="0.55000000000000004">
      <c r="A168" s="37" t="s">
        <v>886</v>
      </c>
      <c r="B168" s="38" t="s">
        <v>111</v>
      </c>
      <c r="C168" s="40">
        <v>3.8722935293831999</v>
      </c>
      <c r="D168" s="38">
        <v>91</v>
      </c>
      <c r="E168" s="40">
        <v>3.9318533832771898</v>
      </c>
      <c r="F168" s="38">
        <v>90</v>
      </c>
      <c r="G168" s="38">
        <f t="shared" si="2"/>
        <v>90.5</v>
      </c>
      <c r="H168" s="38"/>
      <c r="K168" s="47"/>
    </row>
    <row r="169" spans="1:11" ht="15" customHeight="1" x14ac:dyDescent="0.55000000000000004">
      <c r="A169" s="37" t="s">
        <v>889</v>
      </c>
      <c r="B169" s="38" t="s">
        <v>841</v>
      </c>
      <c r="C169" s="40">
        <v>3.8645934815725398</v>
      </c>
      <c r="D169" s="38">
        <v>90</v>
      </c>
      <c r="E169" s="40">
        <v>3.9757332398415501</v>
      </c>
      <c r="F169" s="38">
        <v>91</v>
      </c>
      <c r="G169" s="38">
        <f t="shared" si="2"/>
        <v>90.5</v>
      </c>
      <c r="H169" s="38"/>
      <c r="K169" s="47"/>
    </row>
    <row r="170" spans="1:11" ht="15" customHeight="1" x14ac:dyDescent="0.55000000000000004">
      <c r="A170" s="37" t="s">
        <v>884</v>
      </c>
      <c r="B170" s="38" t="s">
        <v>102</v>
      </c>
      <c r="C170" s="40">
        <v>4.0360186095873498</v>
      </c>
      <c r="D170" s="38">
        <v>92</v>
      </c>
      <c r="E170" s="40">
        <v>4.08247912303995</v>
      </c>
      <c r="F170" s="38">
        <v>93</v>
      </c>
      <c r="G170" s="38">
        <f t="shared" si="2"/>
        <v>92.5</v>
      </c>
      <c r="H170" s="38"/>
      <c r="K170" s="47"/>
    </row>
    <row r="171" spans="1:11" ht="15" customHeight="1" x14ac:dyDescent="0.55000000000000004">
      <c r="A171" s="37" t="s">
        <v>884</v>
      </c>
      <c r="B171" s="38" t="s">
        <v>104</v>
      </c>
      <c r="C171" s="40">
        <v>4.0571060748215801</v>
      </c>
      <c r="D171" s="38">
        <v>93</v>
      </c>
      <c r="E171" s="40">
        <v>4.0120099758818499</v>
      </c>
      <c r="F171" s="38">
        <v>92</v>
      </c>
      <c r="G171" s="38">
        <f t="shared" si="2"/>
        <v>92.5</v>
      </c>
      <c r="H171" s="38"/>
      <c r="K171" s="47"/>
    </row>
    <row r="172" spans="1:11" ht="15" customHeight="1" x14ac:dyDescent="0.55000000000000004">
      <c r="A172" s="37" t="s">
        <v>872</v>
      </c>
      <c r="B172" s="38" t="s">
        <v>51</v>
      </c>
      <c r="C172" s="40">
        <v>4.0676659542742302</v>
      </c>
      <c r="D172" s="38">
        <v>94</v>
      </c>
      <c r="E172" s="40">
        <v>4.1113141947718503</v>
      </c>
      <c r="F172" s="38">
        <v>94</v>
      </c>
      <c r="G172" s="38">
        <f t="shared" si="2"/>
        <v>94</v>
      </c>
      <c r="H172" s="38"/>
      <c r="K172" s="47"/>
    </row>
    <row r="173" spans="1:11" ht="15" customHeight="1" x14ac:dyDescent="0.55000000000000004">
      <c r="A173" s="37" t="s">
        <v>880</v>
      </c>
      <c r="B173" s="38" t="s">
        <v>892</v>
      </c>
      <c r="C173" s="40">
        <v>4.1008504067885303</v>
      </c>
      <c r="D173" s="38">
        <v>95</v>
      </c>
      <c r="E173" s="40">
        <v>4.1236326927203999</v>
      </c>
      <c r="F173" s="38">
        <v>95</v>
      </c>
      <c r="G173" s="38">
        <f t="shared" si="2"/>
        <v>95</v>
      </c>
      <c r="H173" s="38"/>
      <c r="K173" s="47"/>
    </row>
    <row r="174" spans="1:11" ht="15" customHeight="1" x14ac:dyDescent="0.55000000000000004">
      <c r="A174" s="37" t="s">
        <v>872</v>
      </c>
      <c r="B174" s="38" t="s">
        <v>842</v>
      </c>
      <c r="C174" s="40">
        <v>4.1639520991376999</v>
      </c>
      <c r="D174" s="38">
        <v>96</v>
      </c>
      <c r="E174" s="40">
        <v>4.1837397783152301</v>
      </c>
      <c r="F174" s="38">
        <v>97</v>
      </c>
      <c r="G174" s="38">
        <f t="shared" si="2"/>
        <v>96.5</v>
      </c>
      <c r="H174" s="38"/>
      <c r="K174" s="47"/>
    </row>
    <row r="175" spans="1:11" ht="15" customHeight="1" x14ac:dyDescent="0.55000000000000004">
      <c r="A175" s="37" t="s">
        <v>884</v>
      </c>
      <c r="B175" s="38" t="s">
        <v>99</v>
      </c>
      <c r="C175" s="40">
        <v>4.22614885934341</v>
      </c>
      <c r="D175" s="38">
        <v>97</v>
      </c>
      <c r="E175" s="40">
        <v>4.1480191033264102</v>
      </c>
      <c r="F175" s="38">
        <v>96</v>
      </c>
      <c r="G175" s="38">
        <f t="shared" ref="G175:G206" si="3">AVERAGE(D175,F175)</f>
        <v>96.5</v>
      </c>
      <c r="H175" s="38"/>
      <c r="K175" s="47"/>
    </row>
    <row r="176" spans="1:11" ht="15" customHeight="1" x14ac:dyDescent="0.55000000000000004">
      <c r="A176" s="37" t="s">
        <v>868</v>
      </c>
      <c r="B176" s="38" t="s">
        <v>195</v>
      </c>
      <c r="C176" s="40">
        <v>4.2348322748565099</v>
      </c>
      <c r="D176" s="38">
        <v>98</v>
      </c>
      <c r="E176" s="40">
        <v>4.2867670313439001</v>
      </c>
      <c r="F176" s="38">
        <v>98</v>
      </c>
      <c r="G176" s="38">
        <f t="shared" si="3"/>
        <v>98</v>
      </c>
      <c r="H176" s="38"/>
      <c r="K176" s="48"/>
    </row>
    <row r="177" spans="1:11" ht="15" customHeight="1" x14ac:dyDescent="0.55000000000000004">
      <c r="A177" s="37" t="s">
        <v>872</v>
      </c>
      <c r="B177" s="38" t="s">
        <v>843</v>
      </c>
      <c r="C177" s="40">
        <v>4.3270331709802097</v>
      </c>
      <c r="D177" s="38">
        <v>99</v>
      </c>
      <c r="E177" s="40">
        <v>4.4129273722348801</v>
      </c>
      <c r="F177" s="38">
        <v>100</v>
      </c>
      <c r="G177" s="38">
        <f t="shared" si="3"/>
        <v>99.5</v>
      </c>
      <c r="H177" s="38"/>
      <c r="K177" s="47"/>
    </row>
    <row r="178" spans="1:11" ht="15" customHeight="1" x14ac:dyDescent="0.55000000000000004">
      <c r="A178" s="37" t="s">
        <v>889</v>
      </c>
      <c r="B178" s="38" t="s">
        <v>115</v>
      </c>
      <c r="C178" s="40">
        <v>4.3430876345442604</v>
      </c>
      <c r="D178" s="38">
        <v>100</v>
      </c>
      <c r="E178" s="40">
        <v>4.34888834599038</v>
      </c>
      <c r="F178" s="38">
        <v>99</v>
      </c>
      <c r="G178" s="38">
        <f t="shared" si="3"/>
        <v>99.5</v>
      </c>
      <c r="H178" s="38"/>
      <c r="K178" s="47"/>
    </row>
    <row r="179" spans="1:11" ht="15" customHeight="1" x14ac:dyDescent="0.55000000000000004">
      <c r="A179" s="37" t="s">
        <v>881</v>
      </c>
      <c r="B179" s="38" t="s">
        <v>90</v>
      </c>
      <c r="C179" s="40">
        <v>4.3595939327305002</v>
      </c>
      <c r="D179" s="38">
        <v>101</v>
      </c>
      <c r="E179" s="40">
        <v>4.4682500611768097</v>
      </c>
      <c r="F179" s="38">
        <v>102</v>
      </c>
      <c r="G179" s="38">
        <f t="shared" si="3"/>
        <v>101.5</v>
      </c>
      <c r="H179" s="38"/>
      <c r="K179" s="47"/>
    </row>
    <row r="180" spans="1:11" ht="15" customHeight="1" x14ac:dyDescent="0.55000000000000004">
      <c r="A180" s="37" t="s">
        <v>884</v>
      </c>
      <c r="B180" s="38" t="s">
        <v>100</v>
      </c>
      <c r="C180" s="40">
        <v>4.4475026234515997</v>
      </c>
      <c r="D180" s="38">
        <v>102</v>
      </c>
      <c r="E180" s="40">
        <v>4.4442347918838898</v>
      </c>
      <c r="F180" s="38">
        <v>101</v>
      </c>
      <c r="G180" s="38">
        <f t="shared" si="3"/>
        <v>101.5</v>
      </c>
      <c r="H180" s="38"/>
      <c r="K180" s="47"/>
    </row>
    <row r="181" spans="1:11" ht="15" customHeight="1" x14ac:dyDescent="0.55000000000000004">
      <c r="A181" s="37" t="s">
        <v>889</v>
      </c>
      <c r="B181" s="38" t="s">
        <v>132</v>
      </c>
      <c r="C181" s="40">
        <v>4.4700090145821996</v>
      </c>
      <c r="D181" s="38">
        <v>103</v>
      </c>
      <c r="E181" s="40">
        <v>4.4937858720239303</v>
      </c>
      <c r="F181" s="38">
        <v>103</v>
      </c>
      <c r="G181" s="38">
        <f t="shared" si="3"/>
        <v>103</v>
      </c>
      <c r="H181" s="38"/>
      <c r="K181" s="47"/>
    </row>
    <row r="182" spans="1:11" ht="15" customHeight="1" x14ac:dyDescent="0.55000000000000004">
      <c r="A182" s="37" t="s">
        <v>869</v>
      </c>
      <c r="B182" s="38" t="s">
        <v>844</v>
      </c>
      <c r="C182" s="40">
        <v>4.5233577669472602</v>
      </c>
      <c r="D182" s="38">
        <v>104</v>
      </c>
      <c r="E182" s="40">
        <v>4.6095975521544004</v>
      </c>
      <c r="F182" s="38">
        <v>105</v>
      </c>
      <c r="G182" s="38">
        <f t="shared" si="3"/>
        <v>104.5</v>
      </c>
      <c r="H182" s="38"/>
      <c r="K182" s="49"/>
    </row>
    <row r="183" spans="1:11" ht="15" customHeight="1" x14ac:dyDescent="0.55000000000000004">
      <c r="A183" s="37" t="s">
        <v>876</v>
      </c>
      <c r="B183" s="38" t="s">
        <v>241</v>
      </c>
      <c r="C183" s="40">
        <v>4.5747621975187904</v>
      </c>
      <c r="D183" s="38">
        <v>105</v>
      </c>
      <c r="E183" s="40">
        <v>4.5554572164788398</v>
      </c>
      <c r="F183" s="38">
        <v>104</v>
      </c>
      <c r="G183" s="38">
        <f t="shared" si="3"/>
        <v>104.5</v>
      </c>
      <c r="H183" s="38"/>
      <c r="K183" s="47"/>
    </row>
    <row r="184" spans="1:11" ht="15" customHeight="1" x14ac:dyDescent="0.55000000000000004">
      <c r="A184" s="37" t="s">
        <v>881</v>
      </c>
      <c r="B184" s="38" t="s">
        <v>91</v>
      </c>
      <c r="C184" s="40">
        <v>4.6400635623349897</v>
      </c>
      <c r="D184" s="38">
        <v>106</v>
      </c>
      <c r="E184" s="40">
        <v>4.6616535888519701</v>
      </c>
      <c r="F184" s="38">
        <v>106</v>
      </c>
      <c r="G184" s="38">
        <f t="shared" si="3"/>
        <v>106</v>
      </c>
      <c r="H184" s="38"/>
      <c r="K184" s="47"/>
    </row>
    <row r="185" spans="1:11" ht="15" customHeight="1" x14ac:dyDescent="0.55000000000000004">
      <c r="A185" s="37" t="s">
        <v>886</v>
      </c>
      <c r="B185" s="38" t="s">
        <v>112</v>
      </c>
      <c r="C185" s="40">
        <v>4.7484383519571001</v>
      </c>
      <c r="D185" s="38">
        <v>107</v>
      </c>
      <c r="E185" s="40">
        <v>4.7399939536773097</v>
      </c>
      <c r="F185" s="38">
        <v>109</v>
      </c>
      <c r="G185" s="38">
        <f t="shared" si="3"/>
        <v>108</v>
      </c>
      <c r="H185" s="38"/>
      <c r="K185" s="47"/>
    </row>
    <row r="186" spans="1:11" ht="15" customHeight="1" x14ac:dyDescent="0.55000000000000004">
      <c r="A186" s="37" t="s">
        <v>873</v>
      </c>
      <c r="B186" s="38" t="s">
        <v>845</v>
      </c>
      <c r="C186" s="40">
        <v>4.8338501848455699</v>
      </c>
      <c r="D186" s="38">
        <v>110</v>
      </c>
      <c r="E186" s="40">
        <v>4.6621692021890997</v>
      </c>
      <c r="F186" s="38">
        <v>107</v>
      </c>
      <c r="G186" s="38">
        <f t="shared" si="3"/>
        <v>108.5</v>
      </c>
      <c r="H186" s="38"/>
      <c r="K186" s="47"/>
    </row>
    <row r="187" spans="1:11" ht="15" customHeight="1" x14ac:dyDescent="0.55000000000000004">
      <c r="A187" s="37" t="s">
        <v>872</v>
      </c>
      <c r="B187" s="38" t="s">
        <v>49</v>
      </c>
      <c r="C187" s="40">
        <v>4.7611740938857503</v>
      </c>
      <c r="D187" s="38">
        <v>108</v>
      </c>
      <c r="E187" s="40">
        <v>4.7664216231281697</v>
      </c>
      <c r="F187" s="38">
        <v>110</v>
      </c>
      <c r="G187" s="38">
        <f t="shared" si="3"/>
        <v>109</v>
      </c>
      <c r="H187" s="38"/>
      <c r="K187" s="47"/>
    </row>
    <row r="188" spans="1:11" ht="15" customHeight="1" x14ac:dyDescent="0.55000000000000004">
      <c r="A188" s="37" t="s">
        <v>873</v>
      </c>
      <c r="B188" s="38" t="s">
        <v>846</v>
      </c>
      <c r="C188" s="40">
        <v>4.8651368436993296</v>
      </c>
      <c r="D188" s="38">
        <v>111</v>
      </c>
      <c r="E188" s="40">
        <v>4.7173510213232799</v>
      </c>
      <c r="F188" s="38">
        <v>108</v>
      </c>
      <c r="G188" s="38">
        <f t="shared" si="3"/>
        <v>109.5</v>
      </c>
      <c r="H188" s="38"/>
      <c r="K188" s="47"/>
    </row>
    <row r="189" spans="1:11" ht="15" customHeight="1" x14ac:dyDescent="0.55000000000000004">
      <c r="A189" s="37" t="s">
        <v>870</v>
      </c>
      <c r="B189" s="38" t="s">
        <v>198</v>
      </c>
      <c r="C189" s="40">
        <v>4.8008731511936604</v>
      </c>
      <c r="D189" s="38">
        <v>109</v>
      </c>
      <c r="E189" s="40">
        <v>4.8376682908183701</v>
      </c>
      <c r="F189" s="38">
        <v>111</v>
      </c>
      <c r="G189" s="38">
        <f t="shared" si="3"/>
        <v>110</v>
      </c>
      <c r="H189" s="38"/>
      <c r="K189" s="49"/>
    </row>
    <row r="190" spans="1:11" ht="15" customHeight="1" x14ac:dyDescent="0.55000000000000004">
      <c r="A190" s="37" t="s">
        <v>872</v>
      </c>
      <c r="B190" s="38" t="s">
        <v>847</v>
      </c>
      <c r="C190" s="40">
        <v>4.8706250626756402</v>
      </c>
      <c r="D190" s="38">
        <v>112</v>
      </c>
      <c r="E190" s="40">
        <v>4.8571421908803201</v>
      </c>
      <c r="F190" s="38">
        <v>112</v>
      </c>
      <c r="G190" s="38">
        <f t="shared" si="3"/>
        <v>112</v>
      </c>
      <c r="H190" s="38"/>
      <c r="K190" s="47"/>
    </row>
    <row r="191" spans="1:11" ht="15" customHeight="1" x14ac:dyDescent="0.55000000000000004">
      <c r="A191" s="37" t="s">
        <v>881</v>
      </c>
      <c r="B191" s="38" t="s">
        <v>89</v>
      </c>
      <c r="C191" s="40">
        <v>4.9971191531432497</v>
      </c>
      <c r="D191" s="38">
        <v>114</v>
      </c>
      <c r="E191" s="40">
        <v>5.0548102566477402</v>
      </c>
      <c r="F191" s="38">
        <v>114</v>
      </c>
      <c r="G191" s="38">
        <f t="shared" si="3"/>
        <v>114</v>
      </c>
      <c r="H191" s="38"/>
      <c r="K191" s="47"/>
    </row>
    <row r="192" spans="1:11" ht="15" customHeight="1" x14ac:dyDescent="0.55000000000000004">
      <c r="A192" s="37" t="s">
        <v>872</v>
      </c>
      <c r="B192" s="38" t="s">
        <v>848</v>
      </c>
      <c r="C192" s="40">
        <v>4.9921677097663704</v>
      </c>
      <c r="D192" s="38">
        <v>113</v>
      </c>
      <c r="E192" s="40">
        <v>5.0745370056221502</v>
      </c>
      <c r="F192" s="38">
        <v>116</v>
      </c>
      <c r="G192" s="38">
        <f t="shared" si="3"/>
        <v>114.5</v>
      </c>
      <c r="H192" s="38"/>
      <c r="K192" s="47"/>
    </row>
    <row r="193" spans="1:11" ht="15" customHeight="1" x14ac:dyDescent="0.55000000000000004">
      <c r="A193" s="37" t="s">
        <v>873</v>
      </c>
      <c r="B193" s="38" t="s">
        <v>849</v>
      </c>
      <c r="C193" s="40">
        <v>5.1167213084304501</v>
      </c>
      <c r="D193" s="38">
        <v>116</v>
      </c>
      <c r="E193" s="40">
        <v>4.9971995023757696</v>
      </c>
      <c r="F193" s="38">
        <v>113</v>
      </c>
      <c r="G193" s="38">
        <f t="shared" si="3"/>
        <v>114.5</v>
      </c>
      <c r="H193" s="38"/>
      <c r="K193" s="47"/>
    </row>
    <row r="194" spans="1:11" ht="15" customHeight="1" x14ac:dyDescent="0.55000000000000004">
      <c r="A194" s="37" t="s">
        <v>881</v>
      </c>
      <c r="B194" s="38" t="s">
        <v>898</v>
      </c>
      <c r="C194" s="40">
        <v>5.0254952751368096</v>
      </c>
      <c r="D194" s="38">
        <v>115</v>
      </c>
      <c r="E194" s="40">
        <v>5.0578583404465203</v>
      </c>
      <c r="F194" s="38">
        <v>115</v>
      </c>
      <c r="G194" s="38">
        <f t="shared" si="3"/>
        <v>115</v>
      </c>
      <c r="H194" s="38"/>
      <c r="K194" s="47"/>
    </row>
    <row r="195" spans="1:11" ht="15" customHeight="1" x14ac:dyDescent="0.55000000000000004">
      <c r="A195" s="37" t="s">
        <v>884</v>
      </c>
      <c r="B195" s="38" t="s">
        <v>101</v>
      </c>
      <c r="C195" s="40">
        <v>5.1436414987471304</v>
      </c>
      <c r="D195" s="38">
        <v>117</v>
      </c>
      <c r="E195" s="40">
        <v>5.1247758450940797</v>
      </c>
      <c r="F195" s="38">
        <v>117</v>
      </c>
      <c r="G195" s="38">
        <f t="shared" si="3"/>
        <v>117</v>
      </c>
      <c r="H195" s="38"/>
      <c r="K195" s="47"/>
    </row>
    <row r="196" spans="1:11" ht="15" customHeight="1" x14ac:dyDescent="0.55000000000000004">
      <c r="A196" s="37" t="s">
        <v>872</v>
      </c>
      <c r="B196" s="38" t="s">
        <v>850</v>
      </c>
      <c r="C196" s="40">
        <v>5.2285824609138203</v>
      </c>
      <c r="D196" s="38">
        <v>118</v>
      </c>
      <c r="E196" s="40">
        <v>5.21914956054691</v>
      </c>
      <c r="F196" s="38">
        <v>118</v>
      </c>
      <c r="G196" s="38">
        <f t="shared" si="3"/>
        <v>118</v>
      </c>
      <c r="H196" s="38"/>
      <c r="K196" s="47"/>
    </row>
    <row r="197" spans="1:11" ht="15" customHeight="1" x14ac:dyDescent="0.55000000000000004">
      <c r="A197" s="37" t="s">
        <v>869</v>
      </c>
      <c r="B197" s="38" t="s">
        <v>851</v>
      </c>
      <c r="C197" s="40">
        <v>5.6204848559732499</v>
      </c>
      <c r="D197" s="38">
        <v>119</v>
      </c>
      <c r="E197" s="40">
        <v>5.6572015808530898</v>
      </c>
      <c r="F197" s="38">
        <v>119</v>
      </c>
      <c r="G197" s="38">
        <f t="shared" si="3"/>
        <v>119</v>
      </c>
      <c r="H197" s="38"/>
      <c r="K197" s="49"/>
    </row>
    <row r="198" spans="1:11" ht="15" customHeight="1" x14ac:dyDescent="0.55000000000000004">
      <c r="A198" s="37" t="s">
        <v>886</v>
      </c>
      <c r="B198" s="38" t="s">
        <v>114</v>
      </c>
      <c r="C198" s="40">
        <v>5.6699603803399699</v>
      </c>
      <c r="D198" s="38">
        <v>120</v>
      </c>
      <c r="E198" s="40">
        <v>5.7580199803696397</v>
      </c>
      <c r="F198" s="38">
        <v>120</v>
      </c>
      <c r="G198" s="38">
        <f t="shared" si="3"/>
        <v>120</v>
      </c>
      <c r="H198" s="38"/>
      <c r="K198" s="47"/>
    </row>
    <row r="199" spans="1:11" ht="15" customHeight="1" x14ac:dyDescent="0.55000000000000004">
      <c r="A199" s="37" t="s">
        <v>872</v>
      </c>
      <c r="B199" s="38" t="s">
        <v>824</v>
      </c>
      <c r="C199" s="40">
        <v>5.8522486027853704</v>
      </c>
      <c r="D199" s="38">
        <v>121</v>
      </c>
      <c r="E199" s="40">
        <v>5.8767686137150204</v>
      </c>
      <c r="F199" s="38">
        <v>121</v>
      </c>
      <c r="G199" s="38">
        <f t="shared" si="3"/>
        <v>121</v>
      </c>
      <c r="H199" s="38"/>
      <c r="K199" s="47"/>
    </row>
    <row r="200" spans="1:11" ht="15" customHeight="1" x14ac:dyDescent="0.55000000000000004">
      <c r="A200" s="37" t="s">
        <v>872</v>
      </c>
      <c r="B200" s="38" t="s">
        <v>852</v>
      </c>
      <c r="C200" s="40">
        <v>5.8840488061551</v>
      </c>
      <c r="D200" s="38">
        <v>122</v>
      </c>
      <c r="E200" s="40">
        <v>5.9267698233035002</v>
      </c>
      <c r="F200" s="38">
        <v>122</v>
      </c>
      <c r="G200" s="38">
        <f t="shared" si="3"/>
        <v>122</v>
      </c>
      <c r="H200" s="38"/>
      <c r="K200" s="47"/>
    </row>
    <row r="201" spans="1:11" ht="15" customHeight="1" x14ac:dyDescent="0.55000000000000004">
      <c r="A201" s="37" t="s">
        <v>872</v>
      </c>
      <c r="B201" s="38" t="s">
        <v>62</v>
      </c>
      <c r="C201" s="40">
        <v>5.9351154316528296</v>
      </c>
      <c r="D201" s="38">
        <v>123</v>
      </c>
      <c r="E201" s="40">
        <v>6.0147118487361704</v>
      </c>
      <c r="F201" s="38">
        <v>123</v>
      </c>
      <c r="G201" s="38">
        <f t="shared" si="3"/>
        <v>123</v>
      </c>
      <c r="H201" s="38"/>
      <c r="K201" s="47"/>
    </row>
    <row r="202" spans="1:11" ht="15" customHeight="1" x14ac:dyDescent="0.55000000000000004">
      <c r="A202" s="37" t="s">
        <v>872</v>
      </c>
      <c r="B202" s="38" t="s">
        <v>853</v>
      </c>
      <c r="C202" s="40">
        <v>6.3538457521265501</v>
      </c>
      <c r="D202" s="38">
        <v>124</v>
      </c>
      <c r="E202" s="40">
        <v>6.40270514869768</v>
      </c>
      <c r="F202" s="38">
        <v>124</v>
      </c>
      <c r="G202" s="38">
        <f t="shared" si="3"/>
        <v>124</v>
      </c>
      <c r="H202" s="38"/>
      <c r="K202" s="47"/>
    </row>
    <row r="203" spans="1:11" ht="15" customHeight="1" x14ac:dyDescent="0.55000000000000004">
      <c r="A203" s="37" t="s">
        <v>869</v>
      </c>
      <c r="B203" s="38" t="s">
        <v>823</v>
      </c>
      <c r="C203" s="40">
        <v>6.48520182821769</v>
      </c>
      <c r="D203" s="38">
        <v>125</v>
      </c>
      <c r="E203" s="40">
        <v>6.5083098571869504</v>
      </c>
      <c r="F203" s="38">
        <v>125</v>
      </c>
      <c r="G203" s="38">
        <f t="shared" si="3"/>
        <v>125</v>
      </c>
      <c r="H203" s="38"/>
      <c r="K203" s="49"/>
    </row>
    <row r="204" spans="1:11" ht="15" customHeight="1" x14ac:dyDescent="0.55000000000000004">
      <c r="A204" s="37" t="s">
        <v>872</v>
      </c>
      <c r="B204" s="38" t="s">
        <v>854</v>
      </c>
      <c r="C204" s="40">
        <v>6.5256140913289302</v>
      </c>
      <c r="D204" s="38">
        <v>126</v>
      </c>
      <c r="E204" s="40">
        <v>6.5638598230396097</v>
      </c>
      <c r="F204" s="38">
        <v>126</v>
      </c>
      <c r="G204" s="38">
        <f t="shared" si="3"/>
        <v>126</v>
      </c>
      <c r="H204" s="38"/>
      <c r="K204" s="47"/>
    </row>
    <row r="205" spans="1:11" ht="15" customHeight="1" x14ac:dyDescent="0.55000000000000004">
      <c r="A205" s="37" t="s">
        <v>869</v>
      </c>
      <c r="B205" s="38" t="s">
        <v>855</v>
      </c>
      <c r="C205" s="40">
        <v>6.7192632418767699</v>
      </c>
      <c r="D205" s="38">
        <v>127</v>
      </c>
      <c r="E205" s="40">
        <v>6.8033432693578799</v>
      </c>
      <c r="F205" s="38">
        <v>127</v>
      </c>
      <c r="G205" s="38">
        <f t="shared" si="3"/>
        <v>127</v>
      </c>
      <c r="H205" s="38"/>
      <c r="K205" s="49"/>
    </row>
    <row r="206" spans="1:11" ht="15" customHeight="1" x14ac:dyDescent="0.55000000000000004">
      <c r="A206" s="37" t="s">
        <v>872</v>
      </c>
      <c r="B206" s="38" t="s">
        <v>856</v>
      </c>
      <c r="C206" s="40">
        <v>6.9073134895915302</v>
      </c>
      <c r="D206" s="38">
        <v>128</v>
      </c>
      <c r="E206" s="40">
        <v>6.9639118420264401</v>
      </c>
      <c r="F206" s="38">
        <v>128</v>
      </c>
      <c r="G206" s="38">
        <f t="shared" si="3"/>
        <v>128</v>
      </c>
      <c r="H206" s="38"/>
      <c r="K206" s="47"/>
    </row>
    <row r="207" spans="1:11" ht="15" customHeight="1" x14ac:dyDescent="0.55000000000000004">
      <c r="A207" s="37" t="s">
        <v>872</v>
      </c>
      <c r="B207" s="38" t="s">
        <v>857</v>
      </c>
      <c r="C207" s="40">
        <v>7.0286273977587603</v>
      </c>
      <c r="D207" s="38">
        <v>129</v>
      </c>
      <c r="E207" s="40">
        <v>7.0679409839814404</v>
      </c>
      <c r="F207" s="38">
        <v>129</v>
      </c>
      <c r="G207" s="38">
        <f t="shared" ref="G207:G230" si="4">AVERAGE(D207,F207)</f>
        <v>129</v>
      </c>
      <c r="H207" s="38"/>
      <c r="K207" s="47"/>
    </row>
    <row r="208" spans="1:11" ht="15" customHeight="1" x14ac:dyDescent="0.55000000000000004">
      <c r="A208" s="37" t="s">
        <v>872</v>
      </c>
      <c r="B208" s="38" t="s">
        <v>858</v>
      </c>
      <c r="C208" s="40">
        <v>7.1742079781258301</v>
      </c>
      <c r="D208" s="38">
        <v>130</v>
      </c>
      <c r="E208" s="40">
        <v>7.20296709741248</v>
      </c>
      <c r="F208" s="38">
        <v>130</v>
      </c>
      <c r="G208" s="38">
        <f t="shared" si="4"/>
        <v>130</v>
      </c>
      <c r="H208" s="38"/>
      <c r="K208" s="47"/>
    </row>
    <row r="209" spans="1:11" ht="15" customHeight="1" x14ac:dyDescent="0.55000000000000004">
      <c r="A209" s="37" t="s">
        <v>869</v>
      </c>
      <c r="B209" s="38" t="s">
        <v>859</v>
      </c>
      <c r="C209" s="40">
        <v>7.48186750900582</v>
      </c>
      <c r="D209" s="38">
        <v>131</v>
      </c>
      <c r="E209" s="40">
        <v>7.4943685156791897</v>
      </c>
      <c r="F209" s="38">
        <v>131</v>
      </c>
      <c r="G209" s="38">
        <f t="shared" si="4"/>
        <v>131</v>
      </c>
      <c r="H209" s="38"/>
      <c r="K209" s="49"/>
    </row>
    <row r="210" spans="1:11" ht="15" customHeight="1" x14ac:dyDescent="0.55000000000000004">
      <c r="A210" s="37" t="s">
        <v>872</v>
      </c>
      <c r="B210" s="38" t="s">
        <v>860</v>
      </c>
      <c r="C210" s="40">
        <v>7.5977325484060998</v>
      </c>
      <c r="D210" s="38">
        <v>133</v>
      </c>
      <c r="E210" s="40">
        <v>7.6395685682877597</v>
      </c>
      <c r="F210" s="38">
        <v>132</v>
      </c>
      <c r="G210" s="38">
        <f t="shared" si="4"/>
        <v>132.5</v>
      </c>
      <c r="H210" s="38"/>
      <c r="K210" s="47"/>
    </row>
    <row r="211" spans="1:11" ht="15" customHeight="1" x14ac:dyDescent="0.55000000000000004">
      <c r="A211" s="37" t="s">
        <v>883</v>
      </c>
      <c r="B211" s="38" t="s">
        <v>108</v>
      </c>
      <c r="C211" s="40">
        <v>7.5804154988630499</v>
      </c>
      <c r="D211" s="38">
        <v>132</v>
      </c>
      <c r="E211" s="40">
        <v>7.7861234977471403</v>
      </c>
      <c r="F211" s="38">
        <v>134</v>
      </c>
      <c r="G211" s="38">
        <f t="shared" si="4"/>
        <v>133</v>
      </c>
      <c r="H211" s="38"/>
      <c r="K211" s="47"/>
    </row>
    <row r="212" spans="1:11" ht="15" customHeight="1" x14ac:dyDescent="0.55000000000000004">
      <c r="A212" s="37" t="s">
        <v>872</v>
      </c>
      <c r="B212" s="38" t="s">
        <v>53</v>
      </c>
      <c r="C212" s="40">
        <v>7.7388751217738703</v>
      </c>
      <c r="D212" s="38">
        <v>134</v>
      </c>
      <c r="E212" s="40">
        <v>7.7707239566114996</v>
      </c>
      <c r="F212" s="38">
        <v>133</v>
      </c>
      <c r="G212" s="38">
        <f t="shared" si="4"/>
        <v>133.5</v>
      </c>
      <c r="H212" s="38"/>
      <c r="K212" s="47"/>
    </row>
    <row r="213" spans="1:11" ht="15" customHeight="1" x14ac:dyDescent="0.55000000000000004">
      <c r="A213" s="37" t="s">
        <v>872</v>
      </c>
      <c r="B213" s="38" t="s">
        <v>861</v>
      </c>
      <c r="C213" s="40">
        <v>7.8408729465051801</v>
      </c>
      <c r="D213" s="38">
        <v>135</v>
      </c>
      <c r="E213" s="40">
        <v>7.86245502404027</v>
      </c>
      <c r="F213" s="38">
        <v>135</v>
      </c>
      <c r="G213" s="38">
        <f t="shared" si="4"/>
        <v>135</v>
      </c>
      <c r="H213" s="38"/>
      <c r="K213" s="47"/>
    </row>
    <row r="214" spans="1:11" ht="15" customHeight="1" x14ac:dyDescent="0.55000000000000004">
      <c r="A214" s="37" t="s">
        <v>872</v>
      </c>
      <c r="B214" s="38" t="s">
        <v>55</v>
      </c>
      <c r="C214" s="40">
        <v>8.07688504356158</v>
      </c>
      <c r="D214" s="38">
        <v>136</v>
      </c>
      <c r="E214" s="40">
        <v>8.0781846347473092</v>
      </c>
      <c r="F214" s="38">
        <v>136</v>
      </c>
      <c r="G214" s="38">
        <f t="shared" si="4"/>
        <v>136</v>
      </c>
      <c r="H214" s="38"/>
      <c r="K214" s="47"/>
    </row>
    <row r="215" spans="1:11" ht="15" customHeight="1" x14ac:dyDescent="0.55000000000000004">
      <c r="A215" s="37" t="s">
        <v>872</v>
      </c>
      <c r="B215" s="38" t="s">
        <v>36</v>
      </c>
      <c r="C215" s="40">
        <v>8.1743929263253499</v>
      </c>
      <c r="D215" s="38">
        <v>137</v>
      </c>
      <c r="E215" s="40">
        <v>8.2007730134069501</v>
      </c>
      <c r="F215" s="38">
        <v>137</v>
      </c>
      <c r="G215" s="38">
        <f t="shared" si="4"/>
        <v>137</v>
      </c>
      <c r="H215" s="38"/>
      <c r="K215" s="47"/>
    </row>
    <row r="216" spans="1:11" ht="15" customHeight="1" x14ac:dyDescent="0.55000000000000004">
      <c r="A216" s="37" t="s">
        <v>869</v>
      </c>
      <c r="B216" s="38" t="s">
        <v>862</v>
      </c>
      <c r="C216" s="40">
        <v>8.2729853599974703</v>
      </c>
      <c r="D216" s="38">
        <v>138</v>
      </c>
      <c r="E216" s="40">
        <v>8.3103385729822392</v>
      </c>
      <c r="F216" s="38">
        <v>138</v>
      </c>
      <c r="G216" s="38">
        <f t="shared" si="4"/>
        <v>138</v>
      </c>
      <c r="H216" s="38"/>
      <c r="K216" s="49"/>
    </row>
    <row r="217" spans="1:11" ht="15" customHeight="1" x14ac:dyDescent="0.55000000000000004">
      <c r="A217" s="37" t="s">
        <v>872</v>
      </c>
      <c r="B217" s="38" t="s">
        <v>58</v>
      </c>
      <c r="C217" s="40">
        <v>8.4225274674287096</v>
      </c>
      <c r="D217" s="38">
        <v>139</v>
      </c>
      <c r="E217" s="40">
        <v>8.4463600773882703</v>
      </c>
      <c r="F217" s="38">
        <v>139</v>
      </c>
      <c r="G217" s="38">
        <f t="shared" si="4"/>
        <v>139</v>
      </c>
      <c r="H217" s="38"/>
      <c r="K217" s="47"/>
    </row>
    <row r="218" spans="1:11" ht="15" customHeight="1" x14ac:dyDescent="0.55000000000000004">
      <c r="A218" s="37" t="s">
        <v>885</v>
      </c>
      <c r="B218" s="38" t="s">
        <v>199</v>
      </c>
      <c r="C218" s="40">
        <v>8.6522898543082594</v>
      </c>
      <c r="D218" s="38">
        <v>140</v>
      </c>
      <c r="E218" s="40">
        <v>8.7314347783912805</v>
      </c>
      <c r="F218" s="38">
        <v>140</v>
      </c>
      <c r="G218" s="38">
        <f t="shared" si="4"/>
        <v>140</v>
      </c>
      <c r="H218" s="38"/>
      <c r="K218" s="47"/>
    </row>
    <row r="219" spans="1:11" ht="15" customHeight="1" x14ac:dyDescent="0.55000000000000004">
      <c r="A219" s="37" t="s">
        <v>872</v>
      </c>
      <c r="B219" s="38" t="s">
        <v>863</v>
      </c>
      <c r="C219" s="40">
        <v>8.69044460806556</v>
      </c>
      <c r="D219" s="38">
        <v>141</v>
      </c>
      <c r="E219" s="40">
        <v>8.7446977320326003</v>
      </c>
      <c r="F219" s="38">
        <v>141</v>
      </c>
      <c r="G219" s="38">
        <f t="shared" si="4"/>
        <v>141</v>
      </c>
      <c r="H219" s="38"/>
      <c r="K219" s="47"/>
    </row>
    <row r="220" spans="1:11" ht="15" customHeight="1" x14ac:dyDescent="0.55000000000000004">
      <c r="A220" s="37" t="s">
        <v>872</v>
      </c>
      <c r="B220" s="38" t="s">
        <v>864</v>
      </c>
      <c r="C220" s="40">
        <v>8.9651237435800208</v>
      </c>
      <c r="D220" s="38">
        <v>142</v>
      </c>
      <c r="E220" s="40">
        <v>9.0092903784027598</v>
      </c>
      <c r="F220" s="38">
        <v>142</v>
      </c>
      <c r="G220" s="38">
        <f t="shared" si="4"/>
        <v>142</v>
      </c>
      <c r="H220" s="38"/>
      <c r="K220" s="47"/>
    </row>
    <row r="221" spans="1:11" ht="15" customHeight="1" x14ac:dyDescent="0.55000000000000004">
      <c r="A221" s="37" t="s">
        <v>869</v>
      </c>
      <c r="B221" s="38" t="s">
        <v>865</v>
      </c>
      <c r="C221" s="40">
        <v>9.5562868005492305</v>
      </c>
      <c r="D221" s="38">
        <v>143</v>
      </c>
      <c r="E221" s="40">
        <v>9.5541445229308497</v>
      </c>
      <c r="F221" s="38">
        <v>143</v>
      </c>
      <c r="G221" s="38">
        <f t="shared" si="4"/>
        <v>143</v>
      </c>
      <c r="H221" s="38"/>
      <c r="K221" s="49"/>
    </row>
    <row r="222" spans="1:11" ht="15" customHeight="1" x14ac:dyDescent="0.55000000000000004">
      <c r="A222" s="37" t="s">
        <v>872</v>
      </c>
      <c r="B222" s="38" t="s">
        <v>866</v>
      </c>
      <c r="C222" s="40">
        <v>9.6308485284709793</v>
      </c>
      <c r="D222" s="38">
        <v>144</v>
      </c>
      <c r="E222" s="40">
        <v>9.6221311136392291</v>
      </c>
      <c r="F222" s="38">
        <v>144</v>
      </c>
      <c r="G222" s="38">
        <f t="shared" si="4"/>
        <v>144</v>
      </c>
      <c r="H222" s="38"/>
      <c r="K222" s="47"/>
    </row>
    <row r="223" spans="1:11" ht="15" customHeight="1" x14ac:dyDescent="0.55000000000000004">
      <c r="A223" s="37" t="s">
        <v>874</v>
      </c>
      <c r="B223" s="38" t="s">
        <v>186</v>
      </c>
      <c r="C223" s="40">
        <v>10.2639375077304</v>
      </c>
      <c r="D223" s="38">
        <v>146</v>
      </c>
      <c r="E223" s="40">
        <v>10.118610814357</v>
      </c>
      <c r="F223" s="38">
        <v>145</v>
      </c>
      <c r="G223" s="38">
        <f t="shared" si="4"/>
        <v>145.5</v>
      </c>
      <c r="H223" s="38"/>
      <c r="K223" s="47"/>
    </row>
    <row r="224" spans="1:11" ht="15" customHeight="1" x14ac:dyDescent="0.55000000000000004">
      <c r="A224" s="37" t="s">
        <v>883</v>
      </c>
      <c r="B224" s="38" t="s">
        <v>107</v>
      </c>
      <c r="C224" s="40">
        <v>10.143083779247499</v>
      </c>
      <c r="D224" s="38">
        <v>145</v>
      </c>
      <c r="E224" s="40">
        <v>10.3519919486313</v>
      </c>
      <c r="F224" s="38">
        <v>146</v>
      </c>
      <c r="G224" s="38">
        <f t="shared" si="4"/>
        <v>145.5</v>
      </c>
      <c r="H224" s="38"/>
      <c r="K224" s="47"/>
    </row>
    <row r="225" spans="1:11" ht="15" customHeight="1" x14ac:dyDescent="0.55000000000000004">
      <c r="A225" s="37" t="s">
        <v>885</v>
      </c>
      <c r="B225" s="38" t="s">
        <v>200</v>
      </c>
      <c r="C225" s="40">
        <v>10.343469878683599</v>
      </c>
      <c r="D225" s="38">
        <v>147</v>
      </c>
      <c r="E225" s="40">
        <v>10.484616489512501</v>
      </c>
      <c r="F225" s="38">
        <v>147</v>
      </c>
      <c r="G225" s="38">
        <f t="shared" si="4"/>
        <v>147</v>
      </c>
      <c r="H225" s="38"/>
      <c r="K225" s="47"/>
    </row>
    <row r="226" spans="1:11" ht="15" customHeight="1" x14ac:dyDescent="0.55000000000000004">
      <c r="A226" s="37" t="s">
        <v>885</v>
      </c>
      <c r="B226" s="38" t="s">
        <v>202</v>
      </c>
      <c r="C226" s="40">
        <v>11.4030584987089</v>
      </c>
      <c r="D226" s="38">
        <v>148</v>
      </c>
      <c r="E226" s="40">
        <v>11.478459291664</v>
      </c>
      <c r="F226" s="38">
        <v>148</v>
      </c>
      <c r="G226" s="38">
        <f t="shared" si="4"/>
        <v>148</v>
      </c>
      <c r="H226" s="38"/>
      <c r="K226" s="47"/>
    </row>
    <row r="227" spans="1:11" ht="15" customHeight="1" x14ac:dyDescent="0.55000000000000004">
      <c r="A227" s="37" t="s">
        <v>885</v>
      </c>
      <c r="B227" s="38" t="s">
        <v>203</v>
      </c>
      <c r="C227" s="40">
        <v>11.619291520624699</v>
      </c>
      <c r="D227" s="38">
        <v>149</v>
      </c>
      <c r="E227" s="40">
        <v>11.7083964892953</v>
      </c>
      <c r="F227" s="38">
        <v>149</v>
      </c>
      <c r="G227" s="38">
        <f t="shared" si="4"/>
        <v>149</v>
      </c>
      <c r="H227" s="38"/>
      <c r="K227" s="47"/>
    </row>
    <row r="228" spans="1:11" ht="15" customHeight="1" x14ac:dyDescent="0.55000000000000004">
      <c r="A228" s="37" t="s">
        <v>869</v>
      </c>
      <c r="B228" s="38" t="s">
        <v>867</v>
      </c>
      <c r="C228" s="40">
        <v>12.640888465073701</v>
      </c>
      <c r="D228" s="38">
        <v>150</v>
      </c>
      <c r="E228" s="40">
        <v>12.7061713959</v>
      </c>
      <c r="F228" s="38">
        <v>150</v>
      </c>
      <c r="G228" s="38">
        <f t="shared" si="4"/>
        <v>150</v>
      </c>
      <c r="H228" s="38"/>
      <c r="K228" s="49"/>
    </row>
    <row r="229" spans="1:11" ht="15" customHeight="1" x14ac:dyDescent="0.55000000000000004">
      <c r="A229" s="37" t="s">
        <v>874</v>
      </c>
      <c r="B229" s="38" t="s">
        <v>187</v>
      </c>
      <c r="C229" s="40">
        <v>14.1705287133487</v>
      </c>
      <c r="D229" s="38">
        <v>151</v>
      </c>
      <c r="E229" s="40">
        <v>14.0178137580333</v>
      </c>
      <c r="F229" s="38">
        <v>151</v>
      </c>
      <c r="G229" s="38">
        <f t="shared" si="4"/>
        <v>151</v>
      </c>
      <c r="H229" s="38"/>
      <c r="K229" s="47"/>
    </row>
    <row r="230" spans="1:11" ht="15" customHeight="1" x14ac:dyDescent="0.55000000000000004">
      <c r="A230" s="37" t="s">
        <v>885</v>
      </c>
      <c r="B230" s="38" t="s">
        <v>201</v>
      </c>
      <c r="C230" s="40">
        <v>17.680602781061701</v>
      </c>
      <c r="D230" s="38">
        <v>152</v>
      </c>
      <c r="E230" s="40">
        <v>17.7366354092565</v>
      </c>
      <c r="F230" s="38">
        <v>152</v>
      </c>
      <c r="G230" s="38">
        <f t="shared" si="4"/>
        <v>152</v>
      </c>
      <c r="H230" s="38"/>
      <c r="K230" s="47"/>
    </row>
  </sheetData>
  <pageMargins left="0.7" right="0.7" top="1.0826771653543306" bottom="1.0826771653543306" header="0.78740157480314954" footer="0.78740157480314954"/>
  <pageSetup paperSize="9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3"/>
  <sheetViews>
    <sheetView workbookViewId="0">
      <selection activeCell="D25" sqref="D25"/>
    </sheetView>
  </sheetViews>
  <sheetFormatPr baseColWidth="10" defaultRowHeight="14.4" x14ac:dyDescent="0.55000000000000004"/>
  <cols>
    <col min="1" max="1" width="5.83984375" customWidth="1"/>
    <col min="2" max="2" width="5.15625" customWidth="1"/>
  </cols>
  <sheetData>
    <row r="1" spans="1:31" x14ac:dyDescent="0.55000000000000004">
      <c r="A1" s="1" t="s">
        <v>890</v>
      </c>
    </row>
    <row r="3" spans="1:31" x14ac:dyDescent="0.55000000000000004">
      <c r="A3" s="22" t="s">
        <v>281</v>
      </c>
    </row>
    <row r="4" spans="1:31" x14ac:dyDescent="0.55000000000000004">
      <c r="A4" s="2" t="s">
        <v>299</v>
      </c>
      <c r="B4" s="2" t="s">
        <v>300</v>
      </c>
      <c r="C4" s="2" t="s">
        <v>301</v>
      </c>
      <c r="D4" s="26" t="s">
        <v>899</v>
      </c>
      <c r="E4" s="2"/>
      <c r="F4" s="27" t="s">
        <v>254</v>
      </c>
      <c r="G4" s="2"/>
      <c r="H4" s="27" t="s">
        <v>15</v>
      </c>
      <c r="I4" s="2"/>
      <c r="J4" s="27" t="s">
        <v>256</v>
      </c>
      <c r="K4" s="2"/>
      <c r="L4" s="27" t="s">
        <v>257</v>
      </c>
      <c r="M4" s="2"/>
      <c r="N4" s="27" t="s">
        <v>258</v>
      </c>
      <c r="O4" s="2"/>
      <c r="P4" s="27" t="s">
        <v>262</v>
      </c>
      <c r="Q4" s="2"/>
      <c r="R4" s="27" t="s">
        <v>259</v>
      </c>
      <c r="S4" s="2"/>
      <c r="T4" s="28" t="s">
        <v>260</v>
      </c>
      <c r="U4" s="2"/>
      <c r="V4" s="27" t="s">
        <v>250</v>
      </c>
      <c r="W4" s="2"/>
      <c r="X4" s="27" t="s">
        <v>251</v>
      </c>
      <c r="Y4" s="2"/>
      <c r="Z4" s="27" t="s">
        <v>252</v>
      </c>
      <c r="AA4" s="2"/>
      <c r="AB4" s="27" t="s">
        <v>253</v>
      </c>
      <c r="AC4" s="2"/>
      <c r="AD4" s="27" t="s">
        <v>261</v>
      </c>
    </row>
    <row r="5" spans="1:31" x14ac:dyDescent="0.55000000000000004">
      <c r="A5" t="s">
        <v>302</v>
      </c>
      <c r="B5">
        <v>353</v>
      </c>
      <c r="C5" s="7">
        <v>0.44625800300000001</v>
      </c>
      <c r="D5">
        <v>47.588000000000001</v>
      </c>
      <c r="E5" t="s">
        <v>303</v>
      </c>
      <c r="F5">
        <v>37.170999999999999</v>
      </c>
      <c r="G5" t="s">
        <v>304</v>
      </c>
      <c r="H5">
        <v>23.63</v>
      </c>
      <c r="I5" t="s">
        <v>305</v>
      </c>
      <c r="J5">
        <v>3.649</v>
      </c>
      <c r="K5" t="s">
        <v>306</v>
      </c>
      <c r="L5">
        <v>2.714</v>
      </c>
      <c r="M5" t="s">
        <v>307</v>
      </c>
      <c r="N5">
        <v>1.9550000000000001</v>
      </c>
      <c r="O5" t="s">
        <v>308</v>
      </c>
      <c r="P5">
        <v>0.33300000000000002</v>
      </c>
      <c r="Q5" t="s">
        <v>309</v>
      </c>
      <c r="R5">
        <v>2.9780000000000002</v>
      </c>
      <c r="S5" t="s">
        <v>310</v>
      </c>
      <c r="T5">
        <v>1.169</v>
      </c>
      <c r="U5" t="s">
        <v>311</v>
      </c>
      <c r="V5">
        <v>84.960999999999999</v>
      </c>
      <c r="W5" t="s">
        <v>312</v>
      </c>
      <c r="X5">
        <v>95.856999999999999</v>
      </c>
      <c r="Y5" t="s">
        <v>313</v>
      </c>
      <c r="Z5">
        <v>-9.8859999999999992</v>
      </c>
      <c r="AA5" t="s">
        <v>314</v>
      </c>
      <c r="AB5">
        <v>11.166</v>
      </c>
      <c r="AC5" t="s">
        <v>315</v>
      </c>
      <c r="AD5">
        <v>21.052</v>
      </c>
      <c r="AE5" t="s">
        <v>316</v>
      </c>
    </row>
    <row r="6" spans="1:31" x14ac:dyDescent="0.55000000000000004">
      <c r="A6" t="s">
        <v>8</v>
      </c>
      <c r="B6">
        <v>314</v>
      </c>
      <c r="C6" s="7">
        <v>0.10005876900000001</v>
      </c>
      <c r="D6">
        <v>36.412999999999997</v>
      </c>
      <c r="E6" t="s">
        <v>317</v>
      </c>
      <c r="F6">
        <v>27.719000000000001</v>
      </c>
      <c r="G6" t="s">
        <v>318</v>
      </c>
      <c r="H6">
        <v>18.341999999999999</v>
      </c>
      <c r="I6" t="s">
        <v>319</v>
      </c>
      <c r="J6">
        <v>4.1660000000000004</v>
      </c>
      <c r="K6" t="s">
        <v>320</v>
      </c>
      <c r="L6">
        <v>3.1629999999999998</v>
      </c>
      <c r="M6" t="s">
        <v>321</v>
      </c>
      <c r="N6">
        <v>2.3479999999999999</v>
      </c>
      <c r="O6" t="s">
        <v>322</v>
      </c>
      <c r="P6">
        <v>0.42399999999999999</v>
      </c>
      <c r="Q6" t="s">
        <v>323</v>
      </c>
      <c r="R6">
        <v>3.1589999999999998</v>
      </c>
      <c r="S6" t="s">
        <v>324</v>
      </c>
      <c r="T6">
        <v>1.0109999999999999</v>
      </c>
      <c r="U6" t="s">
        <v>325</v>
      </c>
      <c r="V6">
        <v>85.902000000000001</v>
      </c>
      <c r="W6" t="s">
        <v>326</v>
      </c>
      <c r="X6">
        <v>94.403000000000006</v>
      </c>
      <c r="Y6" t="s">
        <v>327</v>
      </c>
      <c r="Z6">
        <v>3.0310000000000001</v>
      </c>
      <c r="AA6" t="s">
        <v>328</v>
      </c>
      <c r="AB6">
        <v>17.055</v>
      </c>
      <c r="AC6" t="s">
        <v>329</v>
      </c>
      <c r="AD6">
        <v>14.023999999999999</v>
      </c>
      <c r="AE6" t="s">
        <v>330</v>
      </c>
    </row>
    <row r="7" spans="1:31" x14ac:dyDescent="0.55000000000000004">
      <c r="A7" t="s">
        <v>373</v>
      </c>
      <c r="B7">
        <v>323</v>
      </c>
      <c r="C7" s="7">
        <v>0.63926167499999997</v>
      </c>
      <c r="D7">
        <v>21.640999999999998</v>
      </c>
      <c r="E7" t="s">
        <v>374</v>
      </c>
      <c r="F7">
        <v>19.73</v>
      </c>
      <c r="G7" t="s">
        <v>375</v>
      </c>
      <c r="H7">
        <v>14.552</v>
      </c>
      <c r="I7" t="s">
        <v>376</v>
      </c>
      <c r="J7">
        <v>2.5249999999999999</v>
      </c>
      <c r="K7" t="s">
        <v>377</v>
      </c>
      <c r="L7">
        <v>2.2469999999999999</v>
      </c>
      <c r="M7" t="s">
        <v>378</v>
      </c>
      <c r="N7">
        <v>1.8049999999999999</v>
      </c>
      <c r="O7" t="s">
        <v>379</v>
      </c>
      <c r="P7">
        <v>0.49</v>
      </c>
      <c r="Q7" t="s">
        <v>380</v>
      </c>
      <c r="R7">
        <v>3.1920000000000002</v>
      </c>
      <c r="S7" t="s">
        <v>381</v>
      </c>
      <c r="T7">
        <v>2.012</v>
      </c>
      <c r="U7" t="s">
        <v>382</v>
      </c>
      <c r="V7">
        <v>68.263000000000005</v>
      </c>
      <c r="W7" t="s">
        <v>383</v>
      </c>
      <c r="X7">
        <v>87.927999999999997</v>
      </c>
      <c r="Y7" t="s">
        <v>384</v>
      </c>
      <c r="Z7">
        <v>-24.248000000000001</v>
      </c>
      <c r="AA7" t="s">
        <v>385</v>
      </c>
      <c r="AB7">
        <v>0.23899999999999999</v>
      </c>
      <c r="AC7" t="s">
        <v>386</v>
      </c>
      <c r="AD7">
        <v>24.486999999999998</v>
      </c>
      <c r="AE7" t="s">
        <v>387</v>
      </c>
    </row>
    <row r="8" spans="1:31" x14ac:dyDescent="0.55000000000000004">
      <c r="A8" t="s">
        <v>9</v>
      </c>
      <c r="B8">
        <v>350</v>
      </c>
      <c r="C8" s="7">
        <v>0.44625800300000001</v>
      </c>
      <c r="D8">
        <v>48.552999999999997</v>
      </c>
      <c r="E8" t="s">
        <v>331</v>
      </c>
      <c r="F8">
        <v>37.997999999999998</v>
      </c>
      <c r="G8" t="s">
        <v>332</v>
      </c>
      <c r="H8">
        <v>24.084</v>
      </c>
      <c r="I8" t="s">
        <v>333</v>
      </c>
      <c r="J8">
        <v>3.61</v>
      </c>
      <c r="K8" t="s">
        <v>334</v>
      </c>
      <c r="L8">
        <v>2.68</v>
      </c>
      <c r="M8" t="s">
        <v>335</v>
      </c>
      <c r="N8">
        <v>1.925</v>
      </c>
      <c r="O8" t="s">
        <v>336</v>
      </c>
      <c r="P8">
        <v>0.32700000000000001</v>
      </c>
      <c r="Q8" t="s">
        <v>337</v>
      </c>
      <c r="R8">
        <v>2.9649999999999999</v>
      </c>
      <c r="S8" t="s">
        <v>338</v>
      </c>
      <c r="T8">
        <v>1.181</v>
      </c>
      <c r="U8" t="s">
        <v>339</v>
      </c>
      <c r="V8">
        <v>84.89</v>
      </c>
      <c r="W8" t="s">
        <v>340</v>
      </c>
      <c r="X8">
        <v>95.965999999999994</v>
      </c>
      <c r="Y8" t="s">
        <v>341</v>
      </c>
      <c r="Z8">
        <v>-10.853999999999999</v>
      </c>
      <c r="AA8" t="s">
        <v>342</v>
      </c>
      <c r="AB8">
        <v>10.725</v>
      </c>
      <c r="AC8" t="s">
        <v>343</v>
      </c>
      <c r="AD8">
        <v>21.579000000000001</v>
      </c>
      <c r="AE8" t="s">
        <v>344</v>
      </c>
    </row>
    <row r="9" spans="1:31" x14ac:dyDescent="0.55000000000000004">
      <c r="A9" t="s">
        <v>10</v>
      </c>
      <c r="B9">
        <v>347</v>
      </c>
      <c r="C9" s="7">
        <v>0.59267442999999997</v>
      </c>
      <c r="D9">
        <v>48.554000000000002</v>
      </c>
      <c r="E9" t="s">
        <v>345</v>
      </c>
      <c r="F9">
        <v>36.923999999999999</v>
      </c>
      <c r="G9" t="s">
        <v>346</v>
      </c>
      <c r="H9">
        <v>23.4</v>
      </c>
      <c r="I9" t="s">
        <v>347</v>
      </c>
      <c r="J9">
        <v>3.5</v>
      </c>
      <c r="K9" t="s">
        <v>348</v>
      </c>
      <c r="L9">
        <v>2.6459999999999999</v>
      </c>
      <c r="M9" t="s">
        <v>349</v>
      </c>
      <c r="N9">
        <v>1.927</v>
      </c>
      <c r="O9" t="s">
        <v>350</v>
      </c>
      <c r="P9">
        <v>0.33300000000000002</v>
      </c>
      <c r="Q9" t="s">
        <v>351</v>
      </c>
      <c r="R9">
        <v>2.9740000000000002</v>
      </c>
      <c r="S9" t="s">
        <v>352</v>
      </c>
      <c r="T9">
        <v>1.2430000000000001</v>
      </c>
      <c r="U9" t="s">
        <v>353</v>
      </c>
      <c r="V9">
        <v>82.968999999999994</v>
      </c>
      <c r="W9" t="s">
        <v>354</v>
      </c>
      <c r="X9">
        <v>94.509</v>
      </c>
      <c r="Y9" t="s">
        <v>355</v>
      </c>
      <c r="Z9">
        <v>-12.005000000000001</v>
      </c>
      <c r="AA9" t="s">
        <v>356</v>
      </c>
      <c r="AB9">
        <v>10.074</v>
      </c>
      <c r="AC9" t="s">
        <v>357</v>
      </c>
      <c r="AD9">
        <v>22.077999999999999</v>
      </c>
      <c r="AE9" t="s">
        <v>358</v>
      </c>
    </row>
    <row r="10" spans="1:31" x14ac:dyDescent="0.55000000000000004">
      <c r="A10" t="s">
        <v>11</v>
      </c>
      <c r="B10">
        <v>344</v>
      </c>
      <c r="C10" s="7">
        <v>0.63926167499999997</v>
      </c>
      <c r="D10">
        <v>47.540999999999997</v>
      </c>
      <c r="E10" t="s">
        <v>359</v>
      </c>
      <c r="F10">
        <v>37.652000000000001</v>
      </c>
      <c r="G10" t="s">
        <v>360</v>
      </c>
      <c r="H10">
        <v>24.052</v>
      </c>
      <c r="I10" t="s">
        <v>361</v>
      </c>
      <c r="J10">
        <v>3.371</v>
      </c>
      <c r="K10" t="s">
        <v>362</v>
      </c>
      <c r="L10">
        <v>2.5859999999999999</v>
      </c>
      <c r="M10" t="s">
        <v>363</v>
      </c>
      <c r="N10">
        <v>1.9019999999999999</v>
      </c>
      <c r="O10" t="s">
        <v>364</v>
      </c>
      <c r="P10">
        <v>0.31900000000000001</v>
      </c>
      <c r="Q10" t="s">
        <v>365</v>
      </c>
      <c r="R10">
        <v>2.9769999999999999</v>
      </c>
      <c r="S10" t="s">
        <v>366</v>
      </c>
      <c r="T10">
        <v>1.3129999999999999</v>
      </c>
      <c r="U10" t="s">
        <v>367</v>
      </c>
      <c r="V10">
        <v>81.406000000000006</v>
      </c>
      <c r="W10" t="s">
        <v>368</v>
      </c>
      <c r="X10">
        <v>92.757000000000005</v>
      </c>
      <c r="Y10" t="s">
        <v>369</v>
      </c>
      <c r="Z10">
        <v>-12.972</v>
      </c>
      <c r="AA10" t="s">
        <v>370</v>
      </c>
      <c r="AB10">
        <v>8.4659999999999993</v>
      </c>
      <c r="AC10" t="s">
        <v>371</v>
      </c>
      <c r="AD10">
        <v>21.437999999999999</v>
      </c>
      <c r="AE10" t="s">
        <v>372</v>
      </c>
    </row>
    <row r="11" spans="1:31" x14ac:dyDescent="0.55000000000000004">
      <c r="A11" t="s">
        <v>388</v>
      </c>
      <c r="B11">
        <v>326</v>
      </c>
      <c r="C11" s="7">
        <v>0.29537417199999999</v>
      </c>
      <c r="D11">
        <v>82.084000000000003</v>
      </c>
      <c r="E11" t="s">
        <v>389</v>
      </c>
      <c r="F11">
        <v>74.460999999999999</v>
      </c>
      <c r="G11" t="s">
        <v>390</v>
      </c>
      <c r="H11">
        <v>44.174999999999997</v>
      </c>
      <c r="I11" t="s">
        <v>391</v>
      </c>
      <c r="J11">
        <v>3.2850000000000001</v>
      </c>
      <c r="K11" t="s">
        <v>392</v>
      </c>
      <c r="L11">
        <v>2.504</v>
      </c>
      <c r="M11" t="s">
        <v>393</v>
      </c>
      <c r="N11">
        <v>1.821</v>
      </c>
      <c r="O11" t="s">
        <v>394</v>
      </c>
      <c r="P11">
        <v>8.5000000000000006E-2</v>
      </c>
      <c r="Q11" t="s">
        <v>395</v>
      </c>
      <c r="R11">
        <v>2.81</v>
      </c>
      <c r="S11" t="s">
        <v>396</v>
      </c>
      <c r="T11">
        <v>1.153</v>
      </c>
      <c r="U11" t="s">
        <v>397</v>
      </c>
      <c r="V11">
        <v>82.861999999999995</v>
      </c>
      <c r="W11" t="s">
        <v>398</v>
      </c>
      <c r="X11">
        <v>85.834999999999994</v>
      </c>
      <c r="Y11" t="s">
        <v>399</v>
      </c>
      <c r="Z11">
        <v>-9.3610000000000007</v>
      </c>
      <c r="AA11" t="s">
        <v>400</v>
      </c>
      <c r="AB11">
        <v>5.3860000000000001</v>
      </c>
      <c r="AC11" t="s">
        <v>401</v>
      </c>
      <c r="AD11">
        <v>14.747999999999999</v>
      </c>
      <c r="AE11" t="s">
        <v>402</v>
      </c>
    </row>
    <row r="12" spans="1:31" x14ac:dyDescent="0.55000000000000004">
      <c r="A12" t="s">
        <v>403</v>
      </c>
      <c r="B12">
        <v>320</v>
      </c>
      <c r="C12" s="7">
        <v>0.29537417199999999</v>
      </c>
      <c r="D12">
        <v>116.066</v>
      </c>
      <c r="E12" t="s">
        <v>404</v>
      </c>
      <c r="F12">
        <v>110.604</v>
      </c>
      <c r="G12" t="s">
        <v>405</v>
      </c>
      <c r="H12">
        <v>61.302</v>
      </c>
      <c r="I12" t="s">
        <v>406</v>
      </c>
      <c r="J12">
        <v>3.16</v>
      </c>
      <c r="K12" t="s">
        <v>407</v>
      </c>
      <c r="L12">
        <v>2.56</v>
      </c>
      <c r="M12" t="s">
        <v>408</v>
      </c>
      <c r="N12">
        <v>1.96</v>
      </c>
      <c r="O12" t="s">
        <v>409</v>
      </c>
      <c r="P12">
        <v>5.6000000000000001E-2</v>
      </c>
      <c r="Q12" t="s">
        <v>410</v>
      </c>
      <c r="R12">
        <v>2.8879999999999999</v>
      </c>
      <c r="S12" t="s">
        <v>411</v>
      </c>
      <c r="T12">
        <v>1.3089999999999999</v>
      </c>
      <c r="U12" t="s">
        <v>412</v>
      </c>
      <c r="V12">
        <v>78.525000000000006</v>
      </c>
      <c r="W12" t="s">
        <v>413</v>
      </c>
      <c r="X12">
        <v>79.777000000000001</v>
      </c>
      <c r="Y12" t="s">
        <v>414</v>
      </c>
      <c r="Z12">
        <v>-15.539</v>
      </c>
      <c r="AA12" t="s">
        <v>415</v>
      </c>
      <c r="AB12">
        <v>3.7989999999999999</v>
      </c>
      <c r="AC12" t="s">
        <v>416</v>
      </c>
      <c r="AD12">
        <v>19.338000000000001</v>
      </c>
      <c r="AE12" t="s">
        <v>417</v>
      </c>
    </row>
    <row r="13" spans="1:31" x14ac:dyDescent="0.55000000000000004">
      <c r="A13" t="s">
        <v>418</v>
      </c>
      <c r="B13">
        <v>317</v>
      </c>
      <c r="C13" s="7">
        <v>1.9052800000000002E-2</v>
      </c>
      <c r="D13">
        <v>119.866</v>
      </c>
      <c r="E13" t="s">
        <v>419</v>
      </c>
      <c r="F13">
        <v>114.023</v>
      </c>
      <c r="G13" t="s">
        <v>420</v>
      </c>
      <c r="H13">
        <v>59.902000000000001</v>
      </c>
      <c r="I13" t="s">
        <v>421</v>
      </c>
      <c r="J13">
        <v>3.258</v>
      </c>
      <c r="K13" t="s">
        <v>422</v>
      </c>
      <c r="L13">
        <v>2.4500000000000002</v>
      </c>
      <c r="M13" t="s">
        <v>423</v>
      </c>
      <c r="N13">
        <v>1.7809999999999999</v>
      </c>
      <c r="O13" t="s">
        <v>424</v>
      </c>
      <c r="P13">
        <v>1.0999999999999999E-2</v>
      </c>
      <c r="Q13" t="s">
        <v>425</v>
      </c>
      <c r="R13">
        <v>2.758</v>
      </c>
      <c r="S13" t="s">
        <v>426</v>
      </c>
      <c r="T13">
        <v>1.139</v>
      </c>
      <c r="U13" t="s">
        <v>427</v>
      </c>
      <c r="V13">
        <v>85.947999999999993</v>
      </c>
      <c r="W13" t="s">
        <v>428</v>
      </c>
      <c r="X13">
        <v>85.593999999999994</v>
      </c>
      <c r="Y13" t="s">
        <v>429</v>
      </c>
      <c r="Z13">
        <v>-11.831</v>
      </c>
      <c r="AA13" t="s">
        <v>430</v>
      </c>
      <c r="AB13">
        <v>7.8650000000000002</v>
      </c>
      <c r="AC13" t="s">
        <v>431</v>
      </c>
      <c r="AD13">
        <v>19.696000000000002</v>
      </c>
      <c r="AE13" t="s">
        <v>432</v>
      </c>
    </row>
    <row r="14" spans="1:31" x14ac:dyDescent="0.55000000000000004">
      <c r="A14" t="s">
        <v>433</v>
      </c>
      <c r="B14">
        <v>314</v>
      </c>
      <c r="C14" s="7">
        <v>1.9052800000000002E-2</v>
      </c>
      <c r="D14">
        <v>122.908</v>
      </c>
      <c r="E14" t="s">
        <v>434</v>
      </c>
      <c r="F14">
        <v>119.10899999999999</v>
      </c>
      <c r="G14" t="s">
        <v>435</v>
      </c>
      <c r="H14">
        <v>59.670999999999999</v>
      </c>
      <c r="I14" t="s">
        <v>436</v>
      </c>
      <c r="J14">
        <v>3.36</v>
      </c>
      <c r="K14" t="s">
        <v>437</v>
      </c>
      <c r="L14">
        <v>2.3359999999999999</v>
      </c>
      <c r="M14" t="s">
        <v>438</v>
      </c>
      <c r="N14">
        <v>1.5880000000000001</v>
      </c>
      <c r="O14" t="s">
        <v>439</v>
      </c>
      <c r="P14">
        <v>-5.2999999999999999E-2</v>
      </c>
      <c r="Q14" t="s">
        <v>440</v>
      </c>
      <c r="R14">
        <v>2.633</v>
      </c>
      <c r="S14" t="s">
        <v>441</v>
      </c>
      <c r="T14">
        <v>0.97099999999999997</v>
      </c>
      <c r="U14" t="s">
        <v>442</v>
      </c>
      <c r="V14">
        <v>93.891999999999996</v>
      </c>
      <c r="W14" t="s">
        <v>443</v>
      </c>
      <c r="X14">
        <v>91.135999999999996</v>
      </c>
      <c r="Y14" t="s">
        <v>444</v>
      </c>
      <c r="Z14">
        <v>-9.9580000000000002</v>
      </c>
      <c r="AA14" t="s">
        <v>445</v>
      </c>
      <c r="AB14">
        <v>10.179</v>
      </c>
      <c r="AC14" t="s">
        <v>446</v>
      </c>
      <c r="AD14">
        <v>20.137</v>
      </c>
      <c r="AE14" t="s">
        <v>447</v>
      </c>
    </row>
    <row r="15" spans="1:31" x14ac:dyDescent="0.55000000000000004">
      <c r="A15" t="s">
        <v>448</v>
      </c>
      <c r="B15">
        <v>299</v>
      </c>
      <c r="C15" s="7">
        <v>2.6960784000000002E-2</v>
      </c>
      <c r="D15">
        <v>116.316</v>
      </c>
      <c r="E15" t="s">
        <v>449</v>
      </c>
      <c r="F15">
        <v>111.48099999999999</v>
      </c>
      <c r="G15" t="s">
        <v>450</v>
      </c>
      <c r="H15">
        <v>60.606999999999999</v>
      </c>
      <c r="I15" t="s">
        <v>451</v>
      </c>
      <c r="J15">
        <v>3.4740000000000002</v>
      </c>
      <c r="K15" t="s">
        <v>452</v>
      </c>
      <c r="L15">
        <v>2.427</v>
      </c>
      <c r="M15" t="s">
        <v>453</v>
      </c>
      <c r="N15">
        <v>1.6639999999999999</v>
      </c>
      <c r="O15" t="s">
        <v>454</v>
      </c>
      <c r="P15">
        <v>-3.0000000000000001E-3</v>
      </c>
      <c r="Q15" t="s">
        <v>455</v>
      </c>
      <c r="R15">
        <v>2.5739999999999998</v>
      </c>
      <c r="S15" t="s">
        <v>456</v>
      </c>
      <c r="T15">
        <v>0.91600000000000004</v>
      </c>
      <c r="U15" t="s">
        <v>457</v>
      </c>
      <c r="V15">
        <v>93.52</v>
      </c>
      <c r="W15" t="s">
        <v>458</v>
      </c>
      <c r="X15">
        <v>93.429000000000002</v>
      </c>
      <c r="Y15" t="s">
        <v>459</v>
      </c>
      <c r="Z15">
        <v>7.899</v>
      </c>
      <c r="AA15" t="s">
        <v>460</v>
      </c>
      <c r="AB15">
        <v>24.222000000000001</v>
      </c>
      <c r="AC15" t="s">
        <v>461</v>
      </c>
      <c r="AD15">
        <v>16.324000000000002</v>
      </c>
      <c r="AE15" t="s">
        <v>462</v>
      </c>
    </row>
    <row r="16" spans="1:31" x14ac:dyDescent="0.55000000000000004">
      <c r="A16" t="s">
        <v>463</v>
      </c>
      <c r="B16">
        <v>323</v>
      </c>
      <c r="C16" s="7">
        <v>0.44690629700000001</v>
      </c>
      <c r="D16">
        <v>75.247</v>
      </c>
      <c r="E16" t="s">
        <v>464</v>
      </c>
      <c r="F16">
        <v>68.040000000000006</v>
      </c>
      <c r="G16" t="s">
        <v>465</v>
      </c>
      <c r="H16">
        <v>41.277999999999999</v>
      </c>
      <c r="I16" t="s">
        <v>466</v>
      </c>
      <c r="J16">
        <v>3.3340000000000001</v>
      </c>
      <c r="K16" t="s">
        <v>467</v>
      </c>
      <c r="L16">
        <v>2.4630000000000001</v>
      </c>
      <c r="M16" t="s">
        <v>468</v>
      </c>
      <c r="N16">
        <v>1.738</v>
      </c>
      <c r="O16" t="s">
        <v>469</v>
      </c>
      <c r="P16">
        <v>6.2E-2</v>
      </c>
      <c r="Q16" t="s">
        <v>470</v>
      </c>
      <c r="R16">
        <v>2.7450000000000001</v>
      </c>
      <c r="S16" t="s">
        <v>471</v>
      </c>
      <c r="T16">
        <v>1.0489999999999999</v>
      </c>
      <c r="U16" t="s">
        <v>472</v>
      </c>
      <c r="V16">
        <v>85.260999999999996</v>
      </c>
      <c r="W16" t="s">
        <v>473</v>
      </c>
      <c r="X16">
        <v>87.771000000000001</v>
      </c>
      <c r="Y16" t="s">
        <v>474</v>
      </c>
      <c r="Z16">
        <v>-5.702</v>
      </c>
      <c r="AA16" t="s">
        <v>475</v>
      </c>
      <c r="AB16">
        <v>5.694</v>
      </c>
      <c r="AC16" t="s">
        <v>476</v>
      </c>
      <c r="AD16">
        <v>11.396000000000001</v>
      </c>
      <c r="AE16" t="s">
        <v>477</v>
      </c>
    </row>
    <row r="17" spans="1:31" x14ac:dyDescent="0.55000000000000004">
      <c r="A17" t="s">
        <v>478</v>
      </c>
      <c r="B17">
        <v>320</v>
      </c>
      <c r="C17" s="7">
        <v>0.44690629700000001</v>
      </c>
      <c r="D17">
        <v>93.625</v>
      </c>
      <c r="E17" t="s">
        <v>479</v>
      </c>
      <c r="F17">
        <v>86.013000000000005</v>
      </c>
      <c r="G17" t="s">
        <v>480</v>
      </c>
      <c r="H17">
        <v>49.546999999999997</v>
      </c>
      <c r="I17" t="s">
        <v>481</v>
      </c>
      <c r="J17">
        <v>3.0840000000000001</v>
      </c>
      <c r="K17" t="s">
        <v>482</v>
      </c>
      <c r="L17">
        <v>2.29</v>
      </c>
      <c r="M17" t="s">
        <v>483</v>
      </c>
      <c r="N17">
        <v>1.609</v>
      </c>
      <c r="O17" t="s">
        <v>484</v>
      </c>
      <c r="P17">
        <v>0.02</v>
      </c>
      <c r="Q17" t="s">
        <v>485</v>
      </c>
      <c r="R17">
        <v>2.5379999999999998</v>
      </c>
      <c r="S17" t="s">
        <v>486</v>
      </c>
      <c r="T17">
        <v>0.94499999999999995</v>
      </c>
      <c r="U17" t="s">
        <v>487</v>
      </c>
      <c r="V17">
        <v>83.242000000000004</v>
      </c>
      <c r="W17" t="s">
        <v>488</v>
      </c>
      <c r="X17">
        <v>85.391000000000005</v>
      </c>
      <c r="Y17" t="s">
        <v>489</v>
      </c>
      <c r="Z17">
        <v>-5.1630000000000003</v>
      </c>
      <c r="AA17" t="s">
        <v>490</v>
      </c>
      <c r="AB17">
        <v>3.306</v>
      </c>
      <c r="AC17" t="s">
        <v>491</v>
      </c>
      <c r="AD17">
        <v>8.4689999999999994</v>
      </c>
      <c r="AE17" t="s">
        <v>492</v>
      </c>
    </row>
    <row r="18" spans="1:31" x14ac:dyDescent="0.55000000000000004">
      <c r="A18" t="s">
        <v>493</v>
      </c>
      <c r="B18">
        <v>317</v>
      </c>
      <c r="C18" s="7">
        <v>0.3125</v>
      </c>
      <c r="D18">
        <v>93.427999999999997</v>
      </c>
      <c r="E18" t="s">
        <v>494</v>
      </c>
      <c r="F18">
        <v>83.263999999999996</v>
      </c>
      <c r="G18" t="s">
        <v>495</v>
      </c>
      <c r="H18">
        <v>48.249000000000002</v>
      </c>
      <c r="I18" t="s">
        <v>496</v>
      </c>
      <c r="J18">
        <v>3.347</v>
      </c>
      <c r="K18" t="s">
        <v>497</v>
      </c>
      <c r="L18">
        <v>2.38</v>
      </c>
      <c r="M18" t="s">
        <v>498</v>
      </c>
      <c r="N18">
        <v>1.61</v>
      </c>
      <c r="O18" t="s">
        <v>499</v>
      </c>
      <c r="P18">
        <v>-1.4E-2</v>
      </c>
      <c r="Q18" t="s">
        <v>500</v>
      </c>
      <c r="R18">
        <v>2.585</v>
      </c>
      <c r="S18" t="s">
        <v>501</v>
      </c>
      <c r="T18">
        <v>0.79800000000000004</v>
      </c>
      <c r="U18" t="s">
        <v>502</v>
      </c>
      <c r="V18">
        <v>87.790999999999997</v>
      </c>
      <c r="W18" t="s">
        <v>503</v>
      </c>
      <c r="X18">
        <v>88.897000000000006</v>
      </c>
      <c r="Y18" t="s">
        <v>504</v>
      </c>
      <c r="Z18">
        <v>-6.0220000000000002</v>
      </c>
      <c r="AA18" t="s">
        <v>505</v>
      </c>
      <c r="AB18">
        <v>2.34</v>
      </c>
      <c r="AC18" t="s">
        <v>506</v>
      </c>
      <c r="AD18">
        <v>8.3610000000000007</v>
      </c>
      <c r="AE18" t="s">
        <v>507</v>
      </c>
    </row>
    <row r="19" spans="1:31" x14ac:dyDescent="0.55000000000000004">
      <c r="A19" t="s">
        <v>508</v>
      </c>
      <c r="B19">
        <v>320</v>
      </c>
      <c r="C19" s="7">
        <v>0.51330957899999996</v>
      </c>
      <c r="D19">
        <v>55.439</v>
      </c>
      <c r="E19" t="s">
        <v>509</v>
      </c>
      <c r="F19">
        <v>49.182000000000002</v>
      </c>
      <c r="G19" t="s">
        <v>510</v>
      </c>
      <c r="H19">
        <v>32.134</v>
      </c>
      <c r="I19" t="s">
        <v>511</v>
      </c>
      <c r="J19">
        <v>3.6339999999999999</v>
      </c>
      <c r="K19" t="s">
        <v>512</v>
      </c>
      <c r="L19">
        <v>2.5939999999999999</v>
      </c>
      <c r="M19" t="s">
        <v>513</v>
      </c>
      <c r="N19">
        <v>1.786</v>
      </c>
      <c r="O19" t="s">
        <v>514</v>
      </c>
      <c r="P19">
        <v>8.2000000000000003E-2</v>
      </c>
      <c r="Q19" t="s">
        <v>515</v>
      </c>
      <c r="R19">
        <v>2.8860000000000001</v>
      </c>
      <c r="S19" t="s">
        <v>516</v>
      </c>
      <c r="T19">
        <v>1.05</v>
      </c>
      <c r="U19" t="s">
        <v>517</v>
      </c>
      <c r="V19">
        <v>89.677999999999997</v>
      </c>
      <c r="W19" t="s">
        <v>518</v>
      </c>
      <c r="X19">
        <v>92.087000000000003</v>
      </c>
      <c r="Y19" t="s">
        <v>519</v>
      </c>
      <c r="Z19">
        <v>-2.5830000000000002</v>
      </c>
      <c r="AA19" t="s">
        <v>520</v>
      </c>
      <c r="AB19">
        <v>8.3889999999999993</v>
      </c>
      <c r="AC19" t="s">
        <v>521</v>
      </c>
      <c r="AD19">
        <v>10.972</v>
      </c>
      <c r="AE19" t="s">
        <v>522</v>
      </c>
    </row>
    <row r="20" spans="1:31" x14ac:dyDescent="0.55000000000000004">
      <c r="A20" t="s">
        <v>523</v>
      </c>
      <c r="B20">
        <v>317</v>
      </c>
      <c r="C20" s="7">
        <v>0.61049628899999997</v>
      </c>
      <c r="D20">
        <v>44.863</v>
      </c>
      <c r="E20" t="s">
        <v>524</v>
      </c>
      <c r="F20">
        <v>39.372</v>
      </c>
      <c r="G20" t="s">
        <v>525</v>
      </c>
      <c r="H20">
        <v>27.222000000000001</v>
      </c>
      <c r="I20" t="s">
        <v>526</v>
      </c>
      <c r="J20">
        <v>3.6549999999999998</v>
      </c>
      <c r="K20" t="s">
        <v>527</v>
      </c>
      <c r="L20">
        <v>2.5489999999999999</v>
      </c>
      <c r="M20" t="s">
        <v>528</v>
      </c>
      <c r="N20">
        <v>1.7250000000000001</v>
      </c>
      <c r="O20" t="s">
        <v>529</v>
      </c>
      <c r="P20">
        <v>6.4000000000000001E-2</v>
      </c>
      <c r="Q20" t="s">
        <v>530</v>
      </c>
      <c r="R20">
        <v>2.927</v>
      </c>
      <c r="S20" t="s">
        <v>531</v>
      </c>
      <c r="T20">
        <v>1.089</v>
      </c>
      <c r="U20" t="s">
        <v>532</v>
      </c>
      <c r="V20">
        <v>93.528000000000006</v>
      </c>
      <c r="W20" t="s">
        <v>533</v>
      </c>
      <c r="X20">
        <v>95.251000000000005</v>
      </c>
      <c r="Y20" t="s">
        <v>534</v>
      </c>
      <c r="Z20">
        <v>-0.84599999999999997</v>
      </c>
      <c r="AA20" t="s">
        <v>535</v>
      </c>
      <c r="AB20">
        <v>8.9969999999999999</v>
      </c>
      <c r="AC20" t="s">
        <v>536</v>
      </c>
      <c r="AD20">
        <v>9.843</v>
      </c>
      <c r="AE20" t="s">
        <v>537</v>
      </c>
    </row>
    <row r="21" spans="1:31" x14ac:dyDescent="0.55000000000000004">
      <c r="A21" t="s">
        <v>538</v>
      </c>
      <c r="B21">
        <v>299</v>
      </c>
      <c r="C21" s="7">
        <v>0</v>
      </c>
      <c r="D21">
        <v>43.771000000000001</v>
      </c>
      <c r="E21" t="s">
        <v>539</v>
      </c>
      <c r="F21">
        <v>35.256999999999998</v>
      </c>
      <c r="G21" t="s">
        <v>540</v>
      </c>
      <c r="H21">
        <v>24.774000000000001</v>
      </c>
      <c r="I21" t="s">
        <v>541</v>
      </c>
      <c r="J21">
        <v>3.944</v>
      </c>
      <c r="K21" t="s">
        <v>542</v>
      </c>
      <c r="L21">
        <v>2.8820000000000001</v>
      </c>
      <c r="M21" t="s">
        <v>543</v>
      </c>
      <c r="N21">
        <v>2.052</v>
      </c>
      <c r="O21" t="s">
        <v>544</v>
      </c>
      <c r="P21">
        <v>0.13200000000000001</v>
      </c>
      <c r="Q21" t="s">
        <v>545</v>
      </c>
      <c r="R21">
        <v>3.22</v>
      </c>
      <c r="S21" t="s">
        <v>546</v>
      </c>
      <c r="T21">
        <v>1.236</v>
      </c>
      <c r="U21" t="s">
        <v>547</v>
      </c>
      <c r="V21">
        <v>92.623000000000005</v>
      </c>
      <c r="W21" t="s">
        <v>548</v>
      </c>
      <c r="X21">
        <v>95.561000000000007</v>
      </c>
      <c r="Y21" t="s">
        <v>549</v>
      </c>
      <c r="Z21">
        <v>4.0010000000000003</v>
      </c>
      <c r="AA21" t="s">
        <v>550</v>
      </c>
      <c r="AB21">
        <v>14.747</v>
      </c>
      <c r="AC21" t="s">
        <v>551</v>
      </c>
      <c r="AD21">
        <v>10.746</v>
      </c>
      <c r="AE21" t="s">
        <v>552</v>
      </c>
    </row>
    <row r="22" spans="1:31" x14ac:dyDescent="0.55000000000000004">
      <c r="A22" t="s">
        <v>553</v>
      </c>
      <c r="B22">
        <v>314</v>
      </c>
      <c r="C22" s="7">
        <v>0.803921569</v>
      </c>
      <c r="D22">
        <v>36.463000000000001</v>
      </c>
      <c r="E22" t="s">
        <v>554</v>
      </c>
      <c r="F22">
        <v>32.139000000000003</v>
      </c>
      <c r="G22" t="s">
        <v>555</v>
      </c>
      <c r="H22">
        <v>23.448</v>
      </c>
      <c r="I22" t="s">
        <v>556</v>
      </c>
      <c r="J22">
        <v>3.625</v>
      </c>
      <c r="K22" t="s">
        <v>557</v>
      </c>
      <c r="L22">
        <v>2.4460000000000002</v>
      </c>
      <c r="M22" t="s">
        <v>558</v>
      </c>
      <c r="N22">
        <v>1.6080000000000001</v>
      </c>
      <c r="O22" t="s">
        <v>559</v>
      </c>
      <c r="P22">
        <v>3.4000000000000002E-2</v>
      </c>
      <c r="Q22" t="s">
        <v>560</v>
      </c>
      <c r="R22">
        <v>2.915</v>
      </c>
      <c r="S22" t="s">
        <v>561</v>
      </c>
      <c r="T22">
        <v>1.103</v>
      </c>
      <c r="U22" t="s">
        <v>562</v>
      </c>
      <c r="V22">
        <v>97.537000000000006</v>
      </c>
      <c r="W22" t="s">
        <v>563</v>
      </c>
      <c r="X22">
        <v>98.358999999999995</v>
      </c>
      <c r="Y22" t="s">
        <v>564</v>
      </c>
      <c r="Z22">
        <v>3.5000000000000003E-2</v>
      </c>
      <c r="AA22" t="s">
        <v>565</v>
      </c>
      <c r="AB22">
        <v>8.59</v>
      </c>
      <c r="AC22" t="s">
        <v>566</v>
      </c>
      <c r="AD22">
        <v>8.5549999999999997</v>
      </c>
      <c r="AE22" t="s">
        <v>567</v>
      </c>
    </row>
    <row r="23" spans="1:31" x14ac:dyDescent="0.55000000000000004">
      <c r="C23" s="7"/>
    </row>
    <row r="24" spans="1:31" x14ac:dyDescent="0.55000000000000004">
      <c r="A24" s="22" t="s">
        <v>282</v>
      </c>
      <c r="C24" s="7"/>
    </row>
    <row r="25" spans="1:31" x14ac:dyDescent="0.55000000000000004">
      <c r="A25" s="2" t="s">
        <v>299</v>
      </c>
      <c r="B25" s="2" t="s">
        <v>300</v>
      </c>
      <c r="C25" s="6" t="s">
        <v>301</v>
      </c>
      <c r="D25" s="26" t="s">
        <v>899</v>
      </c>
      <c r="E25" s="2"/>
      <c r="F25" s="27" t="s">
        <v>254</v>
      </c>
      <c r="G25" s="2"/>
      <c r="H25" s="27" t="s">
        <v>15</v>
      </c>
      <c r="I25" s="2"/>
      <c r="J25" s="27" t="s">
        <v>256</v>
      </c>
      <c r="K25" s="2"/>
      <c r="L25" s="27" t="s">
        <v>257</v>
      </c>
      <c r="M25" s="2"/>
      <c r="N25" s="27" t="s">
        <v>258</v>
      </c>
      <c r="O25" s="2"/>
      <c r="P25" s="27" t="s">
        <v>262</v>
      </c>
      <c r="Q25" s="2"/>
      <c r="R25" s="27" t="s">
        <v>259</v>
      </c>
      <c r="S25" s="2"/>
      <c r="T25" s="28" t="s">
        <v>260</v>
      </c>
      <c r="U25" s="2"/>
      <c r="V25" s="27" t="s">
        <v>250</v>
      </c>
      <c r="W25" s="2"/>
      <c r="X25" s="27" t="s">
        <v>251</v>
      </c>
      <c r="Y25" s="2"/>
      <c r="Z25" s="27" t="s">
        <v>252</v>
      </c>
      <c r="AA25" s="2"/>
      <c r="AB25" s="27" t="s">
        <v>253</v>
      </c>
      <c r="AC25" s="2"/>
      <c r="AD25" s="27" t="s">
        <v>261</v>
      </c>
    </row>
    <row r="26" spans="1:31" x14ac:dyDescent="0.55000000000000004">
      <c r="A26" t="s">
        <v>302</v>
      </c>
      <c r="B26">
        <v>353</v>
      </c>
      <c r="C26" s="7">
        <v>0.45454213367847601</v>
      </c>
      <c r="D26">
        <v>47.649000000000001</v>
      </c>
      <c r="E26" t="s">
        <v>568</v>
      </c>
      <c r="F26">
        <v>37.223999999999997</v>
      </c>
      <c r="G26" t="s">
        <v>569</v>
      </c>
      <c r="H26">
        <v>23.620999999999999</v>
      </c>
      <c r="I26" t="s">
        <v>570</v>
      </c>
      <c r="J26">
        <v>3.637</v>
      </c>
      <c r="K26" t="s">
        <v>571</v>
      </c>
      <c r="L26">
        <v>2.71</v>
      </c>
      <c r="M26" t="s">
        <v>572</v>
      </c>
      <c r="N26">
        <v>1.9550000000000001</v>
      </c>
      <c r="O26" t="s">
        <v>308</v>
      </c>
      <c r="P26">
        <v>0.33400000000000002</v>
      </c>
      <c r="Q26" t="s">
        <v>309</v>
      </c>
      <c r="R26">
        <v>2.9790000000000001</v>
      </c>
      <c r="S26" t="s">
        <v>573</v>
      </c>
      <c r="T26">
        <v>1.179</v>
      </c>
      <c r="U26" t="s">
        <v>574</v>
      </c>
      <c r="V26">
        <v>84.712999999999994</v>
      </c>
      <c r="W26" t="s">
        <v>575</v>
      </c>
      <c r="X26">
        <v>95.626999999999995</v>
      </c>
      <c r="Y26" t="s">
        <v>576</v>
      </c>
      <c r="Z26">
        <v>-9.8569999999999993</v>
      </c>
      <c r="AA26" t="s">
        <v>577</v>
      </c>
      <c r="AB26">
        <v>11.141999999999999</v>
      </c>
      <c r="AC26" t="s">
        <v>578</v>
      </c>
      <c r="AD26">
        <v>20.998999999999999</v>
      </c>
      <c r="AE26" t="s">
        <v>579</v>
      </c>
    </row>
    <row r="27" spans="1:31" x14ac:dyDescent="0.55000000000000004">
      <c r="A27" t="s">
        <v>8</v>
      </c>
      <c r="B27">
        <v>314</v>
      </c>
      <c r="C27" s="7">
        <v>0.101476157353737</v>
      </c>
      <c r="D27">
        <v>36.098999999999997</v>
      </c>
      <c r="E27" t="s">
        <v>580</v>
      </c>
      <c r="F27">
        <v>27.446000000000002</v>
      </c>
      <c r="G27" t="s">
        <v>581</v>
      </c>
      <c r="H27">
        <v>18.167999999999999</v>
      </c>
      <c r="I27" t="s">
        <v>582</v>
      </c>
      <c r="J27">
        <v>4.1630000000000003</v>
      </c>
      <c r="K27" t="s">
        <v>583</v>
      </c>
      <c r="L27">
        <v>3.161</v>
      </c>
      <c r="M27" t="s">
        <v>584</v>
      </c>
      <c r="N27">
        <v>2.347</v>
      </c>
      <c r="O27" t="s">
        <v>585</v>
      </c>
      <c r="P27">
        <v>0.42599999999999999</v>
      </c>
      <c r="Q27" t="s">
        <v>586</v>
      </c>
      <c r="R27">
        <v>3.1579999999999999</v>
      </c>
      <c r="S27" t="s">
        <v>587</v>
      </c>
      <c r="T27">
        <v>1.012</v>
      </c>
      <c r="U27" t="s">
        <v>588</v>
      </c>
      <c r="V27">
        <v>85.822000000000003</v>
      </c>
      <c r="W27" t="s">
        <v>589</v>
      </c>
      <c r="X27">
        <v>94.399000000000001</v>
      </c>
      <c r="Y27" t="s">
        <v>590</v>
      </c>
      <c r="Z27">
        <v>3.0150000000000001</v>
      </c>
      <c r="AA27" t="s">
        <v>591</v>
      </c>
      <c r="AB27">
        <v>16.905999999999999</v>
      </c>
      <c r="AC27" t="s">
        <v>592</v>
      </c>
      <c r="AD27">
        <v>13.89</v>
      </c>
      <c r="AE27" t="s">
        <v>593</v>
      </c>
    </row>
    <row r="28" spans="1:31" x14ac:dyDescent="0.55000000000000004">
      <c r="A28" t="s">
        <v>373</v>
      </c>
      <c r="B28">
        <v>323</v>
      </c>
      <c r="C28" s="7">
        <v>0.65473777284995005</v>
      </c>
      <c r="D28">
        <v>21.655000000000001</v>
      </c>
      <c r="E28" t="s">
        <v>632</v>
      </c>
      <c r="F28">
        <v>19.744</v>
      </c>
      <c r="G28" t="s">
        <v>633</v>
      </c>
      <c r="H28">
        <v>14.555999999999999</v>
      </c>
      <c r="I28" t="s">
        <v>634</v>
      </c>
      <c r="J28">
        <v>2.5219999999999998</v>
      </c>
      <c r="K28" t="s">
        <v>635</v>
      </c>
      <c r="L28">
        <v>2.246</v>
      </c>
      <c r="M28" t="s">
        <v>636</v>
      </c>
      <c r="N28">
        <v>1.806</v>
      </c>
      <c r="O28" t="s">
        <v>379</v>
      </c>
      <c r="P28">
        <v>0.49</v>
      </c>
      <c r="Q28" t="s">
        <v>637</v>
      </c>
      <c r="R28">
        <v>3.1920000000000002</v>
      </c>
      <c r="S28" t="s">
        <v>638</v>
      </c>
      <c r="T28">
        <v>2.0150000000000001</v>
      </c>
      <c r="U28" t="s">
        <v>639</v>
      </c>
      <c r="V28">
        <v>68.206999999999994</v>
      </c>
      <c r="W28" t="s">
        <v>640</v>
      </c>
      <c r="X28">
        <v>87.873000000000005</v>
      </c>
      <c r="Y28" t="s">
        <v>641</v>
      </c>
      <c r="Z28">
        <v>-24.241</v>
      </c>
      <c r="AA28" t="s">
        <v>642</v>
      </c>
      <c r="AB28">
        <v>0.23799999999999999</v>
      </c>
      <c r="AC28" t="s">
        <v>643</v>
      </c>
      <c r="AD28">
        <v>24.478999999999999</v>
      </c>
      <c r="AE28" t="s">
        <v>644</v>
      </c>
    </row>
    <row r="29" spans="1:31" x14ac:dyDescent="0.55000000000000004">
      <c r="A29" t="s">
        <v>9</v>
      </c>
      <c r="B29">
        <v>350</v>
      </c>
      <c r="C29" s="7">
        <v>0.45454213367847601</v>
      </c>
      <c r="D29">
        <v>48.652000000000001</v>
      </c>
      <c r="E29" t="s">
        <v>594</v>
      </c>
      <c r="F29">
        <v>38.084000000000003</v>
      </c>
      <c r="G29" t="s">
        <v>595</v>
      </c>
      <c r="H29">
        <v>24.091000000000001</v>
      </c>
      <c r="I29" t="s">
        <v>596</v>
      </c>
      <c r="J29">
        <v>3.5979999999999999</v>
      </c>
      <c r="K29" t="s">
        <v>597</v>
      </c>
      <c r="L29">
        <v>2.6760000000000002</v>
      </c>
      <c r="M29" t="s">
        <v>598</v>
      </c>
      <c r="N29">
        <v>1.9259999999999999</v>
      </c>
      <c r="O29" t="s">
        <v>599</v>
      </c>
      <c r="P29">
        <v>0.32700000000000001</v>
      </c>
      <c r="Q29" t="s">
        <v>337</v>
      </c>
      <c r="R29">
        <v>2.9649999999999999</v>
      </c>
      <c r="S29" t="s">
        <v>600</v>
      </c>
      <c r="T29">
        <v>1.1919999999999999</v>
      </c>
      <c r="U29" t="s">
        <v>601</v>
      </c>
      <c r="V29">
        <v>84.63</v>
      </c>
      <c r="W29" t="s">
        <v>602</v>
      </c>
      <c r="X29">
        <v>95.718999999999994</v>
      </c>
      <c r="Y29" t="s">
        <v>603</v>
      </c>
      <c r="Z29">
        <v>-10.823</v>
      </c>
      <c r="AA29" t="s">
        <v>604</v>
      </c>
      <c r="AB29">
        <v>10.709</v>
      </c>
      <c r="AC29" t="s">
        <v>605</v>
      </c>
      <c r="AD29">
        <v>21.532</v>
      </c>
      <c r="AE29" t="s">
        <v>606</v>
      </c>
    </row>
    <row r="30" spans="1:31" x14ac:dyDescent="0.55000000000000004">
      <c r="A30" t="s">
        <v>10</v>
      </c>
      <c r="B30">
        <v>347</v>
      </c>
      <c r="C30" s="7">
        <v>0.60438843596513103</v>
      </c>
      <c r="D30">
        <v>48.701999999999998</v>
      </c>
      <c r="E30" t="s">
        <v>607</v>
      </c>
      <c r="F30">
        <v>37.048999999999999</v>
      </c>
      <c r="G30" t="s">
        <v>608</v>
      </c>
      <c r="H30">
        <v>23.423999999999999</v>
      </c>
      <c r="I30" t="s">
        <v>609</v>
      </c>
      <c r="J30">
        <v>3.4860000000000002</v>
      </c>
      <c r="K30" t="s">
        <v>610</v>
      </c>
      <c r="L30">
        <v>2.641</v>
      </c>
      <c r="M30" t="s">
        <v>611</v>
      </c>
      <c r="N30">
        <v>1.9279999999999999</v>
      </c>
      <c r="O30" t="s">
        <v>612</v>
      </c>
      <c r="P30">
        <v>0.33300000000000002</v>
      </c>
      <c r="Q30" t="s">
        <v>351</v>
      </c>
      <c r="R30">
        <v>2.9740000000000002</v>
      </c>
      <c r="S30" t="s">
        <v>613</v>
      </c>
      <c r="T30">
        <v>1.2549999999999999</v>
      </c>
      <c r="U30" t="s">
        <v>614</v>
      </c>
      <c r="V30">
        <v>82.662999999999997</v>
      </c>
      <c r="W30" t="s">
        <v>615</v>
      </c>
      <c r="X30">
        <v>94.212999999999994</v>
      </c>
      <c r="Y30" t="s">
        <v>616</v>
      </c>
      <c r="Z30">
        <v>-11.965999999999999</v>
      </c>
      <c r="AA30" t="s">
        <v>617</v>
      </c>
      <c r="AB30">
        <v>10.066000000000001</v>
      </c>
      <c r="AC30" t="s">
        <v>618</v>
      </c>
      <c r="AD30">
        <v>22.032</v>
      </c>
      <c r="AE30" t="s">
        <v>619</v>
      </c>
    </row>
    <row r="31" spans="1:31" x14ac:dyDescent="0.55000000000000004">
      <c r="A31" t="s">
        <v>11</v>
      </c>
      <c r="B31">
        <v>344</v>
      </c>
      <c r="C31" s="7">
        <v>0.65473777284995005</v>
      </c>
      <c r="D31">
        <v>47.741</v>
      </c>
      <c r="E31" t="s">
        <v>620</v>
      </c>
      <c r="F31">
        <v>37.831000000000003</v>
      </c>
      <c r="G31" t="s">
        <v>621</v>
      </c>
      <c r="H31">
        <v>24.094999999999999</v>
      </c>
      <c r="I31" t="s">
        <v>622</v>
      </c>
      <c r="J31">
        <v>3.3540000000000001</v>
      </c>
      <c r="K31" t="s">
        <v>623</v>
      </c>
      <c r="L31">
        <v>2.581</v>
      </c>
      <c r="M31" t="s">
        <v>624</v>
      </c>
      <c r="N31">
        <v>1.9019999999999999</v>
      </c>
      <c r="O31" t="s">
        <v>364</v>
      </c>
      <c r="P31">
        <v>0.31900000000000001</v>
      </c>
      <c r="Q31" t="s">
        <v>365</v>
      </c>
      <c r="R31">
        <v>2.9780000000000002</v>
      </c>
      <c r="S31" t="s">
        <v>625</v>
      </c>
      <c r="T31">
        <v>1.3280000000000001</v>
      </c>
      <c r="U31" t="s">
        <v>626</v>
      </c>
      <c r="V31">
        <v>81.039000000000001</v>
      </c>
      <c r="W31" t="s">
        <v>627</v>
      </c>
      <c r="X31">
        <v>92.397000000000006</v>
      </c>
      <c r="Y31" t="s">
        <v>628</v>
      </c>
      <c r="Z31">
        <v>-12.923999999999999</v>
      </c>
      <c r="AA31" t="s">
        <v>629</v>
      </c>
      <c r="AB31">
        <v>8.4649999999999999</v>
      </c>
      <c r="AC31" t="s">
        <v>630</v>
      </c>
      <c r="AD31">
        <v>21.388999999999999</v>
      </c>
      <c r="AE31" t="s">
        <v>631</v>
      </c>
    </row>
    <row r="32" spans="1:31" x14ac:dyDescent="0.55000000000000004">
      <c r="A32" t="s">
        <v>388</v>
      </c>
      <c r="B32">
        <v>326</v>
      </c>
      <c r="C32" s="7">
        <v>0.32072898620467599</v>
      </c>
      <c r="D32">
        <v>83.299000000000007</v>
      </c>
      <c r="E32" t="s">
        <v>645</v>
      </c>
      <c r="F32">
        <v>75.704999999999998</v>
      </c>
      <c r="G32" t="s">
        <v>646</v>
      </c>
      <c r="H32">
        <v>44.533000000000001</v>
      </c>
      <c r="I32" t="s">
        <v>647</v>
      </c>
      <c r="J32">
        <v>3.2360000000000002</v>
      </c>
      <c r="K32" t="s">
        <v>648</v>
      </c>
      <c r="L32">
        <v>2.488</v>
      </c>
      <c r="M32" t="s">
        <v>649</v>
      </c>
      <c r="N32">
        <v>1.823</v>
      </c>
      <c r="O32" t="s">
        <v>650</v>
      </c>
      <c r="P32">
        <v>8.4000000000000005E-2</v>
      </c>
      <c r="Q32" t="s">
        <v>651</v>
      </c>
      <c r="R32">
        <v>2.8119999999999998</v>
      </c>
      <c r="S32" t="s">
        <v>652</v>
      </c>
      <c r="T32">
        <v>1.1950000000000001</v>
      </c>
      <c r="U32" t="s">
        <v>653</v>
      </c>
      <c r="V32">
        <v>81.832999999999998</v>
      </c>
      <c r="W32" t="s">
        <v>654</v>
      </c>
      <c r="X32">
        <v>84.804000000000002</v>
      </c>
      <c r="Y32" t="s">
        <v>655</v>
      </c>
      <c r="Z32">
        <v>-9.2189999999999994</v>
      </c>
      <c r="AA32" t="s">
        <v>656</v>
      </c>
      <c r="AB32">
        <v>5.4290000000000003</v>
      </c>
      <c r="AC32" t="s">
        <v>657</v>
      </c>
      <c r="AD32">
        <v>14.648</v>
      </c>
      <c r="AE32" t="s">
        <v>658</v>
      </c>
    </row>
    <row r="33" spans="1:31" x14ac:dyDescent="0.55000000000000004">
      <c r="A33" t="s">
        <v>403</v>
      </c>
      <c r="B33">
        <v>320</v>
      </c>
      <c r="C33" s="7">
        <v>0.32072898620467599</v>
      </c>
      <c r="D33">
        <v>116.628</v>
      </c>
      <c r="E33" t="s">
        <v>659</v>
      </c>
      <c r="F33">
        <v>111.20699999999999</v>
      </c>
      <c r="G33" t="s">
        <v>660</v>
      </c>
      <c r="H33">
        <v>61.460999999999999</v>
      </c>
      <c r="I33" t="s">
        <v>661</v>
      </c>
      <c r="J33">
        <v>3.1429999999999998</v>
      </c>
      <c r="K33" t="s">
        <v>662</v>
      </c>
      <c r="L33">
        <v>2.5539999999999998</v>
      </c>
      <c r="M33" t="s">
        <v>663</v>
      </c>
      <c r="N33">
        <v>1.9610000000000001</v>
      </c>
      <c r="O33" t="s">
        <v>664</v>
      </c>
      <c r="P33">
        <v>5.6000000000000001E-2</v>
      </c>
      <c r="Q33" t="s">
        <v>410</v>
      </c>
      <c r="R33">
        <v>2.8879999999999999</v>
      </c>
      <c r="S33" t="s">
        <v>665</v>
      </c>
      <c r="T33">
        <v>1.3240000000000001</v>
      </c>
      <c r="U33" t="s">
        <v>666</v>
      </c>
      <c r="V33">
        <v>78.153000000000006</v>
      </c>
      <c r="W33" t="s">
        <v>667</v>
      </c>
      <c r="X33">
        <v>79.403999999999996</v>
      </c>
      <c r="Y33" t="s">
        <v>668</v>
      </c>
      <c r="Z33">
        <v>-15.481</v>
      </c>
      <c r="AA33" t="s">
        <v>669</v>
      </c>
      <c r="AB33">
        <v>3.8109999999999999</v>
      </c>
      <c r="AC33" t="s">
        <v>670</v>
      </c>
      <c r="AD33">
        <v>19.292000000000002</v>
      </c>
      <c r="AE33" t="s">
        <v>671</v>
      </c>
    </row>
    <row r="34" spans="1:31" x14ac:dyDescent="0.55000000000000004">
      <c r="A34" t="s">
        <v>418</v>
      </c>
      <c r="B34">
        <v>317</v>
      </c>
      <c r="C34" s="7">
        <v>1.9009100616566001E-2</v>
      </c>
      <c r="D34">
        <v>120.17100000000001</v>
      </c>
      <c r="E34" t="s">
        <v>672</v>
      </c>
      <c r="F34">
        <v>114.349</v>
      </c>
      <c r="G34" t="s">
        <v>673</v>
      </c>
      <c r="H34">
        <v>59.978000000000002</v>
      </c>
      <c r="I34" t="s">
        <v>674</v>
      </c>
      <c r="J34">
        <v>3.2469999999999999</v>
      </c>
      <c r="K34" t="s">
        <v>675</v>
      </c>
      <c r="L34">
        <v>2.4470000000000001</v>
      </c>
      <c r="M34" t="s">
        <v>676</v>
      </c>
      <c r="N34">
        <v>1.7829999999999999</v>
      </c>
      <c r="O34" t="s">
        <v>677</v>
      </c>
      <c r="P34">
        <v>0.01</v>
      </c>
      <c r="Q34" t="s">
        <v>425</v>
      </c>
      <c r="R34">
        <v>2.758</v>
      </c>
      <c r="S34" t="s">
        <v>678</v>
      </c>
      <c r="T34">
        <v>1.1479999999999999</v>
      </c>
      <c r="U34" t="s">
        <v>679</v>
      </c>
      <c r="V34">
        <v>85.700999999999993</v>
      </c>
      <c r="W34" t="s">
        <v>680</v>
      </c>
      <c r="X34">
        <v>85.346999999999994</v>
      </c>
      <c r="Y34" t="s">
        <v>681</v>
      </c>
      <c r="Z34">
        <v>-11.782999999999999</v>
      </c>
      <c r="AA34" t="s">
        <v>682</v>
      </c>
      <c r="AB34">
        <v>7.8680000000000003</v>
      </c>
      <c r="AC34" t="s">
        <v>683</v>
      </c>
      <c r="AD34">
        <v>19.651</v>
      </c>
      <c r="AE34" t="s">
        <v>684</v>
      </c>
    </row>
    <row r="35" spans="1:31" x14ac:dyDescent="0.55000000000000004">
      <c r="A35" t="s">
        <v>433</v>
      </c>
      <c r="B35">
        <v>314</v>
      </c>
      <c r="C35" s="7">
        <v>1.4121407424874E-2</v>
      </c>
      <c r="D35">
        <v>122.971</v>
      </c>
      <c r="E35" t="s">
        <v>685</v>
      </c>
      <c r="F35">
        <v>119.176</v>
      </c>
      <c r="G35" t="s">
        <v>686</v>
      </c>
      <c r="H35">
        <v>59.674999999999997</v>
      </c>
      <c r="I35" t="s">
        <v>687</v>
      </c>
      <c r="J35">
        <v>3.3540000000000001</v>
      </c>
      <c r="K35" t="s">
        <v>688</v>
      </c>
      <c r="L35">
        <v>2.335</v>
      </c>
      <c r="M35" t="s">
        <v>689</v>
      </c>
      <c r="N35">
        <v>1.59</v>
      </c>
      <c r="O35" t="s">
        <v>690</v>
      </c>
      <c r="P35">
        <v>-5.2999999999999999E-2</v>
      </c>
      <c r="Q35" t="s">
        <v>440</v>
      </c>
      <c r="R35">
        <v>2.6339999999999999</v>
      </c>
      <c r="S35" t="s">
        <v>691</v>
      </c>
      <c r="T35">
        <v>0.97599999999999998</v>
      </c>
      <c r="U35" t="s">
        <v>692</v>
      </c>
      <c r="V35">
        <v>93.745000000000005</v>
      </c>
      <c r="W35" t="s">
        <v>693</v>
      </c>
      <c r="X35">
        <v>90.988</v>
      </c>
      <c r="Y35" t="s">
        <v>694</v>
      </c>
      <c r="Z35">
        <v>-9.9160000000000004</v>
      </c>
      <c r="AA35" t="s">
        <v>695</v>
      </c>
      <c r="AB35">
        <v>10.173999999999999</v>
      </c>
      <c r="AC35" t="s">
        <v>696</v>
      </c>
      <c r="AD35">
        <v>20.088999999999999</v>
      </c>
      <c r="AE35" t="s">
        <v>697</v>
      </c>
    </row>
    <row r="36" spans="1:31" x14ac:dyDescent="0.55000000000000004">
      <c r="A36" t="s">
        <v>448</v>
      </c>
      <c r="B36">
        <v>299</v>
      </c>
      <c r="C36" s="7">
        <v>2.6960784313724999E-2</v>
      </c>
      <c r="D36">
        <v>116.33</v>
      </c>
      <c r="E36" t="s">
        <v>698</v>
      </c>
      <c r="F36">
        <v>111.494</v>
      </c>
      <c r="G36" t="s">
        <v>699</v>
      </c>
      <c r="H36">
        <v>60.6</v>
      </c>
      <c r="I36" t="s">
        <v>700</v>
      </c>
      <c r="J36">
        <v>3.4729999999999999</v>
      </c>
      <c r="K36" t="s">
        <v>701</v>
      </c>
      <c r="L36">
        <v>2.427</v>
      </c>
      <c r="M36" t="s">
        <v>702</v>
      </c>
      <c r="N36">
        <v>1.665</v>
      </c>
      <c r="O36" t="s">
        <v>703</v>
      </c>
      <c r="P36">
        <v>-3.0000000000000001E-3</v>
      </c>
      <c r="Q36" t="s">
        <v>455</v>
      </c>
      <c r="R36">
        <v>2.5739999999999998</v>
      </c>
      <c r="S36" t="s">
        <v>704</v>
      </c>
      <c r="T36">
        <v>0.91700000000000004</v>
      </c>
      <c r="U36" t="s">
        <v>705</v>
      </c>
      <c r="V36">
        <v>93.481999999999999</v>
      </c>
      <c r="W36" t="s">
        <v>706</v>
      </c>
      <c r="X36">
        <v>93.391000000000005</v>
      </c>
      <c r="Y36" t="s">
        <v>707</v>
      </c>
      <c r="Z36">
        <v>7.88</v>
      </c>
      <c r="AA36" t="s">
        <v>708</v>
      </c>
      <c r="AB36">
        <v>24.199000000000002</v>
      </c>
      <c r="AC36" t="s">
        <v>709</v>
      </c>
      <c r="AD36">
        <v>16.32</v>
      </c>
      <c r="AE36" t="s">
        <v>710</v>
      </c>
    </row>
    <row r="37" spans="1:31" x14ac:dyDescent="0.55000000000000004">
      <c r="A37" t="s">
        <v>463</v>
      </c>
      <c r="B37">
        <v>323</v>
      </c>
      <c r="C37" s="7">
        <v>0.50321635792701502</v>
      </c>
      <c r="D37">
        <v>76.864999999999995</v>
      </c>
      <c r="E37" t="s">
        <v>711</v>
      </c>
      <c r="F37">
        <v>69.692999999999998</v>
      </c>
      <c r="G37" t="s">
        <v>712</v>
      </c>
      <c r="H37">
        <v>41.767000000000003</v>
      </c>
      <c r="I37" t="s">
        <v>713</v>
      </c>
      <c r="J37">
        <v>3.2650000000000001</v>
      </c>
      <c r="K37" t="s">
        <v>714</v>
      </c>
      <c r="L37">
        <v>2.4390000000000001</v>
      </c>
      <c r="M37" t="s">
        <v>715</v>
      </c>
      <c r="N37">
        <v>1.7410000000000001</v>
      </c>
      <c r="O37" t="s">
        <v>716</v>
      </c>
      <c r="P37">
        <v>0.06</v>
      </c>
      <c r="Q37" t="s">
        <v>717</v>
      </c>
      <c r="R37">
        <v>2.7469999999999999</v>
      </c>
      <c r="S37" t="s">
        <v>718</v>
      </c>
      <c r="T37">
        <v>1.109</v>
      </c>
      <c r="U37" t="s">
        <v>719</v>
      </c>
      <c r="V37">
        <v>83.798000000000002</v>
      </c>
      <c r="W37" t="s">
        <v>720</v>
      </c>
      <c r="X37">
        <v>86.305000000000007</v>
      </c>
      <c r="Y37" t="s">
        <v>721</v>
      </c>
      <c r="Z37">
        <v>-5.5030000000000001</v>
      </c>
      <c r="AA37" t="s">
        <v>722</v>
      </c>
      <c r="AB37">
        <v>5.758</v>
      </c>
      <c r="AC37" t="s">
        <v>723</v>
      </c>
      <c r="AD37">
        <v>11.260999999999999</v>
      </c>
      <c r="AE37" t="s">
        <v>724</v>
      </c>
    </row>
    <row r="38" spans="1:31" x14ac:dyDescent="0.55000000000000004">
      <c r="A38" t="s">
        <v>478</v>
      </c>
      <c r="B38">
        <v>320</v>
      </c>
      <c r="C38" s="7">
        <v>0.50321635792701502</v>
      </c>
      <c r="D38">
        <v>94.872</v>
      </c>
      <c r="E38" t="s">
        <v>725</v>
      </c>
      <c r="F38">
        <v>87.744</v>
      </c>
      <c r="G38" t="s">
        <v>726</v>
      </c>
      <c r="H38">
        <v>49.579000000000001</v>
      </c>
      <c r="I38" t="s">
        <v>727</v>
      </c>
      <c r="J38">
        <v>2.9329999999999998</v>
      </c>
      <c r="K38" t="s">
        <v>728</v>
      </c>
      <c r="L38">
        <v>2.238</v>
      </c>
      <c r="M38" t="s">
        <v>729</v>
      </c>
      <c r="N38">
        <v>1.6140000000000001</v>
      </c>
      <c r="O38" t="s">
        <v>730</v>
      </c>
      <c r="P38">
        <v>1.7000000000000001E-2</v>
      </c>
      <c r="Q38" t="s">
        <v>731</v>
      </c>
      <c r="R38">
        <v>2.5550000000000002</v>
      </c>
      <c r="S38" t="s">
        <v>732</v>
      </c>
      <c r="T38">
        <v>1.0940000000000001</v>
      </c>
      <c r="U38" t="s">
        <v>733</v>
      </c>
      <c r="V38">
        <v>80.307000000000002</v>
      </c>
      <c r="W38" t="s">
        <v>734</v>
      </c>
      <c r="X38">
        <v>82.46</v>
      </c>
      <c r="Y38" t="s">
        <v>735</v>
      </c>
      <c r="Z38">
        <v>-4.5380000000000003</v>
      </c>
      <c r="AA38" t="s">
        <v>736</v>
      </c>
      <c r="AB38">
        <v>3.7130000000000001</v>
      </c>
      <c r="AC38" t="s">
        <v>737</v>
      </c>
      <c r="AD38">
        <v>8.2509999999999994</v>
      </c>
      <c r="AE38" t="s">
        <v>738</v>
      </c>
    </row>
    <row r="39" spans="1:31" x14ac:dyDescent="0.55000000000000004">
      <c r="A39" t="s">
        <v>508</v>
      </c>
      <c r="B39">
        <v>317</v>
      </c>
      <c r="C39" s="7">
        <v>0.46851804475826098</v>
      </c>
      <c r="D39">
        <v>57.465000000000003</v>
      </c>
      <c r="E39" t="s">
        <v>739</v>
      </c>
      <c r="F39">
        <v>50.959000000000003</v>
      </c>
      <c r="G39" t="s">
        <v>740</v>
      </c>
      <c r="H39">
        <v>33.002000000000002</v>
      </c>
      <c r="I39" t="s">
        <v>741</v>
      </c>
      <c r="J39">
        <v>3.625</v>
      </c>
      <c r="K39" t="s">
        <v>742</v>
      </c>
      <c r="L39">
        <v>2.593</v>
      </c>
      <c r="M39" t="s">
        <v>743</v>
      </c>
      <c r="N39">
        <v>1.7869999999999999</v>
      </c>
      <c r="O39" t="s">
        <v>744</v>
      </c>
      <c r="P39">
        <v>0.08</v>
      </c>
      <c r="Q39" t="s">
        <v>745</v>
      </c>
      <c r="R39">
        <v>2.875</v>
      </c>
      <c r="S39" t="s">
        <v>746</v>
      </c>
      <c r="T39">
        <v>1.0389999999999999</v>
      </c>
      <c r="U39" t="s">
        <v>747</v>
      </c>
      <c r="V39">
        <v>89.254999999999995</v>
      </c>
      <c r="W39" t="s">
        <v>748</v>
      </c>
      <c r="X39">
        <v>91.652000000000001</v>
      </c>
      <c r="Y39" t="s">
        <v>749</v>
      </c>
      <c r="Z39">
        <v>-2.7519999999999998</v>
      </c>
      <c r="AA39" t="s">
        <v>750</v>
      </c>
      <c r="AB39">
        <v>8.1329999999999991</v>
      </c>
      <c r="AC39" t="s">
        <v>751</v>
      </c>
      <c r="AD39">
        <v>10.885</v>
      </c>
      <c r="AE39" t="s">
        <v>752</v>
      </c>
    </row>
    <row r="40" spans="1:31" x14ac:dyDescent="0.55000000000000004">
      <c r="A40" t="s">
        <v>523</v>
      </c>
      <c r="B40">
        <v>320</v>
      </c>
      <c r="C40" s="7">
        <v>0.55460332112061095</v>
      </c>
      <c r="D40">
        <v>47.304000000000002</v>
      </c>
      <c r="E40" t="s">
        <v>753</v>
      </c>
      <c r="F40">
        <v>41.366999999999997</v>
      </c>
      <c r="G40" t="s">
        <v>754</v>
      </c>
      <c r="H40">
        <v>28.427</v>
      </c>
      <c r="I40" t="s">
        <v>755</v>
      </c>
      <c r="J40">
        <v>3.7050000000000001</v>
      </c>
      <c r="K40" t="s">
        <v>756</v>
      </c>
      <c r="L40">
        <v>2.57</v>
      </c>
      <c r="M40" t="s">
        <v>757</v>
      </c>
      <c r="N40">
        <v>1.7250000000000001</v>
      </c>
      <c r="O40" t="s">
        <v>758</v>
      </c>
      <c r="P40">
        <v>6.2E-2</v>
      </c>
      <c r="Q40" t="s">
        <v>759</v>
      </c>
      <c r="R40">
        <v>2.9009999999999998</v>
      </c>
      <c r="S40" t="s">
        <v>760</v>
      </c>
      <c r="T40">
        <v>1.0069999999999999</v>
      </c>
      <c r="U40" t="s">
        <v>761</v>
      </c>
      <c r="V40">
        <v>94.116</v>
      </c>
      <c r="W40" t="s">
        <v>762</v>
      </c>
      <c r="X40">
        <v>95.816000000000003</v>
      </c>
      <c r="Y40" t="s">
        <v>763</v>
      </c>
      <c r="Z40">
        <v>-1.3959999999999999</v>
      </c>
      <c r="AA40" t="s">
        <v>764</v>
      </c>
      <c r="AB40">
        <v>8.4030000000000005</v>
      </c>
      <c r="AC40" t="s">
        <v>765</v>
      </c>
      <c r="AD40">
        <v>9.798</v>
      </c>
      <c r="AE40" t="s">
        <v>766</v>
      </c>
    </row>
    <row r="41" spans="1:31" x14ac:dyDescent="0.55000000000000004">
      <c r="A41" t="s">
        <v>538</v>
      </c>
      <c r="B41">
        <v>317</v>
      </c>
      <c r="C41" s="7">
        <v>0</v>
      </c>
      <c r="D41">
        <v>44.314</v>
      </c>
      <c r="E41" t="s">
        <v>767</v>
      </c>
      <c r="F41">
        <v>35.664999999999999</v>
      </c>
      <c r="G41" t="s">
        <v>768</v>
      </c>
      <c r="H41">
        <v>25.024999999999999</v>
      </c>
      <c r="I41" t="s">
        <v>769</v>
      </c>
      <c r="J41">
        <v>3.9550000000000001</v>
      </c>
      <c r="K41" t="s">
        <v>770</v>
      </c>
      <c r="L41">
        <v>2.887</v>
      </c>
      <c r="M41" t="s">
        <v>771</v>
      </c>
      <c r="N41">
        <v>2.052</v>
      </c>
      <c r="O41" t="s">
        <v>544</v>
      </c>
      <c r="P41">
        <v>0.13100000000000001</v>
      </c>
      <c r="Q41" t="s">
        <v>772</v>
      </c>
      <c r="R41">
        <v>3.214</v>
      </c>
      <c r="S41" t="s">
        <v>773</v>
      </c>
      <c r="T41">
        <v>1.216</v>
      </c>
      <c r="U41" t="s">
        <v>774</v>
      </c>
      <c r="V41">
        <v>92.76</v>
      </c>
      <c r="W41" t="s">
        <v>775</v>
      </c>
      <c r="X41">
        <v>95.692999999999998</v>
      </c>
      <c r="Y41" t="s">
        <v>776</v>
      </c>
      <c r="Z41">
        <v>3.8730000000000002</v>
      </c>
      <c r="AA41" t="s">
        <v>777</v>
      </c>
      <c r="AB41">
        <v>14.609</v>
      </c>
      <c r="AC41" t="s">
        <v>778</v>
      </c>
      <c r="AD41">
        <v>10.736000000000001</v>
      </c>
      <c r="AE41" t="s">
        <v>779</v>
      </c>
    </row>
    <row r="42" spans="1:31" x14ac:dyDescent="0.55000000000000004">
      <c r="A42" t="s">
        <v>553</v>
      </c>
      <c r="B42">
        <v>299</v>
      </c>
      <c r="C42" s="7">
        <v>0.719789842381786</v>
      </c>
      <c r="D42">
        <v>39.39</v>
      </c>
      <c r="E42" t="s">
        <v>780</v>
      </c>
      <c r="F42">
        <v>34.470999999999997</v>
      </c>
      <c r="G42" t="s">
        <v>781</v>
      </c>
      <c r="H42">
        <v>25.044</v>
      </c>
      <c r="I42" t="s">
        <v>782</v>
      </c>
      <c r="J42">
        <v>3.7410000000000001</v>
      </c>
      <c r="K42" t="s">
        <v>783</v>
      </c>
      <c r="L42">
        <v>2.492</v>
      </c>
      <c r="M42" t="s">
        <v>784</v>
      </c>
      <c r="N42">
        <v>1.6060000000000001</v>
      </c>
      <c r="O42" t="s">
        <v>785</v>
      </c>
      <c r="P42">
        <v>3.1E-2</v>
      </c>
      <c r="Q42" t="s">
        <v>786</v>
      </c>
      <c r="R42">
        <v>2.8719999999999999</v>
      </c>
      <c r="S42" t="s">
        <v>787</v>
      </c>
      <c r="T42">
        <v>0.93799999999999994</v>
      </c>
      <c r="U42" t="s">
        <v>788</v>
      </c>
      <c r="V42">
        <v>99.216999999999999</v>
      </c>
      <c r="W42" t="s">
        <v>789</v>
      </c>
      <c r="X42">
        <v>100.001</v>
      </c>
      <c r="Y42" t="s">
        <v>790</v>
      </c>
      <c r="Z42">
        <v>-0.96899999999999997</v>
      </c>
      <c r="AA42" t="s">
        <v>791</v>
      </c>
      <c r="AB42">
        <v>7.577</v>
      </c>
      <c r="AC42" t="s">
        <v>792</v>
      </c>
      <c r="AD42">
        <v>8.5459999999999994</v>
      </c>
      <c r="AE42" t="s">
        <v>793</v>
      </c>
    </row>
    <row r="43" spans="1:31" x14ac:dyDescent="0.55000000000000004">
      <c r="A43" t="s">
        <v>794</v>
      </c>
      <c r="B43">
        <v>314</v>
      </c>
      <c r="C43" s="7">
        <v>0</v>
      </c>
      <c r="D43">
        <v>45.298999999999999</v>
      </c>
      <c r="E43" t="s">
        <v>795</v>
      </c>
      <c r="F43">
        <v>40.061</v>
      </c>
      <c r="G43" t="s">
        <v>796</v>
      </c>
      <c r="H43">
        <v>28.760999999999999</v>
      </c>
      <c r="I43" t="s">
        <v>797</v>
      </c>
      <c r="J43">
        <v>3.867</v>
      </c>
      <c r="K43" t="s">
        <v>798</v>
      </c>
      <c r="L43">
        <v>2.52</v>
      </c>
      <c r="M43" t="s">
        <v>799</v>
      </c>
      <c r="N43">
        <v>1.575</v>
      </c>
      <c r="O43" t="s">
        <v>800</v>
      </c>
      <c r="P43">
        <v>3.2000000000000001E-2</v>
      </c>
      <c r="Q43" t="s">
        <v>801</v>
      </c>
      <c r="R43">
        <v>2.754</v>
      </c>
      <c r="S43" t="s">
        <v>802</v>
      </c>
      <c r="T43">
        <v>0.68</v>
      </c>
      <c r="U43" t="s">
        <v>803</v>
      </c>
      <c r="V43">
        <v>102.407</v>
      </c>
      <c r="W43" t="s">
        <v>804</v>
      </c>
      <c r="X43">
        <v>103.767</v>
      </c>
      <c r="Y43" t="s">
        <v>805</v>
      </c>
      <c r="Z43">
        <v>-4.1239999999999997</v>
      </c>
      <c r="AA43" t="s">
        <v>806</v>
      </c>
      <c r="AB43">
        <v>6.3179999999999996</v>
      </c>
      <c r="AC43" t="s">
        <v>807</v>
      </c>
      <c r="AD43">
        <v>10.442</v>
      </c>
      <c r="AE43" t="s">
        <v>808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221"/>
  <sheetViews>
    <sheetView topLeftCell="A133" zoomScaleNormal="100" workbookViewId="0">
      <selection activeCell="C194" sqref="C194"/>
    </sheetView>
  </sheetViews>
  <sheetFormatPr baseColWidth="10" defaultColWidth="11" defaultRowHeight="14.4" x14ac:dyDescent="0.55000000000000004"/>
  <cols>
    <col min="1" max="1" width="3.26171875" style="10" bestFit="1" customWidth="1"/>
    <col min="2" max="2" width="26.578125" style="10" bestFit="1" customWidth="1"/>
    <col min="3" max="3" width="23" style="10" bestFit="1" customWidth="1"/>
    <col min="4" max="15" width="11" style="10"/>
    <col min="16" max="27" width="11" style="30"/>
    <col min="28" max="28" width="12.68359375" style="10" bestFit="1" customWidth="1"/>
    <col min="29" max="34" width="11" style="10"/>
    <col min="35" max="35" width="11" style="14"/>
    <col min="36" max="16384" width="11" style="10"/>
  </cols>
  <sheetData>
    <row r="1" spans="1:40" s="8" customFormat="1" x14ac:dyDescent="0.55000000000000004">
      <c r="A1" s="8" t="s">
        <v>290</v>
      </c>
      <c r="B1" s="8" t="s">
        <v>263</v>
      </c>
      <c r="C1" s="8" t="s">
        <v>291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246</v>
      </c>
      <c r="I1" s="8" t="s">
        <v>247</v>
      </c>
      <c r="J1" s="8" t="s">
        <v>248</v>
      </c>
      <c r="K1" s="8" t="s">
        <v>249</v>
      </c>
      <c r="L1" s="8" t="s">
        <v>250</v>
      </c>
      <c r="M1" s="8" t="s">
        <v>251</v>
      </c>
      <c r="N1" s="8" t="s">
        <v>252</v>
      </c>
      <c r="O1" s="8" t="s">
        <v>253</v>
      </c>
      <c r="P1" s="29" t="s">
        <v>12</v>
      </c>
      <c r="Q1" s="29" t="s">
        <v>13</v>
      </c>
      <c r="R1" s="29" t="s">
        <v>14</v>
      </c>
      <c r="S1" s="29" t="s">
        <v>15</v>
      </c>
      <c r="T1" s="29" t="s">
        <v>16</v>
      </c>
      <c r="U1" s="29" t="s">
        <v>17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254</v>
      </c>
      <c r="AA1" s="29" t="s">
        <v>255</v>
      </c>
      <c r="AB1" s="8" t="s">
        <v>254</v>
      </c>
      <c r="AC1" s="8" t="s">
        <v>15</v>
      </c>
      <c r="AD1" s="8" t="s">
        <v>256</v>
      </c>
      <c r="AE1" s="8" t="s">
        <v>257</v>
      </c>
      <c r="AF1" s="8" t="s">
        <v>258</v>
      </c>
      <c r="AG1" s="8" t="s">
        <v>262</v>
      </c>
      <c r="AH1" s="8" t="s">
        <v>259</v>
      </c>
      <c r="AI1" s="9" t="s">
        <v>260</v>
      </c>
      <c r="AJ1" s="8" t="s">
        <v>250</v>
      </c>
      <c r="AK1" s="8" t="s">
        <v>250</v>
      </c>
      <c r="AL1" s="8" t="s">
        <v>252</v>
      </c>
      <c r="AM1" s="8" t="s">
        <v>253</v>
      </c>
      <c r="AN1" s="8" t="s">
        <v>261</v>
      </c>
    </row>
    <row r="2" spans="1:40" x14ac:dyDescent="0.55000000000000004">
      <c r="A2" s="10">
        <v>1</v>
      </c>
      <c r="B2" s="3" t="s">
        <v>264</v>
      </c>
      <c r="C2" s="10" t="s">
        <v>192</v>
      </c>
      <c r="D2" s="10">
        <v>64</v>
      </c>
      <c r="E2" s="10">
        <v>64.400000000000006</v>
      </c>
      <c r="F2" s="10">
        <v>61.9</v>
      </c>
      <c r="G2" s="10">
        <v>56.4</v>
      </c>
      <c r="H2" s="10">
        <v>29.5</v>
      </c>
      <c r="I2" s="10">
        <v>50.4</v>
      </c>
      <c r="J2" s="10">
        <v>46</v>
      </c>
      <c r="K2" s="10">
        <v>63</v>
      </c>
      <c r="L2" s="10">
        <v>61.3</v>
      </c>
      <c r="M2" s="10">
        <v>70.400000000000006</v>
      </c>
      <c r="N2" s="10">
        <v>-5</v>
      </c>
      <c r="O2" s="10">
        <v>7.9</v>
      </c>
      <c r="P2" s="30">
        <v>6.1</v>
      </c>
      <c r="Q2" s="30">
        <v>8.4</v>
      </c>
      <c r="R2" s="30">
        <v>11.8</v>
      </c>
      <c r="S2" s="30">
        <v>14.3</v>
      </c>
      <c r="T2" s="30">
        <v>8.6999999999999993</v>
      </c>
      <c r="U2" s="30">
        <v>5</v>
      </c>
      <c r="V2" s="30">
        <v>7.2</v>
      </c>
      <c r="W2" s="30">
        <v>8.9</v>
      </c>
      <c r="X2" s="30">
        <v>6.8</v>
      </c>
      <c r="Y2" s="30" t="s">
        <v>185</v>
      </c>
      <c r="Z2" s="30">
        <v>23.5</v>
      </c>
      <c r="AA2" s="30">
        <v>16.2</v>
      </c>
      <c r="AB2" s="11">
        <f>Z2</f>
        <v>23.5</v>
      </c>
      <c r="AC2" s="11">
        <f>S2</f>
        <v>14.3</v>
      </c>
      <c r="AD2" s="12">
        <f t="shared" ref="AD2:AD33" si="0">IF(AB2="NA","NA",D2/AB2)</f>
        <v>2.7234042553191489</v>
      </c>
      <c r="AE2" s="12">
        <f t="shared" ref="AE2:AE33" si="1">IF(AB2="NA","NA",F2/AB2)</f>
        <v>2.6340425531914895</v>
      </c>
      <c r="AF2" s="12">
        <f t="shared" ref="AF2:AF33" si="2">IF(AB2="NA","NA",I2/AB2)</f>
        <v>2.1446808510638298</v>
      </c>
      <c r="AG2" s="12">
        <f t="shared" ref="AG2:AG33" si="3">IF(AB2="NA","NA",(I2-J2)/AB2)</f>
        <v>0.18723404255319143</v>
      </c>
      <c r="AH2" s="12">
        <f t="shared" ref="AH2:AH33" si="4">IF(AB2="NA","NA",K2/AB2)</f>
        <v>2.6808510638297873</v>
      </c>
      <c r="AI2" s="13">
        <f t="shared" ref="AI2:AI33" si="5">IF(AB2="NA","NA",H2/AB2)</f>
        <v>1.2553191489361701</v>
      </c>
      <c r="AJ2" s="11">
        <f t="shared" ref="AJ2:AJ33" si="6">L2</f>
        <v>61.3</v>
      </c>
      <c r="AK2" s="11">
        <f t="shared" ref="AK2:AK33" si="7">M2</f>
        <v>70.400000000000006</v>
      </c>
      <c r="AL2" s="11">
        <f t="shared" ref="AL2:AL33" si="8">N2</f>
        <v>-5</v>
      </c>
      <c r="AM2" s="11">
        <f t="shared" ref="AM2:AM33" si="9">O2</f>
        <v>7.9</v>
      </c>
      <c r="AN2" s="11">
        <f t="shared" ref="AN2:AN33" si="10">O2-N2</f>
        <v>12.9</v>
      </c>
    </row>
    <row r="3" spans="1:40" x14ac:dyDescent="0.55000000000000004">
      <c r="A3" s="10">
        <v>1</v>
      </c>
      <c r="B3" s="3" t="s">
        <v>264</v>
      </c>
      <c r="C3" s="10" t="s">
        <v>193</v>
      </c>
      <c r="D3" s="10">
        <v>75</v>
      </c>
      <c r="E3" s="10">
        <v>79</v>
      </c>
      <c r="F3" s="10">
        <v>58</v>
      </c>
      <c r="G3" s="10">
        <v>59</v>
      </c>
      <c r="H3" s="10">
        <v>20.3</v>
      </c>
      <c r="I3" s="10">
        <v>45</v>
      </c>
      <c r="J3" s="10">
        <v>45</v>
      </c>
      <c r="K3" s="10">
        <v>61</v>
      </c>
      <c r="L3" s="10">
        <v>79.5</v>
      </c>
      <c r="M3" s="10">
        <v>86</v>
      </c>
      <c r="N3" s="10">
        <v>3.3</v>
      </c>
      <c r="O3" s="10">
        <v>16</v>
      </c>
      <c r="P3" s="30">
        <v>4.7</v>
      </c>
      <c r="Q3" s="30">
        <v>7</v>
      </c>
      <c r="R3" s="30">
        <v>10</v>
      </c>
      <c r="S3" s="30">
        <v>11.7</v>
      </c>
      <c r="T3" s="30">
        <v>8</v>
      </c>
      <c r="U3" s="30">
        <v>4</v>
      </c>
      <c r="V3" s="30">
        <v>5.7</v>
      </c>
      <c r="W3" s="30">
        <v>7</v>
      </c>
      <c r="X3" s="30">
        <v>6</v>
      </c>
      <c r="Y3" s="30" t="s">
        <v>185</v>
      </c>
      <c r="Z3" s="30">
        <v>18.5</v>
      </c>
      <c r="AA3" s="30">
        <v>13</v>
      </c>
      <c r="AB3" s="11">
        <f>Z3</f>
        <v>18.5</v>
      </c>
      <c r="AC3" s="11">
        <f>S3</f>
        <v>11.7</v>
      </c>
      <c r="AD3" s="12">
        <f t="shared" si="0"/>
        <v>4.0540540540540544</v>
      </c>
      <c r="AE3" s="12">
        <f t="shared" si="1"/>
        <v>3.1351351351351351</v>
      </c>
      <c r="AF3" s="12">
        <f t="shared" si="2"/>
        <v>2.4324324324324325</v>
      </c>
      <c r="AG3" s="12">
        <f t="shared" si="3"/>
        <v>0</v>
      </c>
      <c r="AH3" s="12">
        <f t="shared" si="4"/>
        <v>3.2972972972972974</v>
      </c>
      <c r="AI3" s="13">
        <f t="shared" si="5"/>
        <v>1.0972972972972974</v>
      </c>
      <c r="AJ3" s="11">
        <f t="shared" si="6"/>
        <v>79.5</v>
      </c>
      <c r="AK3" s="11">
        <f t="shared" si="7"/>
        <v>86</v>
      </c>
      <c r="AL3" s="11">
        <f t="shared" si="8"/>
        <v>3.3</v>
      </c>
      <c r="AM3" s="11">
        <f t="shared" si="9"/>
        <v>16</v>
      </c>
      <c r="AN3" s="11">
        <f t="shared" si="10"/>
        <v>12.7</v>
      </c>
    </row>
    <row r="4" spans="1:40" x14ac:dyDescent="0.55000000000000004">
      <c r="A4" s="10">
        <v>1</v>
      </c>
      <c r="B4" s="3" t="s">
        <v>264</v>
      </c>
      <c r="C4" s="10" t="s">
        <v>194</v>
      </c>
      <c r="D4" s="10">
        <v>77</v>
      </c>
      <c r="E4" s="10">
        <v>74.5</v>
      </c>
      <c r="F4" s="10">
        <v>60</v>
      </c>
      <c r="G4" s="10">
        <v>53.3</v>
      </c>
      <c r="H4" s="10">
        <v>15</v>
      </c>
      <c r="I4" s="10">
        <v>45.3</v>
      </c>
      <c r="J4" s="10">
        <v>36.700000000000003</v>
      </c>
      <c r="K4" s="10">
        <v>55.5</v>
      </c>
      <c r="L4" s="10">
        <v>102.5</v>
      </c>
      <c r="M4" s="10">
        <v>89.5</v>
      </c>
      <c r="N4" s="10">
        <v>9</v>
      </c>
      <c r="O4" s="10">
        <v>11.8</v>
      </c>
      <c r="P4" s="30">
        <v>5.3</v>
      </c>
      <c r="Q4" s="30">
        <v>9</v>
      </c>
      <c r="R4" s="30">
        <v>12.5</v>
      </c>
      <c r="S4" s="30">
        <v>14.8</v>
      </c>
      <c r="T4" s="30">
        <v>9.3000000000000007</v>
      </c>
      <c r="U4" s="30">
        <v>4.3</v>
      </c>
      <c r="V4" s="30">
        <v>7</v>
      </c>
      <c r="W4" s="30">
        <v>9</v>
      </c>
      <c r="X4" s="30">
        <v>6.8</v>
      </c>
      <c r="Y4" s="30" t="s">
        <v>185</v>
      </c>
      <c r="Z4" s="30">
        <v>21.7</v>
      </c>
      <c r="AA4" s="30">
        <v>15</v>
      </c>
      <c r="AB4" s="11">
        <f>Z4</f>
        <v>21.7</v>
      </c>
      <c r="AC4" s="11">
        <f>S4</f>
        <v>14.8</v>
      </c>
      <c r="AD4" s="12">
        <f t="shared" si="0"/>
        <v>3.5483870967741935</v>
      </c>
      <c r="AE4" s="12">
        <f t="shared" si="1"/>
        <v>2.7649769585253456</v>
      </c>
      <c r="AF4" s="12">
        <f t="shared" si="2"/>
        <v>2.0875576036866357</v>
      </c>
      <c r="AG4" s="12">
        <f t="shared" si="3"/>
        <v>0.39631336405529927</v>
      </c>
      <c r="AH4" s="12">
        <f t="shared" si="4"/>
        <v>2.5576036866359448</v>
      </c>
      <c r="AI4" s="13">
        <f t="shared" si="5"/>
        <v>0.69124423963133641</v>
      </c>
      <c r="AJ4" s="11">
        <f t="shared" si="6"/>
        <v>102.5</v>
      </c>
      <c r="AK4" s="11">
        <f t="shared" si="7"/>
        <v>89.5</v>
      </c>
      <c r="AL4" s="11">
        <f t="shared" si="8"/>
        <v>9</v>
      </c>
      <c r="AM4" s="11">
        <f t="shared" si="9"/>
        <v>11.8</v>
      </c>
      <c r="AN4" s="11">
        <f t="shared" si="10"/>
        <v>2.8000000000000007</v>
      </c>
    </row>
    <row r="5" spans="1:40" x14ac:dyDescent="0.55000000000000004">
      <c r="A5" s="10">
        <v>1</v>
      </c>
      <c r="B5" s="3" t="s">
        <v>264</v>
      </c>
      <c r="C5" s="10" t="s">
        <v>195</v>
      </c>
      <c r="D5" s="10">
        <v>67.5</v>
      </c>
      <c r="E5" s="10">
        <v>67.5</v>
      </c>
      <c r="F5" s="10">
        <v>50</v>
      </c>
      <c r="G5" s="10">
        <v>46.3</v>
      </c>
      <c r="H5" s="10">
        <v>15</v>
      </c>
      <c r="I5" s="10">
        <v>36.299999999999997</v>
      </c>
      <c r="J5" s="10">
        <v>29.7</v>
      </c>
      <c r="K5" s="10">
        <v>49</v>
      </c>
      <c r="L5" s="10">
        <v>89</v>
      </c>
      <c r="M5" s="10">
        <v>94</v>
      </c>
      <c r="N5" s="10">
        <v>4</v>
      </c>
      <c r="O5" s="10">
        <v>7.3</v>
      </c>
      <c r="P5" s="30">
        <v>4.3</v>
      </c>
      <c r="Q5" s="30">
        <v>6</v>
      </c>
      <c r="R5" s="30">
        <v>8.6999999999999993</v>
      </c>
      <c r="S5" s="30">
        <v>11</v>
      </c>
      <c r="T5" s="30">
        <v>7</v>
      </c>
      <c r="U5" s="30">
        <v>4</v>
      </c>
      <c r="V5" s="30">
        <v>5</v>
      </c>
      <c r="W5" s="30">
        <v>5.5</v>
      </c>
      <c r="X5" s="30">
        <v>4.5</v>
      </c>
      <c r="Y5" s="30" t="s">
        <v>185</v>
      </c>
      <c r="Z5" s="30">
        <v>15.5</v>
      </c>
      <c r="AA5" s="30">
        <v>10.7</v>
      </c>
      <c r="AB5" s="11">
        <f>Z5</f>
        <v>15.5</v>
      </c>
      <c r="AC5" s="11">
        <f>S5</f>
        <v>11</v>
      </c>
      <c r="AD5" s="12">
        <f t="shared" si="0"/>
        <v>4.354838709677419</v>
      </c>
      <c r="AE5" s="12">
        <f t="shared" si="1"/>
        <v>3.225806451612903</v>
      </c>
      <c r="AF5" s="12">
        <f t="shared" si="2"/>
        <v>2.3419354838709676</v>
      </c>
      <c r="AG5" s="12">
        <f t="shared" si="3"/>
        <v>0.42580645161290309</v>
      </c>
      <c r="AH5" s="12">
        <f t="shared" si="4"/>
        <v>3.161290322580645</v>
      </c>
      <c r="AI5" s="13">
        <f t="shared" si="5"/>
        <v>0.967741935483871</v>
      </c>
      <c r="AJ5" s="11">
        <f t="shared" si="6"/>
        <v>89</v>
      </c>
      <c r="AK5" s="11">
        <f t="shared" si="7"/>
        <v>94</v>
      </c>
      <c r="AL5" s="11">
        <f t="shared" si="8"/>
        <v>4</v>
      </c>
      <c r="AM5" s="11">
        <f t="shared" si="9"/>
        <v>7.3</v>
      </c>
      <c r="AN5" s="11">
        <f t="shared" si="10"/>
        <v>3.3</v>
      </c>
    </row>
    <row r="6" spans="1:40" s="11" customFormat="1" ht="15" customHeight="1" x14ac:dyDescent="0.55000000000000004">
      <c r="A6" s="11">
        <v>2</v>
      </c>
      <c r="B6" s="4" t="s">
        <v>265</v>
      </c>
      <c r="C6" s="11" t="s">
        <v>22</v>
      </c>
      <c r="D6" s="11">
        <v>33.799999999999997</v>
      </c>
      <c r="E6" s="11">
        <v>33.4</v>
      </c>
      <c r="F6" s="11">
        <v>25</v>
      </c>
      <c r="G6" s="11">
        <v>21.3</v>
      </c>
      <c r="H6" s="11">
        <v>2.6</v>
      </c>
      <c r="I6" s="11">
        <v>18.5</v>
      </c>
      <c r="J6" s="11">
        <v>13.3</v>
      </c>
      <c r="K6" s="11">
        <v>19.7</v>
      </c>
      <c r="L6" s="11">
        <v>88.3</v>
      </c>
      <c r="M6" s="11">
        <v>106.3</v>
      </c>
      <c r="N6" s="11">
        <v>-5.4</v>
      </c>
      <c r="O6" s="11">
        <v>11.3</v>
      </c>
      <c r="P6" s="31">
        <v>1.6</v>
      </c>
      <c r="Q6" s="31">
        <v>2.1</v>
      </c>
      <c r="R6" s="31">
        <v>3</v>
      </c>
      <c r="S6" s="31">
        <v>3.6</v>
      </c>
      <c r="T6" s="31">
        <v>2</v>
      </c>
      <c r="U6" s="31">
        <v>1.3</v>
      </c>
      <c r="V6" s="31">
        <v>2</v>
      </c>
      <c r="W6" s="31">
        <v>2.2999999999999998</v>
      </c>
      <c r="X6" s="31">
        <v>1</v>
      </c>
      <c r="Y6" s="30" t="s">
        <v>185</v>
      </c>
      <c r="Z6" s="31">
        <v>5</v>
      </c>
      <c r="AA6" s="31">
        <v>3.5</v>
      </c>
      <c r="AB6" s="11">
        <f t="shared" ref="AB6:AB16" si="11">Z6</f>
        <v>5</v>
      </c>
      <c r="AC6" s="11">
        <f t="shared" ref="AC6:AC16" si="12">S6</f>
        <v>3.6</v>
      </c>
      <c r="AD6" s="12">
        <f t="shared" si="0"/>
        <v>6.76</v>
      </c>
      <c r="AE6" s="12">
        <f t="shared" si="1"/>
        <v>5</v>
      </c>
      <c r="AF6" s="12">
        <f t="shared" si="2"/>
        <v>3.7</v>
      </c>
      <c r="AG6" s="12">
        <f t="shared" si="3"/>
        <v>1.0399999999999998</v>
      </c>
      <c r="AH6" s="12">
        <f t="shared" si="4"/>
        <v>3.94</v>
      </c>
      <c r="AI6" s="13">
        <f t="shared" si="5"/>
        <v>0.52</v>
      </c>
      <c r="AJ6" s="11">
        <f t="shared" si="6"/>
        <v>88.3</v>
      </c>
      <c r="AK6" s="11">
        <f t="shared" si="7"/>
        <v>106.3</v>
      </c>
      <c r="AL6" s="11">
        <f t="shared" si="8"/>
        <v>-5.4</v>
      </c>
      <c r="AM6" s="11">
        <f t="shared" si="9"/>
        <v>11.3</v>
      </c>
      <c r="AN6" s="11">
        <f t="shared" si="10"/>
        <v>16.700000000000003</v>
      </c>
    </row>
    <row r="7" spans="1:40" s="11" customFormat="1" ht="15" customHeight="1" x14ac:dyDescent="0.55000000000000004">
      <c r="A7" s="11">
        <v>2</v>
      </c>
      <c r="B7" s="4" t="s">
        <v>265</v>
      </c>
      <c r="C7" s="11" t="s">
        <v>24</v>
      </c>
      <c r="D7" s="11">
        <v>60.3</v>
      </c>
      <c r="E7" s="11">
        <v>56.7</v>
      </c>
      <c r="F7" s="11">
        <v>44</v>
      </c>
      <c r="G7" s="11">
        <v>37.299999999999997</v>
      </c>
      <c r="H7" s="11">
        <v>7</v>
      </c>
      <c r="I7" s="11">
        <v>31.3</v>
      </c>
      <c r="J7" s="11">
        <v>23.3</v>
      </c>
      <c r="K7" s="11">
        <v>38.5</v>
      </c>
      <c r="L7" s="11">
        <v>91</v>
      </c>
      <c r="M7" s="11">
        <v>104</v>
      </c>
      <c r="N7" s="11">
        <v>8.1999999999999993</v>
      </c>
      <c r="O7" s="11">
        <v>12.2</v>
      </c>
      <c r="P7" s="31">
        <v>2.4</v>
      </c>
      <c r="Q7" s="31">
        <v>3.8</v>
      </c>
      <c r="R7" s="31">
        <v>5.2</v>
      </c>
      <c r="S7" s="31">
        <v>7.3</v>
      </c>
      <c r="T7" s="31">
        <v>4</v>
      </c>
      <c r="U7" s="31">
        <v>2.2000000000000002</v>
      </c>
      <c r="V7" s="31">
        <v>3</v>
      </c>
      <c r="W7" s="31">
        <v>3.6</v>
      </c>
      <c r="X7" s="31">
        <v>2.2000000000000002</v>
      </c>
      <c r="Y7" s="30" t="s">
        <v>185</v>
      </c>
      <c r="Z7" s="31">
        <v>12</v>
      </c>
      <c r="AA7" s="31">
        <v>7.8</v>
      </c>
      <c r="AB7" s="11">
        <f t="shared" si="11"/>
        <v>12</v>
      </c>
      <c r="AC7" s="11">
        <f t="shared" si="12"/>
        <v>7.3</v>
      </c>
      <c r="AD7" s="12">
        <f t="shared" si="0"/>
        <v>5.0249999999999995</v>
      </c>
      <c r="AE7" s="12">
        <f t="shared" si="1"/>
        <v>3.6666666666666665</v>
      </c>
      <c r="AF7" s="12">
        <f t="shared" si="2"/>
        <v>2.6083333333333334</v>
      </c>
      <c r="AG7" s="12">
        <f t="shared" si="3"/>
        <v>0.66666666666666663</v>
      </c>
      <c r="AH7" s="12">
        <f t="shared" si="4"/>
        <v>3.2083333333333335</v>
      </c>
      <c r="AI7" s="13">
        <f t="shared" si="5"/>
        <v>0.58333333333333337</v>
      </c>
      <c r="AJ7" s="11">
        <f t="shared" si="6"/>
        <v>91</v>
      </c>
      <c r="AK7" s="11">
        <f t="shared" si="7"/>
        <v>104</v>
      </c>
      <c r="AL7" s="11">
        <f t="shared" si="8"/>
        <v>8.1999999999999993</v>
      </c>
      <c r="AM7" s="11">
        <f t="shared" si="9"/>
        <v>12.2</v>
      </c>
      <c r="AN7" s="11">
        <f t="shared" si="10"/>
        <v>4</v>
      </c>
    </row>
    <row r="8" spans="1:40" s="11" customFormat="1" ht="15" customHeight="1" x14ac:dyDescent="0.55000000000000004">
      <c r="A8" s="11">
        <v>2</v>
      </c>
      <c r="B8" s="4" t="s">
        <v>265</v>
      </c>
      <c r="C8" s="11" t="s">
        <v>25</v>
      </c>
      <c r="D8" s="11">
        <v>49</v>
      </c>
      <c r="E8" s="11">
        <v>43.7</v>
      </c>
      <c r="F8" s="11">
        <v>36</v>
      </c>
      <c r="G8" s="11">
        <v>31.3</v>
      </c>
      <c r="H8" s="11">
        <v>8.3000000000000007</v>
      </c>
      <c r="I8" s="11">
        <v>26.5</v>
      </c>
      <c r="J8" s="11">
        <v>20</v>
      </c>
      <c r="K8" s="11">
        <v>32</v>
      </c>
      <c r="L8" s="11">
        <v>88</v>
      </c>
      <c r="M8" s="11">
        <v>98.5</v>
      </c>
      <c r="N8" s="11">
        <v>1</v>
      </c>
      <c r="O8" s="11">
        <v>7</v>
      </c>
      <c r="P8" s="31">
        <v>2</v>
      </c>
      <c r="Q8" s="31">
        <v>3.8</v>
      </c>
      <c r="R8" s="31">
        <v>5</v>
      </c>
      <c r="S8" s="31">
        <v>6.5</v>
      </c>
      <c r="T8" s="31">
        <v>4</v>
      </c>
      <c r="U8" s="31">
        <v>1.8</v>
      </c>
      <c r="V8" s="31">
        <v>3</v>
      </c>
      <c r="W8" s="31">
        <v>3.3</v>
      </c>
      <c r="X8" s="31">
        <v>2.2000000000000002</v>
      </c>
      <c r="Y8" s="30" t="s">
        <v>185</v>
      </c>
      <c r="Z8" s="31">
        <v>12</v>
      </c>
      <c r="AA8" s="31">
        <v>7</v>
      </c>
      <c r="AB8" s="11">
        <f t="shared" si="11"/>
        <v>12</v>
      </c>
      <c r="AC8" s="11">
        <f t="shared" si="12"/>
        <v>6.5</v>
      </c>
      <c r="AD8" s="12">
        <f t="shared" si="0"/>
        <v>4.083333333333333</v>
      </c>
      <c r="AE8" s="12">
        <f t="shared" si="1"/>
        <v>3</v>
      </c>
      <c r="AF8" s="12">
        <f t="shared" si="2"/>
        <v>2.2083333333333335</v>
      </c>
      <c r="AG8" s="12">
        <f t="shared" si="3"/>
        <v>0.54166666666666663</v>
      </c>
      <c r="AH8" s="12">
        <f t="shared" si="4"/>
        <v>2.6666666666666665</v>
      </c>
      <c r="AI8" s="13">
        <f t="shared" si="5"/>
        <v>0.69166666666666676</v>
      </c>
      <c r="AJ8" s="11">
        <f t="shared" si="6"/>
        <v>88</v>
      </c>
      <c r="AK8" s="11">
        <f t="shared" si="7"/>
        <v>98.5</v>
      </c>
      <c r="AL8" s="11">
        <f t="shared" si="8"/>
        <v>1</v>
      </c>
      <c r="AM8" s="11">
        <f t="shared" si="9"/>
        <v>7</v>
      </c>
      <c r="AN8" s="11">
        <f t="shared" si="10"/>
        <v>6</v>
      </c>
    </row>
    <row r="9" spans="1:40" s="11" customFormat="1" ht="15" customHeight="1" x14ac:dyDescent="0.55000000000000004">
      <c r="A9" s="11">
        <v>2</v>
      </c>
      <c r="B9" s="4" t="s">
        <v>265</v>
      </c>
      <c r="C9" s="11" t="s">
        <v>26</v>
      </c>
      <c r="D9" s="11">
        <v>45</v>
      </c>
      <c r="E9" s="11">
        <v>41</v>
      </c>
      <c r="F9" s="11">
        <v>39</v>
      </c>
      <c r="G9" s="11">
        <v>32.5</v>
      </c>
      <c r="H9" s="11">
        <v>13.7</v>
      </c>
      <c r="I9" s="11">
        <v>31.5</v>
      </c>
      <c r="J9" s="11">
        <v>26</v>
      </c>
      <c r="K9" s="11">
        <v>36</v>
      </c>
      <c r="L9" s="11">
        <v>68</v>
      </c>
      <c r="M9" s="11">
        <v>81</v>
      </c>
      <c r="N9" s="11">
        <v>-24</v>
      </c>
      <c r="O9" s="11">
        <v>14</v>
      </c>
      <c r="P9" s="31">
        <v>3</v>
      </c>
      <c r="Q9" s="31">
        <v>4.7</v>
      </c>
      <c r="R9" s="31">
        <v>6</v>
      </c>
      <c r="S9" s="31">
        <v>7.5</v>
      </c>
      <c r="T9" s="31">
        <v>4</v>
      </c>
      <c r="U9" s="31">
        <v>2.2999999999999998</v>
      </c>
      <c r="V9" s="31">
        <v>4</v>
      </c>
      <c r="W9" s="31">
        <v>4.3</v>
      </c>
      <c r="X9" s="31">
        <v>3</v>
      </c>
      <c r="Y9" s="30" t="s">
        <v>185</v>
      </c>
      <c r="Z9" s="31">
        <v>9</v>
      </c>
      <c r="AA9" s="31">
        <v>8.3000000000000007</v>
      </c>
      <c r="AB9" s="11">
        <f t="shared" si="11"/>
        <v>9</v>
      </c>
      <c r="AC9" s="11">
        <f t="shared" si="12"/>
        <v>7.5</v>
      </c>
      <c r="AD9" s="12">
        <f t="shared" si="0"/>
        <v>5</v>
      </c>
      <c r="AE9" s="12">
        <f t="shared" si="1"/>
        <v>4.333333333333333</v>
      </c>
      <c r="AF9" s="12">
        <f t="shared" si="2"/>
        <v>3.5</v>
      </c>
      <c r="AG9" s="12">
        <f t="shared" si="3"/>
        <v>0.61111111111111116</v>
      </c>
      <c r="AH9" s="12">
        <f t="shared" si="4"/>
        <v>4</v>
      </c>
      <c r="AI9" s="13">
        <f t="shared" si="5"/>
        <v>1.5222222222222221</v>
      </c>
      <c r="AJ9" s="11">
        <f t="shared" si="6"/>
        <v>68</v>
      </c>
      <c r="AK9" s="11">
        <f t="shared" si="7"/>
        <v>81</v>
      </c>
      <c r="AL9" s="11">
        <f t="shared" si="8"/>
        <v>-24</v>
      </c>
      <c r="AM9" s="11">
        <f t="shared" si="9"/>
        <v>14</v>
      </c>
      <c r="AN9" s="11">
        <f t="shared" si="10"/>
        <v>38</v>
      </c>
    </row>
    <row r="10" spans="1:40" s="11" customFormat="1" ht="15" customHeight="1" x14ac:dyDescent="0.55000000000000004">
      <c r="A10" s="11">
        <v>2</v>
      </c>
      <c r="B10" s="4" t="s">
        <v>265</v>
      </c>
      <c r="C10" s="11" t="s">
        <v>27</v>
      </c>
      <c r="D10" s="11">
        <v>51</v>
      </c>
      <c r="E10" s="11">
        <v>44.3</v>
      </c>
      <c r="F10" s="11">
        <v>34</v>
      </c>
      <c r="G10" s="11">
        <v>31</v>
      </c>
      <c r="H10" s="11">
        <v>10.7</v>
      </c>
      <c r="I10" s="11">
        <v>23.5</v>
      </c>
      <c r="J10" s="11">
        <v>18.5</v>
      </c>
      <c r="K10" s="11">
        <v>40</v>
      </c>
      <c r="L10" s="11">
        <v>114</v>
      </c>
      <c r="M10" s="11">
        <v>97.7</v>
      </c>
      <c r="N10" s="11">
        <v>-0.3</v>
      </c>
      <c r="O10" s="11">
        <v>10.6</v>
      </c>
      <c r="P10" s="31">
        <v>2</v>
      </c>
      <c r="Q10" s="31">
        <v>3.7</v>
      </c>
      <c r="R10" s="31">
        <v>5</v>
      </c>
      <c r="S10" s="31">
        <v>6.3</v>
      </c>
      <c r="T10" s="31">
        <v>3.5</v>
      </c>
      <c r="U10" s="31">
        <v>1.8</v>
      </c>
      <c r="V10" s="31">
        <v>2.8</v>
      </c>
      <c r="W10" s="31">
        <v>3.2</v>
      </c>
      <c r="X10" s="31">
        <v>2</v>
      </c>
      <c r="Y10" s="30" t="s">
        <v>185</v>
      </c>
      <c r="Z10" s="31">
        <v>10.5</v>
      </c>
      <c r="AA10" s="31">
        <v>6.8</v>
      </c>
      <c r="AB10" s="11">
        <f t="shared" si="11"/>
        <v>10.5</v>
      </c>
      <c r="AC10" s="11">
        <f t="shared" si="12"/>
        <v>6.3</v>
      </c>
      <c r="AD10" s="12">
        <f t="shared" si="0"/>
        <v>4.8571428571428568</v>
      </c>
      <c r="AE10" s="12">
        <f t="shared" si="1"/>
        <v>3.2380952380952381</v>
      </c>
      <c r="AF10" s="12">
        <f t="shared" si="2"/>
        <v>2.2380952380952381</v>
      </c>
      <c r="AG10" s="12">
        <f t="shared" si="3"/>
        <v>0.47619047619047616</v>
      </c>
      <c r="AH10" s="12">
        <f t="shared" si="4"/>
        <v>3.8095238095238093</v>
      </c>
      <c r="AI10" s="13">
        <f t="shared" si="5"/>
        <v>1.019047619047619</v>
      </c>
      <c r="AJ10" s="11">
        <f t="shared" si="6"/>
        <v>114</v>
      </c>
      <c r="AK10" s="11">
        <f t="shared" si="7"/>
        <v>97.7</v>
      </c>
      <c r="AL10" s="11">
        <f t="shared" si="8"/>
        <v>-0.3</v>
      </c>
      <c r="AM10" s="11">
        <f t="shared" si="9"/>
        <v>10.6</v>
      </c>
      <c r="AN10" s="11">
        <f t="shared" si="10"/>
        <v>10.9</v>
      </c>
    </row>
    <row r="11" spans="1:40" s="11" customFormat="1" ht="15" customHeight="1" x14ac:dyDescent="0.55000000000000004">
      <c r="A11" s="11">
        <v>2</v>
      </c>
      <c r="B11" s="4" t="s">
        <v>265</v>
      </c>
      <c r="C11" s="11" t="s">
        <v>28</v>
      </c>
      <c r="D11" s="11">
        <v>48.7</v>
      </c>
      <c r="E11" s="11">
        <v>51</v>
      </c>
      <c r="F11" s="11">
        <v>42.3</v>
      </c>
      <c r="G11" s="11">
        <v>33.299999999999997</v>
      </c>
      <c r="H11" s="11">
        <v>11.2</v>
      </c>
      <c r="I11" s="11">
        <v>32.299999999999997</v>
      </c>
      <c r="J11" s="11">
        <v>21.8</v>
      </c>
      <c r="K11" s="11">
        <v>36</v>
      </c>
      <c r="L11" s="11">
        <v>43</v>
      </c>
      <c r="M11" s="11">
        <v>99.3</v>
      </c>
      <c r="N11" s="11">
        <v>-11.6</v>
      </c>
      <c r="O11" s="11">
        <v>14.4</v>
      </c>
      <c r="P11" s="31">
        <v>2.2999999999999998</v>
      </c>
      <c r="Q11" s="31">
        <v>3.5</v>
      </c>
      <c r="R11" s="31">
        <v>5</v>
      </c>
      <c r="S11" s="31">
        <v>6.5</v>
      </c>
      <c r="T11" s="31" t="s">
        <v>185</v>
      </c>
      <c r="U11" s="31">
        <v>2.2000000000000002</v>
      </c>
      <c r="V11" s="31">
        <v>3.2</v>
      </c>
      <c r="W11" s="31">
        <v>4.2</v>
      </c>
      <c r="X11" s="31">
        <v>2.5</v>
      </c>
      <c r="Y11" s="30" t="s">
        <v>185</v>
      </c>
      <c r="Z11" s="31">
        <v>11.5</v>
      </c>
      <c r="AA11" s="31">
        <v>8.1999999999999993</v>
      </c>
      <c r="AB11" s="11">
        <f t="shared" si="11"/>
        <v>11.5</v>
      </c>
      <c r="AC11" s="11">
        <f t="shared" si="12"/>
        <v>6.5</v>
      </c>
      <c r="AD11" s="12">
        <f t="shared" si="0"/>
        <v>4.2347826086956522</v>
      </c>
      <c r="AE11" s="12">
        <f t="shared" si="1"/>
        <v>3.678260869565217</v>
      </c>
      <c r="AF11" s="12">
        <f t="shared" si="2"/>
        <v>2.8086956521739128</v>
      </c>
      <c r="AG11" s="12">
        <f t="shared" si="3"/>
        <v>0.91304347826086929</v>
      </c>
      <c r="AH11" s="12">
        <f t="shared" si="4"/>
        <v>3.1304347826086958</v>
      </c>
      <c r="AI11" s="13">
        <f t="shared" si="5"/>
        <v>0.9739130434782608</v>
      </c>
      <c r="AJ11" s="11">
        <f t="shared" si="6"/>
        <v>43</v>
      </c>
      <c r="AK11" s="11">
        <f t="shared" si="7"/>
        <v>99.3</v>
      </c>
      <c r="AL11" s="11">
        <f t="shared" si="8"/>
        <v>-11.6</v>
      </c>
      <c r="AM11" s="11">
        <f t="shared" si="9"/>
        <v>14.4</v>
      </c>
      <c r="AN11" s="11">
        <f t="shared" si="10"/>
        <v>26</v>
      </c>
    </row>
    <row r="12" spans="1:40" s="11" customFormat="1" ht="15" customHeight="1" x14ac:dyDescent="0.55000000000000004">
      <c r="A12" s="11">
        <v>2</v>
      </c>
      <c r="B12" s="4" t="s">
        <v>265</v>
      </c>
      <c r="C12" s="11" t="s">
        <v>29</v>
      </c>
      <c r="D12" s="11">
        <v>36.799999999999997</v>
      </c>
      <c r="E12" s="11">
        <v>37.799999999999997</v>
      </c>
      <c r="F12" s="11">
        <v>37</v>
      </c>
      <c r="G12" s="11">
        <v>27.5</v>
      </c>
      <c r="H12" s="11">
        <v>13.8</v>
      </c>
      <c r="I12" s="11">
        <v>30.2</v>
      </c>
      <c r="J12" s="11">
        <v>19.5</v>
      </c>
      <c r="K12" s="11">
        <v>31.7</v>
      </c>
      <c r="L12" s="11">
        <v>61.8</v>
      </c>
      <c r="M12" s="11">
        <v>98</v>
      </c>
      <c r="N12" s="11">
        <v>-1.3</v>
      </c>
      <c r="O12" s="11">
        <v>-2.8</v>
      </c>
      <c r="P12" s="31">
        <v>3</v>
      </c>
      <c r="Q12" s="31">
        <v>4.3</v>
      </c>
      <c r="R12" s="31">
        <v>5.8</v>
      </c>
      <c r="S12" s="31">
        <v>7.3</v>
      </c>
      <c r="T12" s="31">
        <v>3.3</v>
      </c>
      <c r="U12" s="31">
        <v>2.2999999999999998</v>
      </c>
      <c r="V12" s="31">
        <v>3.5</v>
      </c>
      <c r="W12" s="31">
        <v>4</v>
      </c>
      <c r="X12" s="31">
        <v>2.8</v>
      </c>
      <c r="Y12" s="30" t="s">
        <v>185</v>
      </c>
      <c r="Z12" s="31">
        <v>11.8</v>
      </c>
      <c r="AA12" s="31">
        <v>8</v>
      </c>
      <c r="AB12" s="11">
        <f t="shared" si="11"/>
        <v>11.8</v>
      </c>
      <c r="AC12" s="11">
        <f t="shared" si="12"/>
        <v>7.3</v>
      </c>
      <c r="AD12" s="12">
        <f t="shared" si="0"/>
        <v>3.1186440677966099</v>
      </c>
      <c r="AE12" s="12">
        <f t="shared" si="1"/>
        <v>3.1355932203389827</v>
      </c>
      <c r="AF12" s="12">
        <f t="shared" si="2"/>
        <v>2.5593220338983049</v>
      </c>
      <c r="AG12" s="12">
        <f t="shared" si="3"/>
        <v>0.90677966101694907</v>
      </c>
      <c r="AH12" s="12">
        <f t="shared" si="4"/>
        <v>2.6864406779661016</v>
      </c>
      <c r="AI12" s="13">
        <f t="shared" si="5"/>
        <v>1.1694915254237288</v>
      </c>
      <c r="AJ12" s="11">
        <f t="shared" si="6"/>
        <v>61.8</v>
      </c>
      <c r="AK12" s="11">
        <f t="shared" si="7"/>
        <v>98</v>
      </c>
      <c r="AL12" s="11">
        <f t="shared" si="8"/>
        <v>-1.3</v>
      </c>
      <c r="AM12" s="11">
        <f t="shared" si="9"/>
        <v>-2.8</v>
      </c>
      <c r="AN12" s="11">
        <f t="shared" si="10"/>
        <v>-1.4999999999999998</v>
      </c>
    </row>
    <row r="13" spans="1:40" s="11" customFormat="1" ht="15" customHeight="1" x14ac:dyDescent="0.55000000000000004">
      <c r="A13" s="11">
        <v>2</v>
      </c>
      <c r="B13" s="4" t="s">
        <v>265</v>
      </c>
      <c r="C13" s="11" t="s">
        <v>30</v>
      </c>
      <c r="D13" s="11">
        <v>51</v>
      </c>
      <c r="E13" s="11">
        <v>56</v>
      </c>
      <c r="F13" s="11">
        <v>42</v>
      </c>
      <c r="G13" s="11">
        <v>35</v>
      </c>
      <c r="H13" s="11">
        <v>13.3</v>
      </c>
      <c r="I13" s="11">
        <v>33.5</v>
      </c>
      <c r="J13" s="11">
        <v>22</v>
      </c>
      <c r="K13" s="11">
        <v>41</v>
      </c>
      <c r="L13" s="11">
        <v>76</v>
      </c>
      <c r="M13" s="11">
        <v>105</v>
      </c>
      <c r="N13" s="11">
        <v>0</v>
      </c>
      <c r="O13" s="11">
        <v>13</v>
      </c>
      <c r="P13" s="31">
        <v>2.7</v>
      </c>
      <c r="Q13" s="31">
        <v>4.5</v>
      </c>
      <c r="R13" s="31">
        <v>7</v>
      </c>
      <c r="S13" s="31" t="s">
        <v>185</v>
      </c>
      <c r="T13" s="31" t="s">
        <v>185</v>
      </c>
      <c r="U13" s="31">
        <v>2</v>
      </c>
      <c r="V13" s="31">
        <v>4</v>
      </c>
      <c r="W13" s="31">
        <v>5</v>
      </c>
      <c r="X13" s="31">
        <v>2.7</v>
      </c>
      <c r="Y13" s="30" t="s">
        <v>185</v>
      </c>
      <c r="Z13" s="31" t="s">
        <v>185</v>
      </c>
      <c r="AA13" s="31">
        <v>8.3000000000000007</v>
      </c>
      <c r="AB13" s="11" t="str">
        <f t="shared" si="11"/>
        <v>NA</v>
      </c>
      <c r="AC13" s="11" t="str">
        <f t="shared" si="12"/>
        <v>NA</v>
      </c>
      <c r="AD13" s="12" t="str">
        <f t="shared" si="0"/>
        <v>NA</v>
      </c>
      <c r="AE13" s="12" t="str">
        <f t="shared" si="1"/>
        <v>NA</v>
      </c>
      <c r="AF13" s="12" t="str">
        <f t="shared" si="2"/>
        <v>NA</v>
      </c>
      <c r="AG13" s="12" t="str">
        <f t="shared" si="3"/>
        <v>NA</v>
      </c>
      <c r="AH13" s="12" t="str">
        <f t="shared" si="4"/>
        <v>NA</v>
      </c>
      <c r="AI13" s="13" t="str">
        <f t="shared" si="5"/>
        <v>NA</v>
      </c>
      <c r="AJ13" s="11">
        <f t="shared" si="6"/>
        <v>76</v>
      </c>
      <c r="AK13" s="11">
        <f t="shared" si="7"/>
        <v>105</v>
      </c>
      <c r="AL13" s="11">
        <f t="shared" si="8"/>
        <v>0</v>
      </c>
      <c r="AM13" s="11">
        <f t="shared" si="9"/>
        <v>13</v>
      </c>
      <c r="AN13" s="11">
        <f t="shared" si="10"/>
        <v>13</v>
      </c>
    </row>
    <row r="14" spans="1:40" s="11" customFormat="1" ht="15" customHeight="1" x14ac:dyDescent="0.55000000000000004">
      <c r="A14" s="11">
        <v>2</v>
      </c>
      <c r="B14" s="4" t="s">
        <v>265</v>
      </c>
      <c r="C14" s="11" t="s">
        <v>31</v>
      </c>
      <c r="D14" s="11">
        <v>71.2</v>
      </c>
      <c r="E14" s="11">
        <v>63.3</v>
      </c>
      <c r="F14" s="11">
        <v>55</v>
      </c>
      <c r="G14" s="11">
        <v>45.1</v>
      </c>
      <c r="H14" s="11">
        <v>13.8</v>
      </c>
      <c r="I14" s="11">
        <v>42.8</v>
      </c>
      <c r="J14" s="11">
        <v>30.4</v>
      </c>
      <c r="K14" s="11">
        <v>51.2</v>
      </c>
      <c r="L14" s="11">
        <v>83.3</v>
      </c>
      <c r="M14" s="11">
        <v>89.7</v>
      </c>
      <c r="N14" s="11">
        <v>-6.4</v>
      </c>
      <c r="O14" s="11">
        <v>9.5</v>
      </c>
      <c r="P14" s="31">
        <v>3</v>
      </c>
      <c r="Q14" s="31">
        <v>6</v>
      </c>
      <c r="R14" s="31">
        <v>8</v>
      </c>
      <c r="S14" s="31">
        <v>10</v>
      </c>
      <c r="T14" s="31" t="s">
        <v>185</v>
      </c>
      <c r="U14" s="31">
        <v>2.9</v>
      </c>
      <c r="V14" s="31">
        <v>5</v>
      </c>
      <c r="W14" s="31">
        <v>5.9</v>
      </c>
      <c r="X14" s="31">
        <v>3.5</v>
      </c>
      <c r="Y14" s="30" t="s">
        <v>185</v>
      </c>
      <c r="Z14" s="31" t="s">
        <v>185</v>
      </c>
      <c r="AA14" s="31">
        <v>11</v>
      </c>
      <c r="AB14" s="11" t="str">
        <f t="shared" si="11"/>
        <v>NA</v>
      </c>
      <c r="AC14" s="11">
        <f t="shared" si="12"/>
        <v>10</v>
      </c>
      <c r="AD14" s="12" t="str">
        <f t="shared" si="0"/>
        <v>NA</v>
      </c>
      <c r="AE14" s="12" t="str">
        <f t="shared" si="1"/>
        <v>NA</v>
      </c>
      <c r="AF14" s="12" t="str">
        <f t="shared" si="2"/>
        <v>NA</v>
      </c>
      <c r="AG14" s="12" t="str">
        <f t="shared" si="3"/>
        <v>NA</v>
      </c>
      <c r="AH14" s="12" t="str">
        <f t="shared" si="4"/>
        <v>NA</v>
      </c>
      <c r="AI14" s="13" t="str">
        <f t="shared" si="5"/>
        <v>NA</v>
      </c>
      <c r="AJ14" s="11">
        <f t="shared" si="6"/>
        <v>83.3</v>
      </c>
      <c r="AK14" s="11">
        <f t="shared" si="7"/>
        <v>89.7</v>
      </c>
      <c r="AL14" s="11">
        <f t="shared" si="8"/>
        <v>-6.4</v>
      </c>
      <c r="AM14" s="11">
        <f t="shared" si="9"/>
        <v>9.5</v>
      </c>
      <c r="AN14" s="11">
        <f t="shared" si="10"/>
        <v>15.9</v>
      </c>
    </row>
    <row r="15" spans="1:40" s="11" customFormat="1" ht="15" customHeight="1" x14ac:dyDescent="0.55000000000000004">
      <c r="A15" s="11">
        <v>2</v>
      </c>
      <c r="B15" s="4" t="s">
        <v>265</v>
      </c>
      <c r="C15" s="11" t="s">
        <v>32</v>
      </c>
      <c r="D15" s="11">
        <v>62.1</v>
      </c>
      <c r="E15" s="11">
        <v>62.8</v>
      </c>
      <c r="F15" s="11">
        <v>51.3</v>
      </c>
      <c r="G15" s="11">
        <v>42.7</v>
      </c>
      <c r="H15" s="11">
        <v>18.2</v>
      </c>
      <c r="I15" s="11">
        <v>40.4</v>
      </c>
      <c r="J15" s="11">
        <v>26.9</v>
      </c>
      <c r="K15" s="11">
        <v>52.3</v>
      </c>
      <c r="L15" s="11">
        <v>72.5</v>
      </c>
      <c r="M15" s="11">
        <v>96.6</v>
      </c>
      <c r="N15" s="11">
        <v>2.4</v>
      </c>
      <c r="O15" s="11">
        <v>14.7</v>
      </c>
      <c r="P15" s="31">
        <v>3.3</v>
      </c>
      <c r="Q15" s="31">
        <v>6.4</v>
      </c>
      <c r="R15" s="31">
        <v>8.6</v>
      </c>
      <c r="S15" s="31">
        <v>10.9</v>
      </c>
      <c r="T15" s="31">
        <v>5.5</v>
      </c>
      <c r="U15" s="31">
        <v>2.8</v>
      </c>
      <c r="V15" s="31">
        <v>5.3</v>
      </c>
      <c r="W15" s="31">
        <v>6.4</v>
      </c>
      <c r="X15" s="31">
        <v>4.3</v>
      </c>
      <c r="Y15" s="30" t="s">
        <v>185</v>
      </c>
      <c r="Z15" s="31">
        <v>17</v>
      </c>
      <c r="AA15" s="31">
        <v>12.3</v>
      </c>
      <c r="AB15" s="11">
        <f t="shared" si="11"/>
        <v>17</v>
      </c>
      <c r="AC15" s="11">
        <f t="shared" si="12"/>
        <v>10.9</v>
      </c>
      <c r="AD15" s="12">
        <f t="shared" si="0"/>
        <v>3.6529411764705881</v>
      </c>
      <c r="AE15" s="12">
        <f t="shared" si="1"/>
        <v>3.0176470588235293</v>
      </c>
      <c r="AF15" s="12">
        <f t="shared" si="2"/>
        <v>2.3764705882352941</v>
      </c>
      <c r="AG15" s="12">
        <f t="shared" si="3"/>
        <v>0.79411764705882348</v>
      </c>
      <c r="AH15" s="12">
        <f t="shared" si="4"/>
        <v>3.0764705882352938</v>
      </c>
      <c r="AI15" s="13">
        <f t="shared" si="5"/>
        <v>1.0705882352941176</v>
      </c>
      <c r="AJ15" s="11">
        <f t="shared" si="6"/>
        <v>72.5</v>
      </c>
      <c r="AK15" s="11">
        <f t="shared" si="7"/>
        <v>96.6</v>
      </c>
      <c r="AL15" s="11">
        <f t="shared" si="8"/>
        <v>2.4</v>
      </c>
      <c r="AM15" s="11">
        <f t="shared" si="9"/>
        <v>14.7</v>
      </c>
      <c r="AN15" s="11">
        <f t="shared" si="10"/>
        <v>12.299999999999999</v>
      </c>
    </row>
    <row r="16" spans="1:40" s="11" customFormat="1" ht="15" customHeight="1" x14ac:dyDescent="0.55000000000000004">
      <c r="A16" s="11">
        <v>2</v>
      </c>
      <c r="B16" s="4" t="s">
        <v>265</v>
      </c>
      <c r="C16" s="11" t="s">
        <v>33</v>
      </c>
      <c r="D16" s="11">
        <v>30.4</v>
      </c>
      <c r="E16" s="11">
        <v>31.6</v>
      </c>
      <c r="F16" s="11">
        <v>18.5</v>
      </c>
      <c r="G16" s="11">
        <v>18.8</v>
      </c>
      <c r="H16" s="11">
        <v>12.7</v>
      </c>
      <c r="I16" s="11">
        <v>10.7</v>
      </c>
      <c r="J16" s="11">
        <v>10</v>
      </c>
      <c r="K16" s="11">
        <v>28</v>
      </c>
      <c r="L16" s="11">
        <v>106.2</v>
      </c>
      <c r="M16" s="11">
        <v>114.3</v>
      </c>
      <c r="N16" s="11">
        <v>1.5</v>
      </c>
      <c r="O16" s="11">
        <v>16.600000000000001</v>
      </c>
      <c r="P16" s="31" t="s">
        <v>185</v>
      </c>
      <c r="Q16" s="31" t="s">
        <v>185</v>
      </c>
      <c r="R16" s="31" t="s">
        <v>185</v>
      </c>
      <c r="S16" s="31" t="s">
        <v>185</v>
      </c>
      <c r="T16" s="31" t="s">
        <v>185</v>
      </c>
      <c r="U16" s="31">
        <v>1</v>
      </c>
      <c r="V16" s="31">
        <v>2</v>
      </c>
      <c r="W16" s="31">
        <v>2.8</v>
      </c>
      <c r="X16" s="31">
        <v>1.9</v>
      </c>
      <c r="Y16" s="30" t="s">
        <v>185</v>
      </c>
      <c r="Z16" s="31" t="s">
        <v>185</v>
      </c>
      <c r="AA16" s="31">
        <v>5.3</v>
      </c>
      <c r="AB16" s="11" t="str">
        <f t="shared" si="11"/>
        <v>NA</v>
      </c>
      <c r="AC16" s="11" t="str">
        <f t="shared" si="12"/>
        <v>NA</v>
      </c>
      <c r="AD16" s="12" t="str">
        <f t="shared" si="0"/>
        <v>NA</v>
      </c>
      <c r="AE16" s="12" t="str">
        <f t="shared" si="1"/>
        <v>NA</v>
      </c>
      <c r="AF16" s="12" t="str">
        <f t="shared" si="2"/>
        <v>NA</v>
      </c>
      <c r="AG16" s="12" t="str">
        <f t="shared" si="3"/>
        <v>NA</v>
      </c>
      <c r="AH16" s="12" t="str">
        <f t="shared" si="4"/>
        <v>NA</v>
      </c>
      <c r="AI16" s="13" t="str">
        <f t="shared" si="5"/>
        <v>NA</v>
      </c>
      <c r="AJ16" s="11">
        <f t="shared" si="6"/>
        <v>106.2</v>
      </c>
      <c r="AK16" s="11">
        <f t="shared" si="7"/>
        <v>114.3</v>
      </c>
      <c r="AL16" s="11">
        <f t="shared" si="8"/>
        <v>1.5</v>
      </c>
      <c r="AM16" s="11">
        <f t="shared" si="9"/>
        <v>16.600000000000001</v>
      </c>
      <c r="AN16" s="11">
        <f t="shared" si="10"/>
        <v>15.100000000000001</v>
      </c>
    </row>
    <row r="17" spans="1:41" s="11" customFormat="1" ht="15" customHeight="1" x14ac:dyDescent="0.55000000000000004">
      <c r="A17" s="11">
        <v>3</v>
      </c>
      <c r="B17" s="4" t="s">
        <v>280</v>
      </c>
      <c r="C17" s="10" t="s">
        <v>196</v>
      </c>
      <c r="D17" s="10">
        <v>134.30000000000001</v>
      </c>
      <c r="E17" s="10">
        <v>137</v>
      </c>
      <c r="F17" s="10">
        <v>106.6</v>
      </c>
      <c r="G17" s="10">
        <v>95</v>
      </c>
      <c r="H17" s="10">
        <v>28.8</v>
      </c>
      <c r="I17" s="10">
        <v>82</v>
      </c>
      <c r="J17" s="10">
        <v>65.400000000000006</v>
      </c>
      <c r="K17" s="10">
        <v>97.3</v>
      </c>
      <c r="L17" s="10">
        <v>81</v>
      </c>
      <c r="M17" s="10">
        <v>95</v>
      </c>
      <c r="N17" s="10">
        <v>-10.3</v>
      </c>
      <c r="O17" s="10">
        <v>-1.8</v>
      </c>
      <c r="P17" s="30">
        <v>12.4</v>
      </c>
      <c r="Q17" s="30">
        <v>17.3</v>
      </c>
      <c r="R17" s="30">
        <v>22.3</v>
      </c>
      <c r="S17" s="30">
        <v>30.8</v>
      </c>
      <c r="T17" s="30">
        <v>20.5</v>
      </c>
      <c r="U17" s="30">
        <v>7.3</v>
      </c>
      <c r="V17" s="30">
        <v>13.2</v>
      </c>
      <c r="W17" s="30">
        <v>17</v>
      </c>
      <c r="X17" s="30">
        <v>14.3</v>
      </c>
      <c r="Y17" s="30" t="s">
        <v>185</v>
      </c>
      <c r="Z17" s="30">
        <v>45.5</v>
      </c>
      <c r="AA17" s="30">
        <v>28</v>
      </c>
      <c r="AB17" s="11">
        <f>Z17</f>
        <v>45.5</v>
      </c>
      <c r="AC17" s="11">
        <f>S17</f>
        <v>30.8</v>
      </c>
      <c r="AD17" s="12">
        <f t="shared" si="0"/>
        <v>2.9516483516483518</v>
      </c>
      <c r="AE17" s="12">
        <f t="shared" si="1"/>
        <v>2.3428571428571425</v>
      </c>
      <c r="AF17" s="12">
        <f t="shared" si="2"/>
        <v>1.8021978021978022</v>
      </c>
      <c r="AG17" s="12">
        <f t="shared" si="3"/>
        <v>0.3648351648351647</v>
      </c>
      <c r="AH17" s="12">
        <f t="shared" si="4"/>
        <v>2.1384615384615384</v>
      </c>
      <c r="AI17" s="13">
        <f t="shared" si="5"/>
        <v>0.63296703296703294</v>
      </c>
      <c r="AJ17" s="11">
        <f t="shared" si="6"/>
        <v>81</v>
      </c>
      <c r="AK17" s="11">
        <f t="shared" si="7"/>
        <v>95</v>
      </c>
      <c r="AL17" s="11">
        <f t="shared" si="8"/>
        <v>-10.3</v>
      </c>
      <c r="AM17" s="11">
        <f t="shared" si="9"/>
        <v>-1.8</v>
      </c>
      <c r="AN17" s="11">
        <f t="shared" si="10"/>
        <v>8.5</v>
      </c>
      <c r="AO17" s="10"/>
    </row>
    <row r="18" spans="1:41" s="11" customFormat="1" ht="15" customHeight="1" x14ac:dyDescent="0.55000000000000004">
      <c r="A18" s="11">
        <v>3</v>
      </c>
      <c r="B18" s="4" t="s">
        <v>280</v>
      </c>
      <c r="C18" s="10" t="s">
        <v>197</v>
      </c>
      <c r="D18" s="10">
        <v>523.5</v>
      </c>
      <c r="E18" s="10">
        <v>537.5</v>
      </c>
      <c r="F18" s="10">
        <v>403.3</v>
      </c>
      <c r="G18" s="10">
        <v>492.7</v>
      </c>
      <c r="H18" s="10">
        <v>126.5</v>
      </c>
      <c r="I18" s="10">
        <v>305.7</v>
      </c>
      <c r="J18" s="10">
        <v>278.3</v>
      </c>
      <c r="K18" s="10">
        <v>404.5</v>
      </c>
      <c r="L18" s="10">
        <v>87.5</v>
      </c>
      <c r="M18" s="10">
        <v>93.5</v>
      </c>
      <c r="N18" s="10">
        <v>5.3</v>
      </c>
      <c r="O18" s="10">
        <v>42</v>
      </c>
      <c r="P18" s="30">
        <v>31.3</v>
      </c>
      <c r="Q18" s="30">
        <v>48.3</v>
      </c>
      <c r="R18" s="30">
        <v>61</v>
      </c>
      <c r="S18" s="30">
        <v>72.5</v>
      </c>
      <c r="T18" s="31" t="s">
        <v>185</v>
      </c>
      <c r="U18" s="30">
        <v>37.299999999999997</v>
      </c>
      <c r="V18" s="30">
        <v>40.299999999999997</v>
      </c>
      <c r="W18" s="30">
        <v>47.5</v>
      </c>
      <c r="X18" s="30">
        <v>39.299999999999997</v>
      </c>
      <c r="Y18" s="30" t="s">
        <v>185</v>
      </c>
      <c r="Z18" s="30">
        <v>124</v>
      </c>
      <c r="AA18" s="30">
        <v>93.3</v>
      </c>
      <c r="AB18" s="11">
        <f>Z18</f>
        <v>124</v>
      </c>
      <c r="AC18" s="11">
        <f>S18</f>
        <v>72.5</v>
      </c>
      <c r="AD18" s="12">
        <f t="shared" si="0"/>
        <v>4.221774193548387</v>
      </c>
      <c r="AE18" s="12">
        <f t="shared" si="1"/>
        <v>3.2524193548387097</v>
      </c>
      <c r="AF18" s="12">
        <f t="shared" si="2"/>
        <v>2.4653225806451613</v>
      </c>
      <c r="AG18" s="12">
        <f t="shared" si="3"/>
        <v>0.22096774193548369</v>
      </c>
      <c r="AH18" s="12">
        <f t="shared" si="4"/>
        <v>3.2620967741935485</v>
      </c>
      <c r="AI18" s="13">
        <f t="shared" si="5"/>
        <v>1.0201612903225807</v>
      </c>
      <c r="AJ18" s="11">
        <f t="shared" si="6"/>
        <v>87.5</v>
      </c>
      <c r="AK18" s="11">
        <f t="shared" si="7"/>
        <v>93.5</v>
      </c>
      <c r="AL18" s="11">
        <f t="shared" si="8"/>
        <v>5.3</v>
      </c>
      <c r="AM18" s="11">
        <f t="shared" si="9"/>
        <v>42</v>
      </c>
      <c r="AN18" s="11">
        <f t="shared" si="10"/>
        <v>36.700000000000003</v>
      </c>
      <c r="AO18" s="10"/>
    </row>
    <row r="19" spans="1:41" s="11" customFormat="1" ht="15" customHeight="1" x14ac:dyDescent="0.55000000000000004">
      <c r="A19" s="11">
        <v>3</v>
      </c>
      <c r="B19" s="4" t="s">
        <v>280</v>
      </c>
      <c r="C19" s="10" t="s">
        <v>198</v>
      </c>
      <c r="D19" s="10">
        <v>562</v>
      </c>
      <c r="E19" s="10">
        <v>586</v>
      </c>
      <c r="F19" s="10">
        <v>397</v>
      </c>
      <c r="G19" s="10">
        <v>403.5</v>
      </c>
      <c r="H19" s="10">
        <v>114</v>
      </c>
      <c r="I19" s="10">
        <v>279.7</v>
      </c>
      <c r="J19" s="10">
        <v>282.5</v>
      </c>
      <c r="K19" s="10">
        <v>393</v>
      </c>
      <c r="L19" s="10">
        <v>87.5</v>
      </c>
      <c r="M19" s="10">
        <v>88</v>
      </c>
      <c r="N19" s="10">
        <v>1.8</v>
      </c>
      <c r="O19" s="10">
        <v>18.3</v>
      </c>
      <c r="P19" s="30">
        <v>26</v>
      </c>
      <c r="Q19" s="30">
        <v>37</v>
      </c>
      <c r="R19" s="30">
        <v>56</v>
      </c>
      <c r="S19" s="30">
        <v>68.3</v>
      </c>
      <c r="T19" s="30">
        <v>52</v>
      </c>
      <c r="U19" s="30">
        <v>27</v>
      </c>
      <c r="V19" s="30">
        <v>32.700000000000003</v>
      </c>
      <c r="W19" s="30">
        <v>43.3</v>
      </c>
      <c r="X19" s="30">
        <v>36</v>
      </c>
      <c r="Y19" s="30" t="s">
        <v>185</v>
      </c>
      <c r="Z19" s="30">
        <v>110.3</v>
      </c>
      <c r="AA19" s="30">
        <v>92.7</v>
      </c>
      <c r="AB19" s="11">
        <f>Z19</f>
        <v>110.3</v>
      </c>
      <c r="AC19" s="11">
        <f>S19</f>
        <v>68.3</v>
      </c>
      <c r="AD19" s="12">
        <f t="shared" si="0"/>
        <v>5.0951949229374431</v>
      </c>
      <c r="AE19" s="12">
        <f t="shared" si="1"/>
        <v>3.5992747053490484</v>
      </c>
      <c r="AF19" s="12">
        <f t="shared" si="2"/>
        <v>2.5358114233907525</v>
      </c>
      <c r="AG19" s="12">
        <f t="shared" si="3"/>
        <v>-2.5385312783318327E-2</v>
      </c>
      <c r="AH19" s="12">
        <f t="shared" si="4"/>
        <v>3.5630099728014506</v>
      </c>
      <c r="AI19" s="13">
        <f t="shared" si="5"/>
        <v>1.0335448776065277</v>
      </c>
      <c r="AJ19" s="11">
        <f t="shared" si="6"/>
        <v>87.5</v>
      </c>
      <c r="AK19" s="11">
        <f t="shared" si="7"/>
        <v>88</v>
      </c>
      <c r="AL19" s="11">
        <f t="shared" si="8"/>
        <v>1.8</v>
      </c>
      <c r="AM19" s="11">
        <f t="shared" si="9"/>
        <v>18.3</v>
      </c>
      <c r="AN19" s="11">
        <f t="shared" si="10"/>
        <v>16.5</v>
      </c>
      <c r="AO19" s="10"/>
    </row>
    <row r="20" spans="1:41" x14ac:dyDescent="0.55000000000000004">
      <c r="A20" s="10">
        <v>4</v>
      </c>
      <c r="B20" s="5" t="s">
        <v>266</v>
      </c>
      <c r="C20" s="10" t="s">
        <v>188</v>
      </c>
      <c r="D20" s="10">
        <v>238</v>
      </c>
      <c r="E20" s="10">
        <v>236.5</v>
      </c>
      <c r="F20" s="10">
        <v>153</v>
      </c>
      <c r="G20" s="10">
        <v>143.4</v>
      </c>
      <c r="H20" s="10">
        <v>44.8</v>
      </c>
      <c r="I20" s="10">
        <v>95.3</v>
      </c>
      <c r="J20" s="10">
        <v>82.6</v>
      </c>
      <c r="K20" s="10">
        <v>158.69999999999999</v>
      </c>
      <c r="L20" s="10">
        <v>99.7</v>
      </c>
      <c r="M20" s="10">
        <v>108.5</v>
      </c>
      <c r="N20" s="10">
        <v>-9.4</v>
      </c>
      <c r="O20" s="10">
        <v>12.4</v>
      </c>
      <c r="P20" s="30">
        <v>16.399999999999999</v>
      </c>
      <c r="Q20" s="30">
        <v>22</v>
      </c>
      <c r="R20" s="30">
        <v>29.2</v>
      </c>
      <c r="S20" s="30">
        <v>35.299999999999997</v>
      </c>
      <c r="T20" s="30">
        <v>20</v>
      </c>
      <c r="U20" s="30">
        <v>12.2</v>
      </c>
      <c r="V20" s="30">
        <v>20</v>
      </c>
      <c r="W20" s="30">
        <v>27.4</v>
      </c>
      <c r="X20" s="30">
        <v>33.299999999999997</v>
      </c>
      <c r="Y20" s="30">
        <v>14</v>
      </c>
      <c r="Z20" s="30">
        <v>57</v>
      </c>
      <c r="AA20" s="30">
        <v>47.7</v>
      </c>
      <c r="AB20" s="11">
        <f>Z20</f>
        <v>57</v>
      </c>
      <c r="AC20" s="11">
        <f>S20</f>
        <v>35.299999999999997</v>
      </c>
      <c r="AD20" s="12">
        <f t="shared" si="0"/>
        <v>4.1754385964912277</v>
      </c>
      <c r="AE20" s="12">
        <f t="shared" si="1"/>
        <v>2.6842105263157894</v>
      </c>
      <c r="AF20" s="12">
        <f t="shared" si="2"/>
        <v>1.6719298245614034</v>
      </c>
      <c r="AG20" s="12">
        <f t="shared" si="3"/>
        <v>0.2228070175438597</v>
      </c>
      <c r="AH20" s="12">
        <f t="shared" si="4"/>
        <v>2.7842105263157895</v>
      </c>
      <c r="AI20" s="13">
        <f t="shared" si="5"/>
        <v>0.78596491228070176</v>
      </c>
      <c r="AJ20" s="11">
        <f t="shared" si="6"/>
        <v>99.7</v>
      </c>
      <c r="AK20" s="11">
        <f t="shared" si="7"/>
        <v>108.5</v>
      </c>
      <c r="AL20" s="11">
        <f t="shared" si="8"/>
        <v>-9.4</v>
      </c>
      <c r="AM20" s="11">
        <f t="shared" si="9"/>
        <v>12.4</v>
      </c>
      <c r="AN20" s="11">
        <f t="shared" si="10"/>
        <v>21.8</v>
      </c>
    </row>
    <row r="21" spans="1:41" ht="15" customHeight="1" x14ac:dyDescent="0.55000000000000004">
      <c r="A21" s="10">
        <v>5</v>
      </c>
      <c r="B21" s="20" t="s">
        <v>267</v>
      </c>
      <c r="C21" s="10" t="s">
        <v>34</v>
      </c>
      <c r="D21" s="10">
        <v>286</v>
      </c>
      <c r="E21" s="10">
        <v>274.5</v>
      </c>
      <c r="F21" s="10">
        <v>201.7</v>
      </c>
      <c r="G21" s="10">
        <v>174.3</v>
      </c>
      <c r="H21" s="10">
        <v>49</v>
      </c>
      <c r="I21" s="10">
        <v>141</v>
      </c>
      <c r="J21" s="10">
        <v>106.7</v>
      </c>
      <c r="K21" s="10">
        <v>183</v>
      </c>
      <c r="L21" s="10">
        <v>88</v>
      </c>
      <c r="M21" s="10">
        <v>100.5</v>
      </c>
      <c r="N21" s="10">
        <v>-14</v>
      </c>
      <c r="O21" s="10">
        <v>69.8</v>
      </c>
      <c r="P21" s="30">
        <v>12.7</v>
      </c>
      <c r="Q21" s="30">
        <v>18</v>
      </c>
      <c r="R21" s="30">
        <v>27</v>
      </c>
      <c r="S21" s="30">
        <v>31</v>
      </c>
      <c r="T21" s="31" t="s">
        <v>185</v>
      </c>
      <c r="U21" s="30">
        <v>9.3000000000000007</v>
      </c>
      <c r="V21" s="30">
        <v>18.3</v>
      </c>
      <c r="W21" s="30">
        <v>19</v>
      </c>
      <c r="X21" s="30">
        <v>20.8</v>
      </c>
      <c r="Y21" s="30">
        <v>13.3</v>
      </c>
      <c r="Z21" s="30">
        <v>66</v>
      </c>
      <c r="AA21" s="30">
        <v>47</v>
      </c>
      <c r="AB21" s="11">
        <f t="shared" ref="AB21:AB66" si="13">Z21</f>
        <v>66</v>
      </c>
      <c r="AC21" s="11">
        <f t="shared" ref="AC21:AC66" si="14">S21</f>
        <v>31</v>
      </c>
      <c r="AD21" s="12">
        <f t="shared" si="0"/>
        <v>4.333333333333333</v>
      </c>
      <c r="AE21" s="12">
        <f t="shared" si="1"/>
        <v>3.0560606060606057</v>
      </c>
      <c r="AF21" s="12">
        <f t="shared" si="2"/>
        <v>2.1363636363636362</v>
      </c>
      <c r="AG21" s="12">
        <f t="shared" si="3"/>
        <v>0.51969696969696966</v>
      </c>
      <c r="AH21" s="12">
        <f t="shared" si="4"/>
        <v>2.7727272727272729</v>
      </c>
      <c r="AI21" s="13">
        <f t="shared" si="5"/>
        <v>0.74242424242424243</v>
      </c>
      <c r="AJ21" s="11">
        <f t="shared" si="6"/>
        <v>88</v>
      </c>
      <c r="AK21" s="11">
        <f t="shared" si="7"/>
        <v>100.5</v>
      </c>
      <c r="AL21" s="11">
        <f t="shared" si="8"/>
        <v>-14</v>
      </c>
      <c r="AM21" s="11">
        <f t="shared" si="9"/>
        <v>69.8</v>
      </c>
      <c r="AN21" s="11">
        <f t="shared" si="10"/>
        <v>83.8</v>
      </c>
    </row>
    <row r="22" spans="1:41" ht="15" customHeight="1" x14ac:dyDescent="0.55000000000000004">
      <c r="A22" s="10">
        <v>5</v>
      </c>
      <c r="B22" s="20" t="s">
        <v>267</v>
      </c>
      <c r="C22" s="10" t="s">
        <v>35</v>
      </c>
      <c r="D22" s="10">
        <v>229</v>
      </c>
      <c r="E22" s="10">
        <v>232</v>
      </c>
      <c r="F22" s="10">
        <v>156</v>
      </c>
      <c r="G22" s="10">
        <v>151</v>
      </c>
      <c r="H22" s="10">
        <v>71</v>
      </c>
      <c r="I22" s="10">
        <v>107</v>
      </c>
      <c r="J22" s="10">
        <v>102.3</v>
      </c>
      <c r="K22" s="10">
        <v>190</v>
      </c>
      <c r="L22" s="10">
        <v>96</v>
      </c>
      <c r="M22" s="10">
        <v>96</v>
      </c>
      <c r="N22" s="10">
        <v>0</v>
      </c>
      <c r="O22" s="10">
        <v>53.8</v>
      </c>
      <c r="P22" s="30">
        <v>11</v>
      </c>
      <c r="Q22" s="30">
        <v>16.3</v>
      </c>
      <c r="R22" s="30">
        <v>23.3</v>
      </c>
      <c r="S22" s="30">
        <v>28.3</v>
      </c>
      <c r="T22" s="30">
        <v>15</v>
      </c>
      <c r="U22" s="30">
        <v>11.5</v>
      </c>
      <c r="V22" s="30">
        <v>16.3</v>
      </c>
      <c r="W22" s="30">
        <v>20</v>
      </c>
      <c r="X22" s="30">
        <v>18.7</v>
      </c>
      <c r="Y22" s="30">
        <v>13.5</v>
      </c>
      <c r="Z22" s="30">
        <v>54.5</v>
      </c>
      <c r="AA22" s="30">
        <v>50</v>
      </c>
      <c r="AB22" s="11">
        <f t="shared" si="13"/>
        <v>54.5</v>
      </c>
      <c r="AC22" s="11">
        <f t="shared" si="14"/>
        <v>28.3</v>
      </c>
      <c r="AD22" s="12">
        <f t="shared" si="0"/>
        <v>4.2018348623853212</v>
      </c>
      <c r="AE22" s="12">
        <f t="shared" si="1"/>
        <v>2.8623853211009176</v>
      </c>
      <c r="AF22" s="12">
        <f t="shared" si="2"/>
        <v>1.963302752293578</v>
      </c>
      <c r="AG22" s="12">
        <f t="shared" si="3"/>
        <v>8.623853211009179E-2</v>
      </c>
      <c r="AH22" s="12">
        <f t="shared" si="4"/>
        <v>3.4862385321100917</v>
      </c>
      <c r="AI22" s="13">
        <f t="shared" si="5"/>
        <v>1.3027522935779816</v>
      </c>
      <c r="AJ22" s="11">
        <f t="shared" si="6"/>
        <v>96</v>
      </c>
      <c r="AK22" s="11">
        <f t="shared" si="7"/>
        <v>96</v>
      </c>
      <c r="AL22" s="11">
        <f t="shared" si="8"/>
        <v>0</v>
      </c>
      <c r="AM22" s="11">
        <f t="shared" si="9"/>
        <v>53.8</v>
      </c>
      <c r="AN22" s="11">
        <f t="shared" si="10"/>
        <v>53.8</v>
      </c>
    </row>
    <row r="23" spans="1:41" ht="15" customHeight="1" x14ac:dyDescent="0.55000000000000004">
      <c r="A23" s="10">
        <v>5</v>
      </c>
      <c r="B23" s="20" t="s">
        <v>267</v>
      </c>
      <c r="C23" s="10" t="s">
        <v>36</v>
      </c>
      <c r="D23" s="10">
        <v>82.5</v>
      </c>
      <c r="E23" s="10">
        <v>78</v>
      </c>
      <c r="F23" s="10">
        <v>61.2</v>
      </c>
      <c r="G23" s="10">
        <v>53</v>
      </c>
      <c r="H23" s="10">
        <v>17.8</v>
      </c>
      <c r="I23" s="10">
        <v>44.6</v>
      </c>
      <c r="J23" s="10">
        <v>35</v>
      </c>
      <c r="K23" s="10">
        <v>57.3</v>
      </c>
      <c r="L23" s="10">
        <v>84.3</v>
      </c>
      <c r="M23" s="10">
        <v>94</v>
      </c>
      <c r="N23" s="10">
        <v>-35.200000000000003</v>
      </c>
      <c r="O23" s="10">
        <v>33.4</v>
      </c>
      <c r="P23" s="30">
        <v>2.7</v>
      </c>
      <c r="Q23" s="30">
        <v>6</v>
      </c>
      <c r="R23" s="30">
        <v>8.1999999999999993</v>
      </c>
      <c r="S23" s="30">
        <v>9.5</v>
      </c>
      <c r="T23" s="31" t="s">
        <v>185</v>
      </c>
      <c r="U23" s="30">
        <v>2.8</v>
      </c>
      <c r="V23" s="30">
        <v>4.5999999999999996</v>
      </c>
      <c r="W23" s="30">
        <v>5.8</v>
      </c>
      <c r="X23" s="30">
        <v>6.4</v>
      </c>
      <c r="Y23" s="30">
        <v>5</v>
      </c>
      <c r="Z23" s="30">
        <v>15</v>
      </c>
      <c r="AA23" s="30">
        <v>11</v>
      </c>
      <c r="AB23" s="11">
        <f t="shared" si="13"/>
        <v>15</v>
      </c>
      <c r="AC23" s="11">
        <f t="shared" si="14"/>
        <v>9.5</v>
      </c>
      <c r="AD23" s="12">
        <f t="shared" si="0"/>
        <v>5.5</v>
      </c>
      <c r="AE23" s="12">
        <f t="shared" si="1"/>
        <v>4.08</v>
      </c>
      <c r="AF23" s="12">
        <f t="shared" si="2"/>
        <v>2.9733333333333336</v>
      </c>
      <c r="AG23" s="12">
        <f t="shared" si="3"/>
        <v>0.64000000000000012</v>
      </c>
      <c r="AH23" s="12">
        <f t="shared" si="4"/>
        <v>3.82</v>
      </c>
      <c r="AI23" s="13">
        <f t="shared" si="5"/>
        <v>1.1866666666666668</v>
      </c>
      <c r="AJ23" s="11">
        <f t="shared" si="6"/>
        <v>84.3</v>
      </c>
      <c r="AK23" s="11">
        <f t="shared" si="7"/>
        <v>94</v>
      </c>
      <c r="AL23" s="11">
        <f t="shared" si="8"/>
        <v>-35.200000000000003</v>
      </c>
      <c r="AM23" s="11">
        <f t="shared" si="9"/>
        <v>33.4</v>
      </c>
      <c r="AN23" s="11">
        <f t="shared" si="10"/>
        <v>68.599999999999994</v>
      </c>
    </row>
    <row r="24" spans="1:41" ht="15" customHeight="1" x14ac:dyDescent="0.55000000000000004">
      <c r="A24" s="10">
        <v>5</v>
      </c>
      <c r="B24" s="20" t="s">
        <v>267</v>
      </c>
      <c r="C24" s="10" t="s">
        <v>37</v>
      </c>
      <c r="D24" s="10">
        <v>223.5</v>
      </c>
      <c r="E24" s="10">
        <v>236</v>
      </c>
      <c r="F24" s="10">
        <v>169.4</v>
      </c>
      <c r="G24" s="10">
        <v>162</v>
      </c>
      <c r="H24" s="10">
        <v>44.8</v>
      </c>
      <c r="I24" s="10">
        <v>126.2</v>
      </c>
      <c r="J24" s="10">
        <v>110.7</v>
      </c>
      <c r="K24" s="10">
        <v>159</v>
      </c>
      <c r="L24" s="10">
        <v>81.5</v>
      </c>
      <c r="M24" s="10">
        <v>88</v>
      </c>
      <c r="N24" s="10">
        <v>-3.2</v>
      </c>
      <c r="O24" s="10">
        <v>33.5</v>
      </c>
      <c r="P24" s="30">
        <v>9.8000000000000007</v>
      </c>
      <c r="Q24" s="30">
        <v>17</v>
      </c>
      <c r="R24" s="30">
        <v>22</v>
      </c>
      <c r="S24" s="30">
        <v>31.5</v>
      </c>
      <c r="T24" s="30">
        <v>20</v>
      </c>
      <c r="U24" s="30">
        <v>7.8</v>
      </c>
      <c r="V24" s="30">
        <v>13</v>
      </c>
      <c r="W24" s="30">
        <v>17.3</v>
      </c>
      <c r="X24" s="30">
        <v>18.3</v>
      </c>
      <c r="Y24" s="30">
        <v>10.7</v>
      </c>
      <c r="Z24" s="30">
        <v>53</v>
      </c>
      <c r="AA24" s="30">
        <v>35.299999999999997</v>
      </c>
      <c r="AB24" s="11">
        <f t="shared" si="13"/>
        <v>53</v>
      </c>
      <c r="AC24" s="11">
        <f t="shared" si="14"/>
        <v>31.5</v>
      </c>
      <c r="AD24" s="12">
        <f t="shared" si="0"/>
        <v>4.216981132075472</v>
      </c>
      <c r="AE24" s="12">
        <f t="shared" si="1"/>
        <v>3.1962264150943396</v>
      </c>
      <c r="AF24" s="12">
        <f t="shared" si="2"/>
        <v>2.3811320754716983</v>
      </c>
      <c r="AG24" s="12">
        <f t="shared" si="3"/>
        <v>0.29245283018867924</v>
      </c>
      <c r="AH24" s="12">
        <f t="shared" si="4"/>
        <v>3</v>
      </c>
      <c r="AI24" s="13">
        <f t="shared" si="5"/>
        <v>0.84528301886792445</v>
      </c>
      <c r="AJ24" s="11">
        <f t="shared" si="6"/>
        <v>81.5</v>
      </c>
      <c r="AK24" s="11">
        <f t="shared" si="7"/>
        <v>88</v>
      </c>
      <c r="AL24" s="11">
        <f t="shared" si="8"/>
        <v>-3.2</v>
      </c>
      <c r="AM24" s="11">
        <f t="shared" si="9"/>
        <v>33.5</v>
      </c>
      <c r="AN24" s="11">
        <f t="shared" si="10"/>
        <v>36.700000000000003</v>
      </c>
    </row>
    <row r="25" spans="1:41" ht="15" customHeight="1" x14ac:dyDescent="0.55000000000000004">
      <c r="A25" s="10">
        <v>5</v>
      </c>
      <c r="B25" s="20" t="s">
        <v>267</v>
      </c>
      <c r="C25" s="10" t="s">
        <v>38</v>
      </c>
      <c r="D25" s="10">
        <v>98.2</v>
      </c>
      <c r="E25" s="10">
        <v>99.2</v>
      </c>
      <c r="F25" s="10">
        <v>67</v>
      </c>
      <c r="G25" s="10">
        <v>58.3</v>
      </c>
      <c r="H25" s="10">
        <v>7.1</v>
      </c>
      <c r="I25" s="10">
        <v>45.5</v>
      </c>
      <c r="J25" s="10">
        <v>31.8</v>
      </c>
      <c r="K25" s="10">
        <v>57</v>
      </c>
      <c r="L25" s="10">
        <v>93.8</v>
      </c>
      <c r="M25" s="10">
        <v>115.6</v>
      </c>
      <c r="N25" s="10">
        <v>-28.3</v>
      </c>
      <c r="O25" s="10">
        <v>76</v>
      </c>
      <c r="P25" s="30">
        <v>3.3</v>
      </c>
      <c r="Q25" s="30">
        <v>6</v>
      </c>
      <c r="R25" s="30">
        <v>7.5</v>
      </c>
      <c r="S25" s="30">
        <v>11</v>
      </c>
      <c r="T25" s="31" t="s">
        <v>185</v>
      </c>
      <c r="U25" s="30">
        <v>3.3</v>
      </c>
      <c r="V25" s="30">
        <v>4.3</v>
      </c>
      <c r="W25" s="30">
        <v>6</v>
      </c>
      <c r="X25" s="30">
        <v>6.5</v>
      </c>
      <c r="Y25" s="30">
        <v>3.7</v>
      </c>
      <c r="Z25" s="30" t="s">
        <v>185</v>
      </c>
      <c r="AA25" s="30" t="s">
        <v>185</v>
      </c>
      <c r="AB25" s="11" t="str">
        <f t="shared" si="13"/>
        <v>NA</v>
      </c>
      <c r="AC25" s="11">
        <f t="shared" si="14"/>
        <v>11</v>
      </c>
      <c r="AD25" s="12" t="str">
        <f t="shared" si="0"/>
        <v>NA</v>
      </c>
      <c r="AE25" s="12" t="str">
        <f t="shared" si="1"/>
        <v>NA</v>
      </c>
      <c r="AF25" s="12" t="str">
        <f t="shared" si="2"/>
        <v>NA</v>
      </c>
      <c r="AG25" s="12" t="str">
        <f t="shared" si="3"/>
        <v>NA</v>
      </c>
      <c r="AH25" s="12" t="str">
        <f t="shared" si="4"/>
        <v>NA</v>
      </c>
      <c r="AI25" s="13" t="str">
        <f t="shared" si="5"/>
        <v>NA</v>
      </c>
      <c r="AJ25" s="11">
        <f t="shared" si="6"/>
        <v>93.8</v>
      </c>
      <c r="AK25" s="11">
        <f t="shared" si="7"/>
        <v>115.6</v>
      </c>
      <c r="AL25" s="11">
        <f t="shared" si="8"/>
        <v>-28.3</v>
      </c>
      <c r="AM25" s="11">
        <f t="shared" si="9"/>
        <v>76</v>
      </c>
      <c r="AN25" s="11">
        <f t="shared" si="10"/>
        <v>104.3</v>
      </c>
    </row>
    <row r="26" spans="1:41" ht="15" customHeight="1" x14ac:dyDescent="0.55000000000000004">
      <c r="A26" s="10">
        <v>5</v>
      </c>
      <c r="B26" s="20" t="s">
        <v>267</v>
      </c>
      <c r="C26" s="10" t="s">
        <v>39</v>
      </c>
      <c r="D26" s="10">
        <v>53.9</v>
      </c>
      <c r="E26" s="10">
        <v>49.9</v>
      </c>
      <c r="F26" s="10">
        <v>45.1</v>
      </c>
      <c r="G26" s="10">
        <v>38.799999999999997</v>
      </c>
      <c r="H26" s="10">
        <v>18</v>
      </c>
      <c r="I26" s="10">
        <v>34.299999999999997</v>
      </c>
      <c r="J26" s="10">
        <v>30.4</v>
      </c>
      <c r="K26" s="10">
        <v>42.1</v>
      </c>
      <c r="L26" s="10">
        <v>75.400000000000006</v>
      </c>
      <c r="M26" s="10">
        <v>76.3</v>
      </c>
      <c r="N26" s="10">
        <v>-24.7</v>
      </c>
      <c r="O26" s="10">
        <v>15.8</v>
      </c>
      <c r="P26" s="30">
        <v>2.9</v>
      </c>
      <c r="Q26" s="30">
        <v>4.8</v>
      </c>
      <c r="R26" s="30">
        <v>6.7</v>
      </c>
      <c r="S26" s="30">
        <v>7.8</v>
      </c>
      <c r="T26" s="30">
        <v>3.5</v>
      </c>
      <c r="U26" s="30">
        <v>2.8</v>
      </c>
      <c r="V26" s="30">
        <v>4</v>
      </c>
      <c r="W26" s="30">
        <v>5</v>
      </c>
      <c r="X26" s="30">
        <v>5.7</v>
      </c>
      <c r="Y26" s="30">
        <v>3</v>
      </c>
      <c r="Z26" s="30">
        <v>12.8</v>
      </c>
      <c r="AA26" s="30">
        <v>11</v>
      </c>
      <c r="AB26" s="11">
        <f t="shared" si="13"/>
        <v>12.8</v>
      </c>
      <c r="AC26" s="11">
        <f t="shared" si="14"/>
        <v>7.8</v>
      </c>
      <c r="AD26" s="12">
        <f t="shared" si="0"/>
        <v>4.2109375</v>
      </c>
      <c r="AE26" s="12">
        <f t="shared" si="1"/>
        <v>3.5234375</v>
      </c>
      <c r="AF26" s="12">
        <f t="shared" si="2"/>
        <v>2.6796874999999996</v>
      </c>
      <c r="AG26" s="12">
        <f t="shared" si="3"/>
        <v>0.30468749999999989</v>
      </c>
      <c r="AH26" s="12">
        <f t="shared" si="4"/>
        <v>3.2890625</v>
      </c>
      <c r="AI26" s="13">
        <f t="shared" si="5"/>
        <v>1.40625</v>
      </c>
      <c r="AJ26" s="11">
        <f t="shared" si="6"/>
        <v>75.400000000000006</v>
      </c>
      <c r="AK26" s="11">
        <f t="shared" si="7"/>
        <v>76.3</v>
      </c>
      <c r="AL26" s="11">
        <f t="shared" si="8"/>
        <v>-24.7</v>
      </c>
      <c r="AM26" s="11">
        <f t="shared" si="9"/>
        <v>15.8</v>
      </c>
      <c r="AN26" s="11">
        <f t="shared" si="10"/>
        <v>40.5</v>
      </c>
    </row>
    <row r="27" spans="1:41" ht="15" customHeight="1" x14ac:dyDescent="0.55000000000000004">
      <c r="A27" s="10">
        <v>5</v>
      </c>
      <c r="B27" s="20" t="s">
        <v>267</v>
      </c>
      <c r="C27" s="10" t="s">
        <v>40</v>
      </c>
      <c r="D27" s="10">
        <v>53.5</v>
      </c>
      <c r="E27" s="10">
        <v>55</v>
      </c>
      <c r="F27" s="10">
        <v>44.3</v>
      </c>
      <c r="G27" s="10">
        <v>43</v>
      </c>
      <c r="H27" s="10">
        <v>20.3</v>
      </c>
      <c r="I27" s="10">
        <v>37.299999999999997</v>
      </c>
      <c r="J27" s="10">
        <v>32</v>
      </c>
      <c r="K27" s="10">
        <v>45</v>
      </c>
      <c r="L27" s="10">
        <v>69</v>
      </c>
      <c r="M27" s="10">
        <v>75</v>
      </c>
      <c r="N27" s="10">
        <v>-1.25</v>
      </c>
      <c r="O27" s="10">
        <v>44.7</v>
      </c>
      <c r="P27" s="30">
        <v>4.5</v>
      </c>
      <c r="Q27" s="30">
        <v>8</v>
      </c>
      <c r="R27" s="30">
        <v>11</v>
      </c>
      <c r="S27" s="30">
        <v>12</v>
      </c>
      <c r="T27" s="30">
        <v>6</v>
      </c>
      <c r="U27" s="30">
        <v>3</v>
      </c>
      <c r="V27" s="30">
        <v>4.3</v>
      </c>
      <c r="W27" s="30">
        <v>4.7</v>
      </c>
      <c r="X27" s="30">
        <v>6</v>
      </c>
      <c r="Y27" s="30">
        <v>4</v>
      </c>
      <c r="Z27" s="30">
        <v>23</v>
      </c>
      <c r="AA27" s="30">
        <v>12.5</v>
      </c>
      <c r="AB27" s="11">
        <f t="shared" si="13"/>
        <v>23</v>
      </c>
      <c r="AC27" s="11">
        <f t="shared" si="14"/>
        <v>12</v>
      </c>
      <c r="AD27" s="12">
        <f t="shared" si="0"/>
        <v>2.3260869565217392</v>
      </c>
      <c r="AE27" s="12">
        <f t="shared" si="1"/>
        <v>1.9260869565217391</v>
      </c>
      <c r="AF27" s="12">
        <f t="shared" si="2"/>
        <v>1.6217391304347826</v>
      </c>
      <c r="AG27" s="12">
        <f t="shared" si="3"/>
        <v>0.23043478260869552</v>
      </c>
      <c r="AH27" s="12">
        <f t="shared" si="4"/>
        <v>1.9565217391304348</v>
      </c>
      <c r="AI27" s="13">
        <f t="shared" si="5"/>
        <v>0.88260869565217392</v>
      </c>
      <c r="AJ27" s="11">
        <f t="shared" si="6"/>
        <v>69</v>
      </c>
      <c r="AK27" s="11">
        <f t="shared" si="7"/>
        <v>75</v>
      </c>
      <c r="AL27" s="11">
        <f t="shared" si="8"/>
        <v>-1.25</v>
      </c>
      <c r="AM27" s="11">
        <f t="shared" si="9"/>
        <v>44.7</v>
      </c>
      <c r="AN27" s="11">
        <f t="shared" si="10"/>
        <v>45.95</v>
      </c>
    </row>
    <row r="28" spans="1:41" ht="15" customHeight="1" x14ac:dyDescent="0.55000000000000004">
      <c r="A28" s="10">
        <v>5</v>
      </c>
      <c r="B28" s="20" t="s">
        <v>267</v>
      </c>
      <c r="C28" s="10" t="s">
        <v>41</v>
      </c>
      <c r="D28" s="10">
        <v>65</v>
      </c>
      <c r="E28" s="10">
        <v>61</v>
      </c>
      <c r="F28" s="10">
        <v>47.5</v>
      </c>
      <c r="G28" s="10">
        <v>44</v>
      </c>
      <c r="H28" s="10">
        <v>11</v>
      </c>
      <c r="I28" s="10">
        <v>36</v>
      </c>
      <c r="J28" s="10">
        <v>26</v>
      </c>
      <c r="K28" s="10">
        <v>49</v>
      </c>
      <c r="L28" s="10">
        <v>93</v>
      </c>
      <c r="M28" s="10">
        <v>113</v>
      </c>
      <c r="N28" s="10">
        <v>-3.3</v>
      </c>
      <c r="O28" s="10">
        <v>41.7</v>
      </c>
      <c r="P28" s="30">
        <v>3</v>
      </c>
      <c r="Q28" s="30">
        <v>4.7</v>
      </c>
      <c r="R28" s="30">
        <v>6.7</v>
      </c>
      <c r="S28" s="30">
        <v>8.5</v>
      </c>
      <c r="T28" s="30">
        <v>6</v>
      </c>
      <c r="U28" s="30">
        <v>2.7</v>
      </c>
      <c r="V28" s="30">
        <v>4</v>
      </c>
      <c r="W28" s="30">
        <v>5.3</v>
      </c>
      <c r="X28" s="30">
        <v>5</v>
      </c>
      <c r="Y28" s="30">
        <v>3</v>
      </c>
      <c r="Z28" s="30">
        <v>14</v>
      </c>
      <c r="AA28" s="30">
        <v>10.5</v>
      </c>
      <c r="AB28" s="11">
        <f t="shared" si="13"/>
        <v>14</v>
      </c>
      <c r="AC28" s="11">
        <f t="shared" si="14"/>
        <v>8.5</v>
      </c>
      <c r="AD28" s="12">
        <f t="shared" si="0"/>
        <v>4.6428571428571432</v>
      </c>
      <c r="AE28" s="12">
        <f t="shared" si="1"/>
        <v>3.3928571428571428</v>
      </c>
      <c r="AF28" s="12">
        <f t="shared" si="2"/>
        <v>2.5714285714285716</v>
      </c>
      <c r="AG28" s="12">
        <f t="shared" si="3"/>
        <v>0.7142857142857143</v>
      </c>
      <c r="AH28" s="12">
        <f t="shared" si="4"/>
        <v>3.5</v>
      </c>
      <c r="AI28" s="13">
        <f t="shared" si="5"/>
        <v>0.7857142857142857</v>
      </c>
      <c r="AJ28" s="11">
        <f t="shared" si="6"/>
        <v>93</v>
      </c>
      <c r="AK28" s="11">
        <f t="shared" si="7"/>
        <v>113</v>
      </c>
      <c r="AL28" s="11">
        <f t="shared" si="8"/>
        <v>-3.3</v>
      </c>
      <c r="AM28" s="11">
        <f t="shared" si="9"/>
        <v>41.7</v>
      </c>
      <c r="AN28" s="11">
        <f t="shared" si="10"/>
        <v>45</v>
      </c>
    </row>
    <row r="29" spans="1:41" ht="15" customHeight="1" x14ac:dyDescent="0.55000000000000004">
      <c r="A29" s="10">
        <v>5</v>
      </c>
      <c r="B29" s="20" t="s">
        <v>267</v>
      </c>
      <c r="C29" s="10" t="s">
        <v>42</v>
      </c>
      <c r="D29" s="10">
        <v>59.7</v>
      </c>
      <c r="E29" s="10">
        <v>60.7</v>
      </c>
      <c r="F29" s="10">
        <v>48</v>
      </c>
      <c r="G29" s="10">
        <v>40.1</v>
      </c>
      <c r="H29" s="10">
        <v>16.8</v>
      </c>
      <c r="I29" s="10">
        <v>37.700000000000003</v>
      </c>
      <c r="J29" s="10">
        <v>27</v>
      </c>
      <c r="K29" s="10">
        <v>47.8</v>
      </c>
      <c r="L29" s="10">
        <v>76.5</v>
      </c>
      <c r="M29" s="10">
        <v>99.8</v>
      </c>
      <c r="N29" s="10">
        <v>-15.3</v>
      </c>
      <c r="O29" s="10">
        <v>27.3</v>
      </c>
      <c r="P29" s="30">
        <v>3</v>
      </c>
      <c r="Q29" s="30">
        <v>5</v>
      </c>
      <c r="R29" s="30">
        <v>6.7</v>
      </c>
      <c r="S29" s="30">
        <v>8.5</v>
      </c>
      <c r="T29" s="31" t="s">
        <v>185</v>
      </c>
      <c r="U29" s="30">
        <v>2.8</v>
      </c>
      <c r="V29" s="30">
        <v>4</v>
      </c>
      <c r="W29" s="30">
        <v>5.2</v>
      </c>
      <c r="X29" s="30">
        <v>6.3</v>
      </c>
      <c r="Y29" s="30">
        <v>4</v>
      </c>
      <c r="Z29" s="30">
        <v>15.5</v>
      </c>
      <c r="AA29" s="30">
        <v>11.5</v>
      </c>
      <c r="AB29" s="11">
        <f t="shared" si="13"/>
        <v>15.5</v>
      </c>
      <c r="AC29" s="11">
        <f t="shared" si="14"/>
        <v>8.5</v>
      </c>
      <c r="AD29" s="12">
        <f t="shared" si="0"/>
        <v>3.8516129032258068</v>
      </c>
      <c r="AE29" s="12">
        <f t="shared" si="1"/>
        <v>3.096774193548387</v>
      </c>
      <c r="AF29" s="12">
        <f t="shared" si="2"/>
        <v>2.4322580645161294</v>
      </c>
      <c r="AG29" s="12">
        <f t="shared" si="3"/>
        <v>0.6903225806451615</v>
      </c>
      <c r="AH29" s="12">
        <f t="shared" si="4"/>
        <v>3.0838709677419351</v>
      </c>
      <c r="AI29" s="13">
        <f t="shared" si="5"/>
        <v>1.0838709677419356</v>
      </c>
      <c r="AJ29" s="11">
        <f t="shared" si="6"/>
        <v>76.5</v>
      </c>
      <c r="AK29" s="11">
        <f t="shared" si="7"/>
        <v>99.8</v>
      </c>
      <c r="AL29" s="11">
        <f t="shared" si="8"/>
        <v>-15.3</v>
      </c>
      <c r="AM29" s="11">
        <f t="shared" si="9"/>
        <v>27.3</v>
      </c>
      <c r="AN29" s="11">
        <f t="shared" si="10"/>
        <v>42.6</v>
      </c>
    </row>
    <row r="30" spans="1:41" ht="15" customHeight="1" x14ac:dyDescent="0.55000000000000004">
      <c r="A30" s="10">
        <v>5</v>
      </c>
      <c r="B30" s="20" t="s">
        <v>267</v>
      </c>
      <c r="C30" s="10" t="s">
        <v>43</v>
      </c>
      <c r="D30" s="10">
        <v>79.5</v>
      </c>
      <c r="E30" s="10">
        <v>78.599999999999994</v>
      </c>
      <c r="F30" s="10">
        <v>68.8</v>
      </c>
      <c r="G30" s="10">
        <v>54.5</v>
      </c>
      <c r="H30" s="10">
        <v>29.8</v>
      </c>
      <c r="I30" s="10">
        <v>56.4</v>
      </c>
      <c r="J30" s="10">
        <v>37.299999999999997</v>
      </c>
      <c r="K30" s="10">
        <v>68.8</v>
      </c>
      <c r="L30" s="10">
        <v>139.5</v>
      </c>
      <c r="M30" s="10">
        <v>91.8</v>
      </c>
      <c r="N30" s="10">
        <v>-39.299999999999997</v>
      </c>
      <c r="O30" s="10">
        <v>31.1</v>
      </c>
      <c r="P30" s="30">
        <v>3.2</v>
      </c>
      <c r="Q30" s="30">
        <v>6.2</v>
      </c>
      <c r="R30" s="30">
        <v>8.8000000000000007</v>
      </c>
      <c r="S30" s="30">
        <v>12</v>
      </c>
      <c r="T30" s="30">
        <v>7</v>
      </c>
      <c r="U30" s="30">
        <v>3.2</v>
      </c>
      <c r="V30" s="30">
        <v>4.2</v>
      </c>
      <c r="W30" s="30">
        <v>5.4</v>
      </c>
      <c r="X30" s="30">
        <v>6.6</v>
      </c>
      <c r="Y30" s="30">
        <v>3.4</v>
      </c>
      <c r="Z30" s="30">
        <v>19</v>
      </c>
      <c r="AA30" s="30">
        <v>13</v>
      </c>
      <c r="AB30" s="11">
        <f t="shared" si="13"/>
        <v>19</v>
      </c>
      <c r="AC30" s="11">
        <f t="shared" si="14"/>
        <v>12</v>
      </c>
      <c r="AD30" s="12">
        <f t="shared" si="0"/>
        <v>4.1842105263157894</v>
      </c>
      <c r="AE30" s="12">
        <f t="shared" si="1"/>
        <v>3.6210526315789471</v>
      </c>
      <c r="AF30" s="12">
        <f t="shared" si="2"/>
        <v>2.9684210526315788</v>
      </c>
      <c r="AG30" s="12">
        <f t="shared" si="3"/>
        <v>1.0052631578947369</v>
      </c>
      <c r="AH30" s="12">
        <f t="shared" si="4"/>
        <v>3.6210526315789471</v>
      </c>
      <c r="AI30" s="13">
        <f t="shared" si="5"/>
        <v>1.5684210526315789</v>
      </c>
      <c r="AJ30" s="11">
        <f t="shared" si="6"/>
        <v>139.5</v>
      </c>
      <c r="AK30" s="11">
        <f t="shared" si="7"/>
        <v>91.8</v>
      </c>
      <c r="AL30" s="11">
        <f t="shared" si="8"/>
        <v>-39.299999999999997</v>
      </c>
      <c r="AM30" s="11">
        <f t="shared" si="9"/>
        <v>31.1</v>
      </c>
      <c r="AN30" s="11">
        <f t="shared" si="10"/>
        <v>70.400000000000006</v>
      </c>
    </row>
    <row r="31" spans="1:41" ht="15" customHeight="1" x14ac:dyDescent="0.55000000000000004">
      <c r="A31" s="10">
        <v>5</v>
      </c>
      <c r="B31" s="20" t="s">
        <v>267</v>
      </c>
      <c r="C31" s="10" t="s">
        <v>44</v>
      </c>
      <c r="D31" s="10">
        <v>73</v>
      </c>
      <c r="E31" s="10">
        <v>74.7</v>
      </c>
      <c r="F31" s="10">
        <v>62.5</v>
      </c>
      <c r="G31" s="10">
        <v>54.3</v>
      </c>
      <c r="H31" s="10">
        <v>28</v>
      </c>
      <c r="I31" s="10">
        <v>52.5</v>
      </c>
      <c r="J31" s="10">
        <v>39.5</v>
      </c>
      <c r="K31" s="10">
        <v>66</v>
      </c>
      <c r="L31" s="10">
        <v>75</v>
      </c>
      <c r="M31" s="10">
        <v>86.7</v>
      </c>
      <c r="N31" s="10">
        <v>-28</v>
      </c>
      <c r="O31" s="10">
        <v>32</v>
      </c>
      <c r="P31" s="30">
        <v>4.5</v>
      </c>
      <c r="Q31" s="30">
        <v>6</v>
      </c>
      <c r="R31" s="30">
        <v>9.5</v>
      </c>
      <c r="S31" s="30">
        <v>11.5</v>
      </c>
      <c r="T31" s="30">
        <v>5</v>
      </c>
      <c r="U31" s="30">
        <v>3.7</v>
      </c>
      <c r="V31" s="30">
        <v>5.3</v>
      </c>
      <c r="W31" s="30">
        <v>7.3</v>
      </c>
      <c r="X31" s="30">
        <v>8</v>
      </c>
      <c r="Y31" s="30">
        <v>4.3</v>
      </c>
      <c r="Z31" s="30">
        <v>21.5</v>
      </c>
      <c r="AA31" s="30">
        <v>17</v>
      </c>
      <c r="AB31" s="11">
        <f t="shared" si="13"/>
        <v>21.5</v>
      </c>
      <c r="AC31" s="11">
        <f t="shared" si="14"/>
        <v>11.5</v>
      </c>
      <c r="AD31" s="12">
        <f t="shared" si="0"/>
        <v>3.3953488372093021</v>
      </c>
      <c r="AE31" s="12">
        <f t="shared" si="1"/>
        <v>2.9069767441860463</v>
      </c>
      <c r="AF31" s="12">
        <f t="shared" si="2"/>
        <v>2.441860465116279</v>
      </c>
      <c r="AG31" s="12">
        <f t="shared" si="3"/>
        <v>0.60465116279069764</v>
      </c>
      <c r="AH31" s="12">
        <f t="shared" si="4"/>
        <v>3.0697674418604652</v>
      </c>
      <c r="AI31" s="13">
        <f t="shared" si="5"/>
        <v>1.3023255813953489</v>
      </c>
      <c r="AJ31" s="11">
        <f t="shared" si="6"/>
        <v>75</v>
      </c>
      <c r="AK31" s="11">
        <f t="shared" si="7"/>
        <v>86.7</v>
      </c>
      <c r="AL31" s="11">
        <f t="shared" si="8"/>
        <v>-28</v>
      </c>
      <c r="AM31" s="11">
        <f t="shared" si="9"/>
        <v>32</v>
      </c>
      <c r="AN31" s="11">
        <f t="shared" si="10"/>
        <v>60</v>
      </c>
    </row>
    <row r="32" spans="1:41" ht="15" customHeight="1" x14ac:dyDescent="0.55000000000000004">
      <c r="A32" s="10">
        <v>5</v>
      </c>
      <c r="B32" s="20" t="s">
        <v>267</v>
      </c>
      <c r="C32" s="10" t="s">
        <v>45</v>
      </c>
      <c r="D32" s="10">
        <v>79.7</v>
      </c>
      <c r="E32" s="10">
        <v>75.7</v>
      </c>
      <c r="F32" s="10">
        <v>61.3</v>
      </c>
      <c r="G32" s="10">
        <v>52</v>
      </c>
      <c r="H32" s="10">
        <v>13.4</v>
      </c>
      <c r="I32" s="10">
        <v>46.5</v>
      </c>
      <c r="J32" s="10">
        <v>35</v>
      </c>
      <c r="K32" s="10">
        <v>50.3</v>
      </c>
      <c r="L32" s="10">
        <v>82.7</v>
      </c>
      <c r="M32" s="10">
        <v>95</v>
      </c>
      <c r="N32" s="10">
        <v>-29.7</v>
      </c>
      <c r="O32" s="10">
        <v>16.399999999999999</v>
      </c>
      <c r="P32" s="30">
        <v>4</v>
      </c>
      <c r="Q32" s="30">
        <v>6.5</v>
      </c>
      <c r="R32" s="30">
        <v>9</v>
      </c>
      <c r="S32" s="30">
        <v>11</v>
      </c>
      <c r="T32" s="31" t="s">
        <v>185</v>
      </c>
      <c r="U32" s="30">
        <v>3.5</v>
      </c>
      <c r="V32" s="30">
        <v>5.7</v>
      </c>
      <c r="W32" s="30">
        <v>7</v>
      </c>
      <c r="X32" s="30">
        <v>7.3</v>
      </c>
      <c r="Y32" s="30">
        <v>3.5</v>
      </c>
      <c r="Z32" s="30">
        <v>20</v>
      </c>
      <c r="AA32" s="30">
        <v>13.7</v>
      </c>
      <c r="AB32" s="11">
        <f t="shared" si="13"/>
        <v>20</v>
      </c>
      <c r="AC32" s="11">
        <f t="shared" si="14"/>
        <v>11</v>
      </c>
      <c r="AD32" s="12">
        <f t="shared" si="0"/>
        <v>3.9850000000000003</v>
      </c>
      <c r="AE32" s="12">
        <f t="shared" si="1"/>
        <v>3.0649999999999999</v>
      </c>
      <c r="AF32" s="12">
        <f t="shared" si="2"/>
        <v>2.3250000000000002</v>
      </c>
      <c r="AG32" s="12">
        <f t="shared" si="3"/>
        <v>0.57499999999999996</v>
      </c>
      <c r="AH32" s="12">
        <f t="shared" si="4"/>
        <v>2.5149999999999997</v>
      </c>
      <c r="AI32" s="13">
        <f t="shared" si="5"/>
        <v>0.67</v>
      </c>
      <c r="AJ32" s="11">
        <f t="shared" si="6"/>
        <v>82.7</v>
      </c>
      <c r="AK32" s="11">
        <f t="shared" si="7"/>
        <v>95</v>
      </c>
      <c r="AL32" s="11">
        <f t="shared" si="8"/>
        <v>-29.7</v>
      </c>
      <c r="AM32" s="11">
        <f t="shared" si="9"/>
        <v>16.399999999999999</v>
      </c>
      <c r="AN32" s="11">
        <f t="shared" si="10"/>
        <v>46.099999999999994</v>
      </c>
    </row>
    <row r="33" spans="1:40" ht="15" customHeight="1" x14ac:dyDescent="0.55000000000000004">
      <c r="A33" s="10">
        <v>5</v>
      </c>
      <c r="B33" s="20" t="s">
        <v>267</v>
      </c>
      <c r="C33" s="10" t="s">
        <v>46</v>
      </c>
      <c r="D33" s="10">
        <v>59</v>
      </c>
      <c r="E33" s="10">
        <v>70</v>
      </c>
      <c r="F33" s="10">
        <v>51.5</v>
      </c>
      <c r="G33" s="10">
        <v>46</v>
      </c>
      <c r="H33" s="10">
        <v>16</v>
      </c>
      <c r="I33" s="10">
        <v>43</v>
      </c>
      <c r="J33" s="10">
        <v>29.7</v>
      </c>
      <c r="K33" s="10">
        <v>74</v>
      </c>
      <c r="L33" s="10">
        <v>69</v>
      </c>
      <c r="M33" s="10">
        <v>104</v>
      </c>
      <c r="N33" s="10">
        <v>-8</v>
      </c>
      <c r="O33" s="10">
        <v>39.299999999999997</v>
      </c>
      <c r="P33" s="30">
        <v>4</v>
      </c>
      <c r="Q33" s="30">
        <v>7</v>
      </c>
      <c r="R33" s="30">
        <v>9</v>
      </c>
      <c r="S33" s="30">
        <v>11.5</v>
      </c>
      <c r="T33" s="30">
        <v>5</v>
      </c>
      <c r="U33" s="30">
        <v>3</v>
      </c>
      <c r="V33" s="30">
        <v>5.5</v>
      </c>
      <c r="W33" s="30">
        <v>6.5</v>
      </c>
      <c r="X33" s="30">
        <v>6.8</v>
      </c>
      <c r="Y33" s="30">
        <v>3.3</v>
      </c>
      <c r="Z33" s="30">
        <v>18.5</v>
      </c>
      <c r="AA33" s="30">
        <v>14</v>
      </c>
      <c r="AB33" s="11">
        <f t="shared" si="13"/>
        <v>18.5</v>
      </c>
      <c r="AC33" s="11">
        <f t="shared" si="14"/>
        <v>11.5</v>
      </c>
      <c r="AD33" s="12">
        <f t="shared" si="0"/>
        <v>3.189189189189189</v>
      </c>
      <c r="AE33" s="12">
        <f t="shared" si="1"/>
        <v>2.7837837837837838</v>
      </c>
      <c r="AF33" s="12">
        <f t="shared" si="2"/>
        <v>2.3243243243243241</v>
      </c>
      <c r="AG33" s="12">
        <f t="shared" si="3"/>
        <v>0.7189189189189189</v>
      </c>
      <c r="AH33" s="12">
        <f t="shared" si="4"/>
        <v>4</v>
      </c>
      <c r="AI33" s="13">
        <f t="shared" si="5"/>
        <v>0.86486486486486491</v>
      </c>
      <c r="AJ33" s="11">
        <f t="shared" si="6"/>
        <v>69</v>
      </c>
      <c r="AK33" s="11">
        <f t="shared" si="7"/>
        <v>104</v>
      </c>
      <c r="AL33" s="11">
        <f t="shared" si="8"/>
        <v>-8</v>
      </c>
      <c r="AM33" s="11">
        <f t="shared" si="9"/>
        <v>39.299999999999997</v>
      </c>
      <c r="AN33" s="11">
        <f t="shared" si="10"/>
        <v>47.3</v>
      </c>
    </row>
    <row r="34" spans="1:40" ht="15" customHeight="1" x14ac:dyDescent="0.55000000000000004">
      <c r="A34" s="10">
        <v>5</v>
      </c>
      <c r="B34" s="20" t="s">
        <v>267</v>
      </c>
      <c r="C34" s="10" t="s">
        <v>47</v>
      </c>
      <c r="D34" s="10">
        <v>69.3</v>
      </c>
      <c r="E34" s="10">
        <v>68.3</v>
      </c>
      <c r="F34" s="10">
        <v>51</v>
      </c>
      <c r="G34" s="10">
        <v>44</v>
      </c>
      <c r="H34" s="10">
        <v>21.4</v>
      </c>
      <c r="I34" s="10">
        <v>37.299999999999997</v>
      </c>
      <c r="J34" s="10">
        <v>30.7</v>
      </c>
      <c r="K34" s="10">
        <v>54.5</v>
      </c>
      <c r="L34" s="10">
        <v>82.3</v>
      </c>
      <c r="M34" s="10">
        <v>98</v>
      </c>
      <c r="N34" s="10">
        <v>-18.7</v>
      </c>
      <c r="O34" s="10">
        <v>34.799999999999997</v>
      </c>
      <c r="P34" s="30">
        <v>4.3</v>
      </c>
      <c r="Q34" s="30">
        <v>6.5</v>
      </c>
      <c r="R34" s="30">
        <v>8.8000000000000007</v>
      </c>
      <c r="S34" s="30">
        <v>11.5</v>
      </c>
      <c r="T34" s="30">
        <v>6</v>
      </c>
      <c r="U34" s="30">
        <v>3.3</v>
      </c>
      <c r="V34" s="30">
        <v>5</v>
      </c>
      <c r="W34" s="30">
        <v>6</v>
      </c>
      <c r="X34" s="30">
        <v>5.8</v>
      </c>
      <c r="Y34" s="30">
        <v>3.3</v>
      </c>
      <c r="Z34" s="30">
        <v>20.5</v>
      </c>
      <c r="AA34" s="30">
        <v>12.5</v>
      </c>
      <c r="AB34" s="11">
        <f t="shared" si="13"/>
        <v>20.5</v>
      </c>
      <c r="AC34" s="11">
        <f t="shared" si="14"/>
        <v>11.5</v>
      </c>
      <c r="AD34" s="12">
        <f t="shared" ref="AD34:AD65" si="15">IF(AB34="NA","NA",D34/AB34)</f>
        <v>3.3804878048780487</v>
      </c>
      <c r="AE34" s="12">
        <f t="shared" ref="AE34:AE65" si="16">IF(AB34="NA","NA",F34/AB34)</f>
        <v>2.4878048780487805</v>
      </c>
      <c r="AF34" s="12">
        <f t="shared" ref="AF34:AF65" si="17">IF(AB34="NA","NA",I34/AB34)</f>
        <v>1.8195121951219511</v>
      </c>
      <c r="AG34" s="12">
        <f t="shared" ref="AG34:AG65" si="18">IF(AB34="NA","NA",(I34-J34)/AB34)</f>
        <v>0.32195121951219502</v>
      </c>
      <c r="AH34" s="12">
        <f t="shared" ref="AH34:AH65" si="19">IF(AB34="NA","NA",K34/AB34)</f>
        <v>2.6585365853658538</v>
      </c>
      <c r="AI34" s="13">
        <f t="shared" ref="AI34:AI66" si="20">IF(AB34="NA","NA",H34/AB34)</f>
        <v>1.0439024390243903</v>
      </c>
      <c r="AJ34" s="11">
        <f t="shared" ref="AJ34:AJ65" si="21">L34</f>
        <v>82.3</v>
      </c>
      <c r="AK34" s="11">
        <f t="shared" ref="AK34:AK65" si="22">M34</f>
        <v>98</v>
      </c>
      <c r="AL34" s="11">
        <f t="shared" ref="AL34:AL65" si="23">N34</f>
        <v>-18.7</v>
      </c>
      <c r="AM34" s="11">
        <f t="shared" ref="AM34:AM65" si="24">O34</f>
        <v>34.799999999999997</v>
      </c>
      <c r="AN34" s="11">
        <f t="shared" ref="AN34:AN65" si="25">O34-N34</f>
        <v>53.5</v>
      </c>
    </row>
    <row r="35" spans="1:40" ht="15" customHeight="1" x14ac:dyDescent="0.55000000000000004">
      <c r="A35" s="10">
        <v>5</v>
      </c>
      <c r="B35" s="20" t="s">
        <v>267</v>
      </c>
      <c r="C35" s="10" t="s">
        <v>48</v>
      </c>
      <c r="D35" s="10">
        <v>74.5</v>
      </c>
      <c r="E35" s="10">
        <v>75</v>
      </c>
      <c r="F35" s="10">
        <v>63.8</v>
      </c>
      <c r="G35" s="10">
        <v>54.3</v>
      </c>
      <c r="H35" s="10">
        <v>16</v>
      </c>
      <c r="I35" s="10">
        <v>50.4</v>
      </c>
      <c r="J35" s="10">
        <v>39</v>
      </c>
      <c r="K35" s="10">
        <v>55</v>
      </c>
      <c r="L35" s="10">
        <v>73.8</v>
      </c>
      <c r="M35" s="10">
        <v>89</v>
      </c>
      <c r="N35" s="10">
        <v>-24.8</v>
      </c>
      <c r="O35" s="10">
        <v>14.2</v>
      </c>
      <c r="P35" s="30">
        <v>4.8</v>
      </c>
      <c r="Q35" s="30">
        <v>7.5</v>
      </c>
      <c r="R35" s="30">
        <v>9.3000000000000007</v>
      </c>
      <c r="S35" s="30" t="s">
        <v>185</v>
      </c>
      <c r="T35" s="31" t="s">
        <v>185</v>
      </c>
      <c r="U35" s="30">
        <v>3.7</v>
      </c>
      <c r="V35" s="30">
        <v>5.3</v>
      </c>
      <c r="W35" s="30">
        <v>6.7</v>
      </c>
      <c r="X35" s="30" t="s">
        <v>185</v>
      </c>
      <c r="Y35" s="30" t="s">
        <v>185</v>
      </c>
      <c r="Z35" s="30">
        <v>18</v>
      </c>
      <c r="AA35" s="30">
        <v>15</v>
      </c>
      <c r="AB35" s="11">
        <f t="shared" si="13"/>
        <v>18</v>
      </c>
      <c r="AC35" s="11" t="str">
        <f t="shared" si="14"/>
        <v>NA</v>
      </c>
      <c r="AD35" s="12">
        <f t="shared" si="15"/>
        <v>4.1388888888888893</v>
      </c>
      <c r="AE35" s="12">
        <f t="shared" si="16"/>
        <v>3.5444444444444443</v>
      </c>
      <c r="AF35" s="12">
        <f t="shared" si="17"/>
        <v>2.8</v>
      </c>
      <c r="AG35" s="12">
        <f t="shared" si="18"/>
        <v>0.6333333333333333</v>
      </c>
      <c r="AH35" s="12">
        <f t="shared" si="19"/>
        <v>3.0555555555555554</v>
      </c>
      <c r="AI35" s="13">
        <f t="shared" si="20"/>
        <v>0.88888888888888884</v>
      </c>
      <c r="AJ35" s="11">
        <f t="shared" si="21"/>
        <v>73.8</v>
      </c>
      <c r="AK35" s="11">
        <f t="shared" si="22"/>
        <v>89</v>
      </c>
      <c r="AL35" s="11">
        <f t="shared" si="23"/>
        <v>-24.8</v>
      </c>
      <c r="AM35" s="11">
        <f t="shared" si="24"/>
        <v>14.2</v>
      </c>
      <c r="AN35" s="11">
        <f t="shared" si="25"/>
        <v>39</v>
      </c>
    </row>
    <row r="36" spans="1:40" ht="15" customHeight="1" x14ac:dyDescent="0.55000000000000004">
      <c r="A36" s="10">
        <v>5</v>
      </c>
      <c r="B36" s="20" t="s">
        <v>267</v>
      </c>
      <c r="C36" s="10" t="s">
        <v>49</v>
      </c>
      <c r="D36" s="10">
        <v>220.5</v>
      </c>
      <c r="E36" s="10">
        <v>213.5</v>
      </c>
      <c r="F36" s="10">
        <v>164</v>
      </c>
      <c r="G36" s="10">
        <v>154.5</v>
      </c>
      <c r="H36" s="10">
        <v>62.8</v>
      </c>
      <c r="I36" s="10">
        <v>130</v>
      </c>
      <c r="J36" s="10">
        <v>112</v>
      </c>
      <c r="K36" s="10">
        <v>178</v>
      </c>
      <c r="L36" s="10">
        <v>88</v>
      </c>
      <c r="M36" s="10">
        <v>90</v>
      </c>
      <c r="N36" s="10">
        <v>3.5</v>
      </c>
      <c r="O36" s="10">
        <v>30.8</v>
      </c>
      <c r="P36" s="30">
        <v>12</v>
      </c>
      <c r="Q36" s="30">
        <v>19.5</v>
      </c>
      <c r="R36" s="30">
        <v>26.8</v>
      </c>
      <c r="S36" s="30">
        <v>33</v>
      </c>
      <c r="T36" s="30">
        <v>21</v>
      </c>
      <c r="U36" s="30">
        <v>9.6999999999999993</v>
      </c>
      <c r="V36" s="30">
        <v>16.7</v>
      </c>
      <c r="W36" s="30">
        <v>21.3</v>
      </c>
      <c r="X36" s="30">
        <v>23.5</v>
      </c>
      <c r="Y36" s="30">
        <v>12</v>
      </c>
      <c r="Z36" s="30">
        <v>51</v>
      </c>
      <c r="AA36" s="30">
        <v>42.3</v>
      </c>
      <c r="AB36" s="11">
        <f t="shared" si="13"/>
        <v>51</v>
      </c>
      <c r="AC36" s="11">
        <f t="shared" si="14"/>
        <v>33</v>
      </c>
      <c r="AD36" s="12">
        <f t="shared" si="15"/>
        <v>4.3235294117647056</v>
      </c>
      <c r="AE36" s="12">
        <f t="shared" si="16"/>
        <v>3.215686274509804</v>
      </c>
      <c r="AF36" s="12">
        <f t="shared" si="17"/>
        <v>2.5490196078431371</v>
      </c>
      <c r="AG36" s="12">
        <f t="shared" si="18"/>
        <v>0.35294117647058826</v>
      </c>
      <c r="AH36" s="12">
        <f t="shared" si="19"/>
        <v>3.4901960784313726</v>
      </c>
      <c r="AI36" s="13">
        <f t="shared" si="20"/>
        <v>1.2313725490196077</v>
      </c>
      <c r="AJ36" s="11">
        <f t="shared" si="21"/>
        <v>88</v>
      </c>
      <c r="AK36" s="11">
        <f t="shared" si="22"/>
        <v>90</v>
      </c>
      <c r="AL36" s="11">
        <f t="shared" si="23"/>
        <v>3.5</v>
      </c>
      <c r="AM36" s="11">
        <f t="shared" si="24"/>
        <v>30.8</v>
      </c>
      <c r="AN36" s="11">
        <f t="shared" si="25"/>
        <v>27.3</v>
      </c>
    </row>
    <row r="37" spans="1:40" ht="15" customHeight="1" x14ac:dyDescent="0.55000000000000004">
      <c r="A37" s="10">
        <v>5</v>
      </c>
      <c r="B37" s="20" t="s">
        <v>267</v>
      </c>
      <c r="C37" s="10" t="s">
        <v>50</v>
      </c>
      <c r="D37" s="10">
        <v>302.5</v>
      </c>
      <c r="E37" s="10">
        <v>303</v>
      </c>
      <c r="F37" s="10">
        <v>199</v>
      </c>
      <c r="G37" s="10">
        <v>181.7</v>
      </c>
      <c r="H37" s="10">
        <v>64.3</v>
      </c>
      <c r="I37" s="10">
        <v>131.69999999999999</v>
      </c>
      <c r="J37" s="10">
        <v>101.3</v>
      </c>
      <c r="K37" s="10">
        <v>215</v>
      </c>
      <c r="L37" s="10">
        <v>96</v>
      </c>
      <c r="M37" s="10">
        <v>109.5</v>
      </c>
      <c r="N37" s="10">
        <v>-11.3</v>
      </c>
      <c r="O37" s="10">
        <v>15.3</v>
      </c>
      <c r="P37" s="30">
        <v>12.5</v>
      </c>
      <c r="Q37" s="30">
        <v>19.7</v>
      </c>
      <c r="R37" s="30">
        <v>30.7</v>
      </c>
      <c r="S37" s="30">
        <v>37.5</v>
      </c>
      <c r="T37" s="30">
        <v>18</v>
      </c>
      <c r="U37" s="30">
        <v>11.3</v>
      </c>
      <c r="V37" s="30">
        <v>15</v>
      </c>
      <c r="W37" s="30">
        <v>19</v>
      </c>
      <c r="X37" s="30">
        <v>26.7</v>
      </c>
      <c r="Y37" s="30">
        <v>14</v>
      </c>
      <c r="Z37" s="30">
        <v>71</v>
      </c>
      <c r="AA37" s="30">
        <v>51</v>
      </c>
      <c r="AB37" s="11">
        <f t="shared" si="13"/>
        <v>71</v>
      </c>
      <c r="AC37" s="11">
        <f t="shared" si="14"/>
        <v>37.5</v>
      </c>
      <c r="AD37" s="12">
        <f t="shared" si="15"/>
        <v>4.26056338028169</v>
      </c>
      <c r="AE37" s="12">
        <f t="shared" si="16"/>
        <v>2.8028169014084505</v>
      </c>
      <c r="AF37" s="12">
        <f t="shared" si="17"/>
        <v>1.8549295774647885</v>
      </c>
      <c r="AG37" s="12">
        <f t="shared" si="18"/>
        <v>0.42816901408450692</v>
      </c>
      <c r="AH37" s="12">
        <f t="shared" si="19"/>
        <v>3.028169014084507</v>
      </c>
      <c r="AI37" s="13">
        <f t="shared" si="20"/>
        <v>0.90563380281690142</v>
      </c>
      <c r="AJ37" s="11">
        <f t="shared" si="21"/>
        <v>96</v>
      </c>
      <c r="AK37" s="11">
        <f t="shared" si="22"/>
        <v>109.5</v>
      </c>
      <c r="AL37" s="11">
        <f t="shared" si="23"/>
        <v>-11.3</v>
      </c>
      <c r="AM37" s="11">
        <f t="shared" si="24"/>
        <v>15.3</v>
      </c>
      <c r="AN37" s="11">
        <f t="shared" si="25"/>
        <v>26.6</v>
      </c>
    </row>
    <row r="38" spans="1:40" ht="15" customHeight="1" x14ac:dyDescent="0.55000000000000004">
      <c r="A38" s="10">
        <v>5</v>
      </c>
      <c r="B38" s="20" t="s">
        <v>267</v>
      </c>
      <c r="C38" s="10" t="s">
        <v>51</v>
      </c>
      <c r="D38" s="10">
        <v>50.5</v>
      </c>
      <c r="E38" s="10">
        <v>47</v>
      </c>
      <c r="F38" s="10">
        <v>36</v>
      </c>
      <c r="G38" s="10">
        <v>31</v>
      </c>
      <c r="H38" s="10">
        <v>12.5</v>
      </c>
      <c r="I38" s="10">
        <v>25.3</v>
      </c>
      <c r="J38" s="10">
        <v>18.7</v>
      </c>
      <c r="K38" s="10">
        <v>36.5</v>
      </c>
      <c r="L38" s="10">
        <v>86</v>
      </c>
      <c r="M38" s="10">
        <v>98.5</v>
      </c>
      <c r="N38" s="10">
        <v>-17.3</v>
      </c>
      <c r="O38" s="10">
        <v>21.5</v>
      </c>
      <c r="P38" s="30">
        <v>1.7</v>
      </c>
      <c r="Q38" s="30">
        <v>3</v>
      </c>
      <c r="R38" s="30">
        <v>4</v>
      </c>
      <c r="S38" s="30">
        <v>6</v>
      </c>
      <c r="T38" s="31" t="s">
        <v>185</v>
      </c>
      <c r="U38" s="30">
        <v>1.7</v>
      </c>
      <c r="V38" s="30">
        <v>2</v>
      </c>
      <c r="W38" s="30">
        <v>2.8</v>
      </c>
      <c r="X38" s="30">
        <v>3.7</v>
      </c>
      <c r="Y38" s="30">
        <v>1.7</v>
      </c>
      <c r="Z38" s="30">
        <v>12.5</v>
      </c>
      <c r="AA38" s="30">
        <v>8.3000000000000007</v>
      </c>
      <c r="AB38" s="11">
        <f t="shared" si="13"/>
        <v>12.5</v>
      </c>
      <c r="AC38" s="11">
        <f t="shared" si="14"/>
        <v>6</v>
      </c>
      <c r="AD38" s="12">
        <f t="shared" si="15"/>
        <v>4.04</v>
      </c>
      <c r="AE38" s="12">
        <f t="shared" si="16"/>
        <v>2.88</v>
      </c>
      <c r="AF38" s="12">
        <f t="shared" si="17"/>
        <v>2.024</v>
      </c>
      <c r="AG38" s="12">
        <f t="shared" si="18"/>
        <v>0.52800000000000014</v>
      </c>
      <c r="AH38" s="12">
        <f t="shared" si="19"/>
        <v>2.92</v>
      </c>
      <c r="AI38" s="13">
        <f t="shared" si="20"/>
        <v>1</v>
      </c>
      <c r="AJ38" s="11">
        <f t="shared" si="21"/>
        <v>86</v>
      </c>
      <c r="AK38" s="11">
        <f t="shared" si="22"/>
        <v>98.5</v>
      </c>
      <c r="AL38" s="11">
        <f t="shared" si="23"/>
        <v>-17.3</v>
      </c>
      <c r="AM38" s="11">
        <f t="shared" si="24"/>
        <v>21.5</v>
      </c>
      <c r="AN38" s="11">
        <f t="shared" si="25"/>
        <v>38.799999999999997</v>
      </c>
    </row>
    <row r="39" spans="1:40" ht="15" customHeight="1" x14ac:dyDescent="0.55000000000000004">
      <c r="A39" s="10">
        <v>5</v>
      </c>
      <c r="B39" s="20" t="s">
        <v>267</v>
      </c>
      <c r="C39" s="10" t="s">
        <v>52</v>
      </c>
      <c r="D39" s="10">
        <v>58</v>
      </c>
      <c r="E39" s="10">
        <v>55.3</v>
      </c>
      <c r="F39" s="10">
        <v>41</v>
      </c>
      <c r="G39" s="10">
        <v>37.5</v>
      </c>
      <c r="H39" s="10">
        <v>11</v>
      </c>
      <c r="I39" s="10">
        <v>26.3</v>
      </c>
      <c r="J39" s="10">
        <v>25.8</v>
      </c>
      <c r="K39" s="10">
        <v>40</v>
      </c>
      <c r="L39" s="10">
        <v>98</v>
      </c>
      <c r="M39" s="10">
        <v>99</v>
      </c>
      <c r="N39" s="10">
        <v>-12.8</v>
      </c>
      <c r="O39" s="10">
        <v>32</v>
      </c>
      <c r="P39" s="30">
        <v>2.2999999999999998</v>
      </c>
      <c r="Q39" s="30">
        <v>4.8</v>
      </c>
      <c r="R39" s="30">
        <v>6.3</v>
      </c>
      <c r="S39" s="30">
        <v>10</v>
      </c>
      <c r="T39" s="30">
        <v>5</v>
      </c>
      <c r="U39" s="30">
        <v>2</v>
      </c>
      <c r="V39" s="30">
        <v>3.5</v>
      </c>
      <c r="W39" s="30">
        <v>4.8</v>
      </c>
      <c r="X39" s="30">
        <v>4.8</v>
      </c>
      <c r="Y39" s="30">
        <v>3</v>
      </c>
      <c r="Z39" s="30">
        <v>18</v>
      </c>
      <c r="AA39" s="30">
        <v>10</v>
      </c>
      <c r="AB39" s="11">
        <f t="shared" si="13"/>
        <v>18</v>
      </c>
      <c r="AC39" s="11">
        <f t="shared" si="14"/>
        <v>10</v>
      </c>
      <c r="AD39" s="12">
        <f t="shared" si="15"/>
        <v>3.2222222222222223</v>
      </c>
      <c r="AE39" s="12">
        <f t="shared" si="16"/>
        <v>2.2777777777777777</v>
      </c>
      <c r="AF39" s="12">
        <f t="shared" si="17"/>
        <v>1.4611111111111112</v>
      </c>
      <c r="AG39" s="12">
        <f t="shared" si="18"/>
        <v>2.7777777777777776E-2</v>
      </c>
      <c r="AH39" s="12">
        <f t="shared" si="19"/>
        <v>2.2222222222222223</v>
      </c>
      <c r="AI39" s="13">
        <f t="shared" si="20"/>
        <v>0.61111111111111116</v>
      </c>
      <c r="AJ39" s="11">
        <f t="shared" si="21"/>
        <v>98</v>
      </c>
      <c r="AK39" s="11">
        <f t="shared" si="22"/>
        <v>99</v>
      </c>
      <c r="AL39" s="11">
        <f t="shared" si="23"/>
        <v>-12.8</v>
      </c>
      <c r="AM39" s="11">
        <f t="shared" si="24"/>
        <v>32</v>
      </c>
      <c r="AN39" s="11">
        <f t="shared" si="25"/>
        <v>44.8</v>
      </c>
    </row>
    <row r="40" spans="1:40" ht="15" customHeight="1" x14ac:dyDescent="0.55000000000000004">
      <c r="A40" s="10">
        <v>5</v>
      </c>
      <c r="B40" s="20" t="s">
        <v>267</v>
      </c>
      <c r="C40" s="10" t="s">
        <v>53</v>
      </c>
      <c r="D40" s="10">
        <v>65</v>
      </c>
      <c r="E40" s="10">
        <v>64</v>
      </c>
      <c r="F40" s="10">
        <v>56</v>
      </c>
      <c r="G40" s="10">
        <v>46.5</v>
      </c>
      <c r="H40" s="10">
        <v>15.7</v>
      </c>
      <c r="I40" s="10">
        <v>45.5</v>
      </c>
      <c r="J40" s="10">
        <v>34</v>
      </c>
      <c r="K40" s="10">
        <v>47</v>
      </c>
      <c r="L40" s="10">
        <v>71</v>
      </c>
      <c r="M40" s="10">
        <v>86</v>
      </c>
      <c r="N40" s="10">
        <v>1.3</v>
      </c>
      <c r="O40" s="10">
        <v>24.5</v>
      </c>
      <c r="P40" s="30">
        <v>3</v>
      </c>
      <c r="Q40" s="30">
        <v>5.3</v>
      </c>
      <c r="R40" s="30">
        <v>7.5</v>
      </c>
      <c r="S40" s="30">
        <v>8.5</v>
      </c>
      <c r="T40" s="30">
        <v>5.5</v>
      </c>
      <c r="U40" s="30">
        <v>3</v>
      </c>
      <c r="V40" s="30">
        <v>5</v>
      </c>
      <c r="W40" s="30">
        <v>4.5</v>
      </c>
      <c r="X40" s="30">
        <v>5</v>
      </c>
      <c r="Y40" s="30">
        <v>2.5</v>
      </c>
      <c r="Z40" s="30">
        <v>15</v>
      </c>
      <c r="AA40" s="30">
        <v>12.5</v>
      </c>
      <c r="AB40" s="11">
        <f t="shared" si="13"/>
        <v>15</v>
      </c>
      <c r="AC40" s="11">
        <f t="shared" si="14"/>
        <v>8.5</v>
      </c>
      <c r="AD40" s="12">
        <f t="shared" si="15"/>
        <v>4.333333333333333</v>
      </c>
      <c r="AE40" s="12">
        <f t="shared" si="16"/>
        <v>3.7333333333333334</v>
      </c>
      <c r="AF40" s="12">
        <f t="shared" si="17"/>
        <v>3.0333333333333332</v>
      </c>
      <c r="AG40" s="12">
        <f t="shared" si="18"/>
        <v>0.76666666666666672</v>
      </c>
      <c r="AH40" s="12">
        <f t="shared" si="19"/>
        <v>3.1333333333333333</v>
      </c>
      <c r="AI40" s="13">
        <f t="shared" si="20"/>
        <v>1.0466666666666666</v>
      </c>
      <c r="AJ40" s="11">
        <f t="shared" si="21"/>
        <v>71</v>
      </c>
      <c r="AK40" s="11">
        <f t="shared" si="22"/>
        <v>86</v>
      </c>
      <c r="AL40" s="11">
        <f t="shared" si="23"/>
        <v>1.3</v>
      </c>
      <c r="AM40" s="11">
        <f t="shared" si="24"/>
        <v>24.5</v>
      </c>
      <c r="AN40" s="11">
        <f t="shared" si="25"/>
        <v>23.2</v>
      </c>
    </row>
    <row r="41" spans="1:40" ht="15" customHeight="1" x14ac:dyDescent="0.55000000000000004">
      <c r="A41" s="10">
        <v>5</v>
      </c>
      <c r="B41" s="20" t="s">
        <v>267</v>
      </c>
      <c r="C41" s="10" t="s">
        <v>54</v>
      </c>
      <c r="D41" s="10">
        <v>99</v>
      </c>
      <c r="E41" s="10">
        <v>95</v>
      </c>
      <c r="F41" s="10">
        <v>72.5</v>
      </c>
      <c r="G41" s="10">
        <v>63</v>
      </c>
      <c r="H41" s="10">
        <v>11</v>
      </c>
      <c r="I41" s="10">
        <v>52.5</v>
      </c>
      <c r="J41" s="10">
        <v>40.5</v>
      </c>
      <c r="K41" s="10">
        <v>60</v>
      </c>
      <c r="L41" s="10">
        <v>87</v>
      </c>
      <c r="M41" s="10">
        <v>100</v>
      </c>
      <c r="N41" s="10">
        <v>-16.5</v>
      </c>
      <c r="O41" s="10">
        <v>31</v>
      </c>
      <c r="P41" s="30">
        <v>5</v>
      </c>
      <c r="Q41" s="30">
        <v>8</v>
      </c>
      <c r="R41" s="30">
        <v>11</v>
      </c>
      <c r="S41" s="30" t="s">
        <v>185</v>
      </c>
      <c r="T41" s="31" t="s">
        <v>185</v>
      </c>
      <c r="U41" s="30">
        <v>4.5</v>
      </c>
      <c r="V41" s="30">
        <v>7.5</v>
      </c>
      <c r="W41" s="30">
        <v>8</v>
      </c>
      <c r="X41" s="30">
        <v>10</v>
      </c>
      <c r="Y41" s="30" t="s">
        <v>23</v>
      </c>
      <c r="Z41" s="30" t="s">
        <v>185</v>
      </c>
      <c r="AA41" s="30">
        <v>17</v>
      </c>
      <c r="AB41" s="11" t="str">
        <f t="shared" si="13"/>
        <v>NA</v>
      </c>
      <c r="AC41" s="11" t="str">
        <f t="shared" si="14"/>
        <v>NA</v>
      </c>
      <c r="AD41" s="12" t="str">
        <f t="shared" si="15"/>
        <v>NA</v>
      </c>
      <c r="AE41" s="12" t="str">
        <f t="shared" si="16"/>
        <v>NA</v>
      </c>
      <c r="AF41" s="12" t="str">
        <f t="shared" si="17"/>
        <v>NA</v>
      </c>
      <c r="AG41" s="12" t="str">
        <f t="shared" si="18"/>
        <v>NA</v>
      </c>
      <c r="AH41" s="12" t="str">
        <f t="shared" si="19"/>
        <v>NA</v>
      </c>
      <c r="AI41" s="13" t="str">
        <f t="shared" si="20"/>
        <v>NA</v>
      </c>
      <c r="AJ41" s="11">
        <f t="shared" si="21"/>
        <v>87</v>
      </c>
      <c r="AK41" s="11">
        <f t="shared" si="22"/>
        <v>100</v>
      </c>
      <c r="AL41" s="11">
        <f t="shared" si="23"/>
        <v>-16.5</v>
      </c>
      <c r="AM41" s="11">
        <f t="shared" si="24"/>
        <v>31</v>
      </c>
      <c r="AN41" s="11">
        <f t="shared" si="25"/>
        <v>47.5</v>
      </c>
    </row>
    <row r="42" spans="1:40" ht="15" customHeight="1" x14ac:dyDescent="0.55000000000000004">
      <c r="A42" s="10">
        <v>5</v>
      </c>
      <c r="B42" s="20" t="s">
        <v>267</v>
      </c>
      <c r="C42" s="10" t="s">
        <v>55</v>
      </c>
      <c r="D42" s="10">
        <v>52.2</v>
      </c>
      <c r="E42" s="10">
        <v>51</v>
      </c>
      <c r="F42" s="10">
        <v>52.6</v>
      </c>
      <c r="G42" s="10">
        <v>37</v>
      </c>
      <c r="H42" s="10">
        <v>20.5</v>
      </c>
      <c r="I42" s="10">
        <v>40.6</v>
      </c>
      <c r="J42" s="10">
        <v>26.8</v>
      </c>
      <c r="K42" s="10">
        <v>46</v>
      </c>
      <c r="L42" s="10">
        <v>58</v>
      </c>
      <c r="M42" s="10">
        <v>88.5</v>
      </c>
      <c r="N42" s="10">
        <v>-17.3</v>
      </c>
      <c r="O42" s="10">
        <v>26.2</v>
      </c>
      <c r="P42" s="30">
        <v>2.7</v>
      </c>
      <c r="Q42" s="30">
        <v>5.2</v>
      </c>
      <c r="R42" s="30">
        <v>7</v>
      </c>
      <c r="S42" s="30">
        <v>8</v>
      </c>
      <c r="T42" s="31" t="s">
        <v>185</v>
      </c>
      <c r="U42" s="30">
        <v>2.5</v>
      </c>
      <c r="V42" s="30">
        <v>4.2</v>
      </c>
      <c r="W42" s="30">
        <v>5.5</v>
      </c>
      <c r="X42" s="30">
        <v>5.8</v>
      </c>
      <c r="Y42" s="30">
        <v>2</v>
      </c>
      <c r="Z42" s="30">
        <v>15</v>
      </c>
      <c r="AA42" s="30">
        <v>12</v>
      </c>
      <c r="AB42" s="11">
        <f t="shared" si="13"/>
        <v>15</v>
      </c>
      <c r="AC42" s="11">
        <f t="shared" si="14"/>
        <v>8</v>
      </c>
      <c r="AD42" s="12">
        <f t="shared" si="15"/>
        <v>3.48</v>
      </c>
      <c r="AE42" s="12">
        <f t="shared" si="16"/>
        <v>3.5066666666666668</v>
      </c>
      <c r="AF42" s="12">
        <f t="shared" si="17"/>
        <v>2.7066666666666666</v>
      </c>
      <c r="AG42" s="12">
        <f t="shared" si="18"/>
        <v>0.92</v>
      </c>
      <c r="AH42" s="12">
        <f t="shared" si="19"/>
        <v>3.0666666666666669</v>
      </c>
      <c r="AI42" s="13">
        <f t="shared" si="20"/>
        <v>1.3666666666666667</v>
      </c>
      <c r="AJ42" s="11">
        <f t="shared" si="21"/>
        <v>58</v>
      </c>
      <c r="AK42" s="11">
        <f t="shared" si="22"/>
        <v>88.5</v>
      </c>
      <c r="AL42" s="11">
        <f t="shared" si="23"/>
        <v>-17.3</v>
      </c>
      <c r="AM42" s="11">
        <f t="shared" si="24"/>
        <v>26.2</v>
      </c>
      <c r="AN42" s="11">
        <f t="shared" si="25"/>
        <v>43.5</v>
      </c>
    </row>
    <row r="43" spans="1:40" ht="15" customHeight="1" x14ac:dyDescent="0.55000000000000004">
      <c r="A43" s="10">
        <v>5</v>
      </c>
      <c r="B43" s="20" t="s">
        <v>267</v>
      </c>
      <c r="C43" s="10" t="s">
        <v>56</v>
      </c>
      <c r="D43" s="10">
        <v>58.5</v>
      </c>
      <c r="E43" s="10">
        <v>57.3</v>
      </c>
      <c r="F43" s="10">
        <v>42.7</v>
      </c>
      <c r="G43" s="10">
        <v>38.799999999999997</v>
      </c>
      <c r="H43" s="10">
        <v>12.3</v>
      </c>
      <c r="I43" s="10">
        <v>31.7</v>
      </c>
      <c r="J43" s="10">
        <v>27</v>
      </c>
      <c r="K43" s="10">
        <v>40.5</v>
      </c>
      <c r="L43" s="10">
        <v>81</v>
      </c>
      <c r="M43" s="10">
        <v>93</v>
      </c>
      <c r="N43" s="10">
        <v>-0.5</v>
      </c>
      <c r="O43" s="10">
        <v>24.6</v>
      </c>
      <c r="P43" s="30">
        <v>2.5</v>
      </c>
      <c r="Q43" s="30">
        <v>4</v>
      </c>
      <c r="R43" s="30">
        <v>5</v>
      </c>
      <c r="S43" s="30" t="s">
        <v>185</v>
      </c>
      <c r="T43" s="31" t="s">
        <v>185</v>
      </c>
      <c r="U43" s="30">
        <v>2.5</v>
      </c>
      <c r="V43" s="30">
        <v>3.3</v>
      </c>
      <c r="W43" s="30">
        <v>4.7</v>
      </c>
      <c r="X43" s="30">
        <v>5.5</v>
      </c>
      <c r="Y43" s="30">
        <v>2.5</v>
      </c>
      <c r="Z43" s="30" t="s">
        <v>185</v>
      </c>
      <c r="AA43" s="30">
        <v>10</v>
      </c>
      <c r="AB43" s="11" t="str">
        <f t="shared" si="13"/>
        <v>NA</v>
      </c>
      <c r="AC43" s="11" t="str">
        <f t="shared" si="14"/>
        <v>NA</v>
      </c>
      <c r="AD43" s="12" t="str">
        <f t="shared" si="15"/>
        <v>NA</v>
      </c>
      <c r="AE43" s="12" t="str">
        <f t="shared" si="16"/>
        <v>NA</v>
      </c>
      <c r="AF43" s="12" t="str">
        <f t="shared" si="17"/>
        <v>NA</v>
      </c>
      <c r="AG43" s="12" t="str">
        <f t="shared" si="18"/>
        <v>NA</v>
      </c>
      <c r="AH43" s="12" t="str">
        <f t="shared" si="19"/>
        <v>NA</v>
      </c>
      <c r="AI43" s="13" t="str">
        <f t="shared" si="20"/>
        <v>NA</v>
      </c>
      <c r="AJ43" s="11">
        <f t="shared" si="21"/>
        <v>81</v>
      </c>
      <c r="AK43" s="11">
        <f t="shared" si="22"/>
        <v>93</v>
      </c>
      <c r="AL43" s="11">
        <f t="shared" si="23"/>
        <v>-0.5</v>
      </c>
      <c r="AM43" s="11">
        <f t="shared" si="24"/>
        <v>24.6</v>
      </c>
      <c r="AN43" s="11">
        <f t="shared" si="25"/>
        <v>25.1</v>
      </c>
    </row>
    <row r="44" spans="1:40" ht="15" customHeight="1" x14ac:dyDescent="0.55000000000000004">
      <c r="A44" s="10">
        <v>5</v>
      </c>
      <c r="B44" s="20" t="s">
        <v>267</v>
      </c>
      <c r="C44" s="10" t="s">
        <v>57</v>
      </c>
      <c r="D44" s="10">
        <v>57.7</v>
      </c>
      <c r="E44" s="10">
        <v>56.8</v>
      </c>
      <c r="F44" s="10">
        <v>39.200000000000003</v>
      </c>
      <c r="G44" s="10">
        <v>36.1</v>
      </c>
      <c r="H44" s="10">
        <v>13.1</v>
      </c>
      <c r="I44" s="10">
        <v>26.3</v>
      </c>
      <c r="J44" s="10">
        <v>22.9</v>
      </c>
      <c r="K44" s="10">
        <v>42</v>
      </c>
      <c r="L44" s="10">
        <v>93.2</v>
      </c>
      <c r="M44" s="10">
        <v>96.2</v>
      </c>
      <c r="N44" s="10">
        <v>-2.2999999999999998</v>
      </c>
      <c r="O44" s="10">
        <v>31.9</v>
      </c>
      <c r="P44" s="30">
        <v>3.1</v>
      </c>
      <c r="Q44" s="30">
        <v>4.8</v>
      </c>
      <c r="R44" s="30">
        <v>6</v>
      </c>
      <c r="S44" s="30">
        <v>8</v>
      </c>
      <c r="T44" s="30">
        <v>4</v>
      </c>
      <c r="U44" s="30">
        <v>2.5</v>
      </c>
      <c r="V44" s="30">
        <v>4.0999999999999996</v>
      </c>
      <c r="W44" s="30">
        <v>5</v>
      </c>
      <c r="X44" s="30">
        <v>5.0999999999999996</v>
      </c>
      <c r="Y44" s="30">
        <v>2.5</v>
      </c>
      <c r="Z44" s="30">
        <v>13.5</v>
      </c>
      <c r="AA44" s="30">
        <v>10</v>
      </c>
      <c r="AB44" s="11">
        <f t="shared" si="13"/>
        <v>13.5</v>
      </c>
      <c r="AC44" s="11">
        <f t="shared" si="14"/>
        <v>8</v>
      </c>
      <c r="AD44" s="12">
        <f t="shared" si="15"/>
        <v>4.2740740740740746</v>
      </c>
      <c r="AE44" s="12">
        <f t="shared" si="16"/>
        <v>2.9037037037037039</v>
      </c>
      <c r="AF44" s="12">
        <f t="shared" si="17"/>
        <v>1.9481481481481482</v>
      </c>
      <c r="AG44" s="12">
        <f t="shared" si="18"/>
        <v>0.25185185185185199</v>
      </c>
      <c r="AH44" s="12">
        <f t="shared" si="19"/>
        <v>3.1111111111111112</v>
      </c>
      <c r="AI44" s="13">
        <f t="shared" si="20"/>
        <v>0.97037037037037033</v>
      </c>
      <c r="AJ44" s="11">
        <f t="shared" si="21"/>
        <v>93.2</v>
      </c>
      <c r="AK44" s="11">
        <f t="shared" si="22"/>
        <v>96.2</v>
      </c>
      <c r="AL44" s="11">
        <f t="shared" si="23"/>
        <v>-2.2999999999999998</v>
      </c>
      <c r="AM44" s="11">
        <f t="shared" si="24"/>
        <v>31.9</v>
      </c>
      <c r="AN44" s="11">
        <f t="shared" si="25"/>
        <v>34.199999999999996</v>
      </c>
    </row>
    <row r="45" spans="1:40" ht="15" customHeight="1" x14ac:dyDescent="0.55000000000000004">
      <c r="A45" s="10">
        <v>5</v>
      </c>
      <c r="B45" s="20" t="s">
        <v>267</v>
      </c>
      <c r="C45" s="10" t="s">
        <v>58</v>
      </c>
      <c r="D45" s="10">
        <v>52.5</v>
      </c>
      <c r="E45" s="10">
        <v>55.1</v>
      </c>
      <c r="F45" s="10">
        <v>43.6</v>
      </c>
      <c r="G45" s="10">
        <v>36.1</v>
      </c>
      <c r="H45" s="10">
        <v>13.9</v>
      </c>
      <c r="I45" s="10">
        <v>34.799999999999997</v>
      </c>
      <c r="J45" s="10">
        <v>23</v>
      </c>
      <c r="K45" s="10">
        <v>40.9</v>
      </c>
      <c r="L45" s="10">
        <v>73.599999999999994</v>
      </c>
      <c r="M45" s="10">
        <v>100.9</v>
      </c>
      <c r="N45" s="10">
        <v>-26</v>
      </c>
      <c r="O45" s="10">
        <v>19.600000000000001</v>
      </c>
      <c r="P45" s="30">
        <v>2.8</v>
      </c>
      <c r="Q45" s="30">
        <v>4.2</v>
      </c>
      <c r="R45" s="30">
        <v>5.4</v>
      </c>
      <c r="S45" s="30">
        <v>7.3</v>
      </c>
      <c r="T45" s="31" t="s">
        <v>185</v>
      </c>
      <c r="U45" s="30">
        <v>2</v>
      </c>
      <c r="V45" s="30">
        <v>3.6</v>
      </c>
      <c r="W45" s="30">
        <v>4.4000000000000004</v>
      </c>
      <c r="X45" s="30">
        <v>4.8</v>
      </c>
      <c r="Y45" s="30">
        <v>2.4</v>
      </c>
      <c r="Z45" s="30">
        <v>12.5</v>
      </c>
      <c r="AA45" s="30">
        <v>9.6</v>
      </c>
      <c r="AB45" s="11">
        <f t="shared" si="13"/>
        <v>12.5</v>
      </c>
      <c r="AC45" s="11">
        <f t="shared" si="14"/>
        <v>7.3</v>
      </c>
      <c r="AD45" s="12">
        <f t="shared" si="15"/>
        <v>4.2</v>
      </c>
      <c r="AE45" s="12">
        <f t="shared" si="16"/>
        <v>3.488</v>
      </c>
      <c r="AF45" s="12">
        <f t="shared" si="17"/>
        <v>2.7839999999999998</v>
      </c>
      <c r="AG45" s="12">
        <f t="shared" si="18"/>
        <v>0.94399999999999973</v>
      </c>
      <c r="AH45" s="12">
        <f t="shared" si="19"/>
        <v>3.2719999999999998</v>
      </c>
      <c r="AI45" s="13">
        <f t="shared" si="20"/>
        <v>1.1120000000000001</v>
      </c>
      <c r="AJ45" s="11">
        <f t="shared" si="21"/>
        <v>73.599999999999994</v>
      </c>
      <c r="AK45" s="11">
        <f t="shared" si="22"/>
        <v>100.9</v>
      </c>
      <c r="AL45" s="11">
        <f t="shared" si="23"/>
        <v>-26</v>
      </c>
      <c r="AM45" s="11">
        <f t="shared" si="24"/>
        <v>19.600000000000001</v>
      </c>
      <c r="AN45" s="11">
        <f t="shared" si="25"/>
        <v>45.6</v>
      </c>
    </row>
    <row r="46" spans="1:40" ht="15" customHeight="1" x14ac:dyDescent="0.55000000000000004">
      <c r="A46" s="10">
        <v>5</v>
      </c>
      <c r="B46" s="20" t="s">
        <v>267</v>
      </c>
      <c r="C46" s="10" t="s">
        <v>59</v>
      </c>
      <c r="D46" s="10">
        <v>60.5</v>
      </c>
      <c r="E46" s="10">
        <v>58</v>
      </c>
      <c r="F46" s="10">
        <v>40</v>
      </c>
      <c r="G46" s="10">
        <v>35</v>
      </c>
      <c r="H46" s="10">
        <v>13.7</v>
      </c>
      <c r="I46" s="10">
        <v>28.5</v>
      </c>
      <c r="J46" s="10">
        <v>21.3</v>
      </c>
      <c r="K46" s="10">
        <v>44</v>
      </c>
      <c r="L46" s="10">
        <v>96</v>
      </c>
      <c r="M46" s="10">
        <v>108</v>
      </c>
      <c r="N46" s="10">
        <v>-4.8</v>
      </c>
      <c r="O46" s="10">
        <v>40</v>
      </c>
      <c r="P46" s="30">
        <v>2.5</v>
      </c>
      <c r="Q46" s="30">
        <v>4.3</v>
      </c>
      <c r="R46" s="30">
        <v>5.5</v>
      </c>
      <c r="S46" s="30" t="s">
        <v>185</v>
      </c>
      <c r="T46" s="31" t="s">
        <v>185</v>
      </c>
      <c r="U46" s="30">
        <v>2.2999999999999998</v>
      </c>
      <c r="V46" s="30">
        <v>3.3</v>
      </c>
      <c r="W46" s="30">
        <v>4.5</v>
      </c>
      <c r="X46" s="30">
        <v>4.5</v>
      </c>
      <c r="Y46" s="30">
        <v>2.5</v>
      </c>
      <c r="Z46" s="30" t="s">
        <v>185</v>
      </c>
      <c r="AA46" s="30">
        <v>11</v>
      </c>
      <c r="AB46" s="11" t="str">
        <f t="shared" si="13"/>
        <v>NA</v>
      </c>
      <c r="AC46" s="11" t="str">
        <f t="shared" si="14"/>
        <v>NA</v>
      </c>
      <c r="AD46" s="12" t="str">
        <f t="shared" si="15"/>
        <v>NA</v>
      </c>
      <c r="AE46" s="12" t="str">
        <f t="shared" si="16"/>
        <v>NA</v>
      </c>
      <c r="AF46" s="12" t="str">
        <f t="shared" si="17"/>
        <v>NA</v>
      </c>
      <c r="AG46" s="12" t="str">
        <f t="shared" si="18"/>
        <v>NA</v>
      </c>
      <c r="AH46" s="12" t="str">
        <f t="shared" si="19"/>
        <v>NA</v>
      </c>
      <c r="AI46" s="13" t="str">
        <f t="shared" si="20"/>
        <v>NA</v>
      </c>
      <c r="AJ46" s="11">
        <f t="shared" si="21"/>
        <v>96</v>
      </c>
      <c r="AK46" s="11">
        <f t="shared" si="22"/>
        <v>108</v>
      </c>
      <c r="AL46" s="11">
        <f t="shared" si="23"/>
        <v>-4.8</v>
      </c>
      <c r="AM46" s="11">
        <f t="shared" si="24"/>
        <v>40</v>
      </c>
      <c r="AN46" s="11">
        <f t="shared" si="25"/>
        <v>44.8</v>
      </c>
    </row>
    <row r="47" spans="1:40" ht="15" customHeight="1" x14ac:dyDescent="0.55000000000000004">
      <c r="A47" s="10">
        <v>5</v>
      </c>
      <c r="B47" s="20" t="s">
        <v>267</v>
      </c>
      <c r="C47" s="10" t="s">
        <v>60</v>
      </c>
      <c r="D47" s="10">
        <v>56.7</v>
      </c>
      <c r="E47" s="10">
        <v>56.8</v>
      </c>
      <c r="F47" s="10">
        <v>36.700000000000003</v>
      </c>
      <c r="G47" s="10">
        <v>37.799999999999997</v>
      </c>
      <c r="H47" s="10">
        <v>15</v>
      </c>
      <c r="I47" s="10">
        <v>25.3</v>
      </c>
      <c r="J47" s="10">
        <v>23.6</v>
      </c>
      <c r="K47" s="10">
        <v>42.5</v>
      </c>
      <c r="L47" s="10">
        <v>96</v>
      </c>
      <c r="M47" s="10">
        <v>98.5</v>
      </c>
      <c r="N47" s="10">
        <v>-8.1999999999999993</v>
      </c>
      <c r="O47" s="10">
        <v>33.200000000000003</v>
      </c>
      <c r="P47" s="30">
        <v>2.2000000000000002</v>
      </c>
      <c r="Q47" s="30">
        <v>3.8</v>
      </c>
      <c r="R47" s="30">
        <v>5.2</v>
      </c>
      <c r="S47" s="30">
        <v>7.3</v>
      </c>
      <c r="T47" s="30">
        <v>3</v>
      </c>
      <c r="U47" s="30">
        <v>2</v>
      </c>
      <c r="V47" s="30">
        <v>3.3</v>
      </c>
      <c r="W47" s="30">
        <v>4.5</v>
      </c>
      <c r="X47" s="30">
        <v>5</v>
      </c>
      <c r="Y47" s="30">
        <v>2.5</v>
      </c>
      <c r="Z47" s="30">
        <v>12</v>
      </c>
      <c r="AA47" s="30">
        <v>9</v>
      </c>
      <c r="AB47" s="11">
        <f t="shared" si="13"/>
        <v>12</v>
      </c>
      <c r="AC47" s="11">
        <f t="shared" si="14"/>
        <v>7.3</v>
      </c>
      <c r="AD47" s="12">
        <f t="shared" si="15"/>
        <v>4.7250000000000005</v>
      </c>
      <c r="AE47" s="12">
        <f t="shared" si="16"/>
        <v>3.0583333333333336</v>
      </c>
      <c r="AF47" s="12">
        <f t="shared" si="17"/>
        <v>2.1083333333333334</v>
      </c>
      <c r="AG47" s="12">
        <f t="shared" si="18"/>
        <v>0.14166666666666661</v>
      </c>
      <c r="AH47" s="12">
        <f t="shared" si="19"/>
        <v>3.5416666666666665</v>
      </c>
      <c r="AI47" s="13">
        <f t="shared" si="20"/>
        <v>1.25</v>
      </c>
      <c r="AJ47" s="11">
        <f t="shared" si="21"/>
        <v>96</v>
      </c>
      <c r="AK47" s="11">
        <f t="shared" si="22"/>
        <v>98.5</v>
      </c>
      <c r="AL47" s="11">
        <f t="shared" si="23"/>
        <v>-8.1999999999999993</v>
      </c>
      <c r="AM47" s="11">
        <f t="shared" si="24"/>
        <v>33.200000000000003</v>
      </c>
      <c r="AN47" s="11">
        <f t="shared" si="25"/>
        <v>41.400000000000006</v>
      </c>
    </row>
    <row r="48" spans="1:40" ht="15" customHeight="1" x14ac:dyDescent="0.55000000000000004">
      <c r="A48" s="10">
        <v>5</v>
      </c>
      <c r="B48" s="20" t="s">
        <v>267</v>
      </c>
      <c r="C48" s="10" t="s">
        <v>61</v>
      </c>
      <c r="D48" s="10">
        <v>75.5</v>
      </c>
      <c r="E48" s="10">
        <v>77</v>
      </c>
      <c r="F48" s="10">
        <v>51</v>
      </c>
      <c r="G48" s="10">
        <v>48.4</v>
      </c>
      <c r="H48" s="10">
        <v>7.2</v>
      </c>
      <c r="I48" s="10">
        <v>34.799999999999997</v>
      </c>
      <c r="J48" s="10">
        <v>28.2</v>
      </c>
      <c r="K48" s="10">
        <v>45.5</v>
      </c>
      <c r="L48" s="10">
        <v>94.5</v>
      </c>
      <c r="M48" s="10">
        <v>106.5</v>
      </c>
      <c r="N48" s="10">
        <v>-18.7</v>
      </c>
      <c r="O48" s="10">
        <v>8.3000000000000007</v>
      </c>
      <c r="P48" s="30">
        <v>2.5</v>
      </c>
      <c r="Q48" s="30">
        <v>4</v>
      </c>
      <c r="R48" s="30">
        <v>5.5</v>
      </c>
      <c r="S48" s="30">
        <v>6</v>
      </c>
      <c r="T48" s="31" t="s">
        <v>185</v>
      </c>
      <c r="U48" s="30">
        <v>2</v>
      </c>
      <c r="V48" s="30">
        <v>3</v>
      </c>
      <c r="W48" s="30">
        <v>4</v>
      </c>
      <c r="X48" s="30">
        <v>4.7</v>
      </c>
      <c r="Y48" s="30">
        <v>1</v>
      </c>
      <c r="Z48" s="30" t="s">
        <v>185</v>
      </c>
      <c r="AA48" s="30">
        <v>10</v>
      </c>
      <c r="AB48" s="11" t="str">
        <f t="shared" si="13"/>
        <v>NA</v>
      </c>
      <c r="AC48" s="11">
        <f t="shared" si="14"/>
        <v>6</v>
      </c>
      <c r="AD48" s="12" t="str">
        <f t="shared" si="15"/>
        <v>NA</v>
      </c>
      <c r="AE48" s="12" t="str">
        <f t="shared" si="16"/>
        <v>NA</v>
      </c>
      <c r="AF48" s="12" t="str">
        <f t="shared" si="17"/>
        <v>NA</v>
      </c>
      <c r="AG48" s="12" t="str">
        <f t="shared" si="18"/>
        <v>NA</v>
      </c>
      <c r="AH48" s="12" t="str">
        <f t="shared" si="19"/>
        <v>NA</v>
      </c>
      <c r="AI48" s="13" t="str">
        <f t="shared" si="20"/>
        <v>NA</v>
      </c>
      <c r="AJ48" s="11">
        <f t="shared" si="21"/>
        <v>94.5</v>
      </c>
      <c r="AK48" s="11">
        <f t="shared" si="22"/>
        <v>106.5</v>
      </c>
      <c r="AL48" s="11">
        <f t="shared" si="23"/>
        <v>-18.7</v>
      </c>
      <c r="AM48" s="11">
        <f t="shared" si="24"/>
        <v>8.3000000000000007</v>
      </c>
      <c r="AN48" s="11">
        <f t="shared" si="25"/>
        <v>27</v>
      </c>
    </row>
    <row r="49" spans="1:40" ht="15" customHeight="1" x14ac:dyDescent="0.55000000000000004">
      <c r="A49" s="10">
        <v>5</v>
      </c>
      <c r="B49" s="20" t="s">
        <v>267</v>
      </c>
      <c r="C49" s="10" t="s">
        <v>62</v>
      </c>
      <c r="D49" s="10">
        <v>58.8</v>
      </c>
      <c r="E49" s="10">
        <v>59.4</v>
      </c>
      <c r="F49" s="10">
        <v>45.8</v>
      </c>
      <c r="G49" s="10">
        <v>40.700000000000003</v>
      </c>
      <c r="H49" s="10">
        <v>8.6</v>
      </c>
      <c r="I49" s="10">
        <v>34.5</v>
      </c>
      <c r="J49" s="10">
        <v>26.8</v>
      </c>
      <c r="K49" s="10">
        <v>38</v>
      </c>
      <c r="L49" s="10">
        <v>80.400000000000006</v>
      </c>
      <c r="M49" s="10">
        <v>95.8</v>
      </c>
      <c r="N49" s="10">
        <v>-26.2</v>
      </c>
      <c r="O49" s="10">
        <v>24.3</v>
      </c>
      <c r="P49" s="30">
        <v>2.5</v>
      </c>
      <c r="Q49" s="30">
        <v>3.5</v>
      </c>
      <c r="R49" s="30">
        <v>5.3</v>
      </c>
      <c r="S49" s="30">
        <v>7.5</v>
      </c>
      <c r="T49" s="30">
        <v>4</v>
      </c>
      <c r="U49" s="30">
        <v>2</v>
      </c>
      <c r="V49" s="30">
        <v>3.5</v>
      </c>
      <c r="W49" s="30">
        <v>4.3</v>
      </c>
      <c r="X49" s="30">
        <v>3.7</v>
      </c>
      <c r="Y49" s="30">
        <v>2.5</v>
      </c>
      <c r="Z49" s="30">
        <v>13</v>
      </c>
      <c r="AA49" s="30">
        <v>9</v>
      </c>
      <c r="AB49" s="11">
        <f t="shared" si="13"/>
        <v>13</v>
      </c>
      <c r="AC49" s="11">
        <f t="shared" si="14"/>
        <v>7.5</v>
      </c>
      <c r="AD49" s="12">
        <f t="shared" si="15"/>
        <v>4.523076923076923</v>
      </c>
      <c r="AE49" s="12">
        <f t="shared" si="16"/>
        <v>3.523076923076923</v>
      </c>
      <c r="AF49" s="12">
        <f t="shared" si="17"/>
        <v>2.6538461538461537</v>
      </c>
      <c r="AG49" s="12">
        <f t="shared" si="18"/>
        <v>0.5923076923076922</v>
      </c>
      <c r="AH49" s="12">
        <f t="shared" si="19"/>
        <v>2.9230769230769229</v>
      </c>
      <c r="AI49" s="13">
        <f t="shared" si="20"/>
        <v>0.66153846153846152</v>
      </c>
      <c r="AJ49" s="11">
        <f t="shared" si="21"/>
        <v>80.400000000000006</v>
      </c>
      <c r="AK49" s="11">
        <f t="shared" si="22"/>
        <v>95.8</v>
      </c>
      <c r="AL49" s="11">
        <f t="shared" si="23"/>
        <v>-26.2</v>
      </c>
      <c r="AM49" s="11">
        <f t="shared" si="24"/>
        <v>24.3</v>
      </c>
      <c r="AN49" s="11">
        <f t="shared" si="25"/>
        <v>50.5</v>
      </c>
    </row>
    <row r="50" spans="1:40" ht="15" customHeight="1" x14ac:dyDescent="0.55000000000000004">
      <c r="A50" s="10">
        <v>5</v>
      </c>
      <c r="B50" s="20" t="s">
        <v>267</v>
      </c>
      <c r="C50" s="10" t="s">
        <v>63</v>
      </c>
      <c r="D50" s="10">
        <v>66</v>
      </c>
      <c r="E50" s="10">
        <v>69</v>
      </c>
      <c r="F50" s="10">
        <v>63</v>
      </c>
      <c r="G50" s="10">
        <v>51</v>
      </c>
      <c r="H50" s="10">
        <v>19</v>
      </c>
      <c r="I50" s="10">
        <v>54.5</v>
      </c>
      <c r="J50" s="10">
        <v>37.5</v>
      </c>
      <c r="K50" s="10">
        <v>50</v>
      </c>
      <c r="L50" s="10">
        <v>62</v>
      </c>
      <c r="M50" s="10">
        <v>86</v>
      </c>
      <c r="N50" s="10">
        <v>-21.7</v>
      </c>
      <c r="O50" s="10">
        <v>15</v>
      </c>
      <c r="P50" s="30">
        <v>3.3</v>
      </c>
      <c r="Q50" s="30">
        <v>6.3</v>
      </c>
      <c r="R50" s="30">
        <v>8.6999999999999993</v>
      </c>
      <c r="S50" s="30">
        <v>12</v>
      </c>
      <c r="T50" s="30">
        <v>6</v>
      </c>
      <c r="U50" s="30">
        <v>2.7</v>
      </c>
      <c r="V50" s="30">
        <v>4.3</v>
      </c>
      <c r="W50" s="30">
        <v>5.5</v>
      </c>
      <c r="X50" s="30">
        <v>5.5</v>
      </c>
      <c r="Y50" s="30">
        <v>2.5</v>
      </c>
      <c r="Z50" s="30">
        <v>22</v>
      </c>
      <c r="AA50" s="30">
        <v>15</v>
      </c>
      <c r="AB50" s="11">
        <f t="shared" si="13"/>
        <v>22</v>
      </c>
      <c r="AC50" s="11">
        <f t="shared" si="14"/>
        <v>12</v>
      </c>
      <c r="AD50" s="12">
        <f t="shared" si="15"/>
        <v>3</v>
      </c>
      <c r="AE50" s="12">
        <f t="shared" si="16"/>
        <v>2.8636363636363638</v>
      </c>
      <c r="AF50" s="12">
        <f t="shared" si="17"/>
        <v>2.4772727272727271</v>
      </c>
      <c r="AG50" s="12">
        <f t="shared" si="18"/>
        <v>0.77272727272727271</v>
      </c>
      <c r="AH50" s="12">
        <f t="shared" si="19"/>
        <v>2.2727272727272729</v>
      </c>
      <c r="AI50" s="13">
        <f t="shared" si="20"/>
        <v>0.86363636363636365</v>
      </c>
      <c r="AJ50" s="11">
        <f t="shared" si="21"/>
        <v>62</v>
      </c>
      <c r="AK50" s="11">
        <f t="shared" si="22"/>
        <v>86</v>
      </c>
      <c r="AL50" s="11">
        <f t="shared" si="23"/>
        <v>-21.7</v>
      </c>
      <c r="AM50" s="11">
        <f t="shared" si="24"/>
        <v>15</v>
      </c>
      <c r="AN50" s="11">
        <f t="shared" si="25"/>
        <v>36.700000000000003</v>
      </c>
    </row>
    <row r="51" spans="1:40" ht="15" customHeight="1" x14ac:dyDescent="0.55000000000000004">
      <c r="A51" s="10">
        <v>5</v>
      </c>
      <c r="B51" s="20" t="s">
        <v>267</v>
      </c>
      <c r="C51" s="10" t="s">
        <v>64</v>
      </c>
      <c r="D51" s="10">
        <v>125</v>
      </c>
      <c r="E51" s="10">
        <v>122.5</v>
      </c>
      <c r="F51" s="10">
        <v>100</v>
      </c>
      <c r="G51" s="10">
        <v>87</v>
      </c>
      <c r="H51" s="10">
        <v>33.799999999999997</v>
      </c>
      <c r="I51" s="10">
        <v>76</v>
      </c>
      <c r="J51" s="10">
        <v>59.9</v>
      </c>
      <c r="K51" s="10">
        <v>98.8</v>
      </c>
      <c r="L51" s="10">
        <v>79.900000000000006</v>
      </c>
      <c r="M51" s="10">
        <v>92.5</v>
      </c>
      <c r="N51" s="10">
        <v>-4.9000000000000004</v>
      </c>
      <c r="O51" s="10">
        <v>30.1</v>
      </c>
      <c r="P51" s="30">
        <v>5.8</v>
      </c>
      <c r="Q51" s="30">
        <v>10</v>
      </c>
      <c r="R51" s="30">
        <v>14.3</v>
      </c>
      <c r="S51" s="30" t="s">
        <v>185</v>
      </c>
      <c r="T51" s="31" t="s">
        <v>185</v>
      </c>
      <c r="U51" s="30">
        <v>5.2</v>
      </c>
      <c r="V51" s="30">
        <v>8.3000000000000007</v>
      </c>
      <c r="W51" s="30">
        <v>12</v>
      </c>
      <c r="X51" s="30">
        <v>12.7</v>
      </c>
      <c r="Y51" s="30">
        <v>5.5</v>
      </c>
      <c r="Z51" s="30">
        <v>35</v>
      </c>
      <c r="AA51" s="30">
        <v>25.3</v>
      </c>
      <c r="AB51" s="11">
        <f t="shared" si="13"/>
        <v>35</v>
      </c>
      <c r="AC51" s="11" t="str">
        <f t="shared" si="14"/>
        <v>NA</v>
      </c>
      <c r="AD51" s="12">
        <f t="shared" si="15"/>
        <v>3.5714285714285716</v>
      </c>
      <c r="AE51" s="12">
        <f t="shared" si="16"/>
        <v>2.8571428571428572</v>
      </c>
      <c r="AF51" s="12">
        <f t="shared" si="17"/>
        <v>2.1714285714285713</v>
      </c>
      <c r="AG51" s="12">
        <f t="shared" si="18"/>
        <v>0.46</v>
      </c>
      <c r="AH51" s="12">
        <f t="shared" si="19"/>
        <v>2.822857142857143</v>
      </c>
      <c r="AI51" s="13">
        <f t="shared" si="20"/>
        <v>0.96571428571428564</v>
      </c>
      <c r="AJ51" s="11">
        <f t="shared" si="21"/>
        <v>79.900000000000006</v>
      </c>
      <c r="AK51" s="11">
        <f t="shared" si="22"/>
        <v>92.5</v>
      </c>
      <c r="AL51" s="11">
        <f t="shared" si="23"/>
        <v>-4.9000000000000004</v>
      </c>
      <c r="AM51" s="11">
        <f t="shared" si="24"/>
        <v>30.1</v>
      </c>
      <c r="AN51" s="11">
        <f t="shared" si="25"/>
        <v>35</v>
      </c>
    </row>
    <row r="52" spans="1:40" ht="15" customHeight="1" x14ac:dyDescent="0.55000000000000004">
      <c r="A52" s="10">
        <v>5</v>
      </c>
      <c r="B52" s="20" t="s">
        <v>267</v>
      </c>
      <c r="C52" s="10" t="s">
        <v>65</v>
      </c>
      <c r="D52" s="10">
        <v>71</v>
      </c>
      <c r="E52" s="10">
        <v>74</v>
      </c>
      <c r="F52" s="10">
        <v>54.8</v>
      </c>
      <c r="G52" s="10">
        <v>51</v>
      </c>
      <c r="H52" s="10">
        <v>20.7</v>
      </c>
      <c r="I52" s="10">
        <v>43.2</v>
      </c>
      <c r="J52" s="10">
        <v>36.799999999999997</v>
      </c>
      <c r="K52" s="10">
        <v>58</v>
      </c>
      <c r="L52" s="10">
        <v>80.5</v>
      </c>
      <c r="M52" s="10">
        <v>91.3</v>
      </c>
      <c r="N52" s="10">
        <v>-4.7</v>
      </c>
      <c r="O52" s="10">
        <v>16.8</v>
      </c>
      <c r="P52" s="30">
        <v>4</v>
      </c>
      <c r="Q52" s="30">
        <v>6.7</v>
      </c>
      <c r="R52" s="30">
        <v>9</v>
      </c>
      <c r="S52" s="30">
        <v>12</v>
      </c>
      <c r="T52" s="30">
        <v>6</v>
      </c>
      <c r="U52" s="30">
        <v>3.4</v>
      </c>
      <c r="V52" s="30">
        <v>5.7</v>
      </c>
      <c r="W52" s="30">
        <v>7.5</v>
      </c>
      <c r="X52" s="30">
        <v>7.8</v>
      </c>
      <c r="Y52" s="30">
        <v>4</v>
      </c>
      <c r="Z52" s="30">
        <v>20.5</v>
      </c>
      <c r="AA52" s="30">
        <v>15.7</v>
      </c>
      <c r="AB52" s="11">
        <f t="shared" si="13"/>
        <v>20.5</v>
      </c>
      <c r="AC52" s="11">
        <f t="shared" si="14"/>
        <v>12</v>
      </c>
      <c r="AD52" s="12">
        <f t="shared" si="15"/>
        <v>3.4634146341463414</v>
      </c>
      <c r="AE52" s="12">
        <f t="shared" si="16"/>
        <v>2.6731707317073168</v>
      </c>
      <c r="AF52" s="12">
        <f t="shared" si="17"/>
        <v>2.1073170731707318</v>
      </c>
      <c r="AG52" s="12">
        <f t="shared" si="18"/>
        <v>0.31219512195121979</v>
      </c>
      <c r="AH52" s="12">
        <f t="shared" si="19"/>
        <v>2.8292682926829267</v>
      </c>
      <c r="AI52" s="13">
        <f t="shared" si="20"/>
        <v>1.0097560975609756</v>
      </c>
      <c r="AJ52" s="11">
        <f t="shared" si="21"/>
        <v>80.5</v>
      </c>
      <c r="AK52" s="11">
        <f t="shared" si="22"/>
        <v>91.3</v>
      </c>
      <c r="AL52" s="11">
        <f t="shared" si="23"/>
        <v>-4.7</v>
      </c>
      <c r="AM52" s="11">
        <f t="shared" si="24"/>
        <v>16.8</v>
      </c>
      <c r="AN52" s="11">
        <f t="shared" si="25"/>
        <v>21.5</v>
      </c>
    </row>
    <row r="53" spans="1:40" ht="15" customHeight="1" x14ac:dyDescent="0.55000000000000004">
      <c r="A53" s="10">
        <v>5</v>
      </c>
      <c r="B53" s="20" t="s">
        <v>267</v>
      </c>
      <c r="C53" s="10" t="s">
        <v>66</v>
      </c>
      <c r="D53" s="10">
        <v>79.7</v>
      </c>
      <c r="E53" s="10">
        <v>80</v>
      </c>
      <c r="F53" s="10">
        <v>70.5</v>
      </c>
      <c r="G53" s="10">
        <v>57</v>
      </c>
      <c r="H53" s="10">
        <v>13.8</v>
      </c>
      <c r="I53" s="10">
        <v>58.3</v>
      </c>
      <c r="J53" s="10">
        <v>40.799999999999997</v>
      </c>
      <c r="K53" s="10">
        <v>52.3</v>
      </c>
      <c r="L53" s="10">
        <v>68.7</v>
      </c>
      <c r="M53" s="10">
        <v>90</v>
      </c>
      <c r="N53" s="10">
        <v>-31.4</v>
      </c>
      <c r="O53" s="10">
        <v>12.8</v>
      </c>
      <c r="P53" s="30">
        <v>3</v>
      </c>
      <c r="Q53" s="30">
        <v>5</v>
      </c>
      <c r="R53" s="30">
        <v>8</v>
      </c>
      <c r="S53" s="30">
        <v>11</v>
      </c>
      <c r="T53" s="31" t="s">
        <v>185</v>
      </c>
      <c r="U53" s="30">
        <v>2.5</v>
      </c>
      <c r="V53" s="30">
        <v>4</v>
      </c>
      <c r="W53" s="30">
        <v>6</v>
      </c>
      <c r="X53" s="30">
        <v>6</v>
      </c>
      <c r="Y53" s="30">
        <v>4</v>
      </c>
      <c r="Z53" s="30">
        <v>19</v>
      </c>
      <c r="AA53" s="30">
        <v>13.7</v>
      </c>
      <c r="AB53" s="11">
        <f t="shared" si="13"/>
        <v>19</v>
      </c>
      <c r="AC53" s="11">
        <f t="shared" si="14"/>
        <v>11</v>
      </c>
      <c r="AD53" s="12">
        <f t="shared" si="15"/>
        <v>4.1947368421052635</v>
      </c>
      <c r="AE53" s="12">
        <f t="shared" si="16"/>
        <v>3.7105263157894739</v>
      </c>
      <c r="AF53" s="12">
        <f t="shared" si="17"/>
        <v>3.0684210526315789</v>
      </c>
      <c r="AG53" s="12">
        <f t="shared" si="18"/>
        <v>0.92105263157894735</v>
      </c>
      <c r="AH53" s="12">
        <f t="shared" si="19"/>
        <v>2.7526315789473683</v>
      </c>
      <c r="AI53" s="13">
        <f t="shared" si="20"/>
        <v>0.72631578947368425</v>
      </c>
      <c r="AJ53" s="11">
        <f t="shared" si="21"/>
        <v>68.7</v>
      </c>
      <c r="AK53" s="11">
        <f t="shared" si="22"/>
        <v>90</v>
      </c>
      <c r="AL53" s="11">
        <f t="shared" si="23"/>
        <v>-31.4</v>
      </c>
      <c r="AM53" s="11">
        <f t="shared" si="24"/>
        <v>12.8</v>
      </c>
      <c r="AN53" s="11">
        <f t="shared" si="25"/>
        <v>44.2</v>
      </c>
    </row>
    <row r="54" spans="1:40" ht="15" customHeight="1" x14ac:dyDescent="0.55000000000000004">
      <c r="A54" s="10">
        <v>5</v>
      </c>
      <c r="B54" s="20" t="s">
        <v>267</v>
      </c>
      <c r="C54" s="10" t="s">
        <v>67</v>
      </c>
      <c r="D54" s="10">
        <v>92</v>
      </c>
      <c r="E54" s="10">
        <v>89.5</v>
      </c>
      <c r="F54" s="10">
        <v>76</v>
      </c>
      <c r="G54" s="10">
        <v>70.7</v>
      </c>
      <c r="H54" s="10">
        <v>26.5</v>
      </c>
      <c r="I54" s="10">
        <v>61.3</v>
      </c>
      <c r="J54" s="10">
        <v>53.3</v>
      </c>
      <c r="K54" s="10">
        <v>78</v>
      </c>
      <c r="L54" s="10">
        <v>80.5</v>
      </c>
      <c r="M54" s="10">
        <v>87</v>
      </c>
      <c r="N54" s="10">
        <v>-6</v>
      </c>
      <c r="O54" s="10">
        <v>28.3</v>
      </c>
      <c r="P54" s="30">
        <v>5</v>
      </c>
      <c r="Q54" s="30">
        <v>8.8000000000000007</v>
      </c>
      <c r="R54" s="30">
        <v>11.3</v>
      </c>
      <c r="S54" s="30">
        <v>13</v>
      </c>
      <c r="T54" s="31" t="s">
        <v>185</v>
      </c>
      <c r="U54" s="30">
        <v>4</v>
      </c>
      <c r="V54" s="30">
        <v>6.3</v>
      </c>
      <c r="W54" s="30">
        <v>8.3000000000000007</v>
      </c>
      <c r="X54" s="30">
        <v>10</v>
      </c>
      <c r="Y54" s="30">
        <v>2</v>
      </c>
      <c r="Z54" s="30">
        <v>24</v>
      </c>
      <c r="AA54" s="30">
        <v>17</v>
      </c>
      <c r="AB54" s="11">
        <f t="shared" si="13"/>
        <v>24</v>
      </c>
      <c r="AC54" s="11">
        <f t="shared" si="14"/>
        <v>13</v>
      </c>
      <c r="AD54" s="12">
        <f t="shared" si="15"/>
        <v>3.8333333333333335</v>
      </c>
      <c r="AE54" s="12">
        <f t="shared" si="16"/>
        <v>3.1666666666666665</v>
      </c>
      <c r="AF54" s="12">
        <f t="shared" si="17"/>
        <v>2.5541666666666667</v>
      </c>
      <c r="AG54" s="12">
        <f t="shared" si="18"/>
        <v>0.33333333333333331</v>
      </c>
      <c r="AH54" s="12">
        <f t="shared" si="19"/>
        <v>3.25</v>
      </c>
      <c r="AI54" s="13">
        <f t="shared" si="20"/>
        <v>1.1041666666666667</v>
      </c>
      <c r="AJ54" s="11">
        <f t="shared" si="21"/>
        <v>80.5</v>
      </c>
      <c r="AK54" s="11">
        <f t="shared" si="22"/>
        <v>87</v>
      </c>
      <c r="AL54" s="11">
        <f t="shared" si="23"/>
        <v>-6</v>
      </c>
      <c r="AM54" s="11">
        <f t="shared" si="24"/>
        <v>28.3</v>
      </c>
      <c r="AN54" s="11">
        <f t="shared" si="25"/>
        <v>34.299999999999997</v>
      </c>
    </row>
    <row r="55" spans="1:40" ht="15" customHeight="1" x14ac:dyDescent="0.55000000000000004">
      <c r="A55" s="10">
        <v>5</v>
      </c>
      <c r="B55" s="20" t="s">
        <v>267</v>
      </c>
      <c r="C55" s="10" t="s">
        <v>68</v>
      </c>
      <c r="D55" s="10">
        <v>99</v>
      </c>
      <c r="E55" s="10">
        <v>105</v>
      </c>
      <c r="F55" s="10">
        <v>78.7</v>
      </c>
      <c r="G55" s="10">
        <v>70.5</v>
      </c>
      <c r="H55" s="10">
        <v>25.3</v>
      </c>
      <c r="I55" s="10">
        <v>63.7</v>
      </c>
      <c r="J55" s="10">
        <v>46.5</v>
      </c>
      <c r="K55" s="10">
        <v>77</v>
      </c>
      <c r="L55" s="10">
        <v>78.5</v>
      </c>
      <c r="M55" s="10">
        <v>101</v>
      </c>
      <c r="N55" s="10">
        <v>-14</v>
      </c>
      <c r="O55" s="10">
        <v>63.7</v>
      </c>
      <c r="P55" s="30">
        <v>4.5</v>
      </c>
      <c r="Q55" s="30">
        <v>7</v>
      </c>
      <c r="R55" s="30">
        <v>10.7</v>
      </c>
      <c r="S55" s="30">
        <v>14</v>
      </c>
      <c r="T55" s="31" t="s">
        <v>185</v>
      </c>
      <c r="U55" s="30">
        <v>3.7</v>
      </c>
      <c r="V55" s="30">
        <v>5</v>
      </c>
      <c r="W55" s="30">
        <v>6.7</v>
      </c>
      <c r="X55" s="30">
        <v>7</v>
      </c>
      <c r="Y55" s="30">
        <v>4</v>
      </c>
      <c r="Z55" s="30">
        <v>22</v>
      </c>
      <c r="AA55" s="30">
        <v>16.5</v>
      </c>
      <c r="AB55" s="11">
        <f t="shared" si="13"/>
        <v>22</v>
      </c>
      <c r="AC55" s="11">
        <f t="shared" si="14"/>
        <v>14</v>
      </c>
      <c r="AD55" s="12">
        <f t="shared" si="15"/>
        <v>4.5</v>
      </c>
      <c r="AE55" s="12">
        <f t="shared" si="16"/>
        <v>3.5772727272727276</v>
      </c>
      <c r="AF55" s="12">
        <f t="shared" si="17"/>
        <v>2.8954545454545455</v>
      </c>
      <c r="AG55" s="12">
        <f t="shared" si="18"/>
        <v>0.78181818181818197</v>
      </c>
      <c r="AH55" s="12">
        <f t="shared" si="19"/>
        <v>3.5</v>
      </c>
      <c r="AI55" s="13">
        <f t="shared" si="20"/>
        <v>1.1500000000000001</v>
      </c>
      <c r="AJ55" s="11">
        <f t="shared" si="21"/>
        <v>78.5</v>
      </c>
      <c r="AK55" s="11">
        <f t="shared" si="22"/>
        <v>101</v>
      </c>
      <c r="AL55" s="11">
        <f t="shared" si="23"/>
        <v>-14</v>
      </c>
      <c r="AM55" s="11">
        <f t="shared" si="24"/>
        <v>63.7</v>
      </c>
      <c r="AN55" s="11">
        <f t="shared" si="25"/>
        <v>77.7</v>
      </c>
    </row>
    <row r="56" spans="1:40" ht="15" customHeight="1" x14ac:dyDescent="0.55000000000000004">
      <c r="A56" s="10">
        <v>5</v>
      </c>
      <c r="B56" s="20" t="s">
        <v>267</v>
      </c>
      <c r="C56" s="10" t="s">
        <v>69</v>
      </c>
      <c r="D56" s="10">
        <v>55.1</v>
      </c>
      <c r="E56" s="10">
        <v>54.2</v>
      </c>
      <c r="F56" s="10">
        <v>50.7</v>
      </c>
      <c r="G56" s="10">
        <v>40.200000000000003</v>
      </c>
      <c r="H56" s="10">
        <v>11.2</v>
      </c>
      <c r="I56" s="10">
        <v>41.7</v>
      </c>
      <c r="J56" s="10">
        <v>29.9</v>
      </c>
      <c r="K56" s="10">
        <v>38.6</v>
      </c>
      <c r="L56" s="10">
        <v>68.400000000000006</v>
      </c>
      <c r="M56" s="10">
        <v>86.7</v>
      </c>
      <c r="N56" s="10">
        <v>-34.5</v>
      </c>
      <c r="O56" s="10">
        <v>8.6</v>
      </c>
      <c r="P56" s="30">
        <v>3.3</v>
      </c>
      <c r="Q56" s="30">
        <v>4.9000000000000004</v>
      </c>
      <c r="R56" s="30">
        <v>7</v>
      </c>
      <c r="S56" s="30">
        <v>7.8</v>
      </c>
      <c r="T56" s="30">
        <v>3</v>
      </c>
      <c r="U56" s="30">
        <v>2.7</v>
      </c>
      <c r="V56" s="30">
        <v>3.9</v>
      </c>
      <c r="W56" s="30">
        <v>5</v>
      </c>
      <c r="X56" s="30">
        <v>5.6</v>
      </c>
      <c r="Y56" s="30">
        <v>3</v>
      </c>
      <c r="Z56" s="30">
        <v>13</v>
      </c>
      <c r="AA56" s="30">
        <v>9</v>
      </c>
      <c r="AB56" s="11">
        <f t="shared" si="13"/>
        <v>13</v>
      </c>
      <c r="AC56" s="11">
        <f t="shared" si="14"/>
        <v>7.8</v>
      </c>
      <c r="AD56" s="12">
        <f t="shared" si="15"/>
        <v>4.2384615384615385</v>
      </c>
      <c r="AE56" s="12">
        <f t="shared" si="16"/>
        <v>3.9000000000000004</v>
      </c>
      <c r="AF56" s="12">
        <f t="shared" si="17"/>
        <v>3.2076923076923078</v>
      </c>
      <c r="AG56" s="12">
        <f t="shared" si="18"/>
        <v>0.90769230769230802</v>
      </c>
      <c r="AH56" s="12">
        <f t="shared" si="19"/>
        <v>2.9692307692307693</v>
      </c>
      <c r="AI56" s="13">
        <f t="shared" si="20"/>
        <v>0.86153846153846148</v>
      </c>
      <c r="AJ56" s="11">
        <f t="shared" si="21"/>
        <v>68.400000000000006</v>
      </c>
      <c r="AK56" s="11">
        <f t="shared" si="22"/>
        <v>86.7</v>
      </c>
      <c r="AL56" s="11">
        <f t="shared" si="23"/>
        <v>-34.5</v>
      </c>
      <c r="AM56" s="11">
        <f t="shared" si="24"/>
        <v>8.6</v>
      </c>
      <c r="AN56" s="11">
        <f t="shared" si="25"/>
        <v>43.1</v>
      </c>
    </row>
    <row r="57" spans="1:40" ht="15" customHeight="1" x14ac:dyDescent="0.55000000000000004">
      <c r="A57" s="10">
        <v>5</v>
      </c>
      <c r="B57" s="20" t="s">
        <v>267</v>
      </c>
      <c r="C57" s="10" t="s">
        <v>70</v>
      </c>
      <c r="D57" s="10">
        <v>44.5</v>
      </c>
      <c r="E57" s="10">
        <v>44.5</v>
      </c>
      <c r="F57" s="10">
        <v>45.6</v>
      </c>
      <c r="G57" s="10">
        <v>38.299999999999997</v>
      </c>
      <c r="H57" s="10">
        <v>12.2</v>
      </c>
      <c r="I57" s="10">
        <v>40</v>
      </c>
      <c r="J57" s="10">
        <v>31.9</v>
      </c>
      <c r="K57" s="10">
        <v>35</v>
      </c>
      <c r="L57" s="10">
        <v>57.2</v>
      </c>
      <c r="M57" s="10">
        <v>70.2</v>
      </c>
      <c r="N57" s="10">
        <v>-27.6</v>
      </c>
      <c r="O57" s="10">
        <v>14.4</v>
      </c>
      <c r="P57" s="30">
        <v>3.9</v>
      </c>
      <c r="Q57" s="30">
        <v>5</v>
      </c>
      <c r="R57" s="30">
        <v>7</v>
      </c>
      <c r="S57" s="30" t="s">
        <v>185</v>
      </c>
      <c r="T57" s="31" t="s">
        <v>185</v>
      </c>
      <c r="U57" s="30">
        <v>2.6</v>
      </c>
      <c r="V57" s="30">
        <v>3.5</v>
      </c>
      <c r="W57" s="30">
        <v>4</v>
      </c>
      <c r="X57" s="30">
        <v>4.5999999999999996</v>
      </c>
      <c r="Y57" s="30">
        <v>3.2</v>
      </c>
      <c r="Z57" s="30">
        <v>14</v>
      </c>
      <c r="AA57" s="30">
        <v>8.9</v>
      </c>
      <c r="AB57" s="11">
        <f t="shared" si="13"/>
        <v>14</v>
      </c>
      <c r="AC57" s="11" t="str">
        <f t="shared" si="14"/>
        <v>NA</v>
      </c>
      <c r="AD57" s="12">
        <f t="shared" si="15"/>
        <v>3.1785714285714284</v>
      </c>
      <c r="AE57" s="12">
        <f t="shared" si="16"/>
        <v>3.2571428571428571</v>
      </c>
      <c r="AF57" s="12">
        <f t="shared" si="17"/>
        <v>2.8571428571428572</v>
      </c>
      <c r="AG57" s="12">
        <f t="shared" si="18"/>
        <v>0.57857142857142863</v>
      </c>
      <c r="AH57" s="12">
        <f t="shared" si="19"/>
        <v>2.5</v>
      </c>
      <c r="AI57" s="13">
        <f t="shared" si="20"/>
        <v>0.87142857142857133</v>
      </c>
      <c r="AJ57" s="11">
        <f t="shared" si="21"/>
        <v>57.2</v>
      </c>
      <c r="AK57" s="11">
        <f t="shared" si="22"/>
        <v>70.2</v>
      </c>
      <c r="AL57" s="11">
        <f t="shared" si="23"/>
        <v>-27.6</v>
      </c>
      <c r="AM57" s="11">
        <f t="shared" si="24"/>
        <v>14.4</v>
      </c>
      <c r="AN57" s="11">
        <f t="shared" si="25"/>
        <v>42</v>
      </c>
    </row>
    <row r="58" spans="1:40" ht="15" customHeight="1" x14ac:dyDescent="0.55000000000000004">
      <c r="A58" s="10">
        <v>5</v>
      </c>
      <c r="B58" s="20" t="s">
        <v>267</v>
      </c>
      <c r="C58" s="10" t="s">
        <v>71</v>
      </c>
      <c r="D58" s="10">
        <v>61</v>
      </c>
      <c r="E58" s="10">
        <v>52</v>
      </c>
      <c r="F58" s="10">
        <v>47.5</v>
      </c>
      <c r="G58" s="10">
        <v>36.700000000000003</v>
      </c>
      <c r="H58" s="10">
        <v>13.3</v>
      </c>
      <c r="I58" s="10">
        <v>35.5</v>
      </c>
      <c r="J58" s="10">
        <v>24</v>
      </c>
      <c r="K58" s="10">
        <v>42</v>
      </c>
      <c r="L58" s="10">
        <v>76</v>
      </c>
      <c r="M58" s="10">
        <v>89.5</v>
      </c>
      <c r="N58" s="10">
        <v>-13</v>
      </c>
      <c r="O58" s="10">
        <v>23.8</v>
      </c>
      <c r="P58" s="30">
        <v>3</v>
      </c>
      <c r="Q58" s="30">
        <v>4.7</v>
      </c>
      <c r="R58" s="30">
        <v>7</v>
      </c>
      <c r="S58" s="30">
        <v>8</v>
      </c>
      <c r="T58" s="31" t="s">
        <v>185</v>
      </c>
      <c r="U58" s="30">
        <v>2</v>
      </c>
      <c r="V58" s="30">
        <v>3.5</v>
      </c>
      <c r="W58" s="30">
        <v>4.3</v>
      </c>
      <c r="X58" s="30">
        <v>5.3</v>
      </c>
      <c r="Y58" s="30">
        <v>2.7</v>
      </c>
      <c r="Z58" s="30" t="s">
        <v>185</v>
      </c>
      <c r="AA58" s="30" t="s">
        <v>185</v>
      </c>
      <c r="AB58" s="11" t="str">
        <f t="shared" si="13"/>
        <v>NA</v>
      </c>
      <c r="AC58" s="11">
        <f t="shared" si="14"/>
        <v>8</v>
      </c>
      <c r="AD58" s="12" t="str">
        <f t="shared" si="15"/>
        <v>NA</v>
      </c>
      <c r="AE58" s="12" t="str">
        <f t="shared" si="16"/>
        <v>NA</v>
      </c>
      <c r="AF58" s="12" t="str">
        <f t="shared" si="17"/>
        <v>NA</v>
      </c>
      <c r="AG58" s="12" t="str">
        <f t="shared" si="18"/>
        <v>NA</v>
      </c>
      <c r="AH58" s="12" t="str">
        <f t="shared" si="19"/>
        <v>NA</v>
      </c>
      <c r="AI58" s="13" t="str">
        <f t="shared" si="20"/>
        <v>NA</v>
      </c>
      <c r="AJ58" s="11">
        <f t="shared" si="21"/>
        <v>76</v>
      </c>
      <c r="AK58" s="11">
        <f t="shared" si="22"/>
        <v>89.5</v>
      </c>
      <c r="AL58" s="11">
        <f t="shared" si="23"/>
        <v>-13</v>
      </c>
      <c r="AM58" s="11">
        <f t="shared" si="24"/>
        <v>23.8</v>
      </c>
      <c r="AN58" s="11">
        <f t="shared" si="25"/>
        <v>36.799999999999997</v>
      </c>
    </row>
    <row r="59" spans="1:40" ht="15" customHeight="1" x14ac:dyDescent="0.55000000000000004">
      <c r="A59" s="10">
        <v>5</v>
      </c>
      <c r="B59" s="20" t="s">
        <v>267</v>
      </c>
      <c r="C59" s="10" t="s">
        <v>72</v>
      </c>
      <c r="D59" s="10">
        <v>54.4</v>
      </c>
      <c r="E59" s="10">
        <v>56.4</v>
      </c>
      <c r="F59" s="10">
        <v>49.4</v>
      </c>
      <c r="G59" s="10">
        <v>42.1</v>
      </c>
      <c r="H59" s="10">
        <v>11.4</v>
      </c>
      <c r="I59" s="10">
        <v>41.3</v>
      </c>
      <c r="J59" s="10">
        <v>32.299999999999997</v>
      </c>
      <c r="K59" s="10">
        <v>38.799999999999997</v>
      </c>
      <c r="L59" s="10">
        <v>70.8</v>
      </c>
      <c r="M59" s="10">
        <v>88.9</v>
      </c>
      <c r="N59" s="10">
        <v>-37.299999999999997</v>
      </c>
      <c r="O59" s="10">
        <v>9.3000000000000007</v>
      </c>
      <c r="P59" s="30">
        <v>3.6</v>
      </c>
      <c r="Q59" s="30">
        <v>5.0999999999999996</v>
      </c>
      <c r="R59" s="30">
        <v>6</v>
      </c>
      <c r="S59" s="30">
        <v>7</v>
      </c>
      <c r="T59" s="31" t="s">
        <v>185</v>
      </c>
      <c r="U59" s="30">
        <v>3</v>
      </c>
      <c r="V59" s="30">
        <v>4.3</v>
      </c>
      <c r="W59" s="30">
        <v>5</v>
      </c>
      <c r="X59" s="30">
        <v>5.0999999999999996</v>
      </c>
      <c r="Y59" s="30">
        <v>2.2999999999999998</v>
      </c>
      <c r="Z59" s="30" t="s">
        <v>185</v>
      </c>
      <c r="AA59" s="30">
        <v>9.4</v>
      </c>
      <c r="AB59" s="11" t="str">
        <f t="shared" si="13"/>
        <v>NA</v>
      </c>
      <c r="AC59" s="11">
        <f t="shared" si="14"/>
        <v>7</v>
      </c>
      <c r="AD59" s="12" t="str">
        <f t="shared" si="15"/>
        <v>NA</v>
      </c>
      <c r="AE59" s="12" t="str">
        <f t="shared" si="16"/>
        <v>NA</v>
      </c>
      <c r="AF59" s="12" t="str">
        <f t="shared" si="17"/>
        <v>NA</v>
      </c>
      <c r="AG59" s="12" t="str">
        <f t="shared" si="18"/>
        <v>NA</v>
      </c>
      <c r="AH59" s="12" t="str">
        <f t="shared" si="19"/>
        <v>NA</v>
      </c>
      <c r="AI59" s="13" t="str">
        <f t="shared" si="20"/>
        <v>NA</v>
      </c>
      <c r="AJ59" s="11">
        <f t="shared" si="21"/>
        <v>70.8</v>
      </c>
      <c r="AK59" s="11">
        <f t="shared" si="22"/>
        <v>88.9</v>
      </c>
      <c r="AL59" s="11">
        <f t="shared" si="23"/>
        <v>-37.299999999999997</v>
      </c>
      <c r="AM59" s="11">
        <f t="shared" si="24"/>
        <v>9.3000000000000007</v>
      </c>
      <c r="AN59" s="11">
        <f t="shared" si="25"/>
        <v>46.599999999999994</v>
      </c>
    </row>
    <row r="60" spans="1:40" ht="15" customHeight="1" x14ac:dyDescent="0.55000000000000004">
      <c r="A60" s="10">
        <v>5</v>
      </c>
      <c r="B60" s="20" t="s">
        <v>267</v>
      </c>
      <c r="C60" s="10" t="s">
        <v>73</v>
      </c>
      <c r="D60" s="10">
        <v>42.1</v>
      </c>
      <c r="E60" s="10">
        <v>43</v>
      </c>
      <c r="F60" s="10">
        <v>44.7</v>
      </c>
      <c r="G60" s="10">
        <v>38.4</v>
      </c>
      <c r="H60" s="10">
        <v>11.5</v>
      </c>
      <c r="I60" s="10">
        <v>39.4</v>
      </c>
      <c r="J60" s="10">
        <v>30.4</v>
      </c>
      <c r="K60" s="10">
        <v>31.6</v>
      </c>
      <c r="L60" s="10">
        <v>56.7</v>
      </c>
      <c r="M60" s="10">
        <v>72</v>
      </c>
      <c r="N60" s="10">
        <v>-15.7</v>
      </c>
      <c r="O60" s="10">
        <v>14.7</v>
      </c>
      <c r="P60" s="30">
        <v>3.3</v>
      </c>
      <c r="Q60" s="30">
        <v>5.3</v>
      </c>
      <c r="R60" s="30">
        <v>7</v>
      </c>
      <c r="S60" s="30">
        <v>8</v>
      </c>
      <c r="T60" s="31" t="s">
        <v>185</v>
      </c>
      <c r="U60" s="30">
        <v>2.5</v>
      </c>
      <c r="V60" s="30">
        <v>3.6</v>
      </c>
      <c r="W60" s="30">
        <v>4.0999999999999996</v>
      </c>
      <c r="X60" s="30">
        <v>5</v>
      </c>
      <c r="Y60" s="30">
        <v>3</v>
      </c>
      <c r="Z60" s="30">
        <v>13</v>
      </c>
      <c r="AA60" s="30">
        <v>9</v>
      </c>
      <c r="AB60" s="11">
        <f t="shared" si="13"/>
        <v>13</v>
      </c>
      <c r="AC60" s="11">
        <f t="shared" si="14"/>
        <v>8</v>
      </c>
      <c r="AD60" s="12">
        <f t="shared" si="15"/>
        <v>3.2384615384615385</v>
      </c>
      <c r="AE60" s="12">
        <f t="shared" si="16"/>
        <v>3.4384615384615387</v>
      </c>
      <c r="AF60" s="12">
        <f t="shared" si="17"/>
        <v>3.0307692307692307</v>
      </c>
      <c r="AG60" s="12">
        <f t="shared" si="18"/>
        <v>0.69230769230769229</v>
      </c>
      <c r="AH60" s="12">
        <f t="shared" si="19"/>
        <v>2.430769230769231</v>
      </c>
      <c r="AI60" s="13">
        <f t="shared" si="20"/>
        <v>0.88461538461538458</v>
      </c>
      <c r="AJ60" s="11">
        <f t="shared" si="21"/>
        <v>56.7</v>
      </c>
      <c r="AK60" s="11">
        <f t="shared" si="22"/>
        <v>72</v>
      </c>
      <c r="AL60" s="11">
        <f t="shared" si="23"/>
        <v>-15.7</v>
      </c>
      <c r="AM60" s="11">
        <f t="shared" si="24"/>
        <v>14.7</v>
      </c>
      <c r="AN60" s="11">
        <f t="shared" si="25"/>
        <v>30.4</v>
      </c>
    </row>
    <row r="61" spans="1:40" ht="15" customHeight="1" x14ac:dyDescent="0.55000000000000004">
      <c r="A61" s="10">
        <v>5</v>
      </c>
      <c r="B61" s="20" t="s">
        <v>267</v>
      </c>
      <c r="C61" s="10" t="s">
        <v>74</v>
      </c>
      <c r="D61" s="10">
        <v>46.2</v>
      </c>
      <c r="E61" s="10">
        <v>46.1</v>
      </c>
      <c r="F61" s="10">
        <v>48.5</v>
      </c>
      <c r="G61" s="10">
        <v>40</v>
      </c>
      <c r="H61" s="10">
        <v>11.8</v>
      </c>
      <c r="I61" s="10">
        <v>42.8</v>
      </c>
      <c r="J61" s="10">
        <v>31.9</v>
      </c>
      <c r="K61" s="10">
        <v>34.799999999999997</v>
      </c>
      <c r="L61" s="10">
        <v>58.7</v>
      </c>
      <c r="M61" s="10">
        <v>72.900000000000006</v>
      </c>
      <c r="N61" s="10">
        <v>-24.6</v>
      </c>
      <c r="O61" s="10">
        <v>0.4</v>
      </c>
      <c r="P61" s="30">
        <v>3.2</v>
      </c>
      <c r="Q61" s="30">
        <v>5.6</v>
      </c>
      <c r="R61" s="30">
        <v>7.3</v>
      </c>
      <c r="S61" s="30">
        <v>9</v>
      </c>
      <c r="T61" s="31" t="s">
        <v>185</v>
      </c>
      <c r="U61" s="30">
        <v>3.3</v>
      </c>
      <c r="V61" s="30">
        <v>4.4000000000000004</v>
      </c>
      <c r="W61" s="30">
        <v>5</v>
      </c>
      <c r="X61" s="30">
        <v>5.5</v>
      </c>
      <c r="Y61" s="30">
        <v>3</v>
      </c>
      <c r="Z61" s="30">
        <v>14</v>
      </c>
      <c r="AA61" s="30">
        <v>10.3</v>
      </c>
      <c r="AB61" s="11">
        <f t="shared" si="13"/>
        <v>14</v>
      </c>
      <c r="AC61" s="11">
        <f t="shared" si="14"/>
        <v>9</v>
      </c>
      <c r="AD61" s="12">
        <f t="shared" si="15"/>
        <v>3.3000000000000003</v>
      </c>
      <c r="AE61" s="12">
        <f t="shared" si="16"/>
        <v>3.4642857142857144</v>
      </c>
      <c r="AF61" s="12">
        <f t="shared" si="17"/>
        <v>3.0571428571428569</v>
      </c>
      <c r="AG61" s="12">
        <f t="shared" si="18"/>
        <v>0.77857142857142847</v>
      </c>
      <c r="AH61" s="12">
        <f t="shared" si="19"/>
        <v>2.4857142857142853</v>
      </c>
      <c r="AI61" s="13">
        <f t="shared" si="20"/>
        <v>0.84285714285714286</v>
      </c>
      <c r="AJ61" s="11">
        <f t="shared" si="21"/>
        <v>58.7</v>
      </c>
      <c r="AK61" s="11">
        <f t="shared" si="22"/>
        <v>72.900000000000006</v>
      </c>
      <c r="AL61" s="11">
        <f t="shared" si="23"/>
        <v>-24.6</v>
      </c>
      <c r="AM61" s="11">
        <f t="shared" si="24"/>
        <v>0.4</v>
      </c>
      <c r="AN61" s="11">
        <f t="shared" si="25"/>
        <v>25</v>
      </c>
    </row>
    <row r="62" spans="1:40" ht="15" customHeight="1" x14ac:dyDescent="0.55000000000000004">
      <c r="A62" s="10">
        <v>5</v>
      </c>
      <c r="B62" s="20" t="s">
        <v>267</v>
      </c>
      <c r="C62" s="10" t="s">
        <v>75</v>
      </c>
      <c r="D62" s="10">
        <v>51.9</v>
      </c>
      <c r="E62" s="10">
        <v>54</v>
      </c>
      <c r="F62" s="10">
        <v>48.4</v>
      </c>
      <c r="G62" s="10">
        <v>42.8</v>
      </c>
      <c r="H62" s="10">
        <v>9.4</v>
      </c>
      <c r="I62" s="10">
        <v>41.6</v>
      </c>
      <c r="J62" s="10">
        <v>33.299999999999997</v>
      </c>
      <c r="K62" s="10">
        <v>35.799999999999997</v>
      </c>
      <c r="L62" s="10">
        <v>61.2</v>
      </c>
      <c r="M62" s="10">
        <v>76.900000000000006</v>
      </c>
      <c r="N62" s="10">
        <v>-27.1</v>
      </c>
      <c r="O62" s="10">
        <v>-5.3</v>
      </c>
      <c r="P62" s="30">
        <v>3.5</v>
      </c>
      <c r="Q62" s="30">
        <v>5.6</v>
      </c>
      <c r="R62" s="30">
        <v>7.9</v>
      </c>
      <c r="S62" s="30">
        <v>9</v>
      </c>
      <c r="T62" s="31" t="s">
        <v>185</v>
      </c>
      <c r="U62" s="30">
        <v>3</v>
      </c>
      <c r="V62" s="30">
        <v>4.2</v>
      </c>
      <c r="W62" s="30">
        <v>5.0999999999999996</v>
      </c>
      <c r="X62" s="30">
        <v>5.2</v>
      </c>
      <c r="Y62" s="30">
        <v>2.5</v>
      </c>
      <c r="Z62" s="30" t="s">
        <v>185</v>
      </c>
      <c r="AA62" s="30">
        <v>9</v>
      </c>
      <c r="AB62" s="11" t="str">
        <f t="shared" si="13"/>
        <v>NA</v>
      </c>
      <c r="AC62" s="11">
        <f t="shared" si="14"/>
        <v>9</v>
      </c>
      <c r="AD62" s="12" t="str">
        <f t="shared" si="15"/>
        <v>NA</v>
      </c>
      <c r="AE62" s="12" t="str">
        <f t="shared" si="16"/>
        <v>NA</v>
      </c>
      <c r="AF62" s="12" t="str">
        <f t="shared" si="17"/>
        <v>NA</v>
      </c>
      <c r="AG62" s="12" t="str">
        <f t="shared" si="18"/>
        <v>NA</v>
      </c>
      <c r="AH62" s="12" t="str">
        <f t="shared" si="19"/>
        <v>NA</v>
      </c>
      <c r="AI62" s="13" t="str">
        <f t="shared" si="20"/>
        <v>NA</v>
      </c>
      <c r="AJ62" s="11">
        <f t="shared" si="21"/>
        <v>61.2</v>
      </c>
      <c r="AK62" s="11">
        <f t="shared" si="22"/>
        <v>76.900000000000006</v>
      </c>
      <c r="AL62" s="11">
        <f t="shared" si="23"/>
        <v>-27.1</v>
      </c>
      <c r="AM62" s="11">
        <f t="shared" si="24"/>
        <v>-5.3</v>
      </c>
      <c r="AN62" s="11">
        <f t="shared" si="25"/>
        <v>21.8</v>
      </c>
    </row>
    <row r="63" spans="1:40" ht="15" customHeight="1" x14ac:dyDescent="0.55000000000000004">
      <c r="A63" s="10">
        <v>5</v>
      </c>
      <c r="B63" s="20" t="s">
        <v>267</v>
      </c>
      <c r="C63" s="10" t="s">
        <v>76</v>
      </c>
      <c r="D63" s="10">
        <v>53.4</v>
      </c>
      <c r="E63" s="10">
        <v>47.8</v>
      </c>
      <c r="F63" s="10">
        <v>45</v>
      </c>
      <c r="G63" s="10">
        <v>39.299999999999997</v>
      </c>
      <c r="H63" s="10">
        <v>15.1</v>
      </c>
      <c r="I63" s="10">
        <v>35.5</v>
      </c>
      <c r="J63" s="10">
        <v>30.5</v>
      </c>
      <c r="K63" s="10">
        <v>41</v>
      </c>
      <c r="L63" s="10">
        <v>73.599999999999994</v>
      </c>
      <c r="M63" s="10">
        <v>77</v>
      </c>
      <c r="N63" s="10">
        <v>-24</v>
      </c>
      <c r="O63" s="10">
        <v>-8.1999999999999993</v>
      </c>
      <c r="P63" s="30">
        <v>3.4</v>
      </c>
      <c r="Q63" s="30">
        <v>5.3</v>
      </c>
      <c r="R63" s="30">
        <v>7</v>
      </c>
      <c r="S63" s="30" t="s">
        <v>185</v>
      </c>
      <c r="T63" s="31" t="s">
        <v>185</v>
      </c>
      <c r="U63" s="30">
        <v>2.7</v>
      </c>
      <c r="V63" s="30">
        <v>4.4000000000000004</v>
      </c>
      <c r="W63" s="30">
        <v>5.5</v>
      </c>
      <c r="X63" s="30">
        <v>5.3</v>
      </c>
      <c r="Y63" s="30">
        <v>3</v>
      </c>
      <c r="Z63" s="30" t="s">
        <v>185</v>
      </c>
      <c r="AA63" s="30">
        <v>11</v>
      </c>
      <c r="AB63" s="11" t="str">
        <f t="shared" si="13"/>
        <v>NA</v>
      </c>
      <c r="AC63" s="11" t="str">
        <f t="shared" si="14"/>
        <v>NA</v>
      </c>
      <c r="AD63" s="12" t="str">
        <f t="shared" si="15"/>
        <v>NA</v>
      </c>
      <c r="AE63" s="12" t="str">
        <f t="shared" si="16"/>
        <v>NA</v>
      </c>
      <c r="AF63" s="12" t="str">
        <f t="shared" si="17"/>
        <v>NA</v>
      </c>
      <c r="AG63" s="12" t="str">
        <f t="shared" si="18"/>
        <v>NA</v>
      </c>
      <c r="AH63" s="12" t="str">
        <f t="shared" si="19"/>
        <v>NA</v>
      </c>
      <c r="AI63" s="13" t="str">
        <f t="shared" si="20"/>
        <v>NA</v>
      </c>
      <c r="AJ63" s="11">
        <f t="shared" si="21"/>
        <v>73.599999999999994</v>
      </c>
      <c r="AK63" s="11">
        <f t="shared" si="22"/>
        <v>77</v>
      </c>
      <c r="AL63" s="11">
        <f t="shared" si="23"/>
        <v>-24</v>
      </c>
      <c r="AM63" s="11">
        <f t="shared" si="24"/>
        <v>-8.1999999999999993</v>
      </c>
      <c r="AN63" s="11">
        <f t="shared" si="25"/>
        <v>15.8</v>
      </c>
    </row>
    <row r="64" spans="1:40" ht="15" customHeight="1" x14ac:dyDescent="0.55000000000000004">
      <c r="A64" s="10">
        <v>5</v>
      </c>
      <c r="B64" s="20" t="s">
        <v>267</v>
      </c>
      <c r="C64" s="10" t="s">
        <v>77</v>
      </c>
      <c r="D64" s="10">
        <v>46.3</v>
      </c>
      <c r="E64" s="10">
        <v>46</v>
      </c>
      <c r="F64" s="10">
        <v>48.8</v>
      </c>
      <c r="G64" s="10">
        <v>42.6</v>
      </c>
      <c r="H64" s="10">
        <v>8.3000000000000007</v>
      </c>
      <c r="I64" s="10">
        <v>44.8</v>
      </c>
      <c r="J64" s="10">
        <v>36.4</v>
      </c>
      <c r="K64" s="10">
        <v>34</v>
      </c>
      <c r="L64" s="10">
        <v>58.8</v>
      </c>
      <c r="M64" s="10">
        <v>73.3</v>
      </c>
      <c r="N64" s="10">
        <v>-44.5</v>
      </c>
      <c r="O64" s="10">
        <v>-17.5</v>
      </c>
      <c r="P64" s="30">
        <v>3</v>
      </c>
      <c r="Q64" s="30">
        <v>4.8</v>
      </c>
      <c r="R64" s="30">
        <v>7</v>
      </c>
      <c r="S64" s="30" t="s">
        <v>185</v>
      </c>
      <c r="T64" s="31" t="s">
        <v>185</v>
      </c>
      <c r="U64" s="30">
        <v>2.7</v>
      </c>
      <c r="V64" s="30">
        <v>3.8</v>
      </c>
      <c r="W64" s="30">
        <v>4.4000000000000004</v>
      </c>
      <c r="X64" s="30">
        <v>5</v>
      </c>
      <c r="Y64" s="30">
        <v>3</v>
      </c>
      <c r="Z64" s="30" t="s">
        <v>185</v>
      </c>
      <c r="AA64" s="30">
        <v>10</v>
      </c>
      <c r="AB64" s="11" t="str">
        <f t="shared" si="13"/>
        <v>NA</v>
      </c>
      <c r="AC64" s="11" t="str">
        <f t="shared" si="14"/>
        <v>NA</v>
      </c>
      <c r="AD64" s="12" t="str">
        <f t="shared" si="15"/>
        <v>NA</v>
      </c>
      <c r="AE64" s="12" t="str">
        <f t="shared" si="16"/>
        <v>NA</v>
      </c>
      <c r="AF64" s="12" t="str">
        <f t="shared" si="17"/>
        <v>NA</v>
      </c>
      <c r="AG64" s="12" t="str">
        <f t="shared" si="18"/>
        <v>NA</v>
      </c>
      <c r="AH64" s="12" t="str">
        <f t="shared" si="19"/>
        <v>NA</v>
      </c>
      <c r="AI64" s="13" t="str">
        <f t="shared" si="20"/>
        <v>NA</v>
      </c>
      <c r="AJ64" s="11">
        <f t="shared" si="21"/>
        <v>58.8</v>
      </c>
      <c r="AK64" s="11">
        <f t="shared" si="22"/>
        <v>73.3</v>
      </c>
      <c r="AL64" s="11">
        <f t="shared" si="23"/>
        <v>-44.5</v>
      </c>
      <c r="AM64" s="11">
        <f t="shared" si="24"/>
        <v>-17.5</v>
      </c>
      <c r="AN64" s="11">
        <f t="shared" si="25"/>
        <v>27</v>
      </c>
    </row>
    <row r="65" spans="1:40" ht="15" customHeight="1" x14ac:dyDescent="0.55000000000000004">
      <c r="A65" s="10">
        <v>5</v>
      </c>
      <c r="B65" s="20" t="s">
        <v>267</v>
      </c>
      <c r="C65" s="10" t="s">
        <v>78</v>
      </c>
      <c r="D65" s="10">
        <v>91.8</v>
      </c>
      <c r="E65" s="10">
        <v>93.6</v>
      </c>
      <c r="F65" s="10">
        <v>65.8</v>
      </c>
      <c r="G65" s="10">
        <v>57</v>
      </c>
      <c r="H65" s="10">
        <v>16.899999999999999</v>
      </c>
      <c r="I65" s="10">
        <v>48.7</v>
      </c>
      <c r="J65" s="10">
        <v>31.5</v>
      </c>
      <c r="K65" s="10">
        <v>62.8</v>
      </c>
      <c r="L65" s="10">
        <v>88.6</v>
      </c>
      <c r="M65" s="10">
        <v>111.8</v>
      </c>
      <c r="N65" s="10">
        <v>-0.6</v>
      </c>
      <c r="O65" s="10">
        <v>1.3</v>
      </c>
      <c r="P65" s="30">
        <v>2.8</v>
      </c>
      <c r="Q65" s="30">
        <v>4.5999999999999996</v>
      </c>
      <c r="R65" s="30">
        <v>6.8</v>
      </c>
      <c r="S65" s="30">
        <v>9</v>
      </c>
      <c r="T65" s="31" t="s">
        <v>185</v>
      </c>
      <c r="U65" s="30">
        <v>2.5</v>
      </c>
      <c r="V65" s="30">
        <v>4.5</v>
      </c>
      <c r="W65" s="30">
        <v>5.6</v>
      </c>
      <c r="X65" s="30">
        <v>6.1</v>
      </c>
      <c r="Y65" s="30">
        <v>2.8</v>
      </c>
      <c r="Z65" s="30" t="s">
        <v>185</v>
      </c>
      <c r="AA65" s="30">
        <v>10.7</v>
      </c>
      <c r="AB65" s="11" t="str">
        <f t="shared" si="13"/>
        <v>NA</v>
      </c>
      <c r="AC65" s="11">
        <f t="shared" si="14"/>
        <v>9</v>
      </c>
      <c r="AD65" s="12" t="str">
        <f t="shared" si="15"/>
        <v>NA</v>
      </c>
      <c r="AE65" s="12" t="str">
        <f t="shared" si="16"/>
        <v>NA</v>
      </c>
      <c r="AF65" s="12" t="str">
        <f t="shared" si="17"/>
        <v>NA</v>
      </c>
      <c r="AG65" s="12" t="str">
        <f t="shared" si="18"/>
        <v>NA</v>
      </c>
      <c r="AH65" s="12" t="str">
        <f t="shared" si="19"/>
        <v>NA</v>
      </c>
      <c r="AI65" s="13" t="str">
        <f t="shared" si="20"/>
        <v>NA</v>
      </c>
      <c r="AJ65" s="11">
        <f t="shared" si="21"/>
        <v>88.6</v>
      </c>
      <c r="AK65" s="11">
        <f t="shared" si="22"/>
        <v>111.8</v>
      </c>
      <c r="AL65" s="11">
        <f t="shared" si="23"/>
        <v>-0.6</v>
      </c>
      <c r="AM65" s="11">
        <f t="shared" si="24"/>
        <v>1.3</v>
      </c>
      <c r="AN65" s="11">
        <f t="shared" si="25"/>
        <v>1.9</v>
      </c>
    </row>
    <row r="66" spans="1:40" ht="15" customHeight="1" x14ac:dyDescent="0.55000000000000004">
      <c r="A66" s="10">
        <v>5</v>
      </c>
      <c r="B66" s="20" t="s">
        <v>267</v>
      </c>
      <c r="C66" s="10" t="s">
        <v>79</v>
      </c>
      <c r="D66" s="10">
        <v>80</v>
      </c>
      <c r="E66" s="10">
        <v>77.5</v>
      </c>
      <c r="F66" s="10">
        <v>70</v>
      </c>
      <c r="G66" s="10">
        <v>54.7</v>
      </c>
      <c r="H66" s="10">
        <v>12.3</v>
      </c>
      <c r="I66" s="10">
        <v>57.7</v>
      </c>
      <c r="J66" s="10">
        <v>39.700000000000003</v>
      </c>
      <c r="K66" s="10">
        <v>52.5</v>
      </c>
      <c r="L66" s="10">
        <v>69.5</v>
      </c>
      <c r="M66" s="10">
        <v>90</v>
      </c>
      <c r="N66" s="10">
        <v>-22</v>
      </c>
      <c r="O66" s="10">
        <v>12.3</v>
      </c>
      <c r="P66" s="30">
        <v>3</v>
      </c>
      <c r="Q66" s="30">
        <v>5</v>
      </c>
      <c r="R66" s="30">
        <v>8</v>
      </c>
      <c r="S66" s="30" t="s">
        <v>185</v>
      </c>
      <c r="T66" s="31" t="s">
        <v>185</v>
      </c>
      <c r="U66" s="30">
        <v>3</v>
      </c>
      <c r="V66" s="30">
        <v>4</v>
      </c>
      <c r="W66" s="30">
        <v>5.5</v>
      </c>
      <c r="X66" s="30">
        <v>5.7</v>
      </c>
      <c r="Y66" s="30">
        <v>3</v>
      </c>
      <c r="Z66" s="30" t="s">
        <v>185</v>
      </c>
      <c r="AA66" s="30">
        <v>12</v>
      </c>
      <c r="AB66" s="11" t="str">
        <f t="shared" si="13"/>
        <v>NA</v>
      </c>
      <c r="AC66" s="11" t="str">
        <f t="shared" si="14"/>
        <v>NA</v>
      </c>
      <c r="AD66" s="12" t="str">
        <f t="shared" ref="AD66:AD97" si="26">IF(AB66="NA","NA",D66/AB66)</f>
        <v>NA</v>
      </c>
      <c r="AE66" s="12" t="str">
        <f t="shared" ref="AE66:AE97" si="27">IF(AB66="NA","NA",F66/AB66)</f>
        <v>NA</v>
      </c>
      <c r="AF66" s="12" t="str">
        <f t="shared" ref="AF66:AF97" si="28">IF(AB66="NA","NA",I66/AB66)</f>
        <v>NA</v>
      </c>
      <c r="AG66" s="12" t="str">
        <f t="shared" ref="AG66:AG97" si="29">IF(AB66="NA","NA",(I66-J66)/AB66)</f>
        <v>NA</v>
      </c>
      <c r="AH66" s="12" t="str">
        <f t="shared" ref="AH66:AH97" si="30">IF(AB66="NA","NA",K66/AB66)</f>
        <v>NA</v>
      </c>
      <c r="AI66" s="13" t="str">
        <f t="shared" si="20"/>
        <v>NA</v>
      </c>
      <c r="AJ66" s="11">
        <f t="shared" ref="AJ66:AJ97" si="31">L66</f>
        <v>69.5</v>
      </c>
      <c r="AK66" s="11">
        <f t="shared" ref="AK66:AK97" si="32">M66</f>
        <v>90</v>
      </c>
      <c r="AL66" s="11">
        <f t="shared" ref="AL66:AL97" si="33">N66</f>
        <v>-22</v>
      </c>
      <c r="AM66" s="11">
        <f t="shared" ref="AM66:AM97" si="34">O66</f>
        <v>12.3</v>
      </c>
      <c r="AN66" s="11">
        <f t="shared" ref="AN66:AN97" si="35">O66-N66</f>
        <v>34.299999999999997</v>
      </c>
    </row>
    <row r="67" spans="1:40" x14ac:dyDescent="0.55000000000000004">
      <c r="A67" s="10">
        <v>6</v>
      </c>
      <c r="B67" s="20" t="s">
        <v>268</v>
      </c>
      <c r="C67" s="10" t="s">
        <v>189</v>
      </c>
      <c r="D67" s="10">
        <v>22.2</v>
      </c>
      <c r="E67" s="10">
        <v>22.7</v>
      </c>
      <c r="F67" s="10">
        <v>21.9</v>
      </c>
      <c r="G67" s="10">
        <v>17.7</v>
      </c>
      <c r="H67" s="10">
        <v>1.1000000000000001</v>
      </c>
      <c r="I67" s="10">
        <v>18.399999999999999</v>
      </c>
      <c r="J67" s="10">
        <v>13.7</v>
      </c>
      <c r="K67" s="10">
        <v>35.5</v>
      </c>
      <c r="L67" s="10">
        <v>61.2</v>
      </c>
      <c r="M67" s="10">
        <v>79</v>
      </c>
      <c r="N67" s="10">
        <v>24.2</v>
      </c>
      <c r="O67" s="10">
        <v>6.9</v>
      </c>
      <c r="P67" s="30">
        <v>2.5</v>
      </c>
      <c r="Q67" s="30">
        <v>4.4000000000000004</v>
      </c>
      <c r="R67" s="30">
        <v>6</v>
      </c>
      <c r="S67" s="30">
        <v>8.1999999999999993</v>
      </c>
      <c r="T67" s="30">
        <v>5</v>
      </c>
      <c r="U67" s="30">
        <v>1.9</v>
      </c>
      <c r="V67" s="30">
        <v>3.1</v>
      </c>
      <c r="W67" s="30">
        <v>3.4</v>
      </c>
      <c r="X67" s="30">
        <v>1.3</v>
      </c>
      <c r="Y67" s="30" t="s">
        <v>185</v>
      </c>
      <c r="Z67" s="30">
        <v>11.3</v>
      </c>
      <c r="AA67" s="30">
        <v>5.6</v>
      </c>
      <c r="AB67" s="11">
        <f t="shared" ref="AB67:AB72" si="36">Z67</f>
        <v>11.3</v>
      </c>
      <c r="AC67" s="11">
        <f t="shared" ref="AC67:AC72" si="37">S67</f>
        <v>8.1999999999999993</v>
      </c>
      <c r="AD67" s="12">
        <f t="shared" si="26"/>
        <v>1.9646017699115041</v>
      </c>
      <c r="AE67" s="12">
        <f t="shared" si="27"/>
        <v>1.9380530973451324</v>
      </c>
      <c r="AF67" s="12">
        <f t="shared" si="28"/>
        <v>1.6283185840707963</v>
      </c>
      <c r="AG67" s="12">
        <f t="shared" si="29"/>
        <v>0.41592920353982293</v>
      </c>
      <c r="AH67" s="12">
        <f t="shared" si="30"/>
        <v>3.1415929203539821</v>
      </c>
      <c r="AI67" s="13">
        <f>IF(AB67="NA","NA",(H67+D67)/AB67)</f>
        <v>2.0619469026548671</v>
      </c>
      <c r="AJ67" s="11">
        <f t="shared" si="31"/>
        <v>61.2</v>
      </c>
      <c r="AK67" s="11">
        <f t="shared" si="32"/>
        <v>79</v>
      </c>
      <c r="AL67" s="11">
        <f t="shared" si="33"/>
        <v>24.2</v>
      </c>
      <c r="AM67" s="11">
        <f t="shared" si="34"/>
        <v>6.9</v>
      </c>
      <c r="AN67" s="11">
        <f t="shared" si="35"/>
        <v>-17.299999999999997</v>
      </c>
    </row>
    <row r="68" spans="1:40" x14ac:dyDescent="0.55000000000000004">
      <c r="A68" s="10">
        <v>6</v>
      </c>
      <c r="B68" s="20" t="s">
        <v>268</v>
      </c>
      <c r="C68" s="10" t="s">
        <v>190</v>
      </c>
      <c r="D68" s="10">
        <v>44.2</v>
      </c>
      <c r="E68" s="10">
        <v>42.9</v>
      </c>
      <c r="F68" s="10">
        <v>40.6</v>
      </c>
      <c r="G68" s="10">
        <v>32.299999999999997</v>
      </c>
      <c r="H68" s="10">
        <v>-7</v>
      </c>
      <c r="I68" s="10">
        <v>33.1</v>
      </c>
      <c r="J68" s="10">
        <v>23.1</v>
      </c>
      <c r="K68" s="10">
        <v>57</v>
      </c>
      <c r="L68" s="10">
        <v>65.7</v>
      </c>
      <c r="M68" s="10">
        <v>87.1</v>
      </c>
      <c r="N68" s="10">
        <v>-27.5</v>
      </c>
      <c r="O68" s="10">
        <v>-3.5</v>
      </c>
      <c r="P68" s="30">
        <v>4.5999999999999996</v>
      </c>
      <c r="Q68" s="30">
        <v>7.8</v>
      </c>
      <c r="R68" s="30">
        <v>10.1</v>
      </c>
      <c r="S68" s="30">
        <v>14.5</v>
      </c>
      <c r="T68" s="30">
        <v>9</v>
      </c>
      <c r="U68" s="30">
        <v>3.1</v>
      </c>
      <c r="V68" s="30">
        <v>4.7</v>
      </c>
      <c r="W68" s="30">
        <v>5.3</v>
      </c>
      <c r="X68" s="30">
        <v>3.3</v>
      </c>
      <c r="Y68" s="30" t="s">
        <v>185</v>
      </c>
      <c r="Z68" s="30">
        <v>18.7</v>
      </c>
      <c r="AA68" s="30">
        <v>9.3000000000000007</v>
      </c>
      <c r="AB68" s="11">
        <f t="shared" si="36"/>
        <v>18.7</v>
      </c>
      <c r="AC68" s="11">
        <f t="shared" si="37"/>
        <v>14.5</v>
      </c>
      <c r="AD68" s="12">
        <f t="shared" si="26"/>
        <v>2.3636363636363638</v>
      </c>
      <c r="AE68" s="12">
        <f t="shared" si="27"/>
        <v>2.1711229946524067</v>
      </c>
      <c r="AF68" s="12">
        <f t="shared" si="28"/>
        <v>1.7700534759358291</v>
      </c>
      <c r="AG68" s="12">
        <f t="shared" si="29"/>
        <v>0.53475935828877008</v>
      </c>
      <c r="AH68" s="12">
        <f t="shared" si="30"/>
        <v>3.0481283422459895</v>
      </c>
      <c r="AI68" s="13">
        <f>IF(AB68="NA","NA",(H68+D68)/AB68)</f>
        <v>1.9893048128342248</v>
      </c>
      <c r="AJ68" s="11">
        <f t="shared" si="31"/>
        <v>65.7</v>
      </c>
      <c r="AK68" s="11">
        <f t="shared" si="32"/>
        <v>87.1</v>
      </c>
      <c r="AL68" s="11">
        <f t="shared" si="33"/>
        <v>-27.5</v>
      </c>
      <c r="AM68" s="11">
        <f t="shared" si="34"/>
        <v>-3.5</v>
      </c>
      <c r="AN68" s="11">
        <f t="shared" si="35"/>
        <v>24</v>
      </c>
    </row>
    <row r="69" spans="1:40" x14ac:dyDescent="0.55000000000000004">
      <c r="A69" s="10">
        <v>6</v>
      </c>
      <c r="B69" s="20" t="s">
        <v>268</v>
      </c>
      <c r="C69" s="10" t="s">
        <v>191</v>
      </c>
      <c r="D69" s="10">
        <v>35.200000000000003</v>
      </c>
      <c r="E69" s="10">
        <v>31.5</v>
      </c>
      <c r="F69" s="10">
        <v>25.5</v>
      </c>
      <c r="G69" s="10">
        <v>22.9</v>
      </c>
      <c r="H69" s="10">
        <v>-6.6</v>
      </c>
      <c r="I69" s="10">
        <v>18.7</v>
      </c>
      <c r="J69" s="10">
        <v>16.899999999999999</v>
      </c>
      <c r="K69" s="10">
        <v>44.1</v>
      </c>
      <c r="L69" s="10">
        <v>87.5</v>
      </c>
      <c r="M69" s="10">
        <v>84.8</v>
      </c>
      <c r="N69" s="10">
        <v>-17.7</v>
      </c>
      <c r="O69" s="10">
        <v>-4.5999999999999996</v>
      </c>
      <c r="P69" s="30">
        <v>3.1</v>
      </c>
      <c r="Q69" s="30">
        <v>5.0999999999999996</v>
      </c>
      <c r="R69" s="30">
        <v>7.5</v>
      </c>
      <c r="S69" s="30">
        <v>8.9</v>
      </c>
      <c r="T69" s="30">
        <v>5.9</v>
      </c>
      <c r="U69" s="30">
        <v>2.8</v>
      </c>
      <c r="V69" s="30">
        <v>5</v>
      </c>
      <c r="W69" s="30">
        <v>4.9000000000000004</v>
      </c>
      <c r="X69" s="30">
        <v>2.8</v>
      </c>
      <c r="Y69" s="30" t="s">
        <v>185</v>
      </c>
      <c r="Z69" s="30">
        <v>12.8</v>
      </c>
      <c r="AA69" s="30">
        <v>8</v>
      </c>
      <c r="AB69" s="11">
        <f t="shared" si="36"/>
        <v>12.8</v>
      </c>
      <c r="AC69" s="11">
        <f t="shared" si="37"/>
        <v>8.9</v>
      </c>
      <c r="AD69" s="12">
        <f t="shared" si="26"/>
        <v>2.75</v>
      </c>
      <c r="AE69" s="12">
        <f t="shared" si="27"/>
        <v>1.9921875</v>
      </c>
      <c r="AF69" s="12">
        <f t="shared" si="28"/>
        <v>1.4609374999999998</v>
      </c>
      <c r="AG69" s="12">
        <f t="shared" si="29"/>
        <v>0.14062500000000006</v>
      </c>
      <c r="AH69" s="12">
        <f t="shared" si="30"/>
        <v>3.4453125</v>
      </c>
      <c r="AI69" s="13">
        <f>IF(AB69="NA","NA",(H69+D69)/AB69)</f>
        <v>2.234375</v>
      </c>
      <c r="AJ69" s="11">
        <f t="shared" si="31"/>
        <v>87.5</v>
      </c>
      <c r="AK69" s="11">
        <f t="shared" si="32"/>
        <v>84.8</v>
      </c>
      <c r="AL69" s="11">
        <f t="shared" si="33"/>
        <v>-17.7</v>
      </c>
      <c r="AM69" s="11">
        <f t="shared" si="34"/>
        <v>-4.5999999999999996</v>
      </c>
      <c r="AN69" s="11">
        <f t="shared" si="35"/>
        <v>13.1</v>
      </c>
    </row>
    <row r="70" spans="1:40" x14ac:dyDescent="0.55000000000000004">
      <c r="A70" s="10">
        <v>7</v>
      </c>
      <c r="B70" s="20" t="s">
        <v>268</v>
      </c>
      <c r="C70" s="10" t="s">
        <v>186</v>
      </c>
      <c r="D70" s="10">
        <v>26.3</v>
      </c>
      <c r="E70" s="10">
        <v>35.700000000000003</v>
      </c>
      <c r="F70" s="10">
        <v>24.8</v>
      </c>
      <c r="G70" s="10">
        <v>24.3</v>
      </c>
      <c r="H70" s="10">
        <v>9.1999999999999993</v>
      </c>
      <c r="I70" s="10">
        <v>20.8</v>
      </c>
      <c r="J70" s="10">
        <v>16.3</v>
      </c>
      <c r="K70" s="10">
        <v>50</v>
      </c>
      <c r="L70" s="10">
        <v>67.3</v>
      </c>
      <c r="M70" s="10">
        <v>86.7</v>
      </c>
      <c r="N70" s="10">
        <v>-17</v>
      </c>
      <c r="O70" s="10">
        <v>16</v>
      </c>
      <c r="P70" s="30">
        <v>2.6</v>
      </c>
      <c r="Q70" s="30">
        <v>3.8</v>
      </c>
      <c r="R70" s="30">
        <v>6</v>
      </c>
      <c r="S70" s="30">
        <v>6.8</v>
      </c>
      <c r="T70" s="30">
        <v>3.3</v>
      </c>
      <c r="U70" s="30">
        <v>1.8</v>
      </c>
      <c r="V70" s="30">
        <v>2.6</v>
      </c>
      <c r="W70" s="30">
        <v>3.4</v>
      </c>
      <c r="X70" s="30">
        <v>2.2999999999999998</v>
      </c>
      <c r="Y70" s="30" t="s">
        <v>185</v>
      </c>
      <c r="Z70" s="30">
        <v>10.8</v>
      </c>
      <c r="AA70" s="30">
        <v>7</v>
      </c>
      <c r="AB70" s="11">
        <f t="shared" si="36"/>
        <v>10.8</v>
      </c>
      <c r="AC70" s="11">
        <f t="shared" si="37"/>
        <v>6.8</v>
      </c>
      <c r="AD70" s="12">
        <f t="shared" si="26"/>
        <v>2.4351851851851851</v>
      </c>
      <c r="AE70" s="12">
        <f t="shared" si="27"/>
        <v>2.2962962962962963</v>
      </c>
      <c r="AF70" s="12">
        <f t="shared" si="28"/>
        <v>1.9259259259259258</v>
      </c>
      <c r="AG70" s="12">
        <f t="shared" si="29"/>
        <v>0.41666666666666663</v>
      </c>
      <c r="AH70" s="12">
        <f t="shared" si="30"/>
        <v>4.6296296296296298</v>
      </c>
      <c r="AI70" s="13">
        <f>IF(AB70="NA","NA",(H70+D70)/AB70)</f>
        <v>3.2870370370370368</v>
      </c>
      <c r="AJ70" s="11">
        <f t="shared" si="31"/>
        <v>67.3</v>
      </c>
      <c r="AK70" s="11">
        <f t="shared" si="32"/>
        <v>86.7</v>
      </c>
      <c r="AL70" s="11">
        <f t="shared" si="33"/>
        <v>-17</v>
      </c>
      <c r="AM70" s="11">
        <f t="shared" si="34"/>
        <v>16</v>
      </c>
      <c r="AN70" s="11">
        <f t="shared" si="35"/>
        <v>33</v>
      </c>
    </row>
    <row r="71" spans="1:40" s="14" customFormat="1" x14ac:dyDescent="0.55000000000000004">
      <c r="A71" s="14">
        <v>7</v>
      </c>
      <c r="B71" s="20" t="s">
        <v>268</v>
      </c>
      <c r="C71" s="14" t="s">
        <v>187</v>
      </c>
      <c r="D71" s="14">
        <v>52.3</v>
      </c>
      <c r="E71" s="14">
        <v>57.8</v>
      </c>
      <c r="F71" s="14">
        <v>49.4</v>
      </c>
      <c r="G71" s="14">
        <v>45</v>
      </c>
      <c r="H71" s="14">
        <v>31.6</v>
      </c>
      <c r="I71" s="14">
        <v>40.4</v>
      </c>
      <c r="J71" s="14">
        <v>33.6</v>
      </c>
      <c r="K71" s="14">
        <v>102</v>
      </c>
      <c r="L71" s="14">
        <v>62</v>
      </c>
      <c r="M71" s="14">
        <v>82.5</v>
      </c>
      <c r="N71" s="14">
        <v>-5.8</v>
      </c>
      <c r="O71" s="14">
        <v>11.5</v>
      </c>
      <c r="P71" s="30">
        <v>4</v>
      </c>
      <c r="Q71" s="30">
        <v>7.3</v>
      </c>
      <c r="R71" s="30">
        <v>9.4</v>
      </c>
      <c r="S71" s="30">
        <v>11.7</v>
      </c>
      <c r="T71" s="30">
        <v>7</v>
      </c>
      <c r="U71" s="30">
        <v>3.8</v>
      </c>
      <c r="V71" s="30">
        <v>5.4</v>
      </c>
      <c r="W71" s="30">
        <v>6.3</v>
      </c>
      <c r="X71" s="30">
        <v>3.5</v>
      </c>
      <c r="Y71" s="30" t="s">
        <v>185</v>
      </c>
      <c r="Z71" s="30">
        <v>19.3</v>
      </c>
      <c r="AA71" s="30">
        <v>11.5</v>
      </c>
      <c r="AB71" s="15">
        <f t="shared" si="36"/>
        <v>19.3</v>
      </c>
      <c r="AC71" s="15">
        <f t="shared" si="37"/>
        <v>11.7</v>
      </c>
      <c r="AD71" s="13">
        <f t="shared" si="26"/>
        <v>2.7098445595854921</v>
      </c>
      <c r="AE71" s="13">
        <f t="shared" si="27"/>
        <v>2.559585492227979</v>
      </c>
      <c r="AF71" s="13">
        <f t="shared" si="28"/>
        <v>2.0932642487046631</v>
      </c>
      <c r="AG71" s="13">
        <f t="shared" si="29"/>
        <v>0.35233160621761644</v>
      </c>
      <c r="AH71" s="13">
        <f t="shared" si="30"/>
        <v>5.2849740932642488</v>
      </c>
      <c r="AI71" s="13">
        <f>IF(AB71="NA","NA",(H71+D71)/AB71)</f>
        <v>4.3471502590673579</v>
      </c>
      <c r="AJ71" s="15">
        <f t="shared" si="31"/>
        <v>62</v>
      </c>
      <c r="AK71" s="15">
        <f t="shared" si="32"/>
        <v>82.5</v>
      </c>
      <c r="AL71" s="15">
        <f t="shared" si="33"/>
        <v>-5.8</v>
      </c>
      <c r="AM71" s="15">
        <f t="shared" si="34"/>
        <v>11.5</v>
      </c>
      <c r="AN71" s="15">
        <f t="shared" si="35"/>
        <v>17.3</v>
      </c>
    </row>
    <row r="72" spans="1:40" x14ac:dyDescent="0.55000000000000004">
      <c r="A72" s="10">
        <v>8</v>
      </c>
      <c r="B72" s="20" t="s">
        <v>269</v>
      </c>
      <c r="C72" s="10" t="s">
        <v>212</v>
      </c>
      <c r="D72" s="10">
        <v>430.67</v>
      </c>
      <c r="E72" s="10">
        <v>428.67</v>
      </c>
      <c r="F72" s="10">
        <v>422.95</v>
      </c>
      <c r="G72" s="10">
        <v>410.53</v>
      </c>
      <c r="H72" s="10">
        <v>265.32</v>
      </c>
      <c r="I72" s="10">
        <v>363.26</v>
      </c>
      <c r="J72" s="10">
        <v>346.26</v>
      </c>
      <c r="K72" s="10">
        <v>480.65</v>
      </c>
      <c r="L72" s="10">
        <v>60.94</v>
      </c>
      <c r="M72" s="10">
        <v>63.56</v>
      </c>
      <c r="N72" s="10">
        <v>-28</v>
      </c>
      <c r="O72" s="10">
        <v>-5.1100000000000003</v>
      </c>
      <c r="P72" s="30">
        <v>34.67</v>
      </c>
      <c r="Q72" s="30">
        <v>49.75</v>
      </c>
      <c r="R72" s="30">
        <v>67.13</v>
      </c>
      <c r="S72" s="30">
        <v>86.36</v>
      </c>
      <c r="T72" s="30">
        <v>70</v>
      </c>
      <c r="U72" s="30">
        <v>24.07</v>
      </c>
      <c r="V72" s="30">
        <v>34.729999999999997</v>
      </c>
      <c r="W72" s="30">
        <v>41.56</v>
      </c>
      <c r="X72" s="30">
        <v>44.5</v>
      </c>
      <c r="Y72" s="30">
        <v>28.93</v>
      </c>
      <c r="Z72" s="30">
        <v>150.33000000000001</v>
      </c>
      <c r="AA72" s="30">
        <v>109.79</v>
      </c>
      <c r="AB72" s="16">
        <f t="shared" si="36"/>
        <v>150.33000000000001</v>
      </c>
      <c r="AC72" s="11">
        <f t="shared" si="37"/>
        <v>86.36</v>
      </c>
      <c r="AD72" s="12">
        <f t="shared" si="26"/>
        <v>2.8648307057806157</v>
      </c>
      <c r="AE72" s="12">
        <f t="shared" si="27"/>
        <v>2.8134770172287631</v>
      </c>
      <c r="AF72" s="12">
        <f t="shared" si="28"/>
        <v>2.4164172154593224</v>
      </c>
      <c r="AG72" s="12">
        <f t="shared" si="29"/>
        <v>0.11308454732920907</v>
      </c>
      <c r="AH72" s="12">
        <f t="shared" si="30"/>
        <v>3.1972992749284903</v>
      </c>
      <c r="AI72" s="13">
        <f t="shared" ref="AI72:AI103" si="38">IF(AB72="NA","NA",H72/AB72)</f>
        <v>1.7649171821991616</v>
      </c>
      <c r="AJ72" s="11">
        <f t="shared" si="31"/>
        <v>60.94</v>
      </c>
      <c r="AK72" s="11">
        <f t="shared" si="32"/>
        <v>63.56</v>
      </c>
      <c r="AL72" s="11">
        <f t="shared" si="33"/>
        <v>-28</v>
      </c>
      <c r="AM72" s="11">
        <f t="shared" si="34"/>
        <v>-5.1100000000000003</v>
      </c>
      <c r="AN72" s="11">
        <f t="shared" si="35"/>
        <v>22.89</v>
      </c>
    </row>
    <row r="73" spans="1:40" ht="15" customHeight="1" x14ac:dyDescent="0.55000000000000004">
      <c r="A73" s="10">
        <v>9</v>
      </c>
      <c r="B73" s="20" t="s">
        <v>270</v>
      </c>
      <c r="C73" s="10" t="s">
        <v>213</v>
      </c>
      <c r="D73" s="10">
        <v>332.7</v>
      </c>
      <c r="E73" s="10">
        <v>338.7</v>
      </c>
      <c r="F73" s="10">
        <v>221</v>
      </c>
      <c r="G73" s="10">
        <v>230.3</v>
      </c>
      <c r="H73" s="10">
        <v>125.6</v>
      </c>
      <c r="I73" s="10">
        <v>151.30000000000001</v>
      </c>
      <c r="J73" s="10">
        <v>157</v>
      </c>
      <c r="K73" s="10">
        <v>285</v>
      </c>
      <c r="L73" s="10">
        <v>91.7</v>
      </c>
      <c r="M73" s="10">
        <v>89.3</v>
      </c>
      <c r="N73" s="10">
        <v>11.6</v>
      </c>
      <c r="O73" s="10">
        <v>23.6</v>
      </c>
      <c r="P73" s="30">
        <v>19.3</v>
      </c>
      <c r="Q73" s="30">
        <v>32</v>
      </c>
      <c r="R73" s="30">
        <v>40.5</v>
      </c>
      <c r="S73" s="30">
        <v>44.5</v>
      </c>
      <c r="T73" s="30">
        <v>35.700000000000003</v>
      </c>
      <c r="U73" s="30">
        <v>17.7</v>
      </c>
      <c r="V73" s="30">
        <v>27.3</v>
      </c>
      <c r="W73" s="30">
        <v>32.4</v>
      </c>
      <c r="X73" s="30">
        <v>37.4</v>
      </c>
      <c r="Y73" s="30">
        <v>24.6</v>
      </c>
      <c r="Z73" s="30">
        <v>92.5</v>
      </c>
      <c r="AA73" s="30">
        <v>77.3</v>
      </c>
      <c r="AB73" s="11">
        <f t="shared" ref="AB73:AB105" si="39">Z73</f>
        <v>92.5</v>
      </c>
      <c r="AC73" s="11">
        <f t="shared" ref="AC73:AC105" si="40">S73</f>
        <v>44.5</v>
      </c>
      <c r="AD73" s="12">
        <f t="shared" si="26"/>
        <v>3.5967567567567564</v>
      </c>
      <c r="AE73" s="12">
        <f t="shared" si="27"/>
        <v>2.3891891891891892</v>
      </c>
      <c r="AF73" s="12">
        <f t="shared" si="28"/>
        <v>1.6356756756756758</v>
      </c>
      <c r="AG73" s="12">
        <f t="shared" si="29"/>
        <v>-6.1621621621621499E-2</v>
      </c>
      <c r="AH73" s="12">
        <f t="shared" si="30"/>
        <v>3.0810810810810811</v>
      </c>
      <c r="AI73" s="13">
        <f t="shared" si="38"/>
        <v>1.3578378378378377</v>
      </c>
      <c r="AJ73" s="11">
        <f t="shared" si="31"/>
        <v>91.7</v>
      </c>
      <c r="AK73" s="11">
        <f t="shared" si="32"/>
        <v>89.3</v>
      </c>
      <c r="AL73" s="11">
        <f t="shared" si="33"/>
        <v>11.6</v>
      </c>
      <c r="AM73" s="11">
        <f t="shared" si="34"/>
        <v>23.6</v>
      </c>
      <c r="AN73" s="11">
        <f t="shared" si="35"/>
        <v>12.000000000000002</v>
      </c>
    </row>
    <row r="74" spans="1:40" ht="15" customHeight="1" x14ac:dyDescent="0.55000000000000004">
      <c r="A74" s="10">
        <v>9</v>
      </c>
      <c r="B74" s="20" t="s">
        <v>270</v>
      </c>
      <c r="C74" s="10" t="s">
        <v>214</v>
      </c>
      <c r="D74" s="10">
        <v>316</v>
      </c>
      <c r="E74" s="10">
        <v>319</v>
      </c>
      <c r="F74" s="10">
        <v>225</v>
      </c>
      <c r="G74" s="10">
        <v>209</v>
      </c>
      <c r="H74" s="10">
        <v>96.6</v>
      </c>
      <c r="I74" s="10">
        <v>158</v>
      </c>
      <c r="J74" s="10">
        <v>135.30000000000001</v>
      </c>
      <c r="K74" s="10">
        <v>255.3</v>
      </c>
      <c r="L74" s="10">
        <v>85.7</v>
      </c>
      <c r="M74" s="10">
        <v>100</v>
      </c>
      <c r="O74" s="10">
        <v>26.3</v>
      </c>
      <c r="P74" s="30">
        <v>19</v>
      </c>
      <c r="Q74" s="30">
        <v>29.3</v>
      </c>
      <c r="R74" s="30">
        <v>40.700000000000003</v>
      </c>
      <c r="S74" s="30">
        <v>46.7</v>
      </c>
      <c r="T74" s="30">
        <v>36.5</v>
      </c>
      <c r="U74" s="30">
        <v>15.5</v>
      </c>
      <c r="V74" s="30">
        <v>27.5</v>
      </c>
      <c r="W74" s="30">
        <v>35</v>
      </c>
      <c r="X74" s="30">
        <v>42.3</v>
      </c>
      <c r="Y74" s="30">
        <v>28</v>
      </c>
      <c r="Z74" s="30">
        <v>90</v>
      </c>
      <c r="AA74" s="30">
        <v>71.3</v>
      </c>
      <c r="AB74" s="11">
        <f t="shared" si="39"/>
        <v>90</v>
      </c>
      <c r="AC74" s="11">
        <f t="shared" si="40"/>
        <v>46.7</v>
      </c>
      <c r="AD74" s="12">
        <f t="shared" si="26"/>
        <v>3.5111111111111111</v>
      </c>
      <c r="AE74" s="12">
        <f t="shared" si="27"/>
        <v>2.5</v>
      </c>
      <c r="AF74" s="12">
        <f t="shared" si="28"/>
        <v>1.7555555555555555</v>
      </c>
      <c r="AG74" s="12">
        <f t="shared" si="29"/>
        <v>0.25222222222222207</v>
      </c>
      <c r="AH74" s="12">
        <f t="shared" si="30"/>
        <v>2.8366666666666669</v>
      </c>
      <c r="AI74" s="13">
        <f t="shared" si="38"/>
        <v>1.0733333333333333</v>
      </c>
      <c r="AJ74" s="11">
        <f t="shared" si="31"/>
        <v>85.7</v>
      </c>
      <c r="AK74" s="11">
        <f t="shared" si="32"/>
        <v>100</v>
      </c>
      <c r="AL74" s="11">
        <f t="shared" si="33"/>
        <v>0</v>
      </c>
      <c r="AM74" s="11">
        <f t="shared" si="34"/>
        <v>26.3</v>
      </c>
      <c r="AN74" s="11">
        <f t="shared" si="35"/>
        <v>26.3</v>
      </c>
    </row>
    <row r="75" spans="1:40" ht="15" customHeight="1" x14ac:dyDescent="0.55000000000000004">
      <c r="A75" s="10">
        <v>9</v>
      </c>
      <c r="B75" s="20" t="s">
        <v>270</v>
      </c>
      <c r="C75" s="10" t="s">
        <v>215</v>
      </c>
      <c r="D75" s="10">
        <v>350.3</v>
      </c>
      <c r="E75" s="10">
        <v>344</v>
      </c>
      <c r="F75" s="10">
        <v>251.9</v>
      </c>
      <c r="G75" s="10">
        <v>233.3</v>
      </c>
      <c r="H75" s="10">
        <v>141.4</v>
      </c>
      <c r="I75" s="10">
        <v>180.3</v>
      </c>
      <c r="J75" s="10">
        <v>155.19999999999999</v>
      </c>
      <c r="K75" s="10">
        <v>321</v>
      </c>
      <c r="L75" s="10">
        <v>88.2</v>
      </c>
      <c r="M75" s="10">
        <v>98.6</v>
      </c>
      <c r="N75" s="10">
        <v>6</v>
      </c>
      <c r="O75" s="10">
        <v>74.5</v>
      </c>
      <c r="P75" s="30">
        <v>14</v>
      </c>
      <c r="Q75" s="30">
        <v>28</v>
      </c>
      <c r="R75" s="30">
        <v>44</v>
      </c>
      <c r="S75" s="30">
        <v>46</v>
      </c>
      <c r="T75" s="30">
        <v>40</v>
      </c>
      <c r="U75" s="30">
        <v>19.5</v>
      </c>
      <c r="V75" s="30">
        <v>27</v>
      </c>
      <c r="W75" s="30">
        <v>27</v>
      </c>
      <c r="X75" s="30">
        <v>34</v>
      </c>
      <c r="Y75" s="30">
        <v>20</v>
      </c>
      <c r="Z75" s="30">
        <v>116</v>
      </c>
      <c r="AA75" s="30">
        <v>80.5</v>
      </c>
      <c r="AB75" s="11">
        <f t="shared" si="39"/>
        <v>116</v>
      </c>
      <c r="AC75" s="11">
        <f t="shared" si="40"/>
        <v>46</v>
      </c>
      <c r="AD75" s="12">
        <f t="shared" si="26"/>
        <v>3.0198275862068966</v>
      </c>
      <c r="AE75" s="12">
        <f t="shared" si="27"/>
        <v>2.171551724137931</v>
      </c>
      <c r="AF75" s="12">
        <f t="shared" si="28"/>
        <v>1.5543103448275863</v>
      </c>
      <c r="AG75" s="12">
        <f t="shared" si="29"/>
        <v>0.21637931034482777</v>
      </c>
      <c r="AH75" s="12">
        <f t="shared" si="30"/>
        <v>2.7672413793103448</v>
      </c>
      <c r="AI75" s="13">
        <f t="shared" si="38"/>
        <v>1.2189655172413794</v>
      </c>
      <c r="AJ75" s="11">
        <f t="shared" si="31"/>
        <v>88.2</v>
      </c>
      <c r="AK75" s="11">
        <f t="shared" si="32"/>
        <v>98.6</v>
      </c>
      <c r="AL75" s="11">
        <f t="shared" si="33"/>
        <v>6</v>
      </c>
      <c r="AM75" s="11">
        <f t="shared" si="34"/>
        <v>74.5</v>
      </c>
      <c r="AN75" s="11">
        <f t="shared" si="35"/>
        <v>68.5</v>
      </c>
    </row>
    <row r="76" spans="1:40" ht="15" customHeight="1" x14ac:dyDescent="0.55000000000000004">
      <c r="A76" s="10">
        <v>9</v>
      </c>
      <c r="B76" s="20" t="s">
        <v>270</v>
      </c>
      <c r="C76" s="10" t="s">
        <v>216</v>
      </c>
      <c r="D76" s="10">
        <v>301.5</v>
      </c>
      <c r="E76" s="10">
        <v>318.5</v>
      </c>
      <c r="F76" s="10">
        <v>207</v>
      </c>
      <c r="G76" s="10">
        <v>221.3</v>
      </c>
      <c r="H76" s="10">
        <v>115.3</v>
      </c>
      <c r="I76" s="10">
        <v>142</v>
      </c>
      <c r="J76" s="10">
        <v>166</v>
      </c>
      <c r="K76" s="10">
        <v>269</v>
      </c>
      <c r="L76" s="10">
        <v>92.5</v>
      </c>
      <c r="M76" s="10">
        <v>84</v>
      </c>
      <c r="N76" s="10">
        <v>9</v>
      </c>
      <c r="O76" s="10">
        <v>17</v>
      </c>
      <c r="P76" s="30" t="s">
        <v>185</v>
      </c>
      <c r="Q76" s="30" t="s">
        <v>185</v>
      </c>
      <c r="R76" s="30">
        <v>38</v>
      </c>
      <c r="S76" s="30">
        <v>47</v>
      </c>
      <c r="T76" s="30">
        <v>40</v>
      </c>
      <c r="U76" s="30">
        <v>20</v>
      </c>
      <c r="V76" s="30">
        <v>23</v>
      </c>
      <c r="W76" s="30">
        <v>33</v>
      </c>
      <c r="X76" s="30">
        <v>36</v>
      </c>
      <c r="Y76" s="30">
        <v>23</v>
      </c>
      <c r="Z76" s="30">
        <v>91.3</v>
      </c>
      <c r="AA76" s="30">
        <v>75.7</v>
      </c>
      <c r="AB76" s="11">
        <f t="shared" si="39"/>
        <v>91.3</v>
      </c>
      <c r="AC76" s="11">
        <f t="shared" si="40"/>
        <v>47</v>
      </c>
      <c r="AD76" s="12">
        <f t="shared" si="26"/>
        <v>3.3023001095290252</v>
      </c>
      <c r="AE76" s="12">
        <f t="shared" si="27"/>
        <v>2.2672508214676892</v>
      </c>
      <c r="AF76" s="12">
        <f t="shared" si="28"/>
        <v>1.5553121577217963</v>
      </c>
      <c r="AG76" s="12">
        <f t="shared" si="29"/>
        <v>-0.26286966046002191</v>
      </c>
      <c r="AH76" s="12">
        <f t="shared" si="30"/>
        <v>2.9463307776560788</v>
      </c>
      <c r="AI76" s="13">
        <f t="shared" si="38"/>
        <v>1.2628696604600218</v>
      </c>
      <c r="AJ76" s="11">
        <f t="shared" si="31"/>
        <v>92.5</v>
      </c>
      <c r="AK76" s="11">
        <f t="shared" si="32"/>
        <v>84</v>
      </c>
      <c r="AL76" s="11">
        <f t="shared" si="33"/>
        <v>9</v>
      </c>
      <c r="AM76" s="11">
        <f t="shared" si="34"/>
        <v>17</v>
      </c>
      <c r="AN76" s="11">
        <f t="shared" si="35"/>
        <v>8</v>
      </c>
    </row>
    <row r="77" spans="1:40" ht="15" customHeight="1" x14ac:dyDescent="0.55000000000000004">
      <c r="A77" s="10">
        <v>9</v>
      </c>
      <c r="B77" s="20" t="s">
        <v>270</v>
      </c>
      <c r="C77" s="10" t="s">
        <v>217</v>
      </c>
      <c r="D77" s="10">
        <v>309</v>
      </c>
      <c r="E77" s="10">
        <v>330</v>
      </c>
      <c r="F77" s="10">
        <v>231</v>
      </c>
      <c r="G77" s="10">
        <v>232.5</v>
      </c>
      <c r="H77" s="10">
        <v>122.3</v>
      </c>
      <c r="I77" s="10">
        <v>171</v>
      </c>
      <c r="J77" s="10">
        <v>162.5</v>
      </c>
      <c r="K77" s="10">
        <v>278</v>
      </c>
      <c r="L77" s="10">
        <v>84</v>
      </c>
      <c r="M77" s="10">
        <v>90</v>
      </c>
      <c r="N77" s="10">
        <v>20</v>
      </c>
      <c r="O77" s="10">
        <v>23.7</v>
      </c>
      <c r="P77" s="30">
        <v>28</v>
      </c>
      <c r="Q77" s="30">
        <v>33</v>
      </c>
      <c r="R77" s="30">
        <v>41</v>
      </c>
      <c r="S77" s="30">
        <v>46</v>
      </c>
      <c r="T77" s="30">
        <v>36</v>
      </c>
      <c r="U77" s="30">
        <v>17</v>
      </c>
      <c r="V77" s="30">
        <v>24</v>
      </c>
      <c r="W77" s="30">
        <v>30.7</v>
      </c>
      <c r="X77" s="30">
        <v>36.299999999999997</v>
      </c>
      <c r="Y77" s="30">
        <v>23.7</v>
      </c>
      <c r="Z77" s="30">
        <v>91</v>
      </c>
      <c r="AA77" s="30">
        <v>75.7</v>
      </c>
      <c r="AB77" s="11">
        <f t="shared" si="39"/>
        <v>91</v>
      </c>
      <c r="AC77" s="11">
        <f t="shared" si="40"/>
        <v>46</v>
      </c>
      <c r="AD77" s="12">
        <f t="shared" si="26"/>
        <v>3.3956043956043955</v>
      </c>
      <c r="AE77" s="12">
        <f t="shared" si="27"/>
        <v>2.5384615384615383</v>
      </c>
      <c r="AF77" s="12">
        <f t="shared" si="28"/>
        <v>1.8791208791208791</v>
      </c>
      <c r="AG77" s="12">
        <f t="shared" si="29"/>
        <v>9.3406593406593408E-2</v>
      </c>
      <c r="AH77" s="12">
        <f t="shared" si="30"/>
        <v>3.0549450549450547</v>
      </c>
      <c r="AI77" s="13">
        <f t="shared" si="38"/>
        <v>1.3439560439560438</v>
      </c>
      <c r="AJ77" s="11">
        <f t="shared" si="31"/>
        <v>84</v>
      </c>
      <c r="AK77" s="11">
        <f t="shared" si="32"/>
        <v>90</v>
      </c>
      <c r="AL77" s="11">
        <f t="shared" si="33"/>
        <v>20</v>
      </c>
      <c r="AM77" s="11">
        <f t="shared" si="34"/>
        <v>23.7</v>
      </c>
      <c r="AN77" s="11">
        <f t="shared" si="35"/>
        <v>3.6999999999999993</v>
      </c>
    </row>
    <row r="78" spans="1:40" ht="15" customHeight="1" x14ac:dyDescent="0.55000000000000004">
      <c r="A78" s="10">
        <v>9</v>
      </c>
      <c r="B78" s="20" t="s">
        <v>270</v>
      </c>
      <c r="C78" s="10" t="s">
        <v>218</v>
      </c>
      <c r="D78" s="10">
        <v>384.3</v>
      </c>
      <c r="E78" s="10">
        <v>372.5</v>
      </c>
      <c r="F78" s="10">
        <v>270.8</v>
      </c>
      <c r="G78" s="10">
        <v>261.7</v>
      </c>
      <c r="H78" s="10">
        <v>130</v>
      </c>
      <c r="I78" s="10">
        <v>194.5</v>
      </c>
      <c r="J78" s="10">
        <v>181.3</v>
      </c>
      <c r="K78" s="10">
        <v>328</v>
      </c>
      <c r="L78" s="10">
        <v>90</v>
      </c>
      <c r="M78" s="10">
        <v>97</v>
      </c>
      <c r="N78" s="10">
        <v>10.4</v>
      </c>
      <c r="O78" s="10">
        <v>18.8</v>
      </c>
      <c r="P78" s="30">
        <v>23</v>
      </c>
      <c r="Q78" s="30">
        <v>38.299999999999997</v>
      </c>
      <c r="R78" s="30">
        <v>50.5</v>
      </c>
      <c r="S78" s="30">
        <v>57.3</v>
      </c>
      <c r="T78" s="30">
        <v>44.5</v>
      </c>
      <c r="U78" s="30">
        <v>17</v>
      </c>
      <c r="V78" s="30">
        <v>27.5</v>
      </c>
      <c r="W78" s="30">
        <v>43</v>
      </c>
      <c r="X78" s="30">
        <v>49</v>
      </c>
      <c r="Y78" s="30">
        <v>36</v>
      </c>
      <c r="Z78" s="30">
        <v>123.3</v>
      </c>
      <c r="AA78" s="30">
        <v>98</v>
      </c>
      <c r="AB78" s="11">
        <f t="shared" si="39"/>
        <v>123.3</v>
      </c>
      <c r="AC78" s="11">
        <f t="shared" si="40"/>
        <v>57.3</v>
      </c>
      <c r="AD78" s="12">
        <f t="shared" si="26"/>
        <v>3.1167883211678835</v>
      </c>
      <c r="AE78" s="12">
        <f t="shared" si="27"/>
        <v>2.1962692619626929</v>
      </c>
      <c r="AF78" s="12">
        <f t="shared" si="28"/>
        <v>1.5774533657745338</v>
      </c>
      <c r="AG78" s="12">
        <f t="shared" si="29"/>
        <v>0.10705596107055952</v>
      </c>
      <c r="AH78" s="12">
        <f t="shared" si="30"/>
        <v>2.6601784266017843</v>
      </c>
      <c r="AI78" s="13">
        <f t="shared" si="38"/>
        <v>1.0543390105433901</v>
      </c>
      <c r="AJ78" s="11">
        <f t="shared" si="31"/>
        <v>90</v>
      </c>
      <c r="AK78" s="11">
        <f t="shared" si="32"/>
        <v>97</v>
      </c>
      <c r="AL78" s="11">
        <f t="shared" si="33"/>
        <v>10.4</v>
      </c>
      <c r="AM78" s="11">
        <f t="shared" si="34"/>
        <v>18.8</v>
      </c>
      <c r="AN78" s="11">
        <f t="shared" si="35"/>
        <v>8.4</v>
      </c>
    </row>
    <row r="79" spans="1:40" ht="15" customHeight="1" x14ac:dyDescent="0.55000000000000004">
      <c r="A79" s="10">
        <v>9</v>
      </c>
      <c r="B79" s="20" t="s">
        <v>270</v>
      </c>
      <c r="C79" s="10" t="s">
        <v>219</v>
      </c>
      <c r="D79" s="10">
        <v>351.3</v>
      </c>
      <c r="E79" s="10">
        <v>357.4</v>
      </c>
      <c r="F79" s="10">
        <v>266.10000000000002</v>
      </c>
      <c r="G79" s="10">
        <v>265</v>
      </c>
      <c r="H79" s="10">
        <v>88.4</v>
      </c>
      <c r="I79" s="10">
        <v>183.4</v>
      </c>
      <c r="J79" s="10">
        <v>187.8</v>
      </c>
      <c r="K79" s="10">
        <v>272.5</v>
      </c>
      <c r="L79" s="10">
        <v>85.3</v>
      </c>
      <c r="M79" s="10">
        <v>84</v>
      </c>
      <c r="N79" s="10">
        <v>12</v>
      </c>
      <c r="O79" s="10">
        <v>21.1</v>
      </c>
      <c r="P79" s="30">
        <v>22</v>
      </c>
      <c r="Q79" s="30">
        <v>36</v>
      </c>
      <c r="R79" s="30">
        <v>43.7</v>
      </c>
      <c r="S79" s="30">
        <v>51.5</v>
      </c>
      <c r="T79" s="30">
        <v>38.200000000000003</v>
      </c>
      <c r="U79" s="30">
        <v>17</v>
      </c>
      <c r="V79" s="30">
        <v>30.4</v>
      </c>
      <c r="W79" s="30">
        <v>37.1</v>
      </c>
      <c r="X79" s="30">
        <v>40.4</v>
      </c>
      <c r="Y79" s="30">
        <v>27</v>
      </c>
      <c r="Z79" s="30">
        <v>101.8</v>
      </c>
      <c r="AA79" s="30">
        <v>79.3</v>
      </c>
      <c r="AB79" s="11">
        <f t="shared" si="39"/>
        <v>101.8</v>
      </c>
      <c r="AC79" s="11">
        <f t="shared" si="40"/>
        <v>51.5</v>
      </c>
      <c r="AD79" s="12">
        <f t="shared" si="26"/>
        <v>3.4508840864440082</v>
      </c>
      <c r="AE79" s="12">
        <f t="shared" si="27"/>
        <v>2.6139489194499022</v>
      </c>
      <c r="AF79" s="12">
        <f t="shared" si="28"/>
        <v>1.801571709233792</v>
      </c>
      <c r="AG79" s="12">
        <f t="shared" si="29"/>
        <v>-4.3222003929273139E-2</v>
      </c>
      <c r="AH79" s="12">
        <f t="shared" si="30"/>
        <v>2.6768172888015718</v>
      </c>
      <c r="AI79" s="13">
        <f t="shared" si="38"/>
        <v>0.86836935166994111</v>
      </c>
      <c r="AJ79" s="11">
        <f t="shared" si="31"/>
        <v>85.3</v>
      </c>
      <c r="AK79" s="11">
        <f t="shared" si="32"/>
        <v>84</v>
      </c>
      <c r="AL79" s="11">
        <f t="shared" si="33"/>
        <v>12</v>
      </c>
      <c r="AM79" s="11">
        <f t="shared" si="34"/>
        <v>21.1</v>
      </c>
      <c r="AN79" s="11">
        <f t="shared" si="35"/>
        <v>9.1000000000000014</v>
      </c>
    </row>
    <row r="80" spans="1:40" ht="15" customHeight="1" x14ac:dyDescent="0.55000000000000004">
      <c r="A80" s="10">
        <v>9</v>
      </c>
      <c r="B80" s="20" t="s">
        <v>270</v>
      </c>
      <c r="C80" s="10" t="s">
        <v>220</v>
      </c>
      <c r="D80" s="10">
        <v>348</v>
      </c>
      <c r="E80" s="10">
        <v>355.7</v>
      </c>
      <c r="F80" s="10">
        <v>228.3</v>
      </c>
      <c r="G80" s="10">
        <v>228.8</v>
      </c>
      <c r="H80" s="10">
        <v>101.5</v>
      </c>
      <c r="I80" s="10">
        <v>152.69999999999999</v>
      </c>
      <c r="J80" s="10">
        <v>132</v>
      </c>
      <c r="K80" s="10">
        <v>274</v>
      </c>
      <c r="L80" s="10">
        <v>95</v>
      </c>
      <c r="M80" s="10">
        <v>100.7</v>
      </c>
      <c r="N80" s="10">
        <v>12.5</v>
      </c>
      <c r="O80" s="10">
        <v>21.4</v>
      </c>
      <c r="P80" s="30">
        <v>20</v>
      </c>
      <c r="Q80" s="30">
        <v>34</v>
      </c>
      <c r="R80" s="30">
        <v>43.5</v>
      </c>
      <c r="S80" s="30">
        <v>47.7</v>
      </c>
      <c r="T80" s="30">
        <v>37</v>
      </c>
      <c r="U80" s="30">
        <v>15</v>
      </c>
      <c r="V80" s="30">
        <v>27</v>
      </c>
      <c r="W80" s="30">
        <v>37</v>
      </c>
      <c r="X80" s="30">
        <v>43.3</v>
      </c>
      <c r="Y80" s="30">
        <v>29</v>
      </c>
      <c r="Z80" s="30">
        <v>97.5</v>
      </c>
      <c r="AA80" s="30">
        <v>86.7</v>
      </c>
      <c r="AB80" s="11">
        <f t="shared" si="39"/>
        <v>97.5</v>
      </c>
      <c r="AC80" s="11">
        <f t="shared" si="40"/>
        <v>47.7</v>
      </c>
      <c r="AD80" s="12">
        <f t="shared" si="26"/>
        <v>3.5692307692307694</v>
      </c>
      <c r="AE80" s="12">
        <f t="shared" si="27"/>
        <v>2.3415384615384616</v>
      </c>
      <c r="AF80" s="12">
        <f t="shared" si="28"/>
        <v>1.566153846153846</v>
      </c>
      <c r="AG80" s="12">
        <f t="shared" si="29"/>
        <v>0.2123076923076922</v>
      </c>
      <c r="AH80" s="12">
        <f t="shared" si="30"/>
        <v>2.81025641025641</v>
      </c>
      <c r="AI80" s="13">
        <f t="shared" si="38"/>
        <v>1.0410256410256411</v>
      </c>
      <c r="AJ80" s="11">
        <f t="shared" si="31"/>
        <v>95</v>
      </c>
      <c r="AK80" s="11">
        <f t="shared" si="32"/>
        <v>100.7</v>
      </c>
      <c r="AL80" s="11">
        <f t="shared" si="33"/>
        <v>12.5</v>
      </c>
      <c r="AM80" s="11">
        <f t="shared" si="34"/>
        <v>21.4</v>
      </c>
      <c r="AN80" s="11">
        <f t="shared" si="35"/>
        <v>8.8999999999999986</v>
      </c>
    </row>
    <row r="81" spans="1:40" ht="15" customHeight="1" x14ac:dyDescent="0.55000000000000004">
      <c r="A81" s="10">
        <v>9</v>
      </c>
      <c r="B81" s="20" t="s">
        <v>270</v>
      </c>
      <c r="C81" s="10" t="s">
        <v>221</v>
      </c>
      <c r="D81" s="10">
        <v>342</v>
      </c>
      <c r="E81" s="10">
        <v>336.3</v>
      </c>
      <c r="F81" s="10">
        <v>232</v>
      </c>
      <c r="G81" s="10">
        <v>216.3</v>
      </c>
      <c r="H81" s="10">
        <v>124.8</v>
      </c>
      <c r="I81" s="10">
        <v>153.30000000000001</v>
      </c>
      <c r="J81" s="10">
        <v>134</v>
      </c>
      <c r="K81" s="10">
        <v>287.5</v>
      </c>
      <c r="L81" s="10">
        <v>87.5</v>
      </c>
      <c r="M81" s="10">
        <v>98.7</v>
      </c>
      <c r="N81" s="10">
        <v>0.3</v>
      </c>
      <c r="O81" s="10">
        <v>19.399999999999999</v>
      </c>
      <c r="P81" s="30">
        <v>23.3</v>
      </c>
      <c r="Q81" s="30">
        <v>34.299999999999997</v>
      </c>
      <c r="R81" s="30">
        <v>41.7</v>
      </c>
      <c r="S81" s="30">
        <v>39.299999999999997</v>
      </c>
      <c r="T81" s="30">
        <v>39.299999999999997</v>
      </c>
      <c r="U81" s="30">
        <v>16.399999999999999</v>
      </c>
      <c r="V81" s="30">
        <v>28.3</v>
      </c>
      <c r="W81" s="30">
        <v>37.6</v>
      </c>
      <c r="X81" s="30">
        <v>41.4</v>
      </c>
      <c r="Y81" s="30">
        <v>30.5</v>
      </c>
      <c r="Z81" s="30">
        <v>110.3</v>
      </c>
      <c r="AA81" s="30">
        <v>81.5</v>
      </c>
      <c r="AB81" s="11">
        <f t="shared" si="39"/>
        <v>110.3</v>
      </c>
      <c r="AC81" s="11">
        <f t="shared" si="40"/>
        <v>39.299999999999997</v>
      </c>
      <c r="AD81" s="12">
        <f t="shared" si="26"/>
        <v>3.1006346328195828</v>
      </c>
      <c r="AE81" s="12">
        <f t="shared" si="27"/>
        <v>2.1033544877606527</v>
      </c>
      <c r="AF81" s="12">
        <f t="shared" si="28"/>
        <v>1.3898458748866729</v>
      </c>
      <c r="AG81" s="12">
        <f t="shared" si="29"/>
        <v>0.17497733454215786</v>
      </c>
      <c r="AH81" s="12">
        <f t="shared" si="30"/>
        <v>2.6065276518585678</v>
      </c>
      <c r="AI81" s="13">
        <f t="shared" si="38"/>
        <v>1.1314596554850409</v>
      </c>
      <c r="AJ81" s="11">
        <f t="shared" si="31"/>
        <v>87.5</v>
      </c>
      <c r="AK81" s="11">
        <f t="shared" si="32"/>
        <v>98.7</v>
      </c>
      <c r="AL81" s="11">
        <f t="shared" si="33"/>
        <v>0.3</v>
      </c>
      <c r="AM81" s="11">
        <f t="shared" si="34"/>
        <v>19.399999999999999</v>
      </c>
      <c r="AN81" s="11">
        <f t="shared" si="35"/>
        <v>19.099999999999998</v>
      </c>
    </row>
    <row r="82" spans="1:40" ht="15" customHeight="1" x14ac:dyDescent="0.55000000000000004">
      <c r="A82" s="10">
        <v>9</v>
      </c>
      <c r="B82" s="20" t="s">
        <v>270</v>
      </c>
      <c r="C82" s="10" t="s">
        <v>222</v>
      </c>
      <c r="D82" s="10">
        <v>352.3</v>
      </c>
      <c r="E82" s="10">
        <v>349</v>
      </c>
      <c r="F82" s="10">
        <v>228.5</v>
      </c>
      <c r="G82" s="10">
        <v>224.8</v>
      </c>
      <c r="H82" s="10">
        <v>81</v>
      </c>
      <c r="I82" s="10">
        <v>144.80000000000001</v>
      </c>
      <c r="J82" s="10">
        <v>142.6</v>
      </c>
      <c r="K82" s="10">
        <v>256.3</v>
      </c>
      <c r="L82" s="10">
        <v>100</v>
      </c>
      <c r="M82" s="10">
        <v>100</v>
      </c>
      <c r="N82" s="10">
        <v>14.2</v>
      </c>
      <c r="O82" s="10">
        <v>25</v>
      </c>
      <c r="P82" s="30">
        <v>17.7</v>
      </c>
      <c r="Q82" s="30">
        <v>31.2</v>
      </c>
      <c r="R82" s="30">
        <v>39.200000000000003</v>
      </c>
      <c r="S82" s="30">
        <v>45.4</v>
      </c>
      <c r="T82" s="30">
        <v>38</v>
      </c>
      <c r="U82" s="30">
        <v>17.8</v>
      </c>
      <c r="V82" s="30">
        <v>26</v>
      </c>
      <c r="W82" s="30">
        <v>32</v>
      </c>
      <c r="X82" s="30">
        <v>37</v>
      </c>
      <c r="Y82" s="30">
        <v>25.4</v>
      </c>
      <c r="Z82" s="30">
        <v>88.4</v>
      </c>
      <c r="AA82" s="30">
        <v>67</v>
      </c>
      <c r="AB82" s="11">
        <f t="shared" si="39"/>
        <v>88.4</v>
      </c>
      <c r="AC82" s="11">
        <f t="shared" si="40"/>
        <v>45.4</v>
      </c>
      <c r="AD82" s="12">
        <f t="shared" si="26"/>
        <v>3.9852941176470589</v>
      </c>
      <c r="AE82" s="12">
        <f t="shared" si="27"/>
        <v>2.5848416289592757</v>
      </c>
      <c r="AF82" s="12">
        <f t="shared" si="28"/>
        <v>1.6380090497737556</v>
      </c>
      <c r="AG82" s="12">
        <f t="shared" si="29"/>
        <v>2.4886877828054491E-2</v>
      </c>
      <c r="AH82" s="12">
        <f t="shared" si="30"/>
        <v>2.8993212669683257</v>
      </c>
      <c r="AI82" s="13">
        <f t="shared" si="38"/>
        <v>0.91628959276018096</v>
      </c>
      <c r="AJ82" s="11">
        <f t="shared" si="31"/>
        <v>100</v>
      </c>
      <c r="AK82" s="11">
        <f t="shared" si="32"/>
        <v>100</v>
      </c>
      <c r="AL82" s="11">
        <f t="shared" si="33"/>
        <v>14.2</v>
      </c>
      <c r="AM82" s="11">
        <f t="shared" si="34"/>
        <v>25</v>
      </c>
      <c r="AN82" s="11">
        <f t="shared" si="35"/>
        <v>10.8</v>
      </c>
    </row>
    <row r="83" spans="1:40" ht="15" customHeight="1" x14ac:dyDescent="0.55000000000000004">
      <c r="A83" s="10">
        <v>9</v>
      </c>
      <c r="B83" s="20" t="s">
        <v>270</v>
      </c>
      <c r="C83" s="10" t="s">
        <v>223</v>
      </c>
      <c r="D83" s="10">
        <v>352.7</v>
      </c>
      <c r="E83" s="10">
        <v>335.5</v>
      </c>
      <c r="F83" s="10">
        <v>264.3</v>
      </c>
      <c r="G83" s="10">
        <v>240.5</v>
      </c>
      <c r="H83" s="10">
        <v>137.80000000000001</v>
      </c>
      <c r="I83" s="10">
        <v>198.5</v>
      </c>
      <c r="J83" s="10">
        <v>159.5</v>
      </c>
      <c r="K83" s="10">
        <v>314</v>
      </c>
      <c r="L83" s="10">
        <v>85</v>
      </c>
      <c r="M83" s="10">
        <v>92</v>
      </c>
      <c r="N83" s="10">
        <v>11</v>
      </c>
      <c r="O83" s="10">
        <v>26.8</v>
      </c>
      <c r="P83" s="30">
        <v>18.5</v>
      </c>
      <c r="Q83" s="30">
        <v>29</v>
      </c>
      <c r="R83" s="30">
        <v>37</v>
      </c>
      <c r="S83" s="30">
        <v>45.5</v>
      </c>
      <c r="T83" s="30">
        <v>38.5</v>
      </c>
      <c r="U83" s="30">
        <v>21.7</v>
      </c>
      <c r="V83" s="30">
        <v>28.3</v>
      </c>
      <c r="W83" s="30">
        <v>33</v>
      </c>
      <c r="X83" s="30">
        <v>36.700000000000003</v>
      </c>
      <c r="Y83" s="30">
        <v>23.3</v>
      </c>
      <c r="Z83" s="30">
        <v>105.3</v>
      </c>
      <c r="AA83" s="30">
        <v>83</v>
      </c>
      <c r="AB83" s="11">
        <f t="shared" si="39"/>
        <v>105.3</v>
      </c>
      <c r="AC83" s="11">
        <f t="shared" si="40"/>
        <v>45.5</v>
      </c>
      <c r="AD83" s="12">
        <f t="shared" si="26"/>
        <v>3.349477682811016</v>
      </c>
      <c r="AE83" s="12">
        <f t="shared" si="27"/>
        <v>2.5099715099715101</v>
      </c>
      <c r="AF83" s="12">
        <f t="shared" si="28"/>
        <v>1.8850902184235518</v>
      </c>
      <c r="AG83" s="12">
        <f t="shared" si="29"/>
        <v>0.37037037037037041</v>
      </c>
      <c r="AH83" s="12">
        <f t="shared" si="30"/>
        <v>2.9819563152896489</v>
      </c>
      <c r="AI83" s="13">
        <f t="shared" si="38"/>
        <v>1.308641975308642</v>
      </c>
      <c r="AJ83" s="11">
        <f t="shared" si="31"/>
        <v>85</v>
      </c>
      <c r="AK83" s="11">
        <f t="shared" si="32"/>
        <v>92</v>
      </c>
      <c r="AL83" s="11">
        <f t="shared" si="33"/>
        <v>11</v>
      </c>
      <c r="AM83" s="11">
        <f t="shared" si="34"/>
        <v>26.8</v>
      </c>
      <c r="AN83" s="11">
        <f t="shared" si="35"/>
        <v>15.8</v>
      </c>
    </row>
    <row r="84" spans="1:40" ht="15" customHeight="1" x14ac:dyDescent="0.55000000000000004">
      <c r="A84" s="10">
        <v>9</v>
      </c>
      <c r="B84" s="20" t="s">
        <v>270</v>
      </c>
      <c r="C84" s="10" t="s">
        <v>224</v>
      </c>
      <c r="D84" s="10">
        <v>318.3</v>
      </c>
      <c r="E84" s="10">
        <v>316.7</v>
      </c>
      <c r="F84" s="10">
        <v>255.1</v>
      </c>
      <c r="G84" s="10">
        <v>250.9</v>
      </c>
      <c r="H84" s="10">
        <v>140.1</v>
      </c>
      <c r="I84" s="10">
        <v>202.7</v>
      </c>
      <c r="J84" s="10">
        <v>187.4</v>
      </c>
      <c r="K84" s="10">
        <v>297.8</v>
      </c>
      <c r="L84" s="10">
        <v>76.7</v>
      </c>
      <c r="M84" s="10">
        <v>79.5</v>
      </c>
      <c r="N84" s="10">
        <v>2.1</v>
      </c>
      <c r="O84" s="10">
        <v>17.8</v>
      </c>
      <c r="P84" s="30">
        <v>25.5</v>
      </c>
      <c r="Q84" s="30">
        <v>36.5</v>
      </c>
      <c r="R84" s="30">
        <v>44</v>
      </c>
      <c r="S84" s="30">
        <v>56.3</v>
      </c>
      <c r="T84" s="30">
        <v>40.5</v>
      </c>
      <c r="U84" s="30">
        <v>16.7</v>
      </c>
      <c r="V84" s="30">
        <v>33.299999999999997</v>
      </c>
      <c r="W84" s="30">
        <v>36</v>
      </c>
      <c r="X84" s="30">
        <v>37</v>
      </c>
      <c r="Y84" s="30">
        <v>25</v>
      </c>
      <c r="Z84" s="30">
        <v>109.5</v>
      </c>
      <c r="AA84" s="30">
        <v>93.3</v>
      </c>
      <c r="AB84" s="11">
        <f t="shared" si="39"/>
        <v>109.5</v>
      </c>
      <c r="AC84" s="11">
        <f t="shared" si="40"/>
        <v>56.3</v>
      </c>
      <c r="AD84" s="12">
        <f t="shared" si="26"/>
        <v>2.9068493150684933</v>
      </c>
      <c r="AE84" s="12">
        <f t="shared" si="27"/>
        <v>2.3296803652968037</v>
      </c>
      <c r="AF84" s="12">
        <f t="shared" si="28"/>
        <v>1.8511415525114154</v>
      </c>
      <c r="AG84" s="12">
        <f t="shared" si="29"/>
        <v>0.13972602739726012</v>
      </c>
      <c r="AH84" s="12">
        <f t="shared" si="30"/>
        <v>2.719634703196347</v>
      </c>
      <c r="AI84" s="13">
        <f t="shared" si="38"/>
        <v>1.2794520547945205</v>
      </c>
      <c r="AJ84" s="11">
        <f t="shared" si="31"/>
        <v>76.7</v>
      </c>
      <c r="AK84" s="11">
        <f t="shared" si="32"/>
        <v>79.5</v>
      </c>
      <c r="AL84" s="11">
        <f t="shared" si="33"/>
        <v>2.1</v>
      </c>
      <c r="AM84" s="11">
        <f t="shared" si="34"/>
        <v>17.8</v>
      </c>
      <c r="AN84" s="11">
        <f t="shared" si="35"/>
        <v>15.700000000000001</v>
      </c>
    </row>
    <row r="85" spans="1:40" ht="15" customHeight="1" x14ac:dyDescent="0.55000000000000004">
      <c r="A85" s="10">
        <v>9</v>
      </c>
      <c r="B85" s="20" t="s">
        <v>270</v>
      </c>
      <c r="C85" s="10" t="s">
        <v>225</v>
      </c>
      <c r="D85" s="10">
        <v>290</v>
      </c>
      <c r="E85" s="10">
        <v>296.7</v>
      </c>
      <c r="F85" s="10">
        <v>221.8</v>
      </c>
      <c r="G85" s="10">
        <v>208</v>
      </c>
      <c r="H85" s="10">
        <v>130.4</v>
      </c>
      <c r="I85" s="10">
        <v>151.30000000000001</v>
      </c>
      <c r="J85" s="10">
        <v>155.30000000000001</v>
      </c>
      <c r="K85" s="10">
        <v>274.5</v>
      </c>
      <c r="L85" s="10">
        <v>82.7</v>
      </c>
      <c r="M85" s="10">
        <v>86.5</v>
      </c>
      <c r="N85" s="10">
        <v>-11.5</v>
      </c>
      <c r="O85" s="10">
        <v>11.2</v>
      </c>
      <c r="P85" s="30">
        <v>20.3</v>
      </c>
      <c r="Q85" s="30">
        <v>33</v>
      </c>
      <c r="R85" s="30">
        <v>41.8</v>
      </c>
      <c r="S85" s="30">
        <v>46</v>
      </c>
      <c r="T85" s="30">
        <v>36.5</v>
      </c>
      <c r="U85" s="30">
        <v>18</v>
      </c>
      <c r="V85" s="30">
        <v>28</v>
      </c>
      <c r="W85" s="30">
        <v>35</v>
      </c>
      <c r="X85" s="30">
        <v>38.700000000000003</v>
      </c>
      <c r="Y85" s="30">
        <v>23.7</v>
      </c>
      <c r="Z85" s="30">
        <v>92</v>
      </c>
      <c r="AA85" s="30">
        <v>74</v>
      </c>
      <c r="AB85" s="11">
        <f t="shared" si="39"/>
        <v>92</v>
      </c>
      <c r="AC85" s="11">
        <f t="shared" si="40"/>
        <v>46</v>
      </c>
      <c r="AD85" s="12">
        <f t="shared" si="26"/>
        <v>3.152173913043478</v>
      </c>
      <c r="AE85" s="12">
        <f t="shared" si="27"/>
        <v>2.4108695652173915</v>
      </c>
      <c r="AF85" s="12">
        <f t="shared" si="28"/>
        <v>1.6445652173913046</v>
      </c>
      <c r="AG85" s="12">
        <f t="shared" si="29"/>
        <v>-4.3478260869565216E-2</v>
      </c>
      <c r="AH85" s="12">
        <f t="shared" si="30"/>
        <v>2.9836956521739131</v>
      </c>
      <c r="AI85" s="13">
        <f t="shared" si="38"/>
        <v>1.4173913043478261</v>
      </c>
      <c r="AJ85" s="11">
        <f t="shared" si="31"/>
        <v>82.7</v>
      </c>
      <c r="AK85" s="11">
        <f t="shared" si="32"/>
        <v>86.5</v>
      </c>
      <c r="AL85" s="11">
        <f t="shared" si="33"/>
        <v>-11.5</v>
      </c>
      <c r="AM85" s="11">
        <f t="shared" si="34"/>
        <v>11.2</v>
      </c>
      <c r="AN85" s="11">
        <f t="shared" si="35"/>
        <v>22.7</v>
      </c>
    </row>
    <row r="86" spans="1:40" ht="15" customHeight="1" x14ac:dyDescent="0.55000000000000004">
      <c r="A86" s="10">
        <v>9</v>
      </c>
      <c r="B86" s="20" t="s">
        <v>270</v>
      </c>
      <c r="C86" s="10" t="s">
        <v>226</v>
      </c>
      <c r="D86" s="10">
        <v>367</v>
      </c>
      <c r="E86" s="10">
        <v>367</v>
      </c>
      <c r="F86" s="10">
        <v>242.2</v>
      </c>
      <c r="G86" s="10">
        <v>253.4</v>
      </c>
      <c r="H86" s="10">
        <v>87.4</v>
      </c>
      <c r="I86" s="10">
        <v>159.19999999999999</v>
      </c>
      <c r="J86" s="10">
        <v>178.4</v>
      </c>
      <c r="K86" s="10">
        <v>272</v>
      </c>
      <c r="L86" s="10">
        <v>98.8</v>
      </c>
      <c r="M86" s="10">
        <v>93.5</v>
      </c>
      <c r="N86" s="10">
        <v>12.4</v>
      </c>
      <c r="O86" s="10">
        <v>33.1</v>
      </c>
      <c r="P86" s="30">
        <v>20.5</v>
      </c>
      <c r="Q86" s="30">
        <v>29.4</v>
      </c>
      <c r="R86" s="30">
        <v>37.4</v>
      </c>
      <c r="S86" s="30">
        <v>42.6</v>
      </c>
      <c r="T86" s="30">
        <v>32.799999999999997</v>
      </c>
      <c r="U86" s="30">
        <v>16.3</v>
      </c>
      <c r="V86" s="30">
        <v>26.7</v>
      </c>
      <c r="W86" s="30">
        <v>31.5</v>
      </c>
      <c r="X86" s="30">
        <v>35.700000000000003</v>
      </c>
      <c r="Y86" s="30">
        <v>23.3</v>
      </c>
      <c r="Z86" s="30">
        <v>94.7</v>
      </c>
      <c r="AA86" s="30">
        <v>73.2</v>
      </c>
      <c r="AB86" s="11">
        <f t="shared" si="39"/>
        <v>94.7</v>
      </c>
      <c r="AC86" s="11">
        <f t="shared" si="40"/>
        <v>42.6</v>
      </c>
      <c r="AD86" s="12">
        <f t="shared" si="26"/>
        <v>3.8753959873284054</v>
      </c>
      <c r="AE86" s="12">
        <f t="shared" si="27"/>
        <v>2.5575501583949314</v>
      </c>
      <c r="AF86" s="12">
        <f t="shared" si="28"/>
        <v>1.6810982048574443</v>
      </c>
      <c r="AG86" s="12">
        <f t="shared" si="29"/>
        <v>-0.20274551214361158</v>
      </c>
      <c r="AH86" s="12">
        <f t="shared" si="30"/>
        <v>2.8722280887011613</v>
      </c>
      <c r="AI86" s="13">
        <f t="shared" si="38"/>
        <v>0.92291446673706445</v>
      </c>
      <c r="AJ86" s="11">
        <f t="shared" si="31"/>
        <v>98.8</v>
      </c>
      <c r="AK86" s="11">
        <f t="shared" si="32"/>
        <v>93.5</v>
      </c>
      <c r="AL86" s="11">
        <f t="shared" si="33"/>
        <v>12.4</v>
      </c>
      <c r="AM86" s="11">
        <f t="shared" si="34"/>
        <v>33.1</v>
      </c>
      <c r="AN86" s="11">
        <f t="shared" si="35"/>
        <v>20.700000000000003</v>
      </c>
    </row>
    <row r="87" spans="1:40" ht="15" customHeight="1" x14ac:dyDescent="0.55000000000000004">
      <c r="A87" s="10">
        <v>9</v>
      </c>
      <c r="B87" s="20" t="s">
        <v>270</v>
      </c>
      <c r="C87" s="10" t="s">
        <v>227</v>
      </c>
      <c r="D87" s="10">
        <v>360.1</v>
      </c>
      <c r="E87" s="10">
        <v>351.2</v>
      </c>
      <c r="F87" s="10">
        <v>240.1</v>
      </c>
      <c r="G87" s="10">
        <v>237.9</v>
      </c>
      <c r="H87" s="10">
        <v>126.4</v>
      </c>
      <c r="I87" s="10">
        <v>160.30000000000001</v>
      </c>
      <c r="J87" s="10">
        <v>165.6</v>
      </c>
      <c r="K87" s="10">
        <v>299.5</v>
      </c>
      <c r="L87" s="10">
        <v>96.4</v>
      </c>
      <c r="M87" s="10">
        <v>95.2</v>
      </c>
      <c r="N87" s="10">
        <v>12</v>
      </c>
      <c r="O87" s="10">
        <v>24.8</v>
      </c>
      <c r="P87" s="30">
        <v>22.7</v>
      </c>
      <c r="Q87" s="30">
        <v>33.200000000000003</v>
      </c>
      <c r="R87" s="30">
        <v>43.6</v>
      </c>
      <c r="S87" s="30">
        <v>51.3</v>
      </c>
      <c r="T87" s="30">
        <v>38.700000000000003</v>
      </c>
      <c r="U87" s="30">
        <v>19</v>
      </c>
      <c r="V87" s="30">
        <v>28.6</v>
      </c>
      <c r="W87" s="30">
        <v>36.6</v>
      </c>
      <c r="X87" s="30">
        <v>45.3</v>
      </c>
      <c r="Y87" s="30">
        <v>28.4</v>
      </c>
      <c r="Z87" s="30">
        <v>108.5</v>
      </c>
      <c r="AA87" s="30">
        <v>87</v>
      </c>
      <c r="AB87" s="11">
        <f t="shared" si="39"/>
        <v>108.5</v>
      </c>
      <c r="AC87" s="11">
        <f t="shared" si="40"/>
        <v>51.3</v>
      </c>
      <c r="AD87" s="12">
        <f t="shared" si="26"/>
        <v>3.3188940092165899</v>
      </c>
      <c r="AE87" s="12">
        <f t="shared" si="27"/>
        <v>2.2129032258064516</v>
      </c>
      <c r="AF87" s="12">
        <f t="shared" si="28"/>
        <v>1.4774193548387098</v>
      </c>
      <c r="AG87" s="12">
        <f t="shared" si="29"/>
        <v>-4.8847926267280947E-2</v>
      </c>
      <c r="AH87" s="12">
        <f t="shared" si="30"/>
        <v>2.7603686635944702</v>
      </c>
      <c r="AI87" s="13">
        <f t="shared" si="38"/>
        <v>1.1649769585253458</v>
      </c>
      <c r="AJ87" s="11">
        <f t="shared" si="31"/>
        <v>96.4</v>
      </c>
      <c r="AK87" s="11">
        <f t="shared" si="32"/>
        <v>95.2</v>
      </c>
      <c r="AL87" s="11">
        <f t="shared" si="33"/>
        <v>12</v>
      </c>
      <c r="AM87" s="11">
        <f t="shared" si="34"/>
        <v>24.8</v>
      </c>
      <c r="AN87" s="11">
        <f t="shared" si="35"/>
        <v>12.8</v>
      </c>
    </row>
    <row r="88" spans="1:40" ht="15" customHeight="1" x14ac:dyDescent="0.55000000000000004">
      <c r="A88" s="10">
        <v>9</v>
      </c>
      <c r="B88" s="20" t="s">
        <v>270</v>
      </c>
      <c r="C88" s="10" t="s">
        <v>228</v>
      </c>
      <c r="D88" s="10">
        <v>313.5</v>
      </c>
      <c r="E88" s="10">
        <v>338.4</v>
      </c>
      <c r="F88" s="10">
        <v>252.3</v>
      </c>
      <c r="G88" s="10">
        <v>239.1</v>
      </c>
      <c r="H88" s="10">
        <v>103.3</v>
      </c>
      <c r="I88" s="10">
        <v>195.7</v>
      </c>
      <c r="J88" s="10">
        <v>176.1</v>
      </c>
      <c r="K88" s="10">
        <v>270.89999999999998</v>
      </c>
      <c r="L88" s="10">
        <v>77.2</v>
      </c>
      <c r="M88" s="10">
        <v>88.4</v>
      </c>
      <c r="N88" s="10">
        <v>2.5</v>
      </c>
      <c r="O88" s="10">
        <v>30.2</v>
      </c>
      <c r="P88" s="30">
        <v>22</v>
      </c>
      <c r="Q88" s="30">
        <v>32.299999999999997</v>
      </c>
      <c r="R88" s="30">
        <v>42.8</v>
      </c>
      <c r="S88" s="30">
        <v>49.2</v>
      </c>
      <c r="T88" s="30">
        <v>42</v>
      </c>
      <c r="U88" s="30">
        <v>19.399999999999999</v>
      </c>
      <c r="V88" s="30">
        <v>31.1</v>
      </c>
      <c r="W88" s="30">
        <v>36</v>
      </c>
      <c r="X88" s="30">
        <v>39.799999999999997</v>
      </c>
      <c r="Y88" s="30">
        <v>25</v>
      </c>
      <c r="Z88" s="30">
        <v>96.7</v>
      </c>
      <c r="AA88" s="30">
        <v>79.099999999999994</v>
      </c>
      <c r="AB88" s="11">
        <f t="shared" si="39"/>
        <v>96.7</v>
      </c>
      <c r="AC88" s="11">
        <f t="shared" si="40"/>
        <v>49.2</v>
      </c>
      <c r="AD88" s="12">
        <f t="shared" si="26"/>
        <v>3.2419855222337124</v>
      </c>
      <c r="AE88" s="12">
        <f t="shared" si="27"/>
        <v>2.6091003102378489</v>
      </c>
      <c r="AF88" s="12">
        <f t="shared" si="28"/>
        <v>2.0237849017580145</v>
      </c>
      <c r="AG88" s="12">
        <f t="shared" si="29"/>
        <v>0.20268872802481896</v>
      </c>
      <c r="AH88" s="12">
        <f t="shared" si="30"/>
        <v>2.8014477766287484</v>
      </c>
      <c r="AI88" s="13">
        <f t="shared" si="38"/>
        <v>1.0682523267838675</v>
      </c>
      <c r="AJ88" s="11">
        <f t="shared" si="31"/>
        <v>77.2</v>
      </c>
      <c r="AK88" s="11">
        <f t="shared" si="32"/>
        <v>88.4</v>
      </c>
      <c r="AL88" s="11">
        <f t="shared" si="33"/>
        <v>2.5</v>
      </c>
      <c r="AM88" s="11">
        <f t="shared" si="34"/>
        <v>30.2</v>
      </c>
      <c r="AN88" s="11">
        <f t="shared" si="35"/>
        <v>27.7</v>
      </c>
    </row>
    <row r="89" spans="1:40" ht="15" customHeight="1" x14ac:dyDescent="0.55000000000000004">
      <c r="A89" s="10">
        <v>9</v>
      </c>
      <c r="B89" s="20" t="s">
        <v>270</v>
      </c>
      <c r="C89" s="10" t="s">
        <v>229</v>
      </c>
      <c r="D89" s="10">
        <v>340.6</v>
      </c>
      <c r="E89" s="10">
        <v>339.9</v>
      </c>
      <c r="F89" s="10">
        <v>228</v>
      </c>
      <c r="G89" s="10">
        <v>235.6</v>
      </c>
      <c r="H89" s="10">
        <v>94.9</v>
      </c>
      <c r="I89" s="10">
        <v>148.9</v>
      </c>
      <c r="J89" s="10">
        <v>164.7</v>
      </c>
      <c r="K89" s="10">
        <v>268.7</v>
      </c>
      <c r="L89" s="10">
        <v>96.6</v>
      </c>
      <c r="M89" s="10">
        <v>92</v>
      </c>
      <c r="N89" s="10">
        <v>5.0999999999999996</v>
      </c>
      <c r="O89" s="10">
        <v>20.399999999999999</v>
      </c>
      <c r="P89" s="30" t="s">
        <v>185</v>
      </c>
      <c r="Q89" s="30">
        <v>33</v>
      </c>
      <c r="R89" s="30">
        <v>45</v>
      </c>
      <c r="S89" s="30">
        <v>49</v>
      </c>
      <c r="T89" s="30" t="s">
        <v>185</v>
      </c>
      <c r="U89" s="30">
        <v>20</v>
      </c>
      <c r="V89" s="30">
        <v>29</v>
      </c>
      <c r="W89" s="30">
        <v>35.9</v>
      </c>
      <c r="X89" s="30">
        <v>40.799999999999997</v>
      </c>
      <c r="Y89" s="30">
        <v>25.5</v>
      </c>
      <c r="Z89" s="30">
        <v>93.5</v>
      </c>
      <c r="AA89" s="30">
        <v>73</v>
      </c>
      <c r="AB89" s="11">
        <f t="shared" si="39"/>
        <v>93.5</v>
      </c>
      <c r="AC89" s="11">
        <f t="shared" si="40"/>
        <v>49</v>
      </c>
      <c r="AD89" s="12">
        <f t="shared" si="26"/>
        <v>3.6427807486631019</v>
      </c>
      <c r="AE89" s="12">
        <f t="shared" si="27"/>
        <v>2.4385026737967914</v>
      </c>
      <c r="AF89" s="12">
        <f t="shared" si="28"/>
        <v>1.5925133689839572</v>
      </c>
      <c r="AG89" s="12">
        <f t="shared" si="29"/>
        <v>-0.16898395721925116</v>
      </c>
      <c r="AH89" s="12">
        <f t="shared" si="30"/>
        <v>2.87379679144385</v>
      </c>
      <c r="AI89" s="13">
        <f t="shared" si="38"/>
        <v>1.0149732620320857</v>
      </c>
      <c r="AJ89" s="11">
        <f t="shared" si="31"/>
        <v>96.6</v>
      </c>
      <c r="AK89" s="11">
        <f t="shared" si="32"/>
        <v>92</v>
      </c>
      <c r="AL89" s="11">
        <f t="shared" si="33"/>
        <v>5.0999999999999996</v>
      </c>
      <c r="AM89" s="11">
        <f t="shared" si="34"/>
        <v>20.399999999999999</v>
      </c>
      <c r="AN89" s="11">
        <f t="shared" si="35"/>
        <v>15.299999999999999</v>
      </c>
    </row>
    <row r="90" spans="1:40" ht="15" customHeight="1" x14ac:dyDescent="0.55000000000000004">
      <c r="A90" s="10">
        <v>9</v>
      </c>
      <c r="B90" s="20" t="s">
        <v>270</v>
      </c>
      <c r="C90" s="10" t="s">
        <v>230</v>
      </c>
      <c r="D90" s="10">
        <v>394.1</v>
      </c>
      <c r="E90" s="10">
        <v>407.4</v>
      </c>
      <c r="F90" s="10">
        <v>258.10000000000002</v>
      </c>
      <c r="G90" s="10">
        <v>265.10000000000002</v>
      </c>
      <c r="H90" s="10">
        <v>73.3</v>
      </c>
      <c r="I90" s="10">
        <v>170.4</v>
      </c>
      <c r="J90" s="10">
        <v>172.9</v>
      </c>
      <c r="K90" s="10">
        <v>277.3</v>
      </c>
      <c r="L90" s="10">
        <v>98.4</v>
      </c>
      <c r="M90" s="10">
        <v>100.7</v>
      </c>
      <c r="N90" s="10">
        <v>9.4</v>
      </c>
      <c r="O90" s="10">
        <v>22.7</v>
      </c>
      <c r="P90" s="30">
        <v>17</v>
      </c>
      <c r="Q90" s="30">
        <v>32</v>
      </c>
      <c r="R90" s="30">
        <v>41.6</v>
      </c>
      <c r="S90" s="30">
        <v>45.3</v>
      </c>
      <c r="T90" s="30">
        <v>38.5</v>
      </c>
      <c r="U90" s="30" t="s">
        <v>185</v>
      </c>
      <c r="V90" s="30">
        <v>28.9</v>
      </c>
      <c r="W90" s="30">
        <v>36.5</v>
      </c>
      <c r="X90" s="30">
        <v>41</v>
      </c>
      <c r="Y90" s="30">
        <v>26.4</v>
      </c>
      <c r="Z90" s="30">
        <v>100.3</v>
      </c>
      <c r="AA90" s="30">
        <v>84</v>
      </c>
      <c r="AB90" s="11">
        <f t="shared" si="39"/>
        <v>100.3</v>
      </c>
      <c r="AC90" s="11">
        <f t="shared" si="40"/>
        <v>45.3</v>
      </c>
      <c r="AD90" s="12">
        <f t="shared" si="26"/>
        <v>3.9292123629112665</v>
      </c>
      <c r="AE90" s="12">
        <f t="shared" si="27"/>
        <v>2.5732801595214361</v>
      </c>
      <c r="AF90" s="12">
        <f t="shared" si="28"/>
        <v>1.6989032901296113</v>
      </c>
      <c r="AG90" s="12">
        <f t="shared" si="29"/>
        <v>-2.4925224327018942E-2</v>
      </c>
      <c r="AH90" s="12">
        <f t="shared" si="30"/>
        <v>2.7647058823529416</v>
      </c>
      <c r="AI90" s="13">
        <f t="shared" si="38"/>
        <v>0.73080757726819545</v>
      </c>
      <c r="AJ90" s="11">
        <f t="shared" si="31"/>
        <v>98.4</v>
      </c>
      <c r="AK90" s="11">
        <f t="shared" si="32"/>
        <v>100.7</v>
      </c>
      <c r="AL90" s="11">
        <f t="shared" si="33"/>
        <v>9.4</v>
      </c>
      <c r="AM90" s="11">
        <f t="shared" si="34"/>
        <v>22.7</v>
      </c>
      <c r="AN90" s="11">
        <f t="shared" si="35"/>
        <v>13.299999999999999</v>
      </c>
    </row>
    <row r="91" spans="1:40" ht="15" customHeight="1" x14ac:dyDescent="0.55000000000000004">
      <c r="A91" s="10">
        <v>9</v>
      </c>
      <c r="B91" s="20" t="s">
        <v>270</v>
      </c>
      <c r="C91" s="10" t="s">
        <v>231</v>
      </c>
      <c r="D91" s="10">
        <v>374.7</v>
      </c>
      <c r="E91" s="10">
        <v>379.2</v>
      </c>
      <c r="F91" s="10">
        <v>243.4</v>
      </c>
      <c r="G91" s="10">
        <v>254.7</v>
      </c>
      <c r="H91" s="10">
        <v>91.1</v>
      </c>
      <c r="I91" s="10">
        <v>155.80000000000001</v>
      </c>
      <c r="J91" s="10">
        <v>171.7</v>
      </c>
      <c r="K91" s="10">
        <v>281.8</v>
      </c>
      <c r="L91" s="10">
        <v>101.4</v>
      </c>
      <c r="M91" s="10">
        <v>95</v>
      </c>
      <c r="N91" s="10">
        <v>13.5</v>
      </c>
      <c r="O91" s="10">
        <v>32.200000000000003</v>
      </c>
      <c r="P91" s="30">
        <v>19</v>
      </c>
      <c r="Q91" s="30">
        <v>34.299999999999997</v>
      </c>
      <c r="R91" s="30">
        <v>41.8</v>
      </c>
      <c r="S91" s="30">
        <v>48.7</v>
      </c>
      <c r="T91" s="30">
        <v>39</v>
      </c>
      <c r="U91" s="30">
        <v>19.5</v>
      </c>
      <c r="V91" s="30">
        <v>30</v>
      </c>
      <c r="W91" s="30">
        <v>35.299999999999997</v>
      </c>
      <c r="X91" s="30">
        <v>39.799999999999997</v>
      </c>
      <c r="Y91" s="30">
        <v>26.5</v>
      </c>
      <c r="Z91" s="30">
        <v>94.7</v>
      </c>
      <c r="AA91" s="30" t="s">
        <v>185</v>
      </c>
      <c r="AB91" s="11">
        <f t="shared" si="39"/>
        <v>94.7</v>
      </c>
      <c r="AC91" s="11">
        <f t="shared" si="40"/>
        <v>48.7</v>
      </c>
      <c r="AD91" s="12">
        <f t="shared" si="26"/>
        <v>3.9567053854276661</v>
      </c>
      <c r="AE91" s="12">
        <f t="shared" si="27"/>
        <v>2.5702217529039069</v>
      </c>
      <c r="AF91" s="12">
        <f t="shared" si="28"/>
        <v>1.6451953537486801</v>
      </c>
      <c r="AG91" s="12">
        <f t="shared" si="29"/>
        <v>-0.16789862724392796</v>
      </c>
      <c r="AH91" s="12">
        <f t="shared" si="30"/>
        <v>2.9757127771911298</v>
      </c>
      <c r="AI91" s="13">
        <f t="shared" si="38"/>
        <v>0.96198521647307278</v>
      </c>
      <c r="AJ91" s="11">
        <f t="shared" si="31"/>
        <v>101.4</v>
      </c>
      <c r="AK91" s="11">
        <f t="shared" si="32"/>
        <v>95</v>
      </c>
      <c r="AL91" s="11">
        <f t="shared" si="33"/>
        <v>13.5</v>
      </c>
      <c r="AM91" s="11">
        <f t="shared" si="34"/>
        <v>32.200000000000003</v>
      </c>
      <c r="AN91" s="11">
        <f t="shared" si="35"/>
        <v>18.700000000000003</v>
      </c>
    </row>
    <row r="92" spans="1:40" ht="15" customHeight="1" x14ac:dyDescent="0.55000000000000004">
      <c r="A92" s="10">
        <v>9</v>
      </c>
      <c r="B92" s="20" t="s">
        <v>270</v>
      </c>
      <c r="C92" s="10" t="s">
        <v>232</v>
      </c>
      <c r="D92" s="10">
        <v>324.7</v>
      </c>
      <c r="E92" s="10">
        <v>327</v>
      </c>
      <c r="F92" s="10">
        <v>249.5</v>
      </c>
      <c r="G92" s="10">
        <v>238.2</v>
      </c>
      <c r="H92" s="10">
        <v>112.1</v>
      </c>
      <c r="I92" s="10">
        <v>192.2</v>
      </c>
      <c r="J92" s="10">
        <v>174.2</v>
      </c>
      <c r="K92" s="10">
        <v>272.2</v>
      </c>
      <c r="L92" s="10">
        <v>81</v>
      </c>
      <c r="M92" s="10">
        <v>88.2</v>
      </c>
      <c r="N92" s="10">
        <v>5.6</v>
      </c>
      <c r="O92" s="10">
        <v>24.5</v>
      </c>
      <c r="P92" s="30">
        <v>25.7</v>
      </c>
      <c r="Q92" s="30">
        <v>36.1</v>
      </c>
      <c r="R92" s="30">
        <v>43</v>
      </c>
      <c r="S92" s="30">
        <v>49.9</v>
      </c>
      <c r="T92" s="30">
        <v>36.4</v>
      </c>
      <c r="U92" s="30">
        <v>24.1</v>
      </c>
      <c r="V92" s="30">
        <v>30.3</v>
      </c>
      <c r="W92" s="30">
        <v>35.1</v>
      </c>
      <c r="X92" s="30">
        <v>38.799999999999997</v>
      </c>
      <c r="Y92" s="30">
        <v>26.2</v>
      </c>
      <c r="Z92" s="30">
        <v>100.6</v>
      </c>
      <c r="AA92" s="30">
        <v>79.3</v>
      </c>
      <c r="AB92" s="11">
        <f t="shared" si="39"/>
        <v>100.6</v>
      </c>
      <c r="AC92" s="11">
        <f t="shared" si="40"/>
        <v>49.9</v>
      </c>
      <c r="AD92" s="12">
        <f t="shared" si="26"/>
        <v>3.2276341948310141</v>
      </c>
      <c r="AE92" s="12">
        <f t="shared" si="27"/>
        <v>2.4801192842942346</v>
      </c>
      <c r="AF92" s="12">
        <f t="shared" si="28"/>
        <v>1.9105367793240557</v>
      </c>
      <c r="AG92" s="12">
        <f t="shared" si="29"/>
        <v>0.17892644135188868</v>
      </c>
      <c r="AH92" s="12">
        <f t="shared" si="30"/>
        <v>2.7057654075546722</v>
      </c>
      <c r="AI92" s="13">
        <f t="shared" si="38"/>
        <v>1.1143141153081511</v>
      </c>
      <c r="AJ92" s="11">
        <f t="shared" si="31"/>
        <v>81</v>
      </c>
      <c r="AK92" s="11">
        <f t="shared" si="32"/>
        <v>88.2</v>
      </c>
      <c r="AL92" s="11">
        <f t="shared" si="33"/>
        <v>5.6</v>
      </c>
      <c r="AM92" s="11">
        <f t="shared" si="34"/>
        <v>24.5</v>
      </c>
      <c r="AN92" s="11">
        <f t="shared" si="35"/>
        <v>18.899999999999999</v>
      </c>
    </row>
    <row r="93" spans="1:40" ht="15" customHeight="1" x14ac:dyDescent="0.55000000000000004">
      <c r="A93" s="10">
        <v>9</v>
      </c>
      <c r="B93" s="20" t="s">
        <v>270</v>
      </c>
      <c r="C93" s="10" t="s">
        <v>233</v>
      </c>
      <c r="D93" s="10">
        <v>430.8</v>
      </c>
      <c r="E93" s="10">
        <v>438.3</v>
      </c>
      <c r="F93" s="10">
        <v>288.8</v>
      </c>
      <c r="G93" s="10">
        <v>309.8</v>
      </c>
      <c r="H93" s="10">
        <v>113.5</v>
      </c>
      <c r="I93" s="10">
        <v>194.8</v>
      </c>
      <c r="J93" s="10">
        <v>219.6</v>
      </c>
      <c r="K93" s="10">
        <v>328.8</v>
      </c>
      <c r="L93" s="10">
        <v>93.5</v>
      </c>
      <c r="M93" s="10">
        <v>87.5</v>
      </c>
      <c r="N93" s="10">
        <v>16.8</v>
      </c>
      <c r="O93" s="10">
        <v>24</v>
      </c>
      <c r="P93" s="30">
        <v>28.3</v>
      </c>
      <c r="Q93" s="30">
        <v>39.299999999999997</v>
      </c>
      <c r="R93" s="30">
        <v>50.5</v>
      </c>
      <c r="S93" s="30">
        <v>59.8</v>
      </c>
      <c r="T93" s="30">
        <v>50</v>
      </c>
      <c r="U93" s="30">
        <v>18</v>
      </c>
      <c r="V93" s="30">
        <v>35</v>
      </c>
      <c r="W93" s="30">
        <v>45.4</v>
      </c>
      <c r="X93" s="30">
        <v>51.2</v>
      </c>
      <c r="Y93" s="30">
        <v>35.5</v>
      </c>
      <c r="Z93" s="30">
        <v>111</v>
      </c>
      <c r="AA93" s="30">
        <v>88</v>
      </c>
      <c r="AB93" s="11">
        <f t="shared" si="39"/>
        <v>111</v>
      </c>
      <c r="AC93" s="11">
        <f t="shared" si="40"/>
        <v>59.8</v>
      </c>
      <c r="AD93" s="12">
        <f t="shared" si="26"/>
        <v>3.881081081081081</v>
      </c>
      <c r="AE93" s="12">
        <f t="shared" si="27"/>
        <v>2.6018018018018019</v>
      </c>
      <c r="AF93" s="12">
        <f t="shared" si="28"/>
        <v>1.754954954954955</v>
      </c>
      <c r="AG93" s="12">
        <f t="shared" si="29"/>
        <v>-0.22342342342342328</v>
      </c>
      <c r="AH93" s="12">
        <f t="shared" si="30"/>
        <v>2.9621621621621621</v>
      </c>
      <c r="AI93" s="13">
        <f t="shared" si="38"/>
        <v>1.0225225225225225</v>
      </c>
      <c r="AJ93" s="11">
        <f t="shared" si="31"/>
        <v>93.5</v>
      </c>
      <c r="AK93" s="11">
        <f t="shared" si="32"/>
        <v>87.5</v>
      </c>
      <c r="AL93" s="11">
        <f t="shared" si="33"/>
        <v>16.8</v>
      </c>
      <c r="AM93" s="11">
        <f t="shared" si="34"/>
        <v>24</v>
      </c>
      <c r="AN93" s="11">
        <f t="shared" si="35"/>
        <v>7.1999999999999993</v>
      </c>
    </row>
    <row r="94" spans="1:40" ht="15" customHeight="1" x14ac:dyDescent="0.55000000000000004">
      <c r="A94" s="10">
        <v>9</v>
      </c>
      <c r="B94" s="20" t="s">
        <v>270</v>
      </c>
      <c r="C94" s="10" t="s">
        <v>234</v>
      </c>
      <c r="D94" s="10">
        <v>428.8</v>
      </c>
      <c r="E94" s="10">
        <v>428.7</v>
      </c>
      <c r="F94" s="10">
        <v>308.39999999999998</v>
      </c>
      <c r="G94" s="10">
        <v>305</v>
      </c>
      <c r="H94" s="10">
        <v>118</v>
      </c>
      <c r="I94" s="10">
        <v>218.4</v>
      </c>
      <c r="J94" s="10">
        <v>219</v>
      </c>
      <c r="K94" s="10">
        <v>332.7</v>
      </c>
      <c r="L94" s="10">
        <v>90.5</v>
      </c>
      <c r="M94" s="10">
        <v>90</v>
      </c>
      <c r="N94" s="10">
        <v>5.8</v>
      </c>
      <c r="O94" s="10">
        <v>17.399999999999999</v>
      </c>
      <c r="P94" s="30">
        <v>28</v>
      </c>
      <c r="Q94" s="30">
        <v>43.5</v>
      </c>
      <c r="R94" s="30">
        <v>54.8</v>
      </c>
      <c r="S94" s="30">
        <v>63</v>
      </c>
      <c r="T94" s="30">
        <v>46.5</v>
      </c>
      <c r="U94" s="30">
        <v>20.8</v>
      </c>
      <c r="V94" s="30">
        <v>35</v>
      </c>
      <c r="W94" s="30">
        <v>46.3</v>
      </c>
      <c r="X94" s="30">
        <v>53</v>
      </c>
      <c r="Y94" s="30">
        <v>32.299999999999997</v>
      </c>
      <c r="Z94" s="30">
        <v>128.30000000000001</v>
      </c>
      <c r="AA94" s="30">
        <v>95.3</v>
      </c>
      <c r="AB94" s="11">
        <f t="shared" si="39"/>
        <v>128.30000000000001</v>
      </c>
      <c r="AC94" s="11">
        <f t="shared" si="40"/>
        <v>63</v>
      </c>
      <c r="AD94" s="12">
        <f t="shared" si="26"/>
        <v>3.3421667965705377</v>
      </c>
      <c r="AE94" s="12">
        <f t="shared" si="27"/>
        <v>2.4037412314886981</v>
      </c>
      <c r="AF94" s="12">
        <f t="shared" si="28"/>
        <v>1.7022603273577552</v>
      </c>
      <c r="AG94" s="12">
        <f t="shared" si="29"/>
        <v>-4.6765393608729092E-3</v>
      </c>
      <c r="AH94" s="12">
        <f t="shared" si="30"/>
        <v>2.5931410756040525</v>
      </c>
      <c r="AI94" s="13">
        <f t="shared" si="38"/>
        <v>0.91971940763834759</v>
      </c>
      <c r="AJ94" s="11">
        <f t="shared" si="31"/>
        <v>90.5</v>
      </c>
      <c r="AK94" s="11">
        <f t="shared" si="32"/>
        <v>90</v>
      </c>
      <c r="AL94" s="11">
        <f t="shared" si="33"/>
        <v>5.8</v>
      </c>
      <c r="AM94" s="11">
        <f t="shared" si="34"/>
        <v>17.399999999999999</v>
      </c>
      <c r="AN94" s="11">
        <f t="shared" si="35"/>
        <v>11.599999999999998</v>
      </c>
    </row>
    <row r="95" spans="1:40" ht="15" customHeight="1" x14ac:dyDescent="0.55000000000000004">
      <c r="A95" s="10">
        <v>9</v>
      </c>
      <c r="B95" s="20" t="s">
        <v>270</v>
      </c>
      <c r="C95" s="10" t="s">
        <v>235</v>
      </c>
      <c r="D95" s="10">
        <v>358.5</v>
      </c>
      <c r="E95" s="10">
        <v>362.8</v>
      </c>
      <c r="F95" s="10">
        <v>275.3</v>
      </c>
      <c r="G95" s="10">
        <v>251.7</v>
      </c>
      <c r="H95" s="10">
        <v>112.7</v>
      </c>
      <c r="I95" s="10">
        <v>211.3</v>
      </c>
      <c r="J95" s="10">
        <v>170.4</v>
      </c>
      <c r="K95" s="10">
        <v>294.2</v>
      </c>
      <c r="L95" s="10">
        <v>81.599999999999994</v>
      </c>
      <c r="M95" s="10">
        <v>94.6</v>
      </c>
      <c r="N95" s="10">
        <v>5.7</v>
      </c>
      <c r="O95" s="10">
        <v>30.6</v>
      </c>
      <c r="P95" s="30">
        <v>21.4</v>
      </c>
      <c r="Q95" s="30">
        <v>31.9</v>
      </c>
      <c r="R95" s="30">
        <v>39.4</v>
      </c>
      <c r="S95" s="30">
        <v>43.9</v>
      </c>
      <c r="T95" s="30">
        <v>34.700000000000003</v>
      </c>
      <c r="U95" s="30">
        <v>29.3</v>
      </c>
      <c r="V95" s="30">
        <v>30.2</v>
      </c>
      <c r="W95" s="30">
        <v>34</v>
      </c>
      <c r="X95" s="30">
        <v>36</v>
      </c>
      <c r="Y95" s="30">
        <v>22.9</v>
      </c>
      <c r="Z95" s="30">
        <v>103.3</v>
      </c>
      <c r="AA95" s="30">
        <v>77.400000000000006</v>
      </c>
      <c r="AB95" s="11">
        <f t="shared" si="39"/>
        <v>103.3</v>
      </c>
      <c r="AC95" s="11">
        <f t="shared" si="40"/>
        <v>43.9</v>
      </c>
      <c r="AD95" s="12">
        <f t="shared" si="26"/>
        <v>3.4704743465634076</v>
      </c>
      <c r="AE95" s="12">
        <f t="shared" si="27"/>
        <v>2.6650532429816072</v>
      </c>
      <c r="AF95" s="12">
        <f t="shared" si="28"/>
        <v>2.0454985479186836</v>
      </c>
      <c r="AG95" s="12">
        <f t="shared" si="29"/>
        <v>0.39593417231364963</v>
      </c>
      <c r="AH95" s="12">
        <f t="shared" si="30"/>
        <v>2.8480154888673765</v>
      </c>
      <c r="AI95" s="13">
        <f t="shared" si="38"/>
        <v>1.0909970958373669</v>
      </c>
      <c r="AJ95" s="11">
        <f t="shared" si="31"/>
        <v>81.599999999999994</v>
      </c>
      <c r="AK95" s="11">
        <f t="shared" si="32"/>
        <v>94.6</v>
      </c>
      <c r="AL95" s="11">
        <f t="shared" si="33"/>
        <v>5.7</v>
      </c>
      <c r="AM95" s="11">
        <f t="shared" si="34"/>
        <v>30.6</v>
      </c>
      <c r="AN95" s="11">
        <f t="shared" si="35"/>
        <v>24.900000000000002</v>
      </c>
    </row>
    <row r="96" spans="1:40" ht="15" customHeight="1" x14ac:dyDescent="0.55000000000000004">
      <c r="A96" s="10">
        <v>9</v>
      </c>
      <c r="B96" s="20" t="s">
        <v>270</v>
      </c>
      <c r="C96" s="10" t="s">
        <v>236</v>
      </c>
      <c r="D96" s="10">
        <v>347.7</v>
      </c>
      <c r="E96" s="10">
        <v>346.3</v>
      </c>
      <c r="F96" s="10">
        <v>259</v>
      </c>
      <c r="G96" s="10">
        <v>242</v>
      </c>
      <c r="H96" s="10">
        <v>129.6</v>
      </c>
      <c r="I96" s="10">
        <v>194.3</v>
      </c>
      <c r="J96" s="10">
        <v>161.5</v>
      </c>
      <c r="K96" s="10">
        <v>305.7</v>
      </c>
      <c r="L96" s="10">
        <v>81.7</v>
      </c>
      <c r="M96" s="10">
        <v>94.7</v>
      </c>
      <c r="N96" s="10">
        <v>3.6</v>
      </c>
      <c r="O96" s="10">
        <v>10.199999999999999</v>
      </c>
      <c r="P96" s="30">
        <v>26.3</v>
      </c>
      <c r="Q96" s="30">
        <v>35.299999999999997</v>
      </c>
      <c r="R96" s="30">
        <v>42.8</v>
      </c>
      <c r="S96" s="30">
        <v>51</v>
      </c>
      <c r="T96" s="30">
        <v>42.8</v>
      </c>
      <c r="U96" s="30">
        <v>19.3</v>
      </c>
      <c r="V96" s="30">
        <v>30.8</v>
      </c>
      <c r="W96" s="30">
        <v>37</v>
      </c>
      <c r="X96" s="30">
        <v>40.299999999999997</v>
      </c>
      <c r="Y96" s="30">
        <v>28.8</v>
      </c>
      <c r="Z96" s="30">
        <v>110</v>
      </c>
      <c r="AA96" s="30">
        <v>85.3</v>
      </c>
      <c r="AB96" s="11">
        <f t="shared" si="39"/>
        <v>110</v>
      </c>
      <c r="AC96" s="11">
        <f t="shared" si="40"/>
        <v>51</v>
      </c>
      <c r="AD96" s="12">
        <f t="shared" si="26"/>
        <v>3.1609090909090907</v>
      </c>
      <c r="AE96" s="12">
        <f t="shared" si="27"/>
        <v>2.3545454545454545</v>
      </c>
      <c r="AF96" s="12">
        <f t="shared" si="28"/>
        <v>1.7663636363636364</v>
      </c>
      <c r="AG96" s="12">
        <f t="shared" si="29"/>
        <v>0.29818181818181827</v>
      </c>
      <c r="AH96" s="12">
        <f t="shared" si="30"/>
        <v>2.7790909090909088</v>
      </c>
      <c r="AI96" s="13">
        <f t="shared" si="38"/>
        <v>1.1781818181818182</v>
      </c>
      <c r="AJ96" s="11">
        <f t="shared" si="31"/>
        <v>81.7</v>
      </c>
      <c r="AK96" s="11">
        <f t="shared" si="32"/>
        <v>94.7</v>
      </c>
      <c r="AL96" s="11">
        <f t="shared" si="33"/>
        <v>3.6</v>
      </c>
      <c r="AM96" s="11">
        <f t="shared" si="34"/>
        <v>10.199999999999999</v>
      </c>
      <c r="AN96" s="11">
        <f t="shared" si="35"/>
        <v>6.6</v>
      </c>
    </row>
    <row r="97" spans="1:40" ht="15" customHeight="1" x14ac:dyDescent="0.55000000000000004">
      <c r="A97" s="10">
        <v>9</v>
      </c>
      <c r="B97" s="20" t="s">
        <v>270</v>
      </c>
      <c r="C97" s="10" t="s">
        <v>237</v>
      </c>
      <c r="D97" s="10">
        <v>343.8</v>
      </c>
      <c r="E97" s="10">
        <v>333.7</v>
      </c>
      <c r="F97" s="10">
        <v>276.39999999999998</v>
      </c>
      <c r="G97" s="10">
        <v>263.5</v>
      </c>
      <c r="H97" s="10">
        <v>141.19999999999999</v>
      </c>
      <c r="I97" s="10">
        <v>217.8</v>
      </c>
      <c r="J97" s="10">
        <v>197.8</v>
      </c>
      <c r="K97" s="10">
        <v>311</v>
      </c>
      <c r="L97" s="10">
        <v>79.3</v>
      </c>
      <c r="M97" s="10">
        <v>77.3</v>
      </c>
      <c r="N97" s="10">
        <v>5.2</v>
      </c>
      <c r="O97" s="10">
        <v>19.8</v>
      </c>
      <c r="P97" s="30">
        <v>24.8</v>
      </c>
      <c r="Q97" s="30">
        <v>37.200000000000003</v>
      </c>
      <c r="R97" s="30">
        <v>44.4</v>
      </c>
      <c r="S97" s="30">
        <v>51.4</v>
      </c>
      <c r="T97" s="30">
        <v>39.6</v>
      </c>
      <c r="U97" s="30">
        <v>18.7</v>
      </c>
      <c r="V97" s="30">
        <v>27.3</v>
      </c>
      <c r="W97" s="30">
        <v>33.299999999999997</v>
      </c>
      <c r="X97" s="30">
        <v>38.299999999999997</v>
      </c>
      <c r="Y97" s="30">
        <v>26</v>
      </c>
      <c r="Z97" s="30">
        <v>106</v>
      </c>
      <c r="AA97" s="30">
        <v>87</v>
      </c>
      <c r="AB97" s="11">
        <f t="shared" si="39"/>
        <v>106</v>
      </c>
      <c r="AC97" s="11">
        <f t="shared" si="40"/>
        <v>51.4</v>
      </c>
      <c r="AD97" s="12">
        <f t="shared" si="26"/>
        <v>3.2433962264150944</v>
      </c>
      <c r="AE97" s="12">
        <f t="shared" si="27"/>
        <v>2.6075471698113204</v>
      </c>
      <c r="AF97" s="12">
        <f t="shared" si="28"/>
        <v>2.0547169811320756</v>
      </c>
      <c r="AG97" s="12">
        <f t="shared" si="29"/>
        <v>0.18867924528301888</v>
      </c>
      <c r="AH97" s="12">
        <f t="shared" si="30"/>
        <v>2.9339622641509435</v>
      </c>
      <c r="AI97" s="13">
        <f t="shared" si="38"/>
        <v>1.3320754716981131</v>
      </c>
      <c r="AJ97" s="11">
        <f t="shared" si="31"/>
        <v>79.3</v>
      </c>
      <c r="AK97" s="11">
        <f t="shared" si="32"/>
        <v>77.3</v>
      </c>
      <c r="AL97" s="11">
        <f t="shared" si="33"/>
        <v>5.2</v>
      </c>
      <c r="AM97" s="11">
        <f t="shared" si="34"/>
        <v>19.8</v>
      </c>
      <c r="AN97" s="11">
        <f t="shared" si="35"/>
        <v>14.600000000000001</v>
      </c>
    </row>
    <row r="98" spans="1:40" ht="15" customHeight="1" x14ac:dyDescent="0.55000000000000004">
      <c r="A98" s="10">
        <v>9</v>
      </c>
      <c r="B98" s="20" t="s">
        <v>270</v>
      </c>
      <c r="C98" s="10" t="s">
        <v>238</v>
      </c>
      <c r="D98" s="10">
        <v>326.3</v>
      </c>
      <c r="E98" s="10">
        <v>329.3</v>
      </c>
      <c r="F98" s="10">
        <v>287</v>
      </c>
      <c r="G98" s="10">
        <v>269</v>
      </c>
      <c r="H98" s="10">
        <v>170.3</v>
      </c>
      <c r="I98" s="10">
        <v>235.5</v>
      </c>
      <c r="J98" s="10">
        <v>216</v>
      </c>
      <c r="K98" s="10">
        <v>343.5</v>
      </c>
      <c r="L98" s="10">
        <v>70.3</v>
      </c>
      <c r="M98" s="10">
        <v>73</v>
      </c>
      <c r="N98" s="10">
        <v>4.8</v>
      </c>
      <c r="O98" s="10">
        <v>14.7</v>
      </c>
      <c r="P98" s="30" t="s">
        <v>185</v>
      </c>
      <c r="Q98" s="30" t="s">
        <v>185</v>
      </c>
      <c r="R98" s="30">
        <v>53</v>
      </c>
      <c r="S98" s="30" t="s">
        <v>185</v>
      </c>
      <c r="T98" s="30" t="s">
        <v>185</v>
      </c>
      <c r="U98" s="30">
        <v>25</v>
      </c>
      <c r="V98" s="30">
        <v>41</v>
      </c>
      <c r="W98" s="30">
        <v>48.7</v>
      </c>
      <c r="X98" s="30">
        <v>55.3</v>
      </c>
      <c r="Y98" s="30">
        <v>41</v>
      </c>
      <c r="Z98" s="30">
        <v>122.8</v>
      </c>
      <c r="AA98" s="30">
        <v>95.7</v>
      </c>
      <c r="AB98" s="11">
        <f t="shared" si="39"/>
        <v>122.8</v>
      </c>
      <c r="AC98" s="11" t="str">
        <f t="shared" si="40"/>
        <v>NA</v>
      </c>
      <c r="AD98" s="12">
        <f t="shared" ref="AD98:AD129" si="41">IF(AB98="NA","NA",D98/AB98)</f>
        <v>2.6571661237785018</v>
      </c>
      <c r="AE98" s="12">
        <f t="shared" ref="AE98:AE129" si="42">IF(AB98="NA","NA",F98/AB98)</f>
        <v>2.3371335504885993</v>
      </c>
      <c r="AF98" s="12">
        <f t="shared" ref="AF98:AF129" si="43">IF(AB98="NA","NA",I98/AB98)</f>
        <v>1.9177524429967427</v>
      </c>
      <c r="AG98" s="12">
        <f t="shared" ref="AG98:AG129" si="44">IF(AB98="NA","NA",(I98-J98)/AB98)</f>
        <v>0.15879478827361565</v>
      </c>
      <c r="AH98" s="12">
        <f t="shared" ref="AH98:AH129" si="45">IF(AB98="NA","NA",K98/AB98)</f>
        <v>2.7972312703583064</v>
      </c>
      <c r="AI98" s="13">
        <f t="shared" si="38"/>
        <v>1.3868078175895766</v>
      </c>
      <c r="AJ98" s="11">
        <f t="shared" ref="AJ98:AJ116" si="46">L98</f>
        <v>70.3</v>
      </c>
      <c r="AK98" s="11">
        <f t="shared" ref="AK98:AK116" si="47">M98</f>
        <v>73</v>
      </c>
      <c r="AL98" s="11">
        <f t="shared" ref="AL98:AL116" si="48">N98</f>
        <v>4.8</v>
      </c>
      <c r="AM98" s="11">
        <f t="shared" ref="AM98:AM116" si="49">O98</f>
        <v>14.7</v>
      </c>
      <c r="AN98" s="11">
        <f t="shared" ref="AN98:AN129" si="50">O98-N98</f>
        <v>9.8999999999999986</v>
      </c>
    </row>
    <row r="99" spans="1:40" ht="15" customHeight="1" x14ac:dyDescent="0.55000000000000004">
      <c r="A99" s="10">
        <v>9</v>
      </c>
      <c r="B99" s="20" t="s">
        <v>270</v>
      </c>
      <c r="C99" s="10" t="s">
        <v>239</v>
      </c>
      <c r="D99" s="10">
        <v>389</v>
      </c>
      <c r="E99" s="10">
        <v>386.1</v>
      </c>
      <c r="F99" s="10">
        <v>259.3</v>
      </c>
      <c r="G99" s="10">
        <v>278.10000000000002</v>
      </c>
      <c r="H99" s="10">
        <v>131.9</v>
      </c>
      <c r="I99" s="10">
        <v>175.8</v>
      </c>
      <c r="J99" s="10">
        <v>199.3</v>
      </c>
      <c r="K99" s="10">
        <v>322.89999999999998</v>
      </c>
      <c r="L99" s="10">
        <v>95.6</v>
      </c>
      <c r="M99" s="10">
        <v>87.3</v>
      </c>
      <c r="N99" s="10">
        <v>3.5</v>
      </c>
      <c r="O99" s="10">
        <v>29.3</v>
      </c>
      <c r="P99" s="30">
        <v>27</v>
      </c>
      <c r="Q99" s="30">
        <v>39.200000000000003</v>
      </c>
      <c r="R99" s="30">
        <v>46.8</v>
      </c>
      <c r="S99" s="30">
        <v>53</v>
      </c>
      <c r="T99" s="30">
        <v>36</v>
      </c>
      <c r="U99" s="30">
        <v>24.6</v>
      </c>
      <c r="V99" s="30">
        <v>34</v>
      </c>
      <c r="W99" s="30">
        <v>41.2</v>
      </c>
      <c r="X99" s="30">
        <v>43.6</v>
      </c>
      <c r="Y99" s="30">
        <v>28.1</v>
      </c>
      <c r="Z99" s="30">
        <v>105.5</v>
      </c>
      <c r="AA99" s="30">
        <v>83.6</v>
      </c>
      <c r="AB99" s="11">
        <f t="shared" si="39"/>
        <v>105.5</v>
      </c>
      <c r="AC99" s="11">
        <f t="shared" si="40"/>
        <v>53</v>
      </c>
      <c r="AD99" s="12">
        <f t="shared" si="41"/>
        <v>3.6872037914691944</v>
      </c>
      <c r="AE99" s="12">
        <f t="shared" si="42"/>
        <v>2.4578199052132703</v>
      </c>
      <c r="AF99" s="12">
        <f t="shared" si="43"/>
        <v>1.666350710900474</v>
      </c>
      <c r="AG99" s="12">
        <f t="shared" si="44"/>
        <v>-0.22274881516587677</v>
      </c>
      <c r="AH99" s="12">
        <f t="shared" si="45"/>
        <v>3.0606635071090045</v>
      </c>
      <c r="AI99" s="13">
        <f t="shared" si="38"/>
        <v>1.2502369668246447</v>
      </c>
      <c r="AJ99" s="11">
        <f t="shared" si="46"/>
        <v>95.6</v>
      </c>
      <c r="AK99" s="11">
        <f t="shared" si="47"/>
        <v>87.3</v>
      </c>
      <c r="AL99" s="11">
        <f t="shared" si="48"/>
        <v>3.5</v>
      </c>
      <c r="AM99" s="11">
        <f t="shared" si="49"/>
        <v>29.3</v>
      </c>
      <c r="AN99" s="11">
        <f t="shared" si="50"/>
        <v>25.8</v>
      </c>
    </row>
    <row r="100" spans="1:40" ht="15" customHeight="1" x14ac:dyDescent="0.55000000000000004">
      <c r="A100" s="10">
        <v>9</v>
      </c>
      <c r="B100" s="20" t="s">
        <v>270</v>
      </c>
      <c r="C100" s="10" t="s">
        <v>240</v>
      </c>
      <c r="D100" s="10">
        <v>306</v>
      </c>
      <c r="E100" s="10">
        <v>314</v>
      </c>
      <c r="F100" s="10">
        <v>221.3</v>
      </c>
      <c r="G100" s="10">
        <v>218.3</v>
      </c>
      <c r="H100" s="10">
        <v>108.8</v>
      </c>
      <c r="I100" s="10">
        <v>156</v>
      </c>
      <c r="J100" s="10">
        <v>145.80000000000001</v>
      </c>
      <c r="K100" s="10">
        <v>265.5</v>
      </c>
      <c r="L100" s="10">
        <v>85</v>
      </c>
      <c r="M100" s="10">
        <v>92</v>
      </c>
      <c r="N100" s="10">
        <v>4.3</v>
      </c>
      <c r="O100" s="10">
        <v>19.8</v>
      </c>
      <c r="P100" s="30">
        <v>28</v>
      </c>
      <c r="Q100" s="30">
        <v>34</v>
      </c>
      <c r="R100" s="30">
        <v>44.3</v>
      </c>
      <c r="S100" s="30">
        <v>54.5</v>
      </c>
      <c r="T100" s="30">
        <v>45</v>
      </c>
      <c r="U100" s="30">
        <v>23.3</v>
      </c>
      <c r="V100" s="30">
        <v>32.299999999999997</v>
      </c>
      <c r="W100" s="30">
        <v>39.4</v>
      </c>
      <c r="X100" s="30">
        <v>45.2</v>
      </c>
      <c r="Y100" s="30">
        <v>30.7</v>
      </c>
      <c r="Z100" s="30">
        <v>121</v>
      </c>
      <c r="AA100" s="30">
        <v>78.8</v>
      </c>
      <c r="AB100" s="11">
        <f t="shared" si="39"/>
        <v>121</v>
      </c>
      <c r="AC100" s="11">
        <f t="shared" si="40"/>
        <v>54.5</v>
      </c>
      <c r="AD100" s="12">
        <f t="shared" si="41"/>
        <v>2.5289256198347108</v>
      </c>
      <c r="AE100" s="12">
        <f t="shared" si="42"/>
        <v>1.8289256198347108</v>
      </c>
      <c r="AF100" s="12">
        <f t="shared" si="43"/>
        <v>1.2892561983471074</v>
      </c>
      <c r="AG100" s="12">
        <f t="shared" si="44"/>
        <v>8.4297520661156936E-2</v>
      </c>
      <c r="AH100" s="12">
        <f t="shared" si="45"/>
        <v>2.1942148760330578</v>
      </c>
      <c r="AI100" s="13">
        <f t="shared" si="38"/>
        <v>0.8991735537190082</v>
      </c>
      <c r="AJ100" s="11">
        <f t="shared" si="46"/>
        <v>85</v>
      </c>
      <c r="AK100" s="11">
        <f t="shared" si="47"/>
        <v>92</v>
      </c>
      <c r="AL100" s="11">
        <f t="shared" si="48"/>
        <v>4.3</v>
      </c>
      <c r="AM100" s="11">
        <f t="shared" si="49"/>
        <v>19.8</v>
      </c>
      <c r="AN100" s="11">
        <f t="shared" si="50"/>
        <v>15.5</v>
      </c>
    </row>
    <row r="101" spans="1:40" ht="15" customHeight="1" x14ac:dyDescent="0.55000000000000004">
      <c r="A101" s="10">
        <v>9</v>
      </c>
      <c r="B101" s="20" t="s">
        <v>270</v>
      </c>
      <c r="C101" s="10" t="s">
        <v>241</v>
      </c>
      <c r="D101" s="10">
        <v>388</v>
      </c>
      <c r="E101" s="10">
        <v>372</v>
      </c>
      <c r="F101" s="10">
        <v>265</v>
      </c>
      <c r="G101" s="10">
        <v>221.3</v>
      </c>
      <c r="H101" s="10">
        <v>153</v>
      </c>
      <c r="I101" s="10">
        <v>180.3</v>
      </c>
      <c r="J101" s="10">
        <v>109</v>
      </c>
      <c r="K101" s="10">
        <v>326</v>
      </c>
      <c r="L101" s="10">
        <v>94</v>
      </c>
      <c r="M101" s="10">
        <v>118.5</v>
      </c>
      <c r="N101" s="10">
        <v>-7.8</v>
      </c>
      <c r="O101" s="10">
        <v>35.299999999999997</v>
      </c>
      <c r="P101" s="30">
        <v>30</v>
      </c>
      <c r="Q101" s="30">
        <v>43</v>
      </c>
      <c r="R101" s="30">
        <v>56</v>
      </c>
      <c r="S101" s="30">
        <v>63.7</v>
      </c>
      <c r="T101" s="30">
        <v>51</v>
      </c>
      <c r="U101" s="30">
        <v>21.7</v>
      </c>
      <c r="V101" s="30">
        <v>33.299999999999997</v>
      </c>
      <c r="W101" s="30">
        <v>42.8</v>
      </c>
      <c r="X101" s="30">
        <v>51</v>
      </c>
      <c r="Y101" s="30">
        <v>36</v>
      </c>
      <c r="Z101" s="30">
        <v>117</v>
      </c>
      <c r="AA101" s="30">
        <v>94</v>
      </c>
      <c r="AB101" s="11">
        <f t="shared" si="39"/>
        <v>117</v>
      </c>
      <c r="AC101" s="11">
        <f t="shared" si="40"/>
        <v>63.7</v>
      </c>
      <c r="AD101" s="12">
        <f t="shared" si="41"/>
        <v>3.3162393162393164</v>
      </c>
      <c r="AE101" s="12">
        <f t="shared" si="42"/>
        <v>2.2649572649572649</v>
      </c>
      <c r="AF101" s="12">
        <f t="shared" si="43"/>
        <v>1.5410256410256411</v>
      </c>
      <c r="AG101" s="12">
        <f t="shared" si="44"/>
        <v>0.60940170940170946</v>
      </c>
      <c r="AH101" s="12">
        <f t="shared" si="45"/>
        <v>2.7863247863247862</v>
      </c>
      <c r="AI101" s="13">
        <f t="shared" si="38"/>
        <v>1.3076923076923077</v>
      </c>
      <c r="AJ101" s="11">
        <f t="shared" si="46"/>
        <v>94</v>
      </c>
      <c r="AK101" s="11">
        <f t="shared" si="47"/>
        <v>118.5</v>
      </c>
      <c r="AL101" s="11">
        <f t="shared" si="48"/>
        <v>-7.8</v>
      </c>
      <c r="AM101" s="11">
        <f t="shared" si="49"/>
        <v>35.299999999999997</v>
      </c>
      <c r="AN101" s="11">
        <f t="shared" si="50"/>
        <v>43.099999999999994</v>
      </c>
    </row>
    <row r="102" spans="1:40" ht="15" customHeight="1" x14ac:dyDescent="0.55000000000000004">
      <c r="A102" s="10">
        <v>9</v>
      </c>
      <c r="B102" s="20" t="s">
        <v>270</v>
      </c>
      <c r="C102" s="10" t="s">
        <v>242</v>
      </c>
      <c r="D102" s="10">
        <v>438</v>
      </c>
      <c r="E102" s="10">
        <v>440</v>
      </c>
      <c r="F102" s="10">
        <v>278</v>
      </c>
      <c r="G102" s="10">
        <v>264</v>
      </c>
      <c r="H102" s="10">
        <v>102</v>
      </c>
      <c r="I102" s="10">
        <v>171.5</v>
      </c>
      <c r="J102" s="10">
        <v>128.5</v>
      </c>
      <c r="K102" s="10">
        <v>337</v>
      </c>
      <c r="L102" s="10">
        <v>107</v>
      </c>
      <c r="M102" s="10">
        <v>118</v>
      </c>
      <c r="N102" s="10">
        <v>-6.3</v>
      </c>
      <c r="O102" s="10">
        <v>38</v>
      </c>
      <c r="P102" s="30">
        <v>22.5</v>
      </c>
      <c r="Q102" s="30">
        <v>31.5</v>
      </c>
      <c r="R102" s="30">
        <v>47.5</v>
      </c>
      <c r="S102" s="30">
        <v>61.5</v>
      </c>
      <c r="T102" s="30">
        <v>43</v>
      </c>
      <c r="U102" s="30">
        <v>17</v>
      </c>
      <c r="V102" s="30">
        <v>26</v>
      </c>
      <c r="W102" s="30">
        <v>39</v>
      </c>
      <c r="X102" s="30">
        <v>44.3</v>
      </c>
      <c r="Y102" s="30">
        <v>30</v>
      </c>
      <c r="Z102" s="30">
        <v>122</v>
      </c>
      <c r="AA102" s="30">
        <v>94</v>
      </c>
      <c r="AB102" s="11">
        <f t="shared" si="39"/>
        <v>122</v>
      </c>
      <c r="AC102" s="11">
        <f t="shared" si="40"/>
        <v>61.5</v>
      </c>
      <c r="AD102" s="12">
        <f t="shared" si="41"/>
        <v>3.5901639344262297</v>
      </c>
      <c r="AE102" s="12">
        <f t="shared" si="42"/>
        <v>2.278688524590164</v>
      </c>
      <c r="AF102" s="12">
        <f t="shared" si="43"/>
        <v>1.4057377049180328</v>
      </c>
      <c r="AG102" s="12">
        <f t="shared" si="44"/>
        <v>0.35245901639344263</v>
      </c>
      <c r="AH102" s="12">
        <f t="shared" si="45"/>
        <v>2.762295081967213</v>
      </c>
      <c r="AI102" s="13">
        <f t="shared" si="38"/>
        <v>0.83606557377049184</v>
      </c>
      <c r="AJ102" s="11">
        <f t="shared" si="46"/>
        <v>107</v>
      </c>
      <c r="AK102" s="11">
        <f t="shared" si="47"/>
        <v>118</v>
      </c>
      <c r="AL102" s="11">
        <f t="shared" si="48"/>
        <v>-6.3</v>
      </c>
      <c r="AM102" s="11">
        <f t="shared" si="49"/>
        <v>38</v>
      </c>
      <c r="AN102" s="11">
        <f t="shared" si="50"/>
        <v>44.3</v>
      </c>
    </row>
    <row r="103" spans="1:40" ht="15" customHeight="1" x14ac:dyDescent="0.55000000000000004">
      <c r="A103" s="10">
        <v>9</v>
      </c>
      <c r="B103" s="20" t="s">
        <v>270</v>
      </c>
      <c r="C103" s="10" t="s">
        <v>243</v>
      </c>
      <c r="D103" s="10">
        <v>359.5</v>
      </c>
      <c r="E103" s="10">
        <v>358.6</v>
      </c>
      <c r="F103" s="10">
        <v>257.10000000000002</v>
      </c>
      <c r="G103" s="10">
        <v>275.2</v>
      </c>
      <c r="H103" s="10">
        <v>119.1</v>
      </c>
      <c r="I103" s="10">
        <v>186.2</v>
      </c>
      <c r="J103" s="10">
        <v>204.5</v>
      </c>
      <c r="K103" s="10">
        <v>301.89999999999998</v>
      </c>
      <c r="L103" s="10">
        <v>87.7</v>
      </c>
      <c r="M103" s="10">
        <v>83.4</v>
      </c>
      <c r="N103" s="10">
        <v>12.9</v>
      </c>
      <c r="O103" s="10">
        <v>24.2</v>
      </c>
      <c r="P103" s="30">
        <v>21.6</v>
      </c>
      <c r="Q103" s="30">
        <v>31.4</v>
      </c>
      <c r="R103" s="30">
        <v>38.700000000000003</v>
      </c>
      <c r="S103" s="30">
        <v>45.8</v>
      </c>
      <c r="T103" s="30">
        <v>36.700000000000003</v>
      </c>
      <c r="U103" s="30">
        <v>23</v>
      </c>
      <c r="V103" s="30">
        <v>30.8</v>
      </c>
      <c r="W103" s="30">
        <v>37.9</v>
      </c>
      <c r="X103" s="30">
        <v>39.200000000000003</v>
      </c>
      <c r="Y103" s="30">
        <v>28.4</v>
      </c>
      <c r="Z103" s="30">
        <v>105.3</v>
      </c>
      <c r="AA103" s="30">
        <v>83.6</v>
      </c>
      <c r="AB103" s="11">
        <f t="shared" si="39"/>
        <v>105.3</v>
      </c>
      <c r="AC103" s="11">
        <f t="shared" si="40"/>
        <v>45.8</v>
      </c>
      <c r="AD103" s="12">
        <f t="shared" si="41"/>
        <v>3.4140550807217473</v>
      </c>
      <c r="AE103" s="12">
        <f t="shared" si="42"/>
        <v>2.441595441595442</v>
      </c>
      <c r="AF103" s="12">
        <f t="shared" si="43"/>
        <v>1.7682811016144349</v>
      </c>
      <c r="AG103" s="12">
        <f t="shared" si="44"/>
        <v>-0.17378917378917391</v>
      </c>
      <c r="AH103" s="12">
        <f t="shared" si="45"/>
        <v>2.8670465337132001</v>
      </c>
      <c r="AI103" s="13">
        <f t="shared" si="38"/>
        <v>1.1310541310541311</v>
      </c>
      <c r="AJ103" s="11">
        <f t="shared" si="46"/>
        <v>87.7</v>
      </c>
      <c r="AK103" s="11">
        <f t="shared" si="47"/>
        <v>83.4</v>
      </c>
      <c r="AL103" s="11">
        <f t="shared" si="48"/>
        <v>12.9</v>
      </c>
      <c r="AM103" s="11">
        <f t="shared" si="49"/>
        <v>24.2</v>
      </c>
      <c r="AN103" s="11">
        <f t="shared" si="50"/>
        <v>11.299999999999999</v>
      </c>
    </row>
    <row r="104" spans="1:40" ht="15" customHeight="1" x14ac:dyDescent="0.55000000000000004">
      <c r="A104" s="10">
        <v>9</v>
      </c>
      <c r="B104" s="20" t="s">
        <v>270</v>
      </c>
      <c r="C104" s="10" t="s">
        <v>244</v>
      </c>
      <c r="D104" s="10">
        <v>406.5</v>
      </c>
      <c r="E104" s="10">
        <v>423</v>
      </c>
      <c r="F104" s="10">
        <v>310.7</v>
      </c>
      <c r="G104" s="10">
        <v>277.3</v>
      </c>
      <c r="H104" s="10">
        <v>128</v>
      </c>
      <c r="I104" s="10">
        <v>226</v>
      </c>
      <c r="J104" s="10">
        <v>188.7</v>
      </c>
      <c r="K104" s="10">
        <v>340</v>
      </c>
      <c r="L104" s="10">
        <v>87.5</v>
      </c>
      <c r="M104" s="10">
        <v>96.5</v>
      </c>
      <c r="N104" s="10">
        <v>2.7</v>
      </c>
      <c r="O104" s="10">
        <v>24.7</v>
      </c>
      <c r="P104" s="30">
        <v>24</v>
      </c>
      <c r="Q104" s="30">
        <v>32</v>
      </c>
      <c r="R104" s="30">
        <v>42</v>
      </c>
      <c r="S104" s="30">
        <v>53</v>
      </c>
      <c r="T104" s="30">
        <v>44</v>
      </c>
      <c r="U104" s="30">
        <v>19.3</v>
      </c>
      <c r="V104" s="30">
        <v>32.299999999999997</v>
      </c>
      <c r="W104" s="30">
        <v>37.5</v>
      </c>
      <c r="X104" s="30">
        <v>44</v>
      </c>
      <c r="Y104" s="30">
        <v>29.7</v>
      </c>
      <c r="Z104" s="30">
        <v>111</v>
      </c>
      <c r="AA104" s="30">
        <v>87.3</v>
      </c>
      <c r="AB104" s="11">
        <f t="shared" si="39"/>
        <v>111</v>
      </c>
      <c r="AC104" s="11">
        <f t="shared" si="40"/>
        <v>53</v>
      </c>
      <c r="AD104" s="12">
        <f t="shared" si="41"/>
        <v>3.6621621621621623</v>
      </c>
      <c r="AE104" s="12">
        <f t="shared" si="42"/>
        <v>2.7990990990990992</v>
      </c>
      <c r="AF104" s="12">
        <f t="shared" si="43"/>
        <v>2.0360360360360361</v>
      </c>
      <c r="AG104" s="12">
        <f t="shared" si="44"/>
        <v>0.33603603603603616</v>
      </c>
      <c r="AH104" s="12">
        <f t="shared" si="45"/>
        <v>3.0630630630630629</v>
      </c>
      <c r="AI104" s="13">
        <f t="shared" ref="AI104:AI135" si="51">IF(AB104="NA","NA",H104/AB104)</f>
        <v>1.1531531531531531</v>
      </c>
      <c r="AJ104" s="11">
        <f t="shared" si="46"/>
        <v>87.5</v>
      </c>
      <c r="AK104" s="11">
        <f t="shared" si="47"/>
        <v>96.5</v>
      </c>
      <c r="AL104" s="11">
        <f t="shared" si="48"/>
        <v>2.7</v>
      </c>
      <c r="AM104" s="11">
        <f t="shared" si="49"/>
        <v>24.7</v>
      </c>
      <c r="AN104" s="11">
        <f t="shared" si="50"/>
        <v>22</v>
      </c>
    </row>
    <row r="105" spans="1:40" ht="15" customHeight="1" x14ac:dyDescent="0.55000000000000004">
      <c r="A105" s="10">
        <v>9</v>
      </c>
      <c r="B105" s="20" t="s">
        <v>270</v>
      </c>
      <c r="C105" s="10" t="s">
        <v>245</v>
      </c>
      <c r="D105" s="10">
        <v>306.3</v>
      </c>
      <c r="E105" s="10">
        <v>320</v>
      </c>
      <c r="F105" s="10">
        <v>273.8</v>
      </c>
      <c r="G105" s="10">
        <v>286</v>
      </c>
      <c r="H105" s="10">
        <v>143.69999999999999</v>
      </c>
      <c r="I105" s="10">
        <v>225</v>
      </c>
      <c r="J105" s="10">
        <v>195</v>
      </c>
      <c r="K105" s="10">
        <v>360</v>
      </c>
      <c r="L105" s="10">
        <v>72.3</v>
      </c>
      <c r="M105" s="10">
        <v>83</v>
      </c>
      <c r="N105" s="10">
        <v>-9.3000000000000007</v>
      </c>
      <c r="O105" s="10">
        <v>25.7</v>
      </c>
      <c r="P105" s="30">
        <v>23.3</v>
      </c>
      <c r="Q105" s="30">
        <v>36</v>
      </c>
      <c r="R105" s="30">
        <v>48</v>
      </c>
      <c r="S105" s="30">
        <v>61.7</v>
      </c>
      <c r="T105" s="30">
        <v>50.5</v>
      </c>
      <c r="U105" s="30">
        <v>21.5</v>
      </c>
      <c r="V105" s="30">
        <v>30</v>
      </c>
      <c r="W105" s="30">
        <v>34.299999999999997</v>
      </c>
      <c r="X105" s="30">
        <v>41.3</v>
      </c>
      <c r="Y105" s="30">
        <v>27.7</v>
      </c>
      <c r="Z105" s="30">
        <v>104</v>
      </c>
      <c r="AA105" s="30">
        <v>79.3</v>
      </c>
      <c r="AB105" s="11">
        <f t="shared" si="39"/>
        <v>104</v>
      </c>
      <c r="AC105" s="11">
        <f t="shared" si="40"/>
        <v>61.7</v>
      </c>
      <c r="AD105" s="12">
        <f t="shared" si="41"/>
        <v>2.9451923076923077</v>
      </c>
      <c r="AE105" s="12">
        <f t="shared" si="42"/>
        <v>2.6326923076923077</v>
      </c>
      <c r="AF105" s="12">
        <f t="shared" si="43"/>
        <v>2.1634615384615383</v>
      </c>
      <c r="AG105" s="12">
        <f t="shared" si="44"/>
        <v>0.28846153846153844</v>
      </c>
      <c r="AH105" s="12">
        <f t="shared" si="45"/>
        <v>3.4615384615384617</v>
      </c>
      <c r="AI105" s="13">
        <f t="shared" si="51"/>
        <v>1.3817307692307692</v>
      </c>
      <c r="AJ105" s="11">
        <f t="shared" si="46"/>
        <v>72.3</v>
      </c>
      <c r="AK105" s="11">
        <f t="shared" si="47"/>
        <v>83</v>
      </c>
      <c r="AL105" s="11">
        <f t="shared" si="48"/>
        <v>-9.3000000000000007</v>
      </c>
      <c r="AM105" s="11">
        <f t="shared" si="49"/>
        <v>25.7</v>
      </c>
      <c r="AN105" s="11">
        <f t="shared" si="50"/>
        <v>35</v>
      </c>
    </row>
    <row r="106" spans="1:40" s="14" customFormat="1" ht="15" customHeight="1" x14ac:dyDescent="0.55000000000000004">
      <c r="A106" s="10">
        <v>10</v>
      </c>
      <c r="B106" s="20" t="s">
        <v>271</v>
      </c>
      <c r="C106" s="14" t="s">
        <v>83</v>
      </c>
      <c r="D106" s="17">
        <v>392.5</v>
      </c>
      <c r="E106" s="17">
        <v>389.3</v>
      </c>
      <c r="F106" s="17">
        <v>254.2</v>
      </c>
      <c r="G106" s="17">
        <v>273</v>
      </c>
      <c r="H106" s="17">
        <v>88.3</v>
      </c>
      <c r="I106" s="17">
        <v>161.6</v>
      </c>
      <c r="J106" s="17">
        <v>187.6</v>
      </c>
      <c r="K106" s="17">
        <v>284.3</v>
      </c>
      <c r="L106" s="17">
        <v>102.3</v>
      </c>
      <c r="M106" s="17">
        <v>92</v>
      </c>
      <c r="N106" s="17">
        <v>-12.3</v>
      </c>
      <c r="O106" s="17">
        <v>4.2</v>
      </c>
      <c r="P106" s="32">
        <v>23.4</v>
      </c>
      <c r="Q106" s="32">
        <v>33.700000000000003</v>
      </c>
      <c r="R106" s="32">
        <v>44.5</v>
      </c>
      <c r="S106" s="32">
        <v>54</v>
      </c>
      <c r="T106" s="32">
        <v>30.8</v>
      </c>
      <c r="U106" s="32">
        <v>19.8</v>
      </c>
      <c r="V106" s="32">
        <v>26.8</v>
      </c>
      <c r="W106" s="32">
        <v>35.299999999999997</v>
      </c>
      <c r="X106" s="32">
        <v>47.7</v>
      </c>
      <c r="Y106" s="32">
        <v>25</v>
      </c>
      <c r="Z106" s="32">
        <v>117.8</v>
      </c>
      <c r="AA106" s="32">
        <v>79</v>
      </c>
      <c r="AB106" s="16">
        <f t="shared" ref="AB106:AB116" si="52">Z106</f>
        <v>117.8</v>
      </c>
      <c r="AC106" s="11">
        <f t="shared" ref="AC106:AC116" si="53">S106</f>
        <v>54</v>
      </c>
      <c r="AD106" s="12">
        <f t="shared" si="41"/>
        <v>3.3319185059422751</v>
      </c>
      <c r="AE106" s="12">
        <f t="shared" si="42"/>
        <v>2.1578947368421053</v>
      </c>
      <c r="AF106" s="12">
        <f t="shared" si="43"/>
        <v>1.3718166383701189</v>
      </c>
      <c r="AG106" s="12">
        <f t="shared" si="44"/>
        <v>-0.22071307300509338</v>
      </c>
      <c r="AH106" s="12">
        <f t="shared" si="45"/>
        <v>2.4134125636672326</v>
      </c>
      <c r="AI106" s="13">
        <f t="shared" si="51"/>
        <v>0.74957555178268254</v>
      </c>
      <c r="AJ106" s="11">
        <f t="shared" si="46"/>
        <v>102.3</v>
      </c>
      <c r="AK106" s="11">
        <f t="shared" si="47"/>
        <v>92</v>
      </c>
      <c r="AL106" s="11">
        <f t="shared" si="48"/>
        <v>-12.3</v>
      </c>
      <c r="AM106" s="11">
        <f t="shared" si="49"/>
        <v>4.2</v>
      </c>
      <c r="AN106" s="11">
        <f t="shared" si="50"/>
        <v>16.5</v>
      </c>
    </row>
    <row r="107" spans="1:40" s="14" customFormat="1" ht="15" customHeight="1" x14ac:dyDescent="0.55000000000000004">
      <c r="A107" s="10">
        <v>11</v>
      </c>
      <c r="B107" s="20" t="s">
        <v>271</v>
      </c>
      <c r="C107" s="14" t="s">
        <v>84</v>
      </c>
      <c r="D107" s="17">
        <v>543</v>
      </c>
      <c r="E107" s="17">
        <v>534</v>
      </c>
      <c r="F107" s="17">
        <v>361</v>
      </c>
      <c r="G107" s="17">
        <v>334.5</v>
      </c>
      <c r="H107" s="14">
        <v>168</v>
      </c>
      <c r="I107" s="17">
        <v>234.7</v>
      </c>
      <c r="J107" s="17">
        <v>202.5</v>
      </c>
      <c r="K107" s="17">
        <v>440</v>
      </c>
      <c r="L107" s="17">
        <v>97.5</v>
      </c>
      <c r="M107" s="17">
        <v>108</v>
      </c>
      <c r="N107" s="17">
        <v>-11.8</v>
      </c>
      <c r="O107" s="17">
        <v>25.3</v>
      </c>
      <c r="P107" s="32">
        <v>39.700000000000003</v>
      </c>
      <c r="Q107" s="32">
        <v>46</v>
      </c>
      <c r="R107" s="32">
        <v>63.3</v>
      </c>
      <c r="S107" s="32">
        <v>74</v>
      </c>
      <c r="T107" s="32">
        <v>39.700000000000003</v>
      </c>
      <c r="U107" s="32">
        <v>27.3</v>
      </c>
      <c r="V107" s="32">
        <v>37</v>
      </c>
      <c r="W107" s="32">
        <v>47.3</v>
      </c>
      <c r="X107" s="32">
        <v>55.3</v>
      </c>
      <c r="Y107" s="32">
        <v>28.3</v>
      </c>
      <c r="Z107" s="32">
        <v>148.69999999999999</v>
      </c>
      <c r="AA107" s="32">
        <v>112</v>
      </c>
      <c r="AB107" s="11">
        <f t="shared" si="52"/>
        <v>148.69999999999999</v>
      </c>
      <c r="AC107" s="11">
        <f t="shared" si="53"/>
        <v>74</v>
      </c>
      <c r="AD107" s="12">
        <f t="shared" si="41"/>
        <v>3.6516476126429054</v>
      </c>
      <c r="AE107" s="12">
        <f t="shared" si="42"/>
        <v>2.4277067921990585</v>
      </c>
      <c r="AF107" s="12">
        <f t="shared" si="43"/>
        <v>1.578345662407532</v>
      </c>
      <c r="AG107" s="12">
        <f t="shared" si="44"/>
        <v>0.21654337592468051</v>
      </c>
      <c r="AH107" s="12">
        <f t="shared" si="45"/>
        <v>2.9589778076664426</v>
      </c>
      <c r="AI107" s="13">
        <f t="shared" si="51"/>
        <v>1.1297915265635508</v>
      </c>
      <c r="AJ107" s="11">
        <f t="shared" si="46"/>
        <v>97.5</v>
      </c>
      <c r="AK107" s="11">
        <f t="shared" si="47"/>
        <v>108</v>
      </c>
      <c r="AL107" s="11">
        <f t="shared" si="48"/>
        <v>-11.8</v>
      </c>
      <c r="AM107" s="11">
        <f t="shared" si="49"/>
        <v>25.3</v>
      </c>
      <c r="AN107" s="11">
        <f t="shared" si="50"/>
        <v>37.1</v>
      </c>
    </row>
    <row r="108" spans="1:40" s="14" customFormat="1" ht="15" customHeight="1" x14ac:dyDescent="0.55000000000000004">
      <c r="A108" s="14">
        <v>11</v>
      </c>
      <c r="B108" s="20" t="s">
        <v>271</v>
      </c>
      <c r="C108" s="14" t="s">
        <v>85</v>
      </c>
      <c r="D108" s="17">
        <v>533</v>
      </c>
      <c r="E108" s="17">
        <v>538.29999999999995</v>
      </c>
      <c r="F108" s="17">
        <v>398.9</v>
      </c>
      <c r="G108" s="17">
        <v>386.9</v>
      </c>
      <c r="H108" s="14">
        <v>79.400000000000006</v>
      </c>
      <c r="I108" s="17">
        <v>293.7</v>
      </c>
      <c r="J108" s="17">
        <v>280.3</v>
      </c>
      <c r="K108" s="17">
        <v>352</v>
      </c>
      <c r="L108" s="17">
        <v>87</v>
      </c>
      <c r="M108" s="17">
        <v>89.6</v>
      </c>
      <c r="N108" s="17">
        <v>-32.6</v>
      </c>
      <c r="O108" s="17">
        <v>5.9</v>
      </c>
      <c r="P108" s="32">
        <v>38.6</v>
      </c>
      <c r="Q108" s="32">
        <v>57.4</v>
      </c>
      <c r="R108" s="32">
        <v>79.8</v>
      </c>
      <c r="S108" s="32">
        <v>86</v>
      </c>
      <c r="T108" s="32" t="s">
        <v>185</v>
      </c>
      <c r="U108" s="32">
        <v>31.6</v>
      </c>
      <c r="V108" s="32">
        <v>46</v>
      </c>
      <c r="W108" s="32">
        <v>57.1</v>
      </c>
      <c r="X108" s="32">
        <v>66.900000000000006</v>
      </c>
      <c r="Y108" s="32" t="s">
        <v>185</v>
      </c>
      <c r="Z108" s="32">
        <v>157.9</v>
      </c>
      <c r="AA108" s="32">
        <v>99.1</v>
      </c>
      <c r="AB108" s="15">
        <f t="shared" si="52"/>
        <v>157.9</v>
      </c>
      <c r="AC108" s="15">
        <f t="shared" si="53"/>
        <v>86</v>
      </c>
      <c r="AD108" s="13">
        <f t="shared" si="41"/>
        <v>3.3755541481950599</v>
      </c>
      <c r="AE108" s="13">
        <f t="shared" si="42"/>
        <v>2.5262824572514249</v>
      </c>
      <c r="AF108" s="13">
        <f t="shared" si="43"/>
        <v>1.8600379987333755</v>
      </c>
      <c r="AG108" s="13">
        <f t="shared" si="44"/>
        <v>8.4863837872070788E-2</v>
      </c>
      <c r="AH108" s="13">
        <f t="shared" si="45"/>
        <v>2.2292590246991768</v>
      </c>
      <c r="AI108" s="13">
        <f t="shared" si="51"/>
        <v>0.50284990500316662</v>
      </c>
      <c r="AJ108" s="15">
        <f t="shared" si="46"/>
        <v>87</v>
      </c>
      <c r="AK108" s="15">
        <f t="shared" si="47"/>
        <v>89.6</v>
      </c>
      <c r="AL108" s="15">
        <f t="shared" si="48"/>
        <v>-32.6</v>
      </c>
      <c r="AM108" s="15">
        <f t="shared" si="49"/>
        <v>5.9</v>
      </c>
      <c r="AN108" s="15">
        <f t="shared" si="50"/>
        <v>38.5</v>
      </c>
    </row>
    <row r="109" spans="1:40" s="14" customFormat="1" ht="15" customHeight="1" x14ac:dyDescent="0.55000000000000004">
      <c r="A109" s="10">
        <v>12</v>
      </c>
      <c r="B109" s="20" t="s">
        <v>271</v>
      </c>
      <c r="C109" s="14" t="s">
        <v>80</v>
      </c>
      <c r="D109" s="17">
        <v>464.5</v>
      </c>
      <c r="E109" s="17">
        <v>461</v>
      </c>
      <c r="F109" s="17">
        <v>284</v>
      </c>
      <c r="G109" s="17">
        <v>297.7</v>
      </c>
      <c r="H109" s="17">
        <v>99.8</v>
      </c>
      <c r="I109" s="17">
        <v>165</v>
      </c>
      <c r="J109" s="17">
        <v>184.3</v>
      </c>
      <c r="K109" s="17">
        <v>320</v>
      </c>
      <c r="L109" s="17">
        <v>101</v>
      </c>
      <c r="M109" s="17">
        <v>94.5</v>
      </c>
      <c r="N109" s="17">
        <v>-8.5</v>
      </c>
      <c r="O109" s="17">
        <v>11.3</v>
      </c>
      <c r="P109" s="32">
        <v>27</v>
      </c>
      <c r="Q109" s="32">
        <v>37.700000000000003</v>
      </c>
      <c r="R109" s="32">
        <v>54.3</v>
      </c>
      <c r="S109" s="32">
        <v>66</v>
      </c>
      <c r="T109" s="32">
        <v>35.700000000000003</v>
      </c>
      <c r="U109" s="32">
        <v>22.5</v>
      </c>
      <c r="V109" s="32">
        <v>29.8</v>
      </c>
      <c r="W109" s="32">
        <v>44.3</v>
      </c>
      <c r="X109" s="32">
        <v>57</v>
      </c>
      <c r="Y109" s="32">
        <v>30.3</v>
      </c>
      <c r="Z109" s="32">
        <v>130.69999999999999</v>
      </c>
      <c r="AA109" s="32">
        <v>97</v>
      </c>
      <c r="AB109" s="16">
        <f t="shared" si="52"/>
        <v>130.69999999999999</v>
      </c>
      <c r="AC109" s="11">
        <f t="shared" si="53"/>
        <v>66</v>
      </c>
      <c r="AD109" s="12">
        <f t="shared" si="41"/>
        <v>3.5539403213465954</v>
      </c>
      <c r="AE109" s="12">
        <f t="shared" si="42"/>
        <v>2.1729150726855395</v>
      </c>
      <c r="AF109" s="12">
        <f t="shared" si="43"/>
        <v>1.2624330527926551</v>
      </c>
      <c r="AG109" s="12">
        <f t="shared" si="44"/>
        <v>-0.14766641162968641</v>
      </c>
      <c r="AH109" s="12">
        <f t="shared" si="45"/>
        <v>2.4483550114766643</v>
      </c>
      <c r="AI109" s="13">
        <f t="shared" si="51"/>
        <v>0.76358071920428472</v>
      </c>
      <c r="AJ109" s="11">
        <f t="shared" si="46"/>
        <v>101</v>
      </c>
      <c r="AK109" s="11">
        <f t="shared" si="47"/>
        <v>94.5</v>
      </c>
      <c r="AL109" s="11">
        <f t="shared" si="48"/>
        <v>-8.5</v>
      </c>
      <c r="AM109" s="11">
        <f t="shared" si="49"/>
        <v>11.3</v>
      </c>
      <c r="AN109" s="11">
        <f t="shared" si="50"/>
        <v>19.8</v>
      </c>
    </row>
    <row r="110" spans="1:40" s="14" customFormat="1" ht="15" customHeight="1" x14ac:dyDescent="0.55000000000000004">
      <c r="A110" s="10">
        <v>12</v>
      </c>
      <c r="B110" s="20" t="s">
        <v>271</v>
      </c>
      <c r="C110" s="14" t="s">
        <v>81</v>
      </c>
      <c r="D110" s="17">
        <v>410</v>
      </c>
      <c r="E110" s="17">
        <v>405.5</v>
      </c>
      <c r="F110" s="17">
        <v>297.3</v>
      </c>
      <c r="G110" s="17">
        <v>314</v>
      </c>
      <c r="H110" s="17">
        <v>89.5</v>
      </c>
      <c r="I110" s="17">
        <v>212</v>
      </c>
      <c r="J110" s="17">
        <v>241.3</v>
      </c>
      <c r="K110" s="17">
        <v>302</v>
      </c>
      <c r="L110" s="17">
        <v>88.5</v>
      </c>
      <c r="M110" s="17">
        <v>81.5</v>
      </c>
      <c r="N110" s="17">
        <v>0.5</v>
      </c>
      <c r="O110" s="17">
        <v>9.5</v>
      </c>
      <c r="P110" s="32">
        <v>25.7</v>
      </c>
      <c r="Q110" s="32">
        <v>40.799999999999997</v>
      </c>
      <c r="R110" s="32">
        <v>55.3</v>
      </c>
      <c r="S110" s="32">
        <v>67.7</v>
      </c>
      <c r="T110" s="32">
        <v>39</v>
      </c>
      <c r="U110" s="32">
        <v>20</v>
      </c>
      <c r="V110" s="32">
        <v>34.5</v>
      </c>
      <c r="W110" s="32">
        <v>48.3</v>
      </c>
      <c r="X110" s="32">
        <v>57</v>
      </c>
      <c r="Y110" s="32">
        <v>30</v>
      </c>
      <c r="Z110" s="32">
        <v>113</v>
      </c>
      <c r="AA110" s="32">
        <v>91</v>
      </c>
      <c r="AB110" s="16">
        <f t="shared" si="52"/>
        <v>113</v>
      </c>
      <c r="AC110" s="11">
        <f t="shared" si="53"/>
        <v>67.7</v>
      </c>
      <c r="AD110" s="12">
        <f t="shared" si="41"/>
        <v>3.6283185840707963</v>
      </c>
      <c r="AE110" s="12">
        <f t="shared" si="42"/>
        <v>2.6309734513274337</v>
      </c>
      <c r="AF110" s="12">
        <f t="shared" si="43"/>
        <v>1.8761061946902655</v>
      </c>
      <c r="AG110" s="12">
        <f t="shared" si="44"/>
        <v>-0.2592920353982302</v>
      </c>
      <c r="AH110" s="12">
        <f t="shared" si="45"/>
        <v>2.6725663716814161</v>
      </c>
      <c r="AI110" s="13">
        <f t="shared" si="51"/>
        <v>0.79203539823008851</v>
      </c>
      <c r="AJ110" s="11">
        <f t="shared" si="46"/>
        <v>88.5</v>
      </c>
      <c r="AK110" s="11">
        <f t="shared" si="47"/>
        <v>81.5</v>
      </c>
      <c r="AL110" s="11">
        <f t="shared" si="48"/>
        <v>0.5</v>
      </c>
      <c r="AM110" s="11">
        <f t="shared" si="49"/>
        <v>9.5</v>
      </c>
      <c r="AN110" s="11">
        <f t="shared" si="50"/>
        <v>9</v>
      </c>
    </row>
    <row r="111" spans="1:40" s="14" customFormat="1" ht="15.6" customHeight="1" x14ac:dyDescent="0.55000000000000004">
      <c r="A111" s="10">
        <v>12</v>
      </c>
      <c r="B111" s="20" t="s">
        <v>271</v>
      </c>
      <c r="C111" s="14" t="s">
        <v>82</v>
      </c>
      <c r="D111" s="17">
        <v>225.4</v>
      </c>
      <c r="E111" s="17">
        <v>263.3</v>
      </c>
      <c r="F111" s="17">
        <v>168.8</v>
      </c>
      <c r="G111" s="17">
        <v>197.8</v>
      </c>
      <c r="H111" s="17">
        <v>90</v>
      </c>
      <c r="I111" s="17">
        <v>125.3</v>
      </c>
      <c r="J111" s="17">
        <v>154.30000000000001</v>
      </c>
      <c r="K111" s="17">
        <v>210.7</v>
      </c>
      <c r="L111" s="17">
        <v>91.6</v>
      </c>
      <c r="M111" s="17">
        <v>100</v>
      </c>
      <c r="N111" s="17">
        <v>-9.4</v>
      </c>
      <c r="O111" s="17">
        <v>24.8</v>
      </c>
      <c r="P111" s="32">
        <v>19.8</v>
      </c>
      <c r="Q111" s="32">
        <v>29.6</v>
      </c>
      <c r="R111" s="32">
        <v>41.3</v>
      </c>
      <c r="S111" s="32">
        <v>51.3</v>
      </c>
      <c r="T111" s="32">
        <v>26.6</v>
      </c>
      <c r="U111" s="32">
        <v>14</v>
      </c>
      <c r="V111" s="32">
        <v>23.3</v>
      </c>
      <c r="W111" s="32">
        <v>31</v>
      </c>
      <c r="X111" s="32">
        <v>36</v>
      </c>
      <c r="Y111" s="32">
        <v>16.7</v>
      </c>
      <c r="Z111" s="32">
        <v>84.6</v>
      </c>
      <c r="AA111" s="32">
        <v>59.8</v>
      </c>
      <c r="AB111" s="16">
        <f t="shared" si="52"/>
        <v>84.6</v>
      </c>
      <c r="AC111" s="11">
        <f t="shared" si="53"/>
        <v>51.3</v>
      </c>
      <c r="AD111" s="12">
        <f t="shared" si="41"/>
        <v>2.6643026004728134</v>
      </c>
      <c r="AE111" s="12">
        <f t="shared" si="42"/>
        <v>1.9952718676122934</v>
      </c>
      <c r="AF111" s="12">
        <f t="shared" si="43"/>
        <v>1.4810874704491725</v>
      </c>
      <c r="AG111" s="12">
        <f t="shared" si="44"/>
        <v>-0.34278959810874726</v>
      </c>
      <c r="AH111" s="12">
        <f t="shared" si="45"/>
        <v>2.4905437352245863</v>
      </c>
      <c r="AI111" s="13">
        <f t="shared" si="51"/>
        <v>1.0638297872340425</v>
      </c>
      <c r="AJ111" s="11">
        <f t="shared" si="46"/>
        <v>91.6</v>
      </c>
      <c r="AK111" s="11">
        <f t="shared" si="47"/>
        <v>100</v>
      </c>
      <c r="AL111" s="11">
        <f t="shared" si="48"/>
        <v>-9.4</v>
      </c>
      <c r="AM111" s="11">
        <f t="shared" si="49"/>
        <v>24.8</v>
      </c>
      <c r="AN111" s="11">
        <f t="shared" si="50"/>
        <v>34.200000000000003</v>
      </c>
    </row>
    <row r="112" spans="1:40" s="14" customFormat="1" ht="15" customHeight="1" x14ac:dyDescent="0.55000000000000004">
      <c r="A112" s="10">
        <v>13</v>
      </c>
      <c r="B112" s="20" t="s">
        <v>271</v>
      </c>
      <c r="C112" s="14" t="s">
        <v>892</v>
      </c>
      <c r="D112" s="18">
        <v>357.5</v>
      </c>
      <c r="E112" s="18">
        <v>355</v>
      </c>
      <c r="F112" s="18">
        <v>213.7</v>
      </c>
      <c r="G112" s="18">
        <v>229.3</v>
      </c>
      <c r="H112" s="14">
        <v>75.8</v>
      </c>
      <c r="I112" s="18">
        <v>124</v>
      </c>
      <c r="J112" s="18">
        <v>151.30000000000001</v>
      </c>
      <c r="K112" s="18">
        <v>256</v>
      </c>
      <c r="L112" s="18">
        <v>107</v>
      </c>
      <c r="M112" s="18">
        <v>96.5</v>
      </c>
      <c r="N112" s="18">
        <v>8.3000000000000007</v>
      </c>
      <c r="O112" s="18">
        <v>22.3</v>
      </c>
      <c r="P112" s="33" t="s">
        <v>185</v>
      </c>
      <c r="Q112" s="33" t="s">
        <v>185</v>
      </c>
      <c r="R112" s="33" t="s">
        <v>185</v>
      </c>
      <c r="S112" s="33" t="s">
        <v>185</v>
      </c>
      <c r="T112" s="33" t="s">
        <v>185</v>
      </c>
      <c r="U112" s="33" t="s">
        <v>185</v>
      </c>
      <c r="V112" s="33" t="s">
        <v>185</v>
      </c>
      <c r="W112" s="33" t="s">
        <v>185</v>
      </c>
      <c r="X112" s="33" t="s">
        <v>185</v>
      </c>
      <c r="Y112" s="33" t="s">
        <v>185</v>
      </c>
      <c r="Z112" s="33">
        <v>77.3</v>
      </c>
      <c r="AA112" s="33" t="s">
        <v>185</v>
      </c>
      <c r="AB112" s="16">
        <f t="shared" si="52"/>
        <v>77.3</v>
      </c>
      <c r="AC112" s="11" t="str">
        <f t="shared" si="53"/>
        <v>NA</v>
      </c>
      <c r="AD112" s="12">
        <f t="shared" si="41"/>
        <v>4.6248382923674001</v>
      </c>
      <c r="AE112" s="12">
        <f t="shared" si="42"/>
        <v>2.7645536869340233</v>
      </c>
      <c r="AF112" s="12">
        <f t="shared" si="43"/>
        <v>1.6041397153945667</v>
      </c>
      <c r="AG112" s="12">
        <f t="shared" si="44"/>
        <v>-0.35316946959896522</v>
      </c>
      <c r="AH112" s="12">
        <f t="shared" si="45"/>
        <v>3.311772315653299</v>
      </c>
      <c r="AI112" s="13">
        <f t="shared" si="51"/>
        <v>0.98059508408796892</v>
      </c>
      <c r="AJ112" s="11">
        <f t="shared" si="46"/>
        <v>107</v>
      </c>
      <c r="AK112" s="11">
        <f t="shared" si="47"/>
        <v>96.5</v>
      </c>
      <c r="AL112" s="11">
        <f t="shared" si="48"/>
        <v>8.3000000000000007</v>
      </c>
      <c r="AM112" s="11">
        <f t="shared" si="49"/>
        <v>22.3</v>
      </c>
      <c r="AN112" s="11">
        <f t="shared" si="50"/>
        <v>14</v>
      </c>
    </row>
    <row r="113" spans="1:40" s="14" customFormat="1" ht="15" customHeight="1" x14ac:dyDescent="0.55000000000000004">
      <c r="A113" s="10">
        <v>13</v>
      </c>
      <c r="B113" s="20" t="s">
        <v>271</v>
      </c>
      <c r="C113" s="14" t="s">
        <v>893</v>
      </c>
      <c r="D113" s="18">
        <v>375</v>
      </c>
      <c r="E113" s="18">
        <v>409</v>
      </c>
      <c r="F113" s="18">
        <v>276</v>
      </c>
      <c r="G113" s="18">
        <v>296</v>
      </c>
      <c r="H113" s="14">
        <v>219.3</v>
      </c>
      <c r="I113" s="18">
        <v>202.5</v>
      </c>
      <c r="J113" s="18">
        <v>206</v>
      </c>
      <c r="K113" s="18">
        <v>317</v>
      </c>
      <c r="L113" s="18">
        <v>86</v>
      </c>
      <c r="M113" s="18">
        <v>86</v>
      </c>
      <c r="N113" s="18">
        <v>3.7</v>
      </c>
      <c r="O113" s="18">
        <v>40.299999999999997</v>
      </c>
      <c r="P113" s="34">
        <v>24.5</v>
      </c>
      <c r="Q113" s="34">
        <v>35.5</v>
      </c>
      <c r="R113" s="34">
        <v>48</v>
      </c>
      <c r="S113" s="33">
        <v>58</v>
      </c>
      <c r="T113" s="34">
        <v>28</v>
      </c>
      <c r="U113" s="34">
        <v>24.7</v>
      </c>
      <c r="V113" s="34">
        <v>29.3</v>
      </c>
      <c r="W113" s="34">
        <v>39</v>
      </c>
      <c r="X113" s="34">
        <v>44.7</v>
      </c>
      <c r="Y113" s="34">
        <v>22.3</v>
      </c>
      <c r="Z113" s="33">
        <v>125</v>
      </c>
      <c r="AA113" s="34">
        <v>84.3</v>
      </c>
      <c r="AB113" s="16">
        <f t="shared" si="52"/>
        <v>125</v>
      </c>
      <c r="AC113" s="11">
        <f t="shared" si="53"/>
        <v>58</v>
      </c>
      <c r="AD113" s="12">
        <f t="shared" si="41"/>
        <v>3</v>
      </c>
      <c r="AE113" s="12">
        <f t="shared" si="42"/>
        <v>2.2080000000000002</v>
      </c>
      <c r="AF113" s="12">
        <f t="shared" si="43"/>
        <v>1.62</v>
      </c>
      <c r="AG113" s="12">
        <f t="shared" si="44"/>
        <v>-2.8000000000000001E-2</v>
      </c>
      <c r="AH113" s="12">
        <f t="shared" si="45"/>
        <v>2.536</v>
      </c>
      <c r="AI113" s="13">
        <f t="shared" si="51"/>
        <v>1.7544000000000002</v>
      </c>
      <c r="AJ113" s="11">
        <f t="shared" si="46"/>
        <v>86</v>
      </c>
      <c r="AK113" s="11">
        <f t="shared" si="47"/>
        <v>86</v>
      </c>
      <c r="AL113" s="11">
        <f t="shared" si="48"/>
        <v>3.7</v>
      </c>
      <c r="AM113" s="11">
        <f t="shared" si="49"/>
        <v>40.299999999999997</v>
      </c>
      <c r="AN113" s="11">
        <f t="shared" si="50"/>
        <v>36.599999999999994</v>
      </c>
    </row>
    <row r="114" spans="1:40" s="14" customFormat="1" ht="15" customHeight="1" x14ac:dyDescent="0.55000000000000004">
      <c r="A114" s="10">
        <v>13</v>
      </c>
      <c r="B114" s="20" t="s">
        <v>271</v>
      </c>
      <c r="C114" s="14" t="s">
        <v>96</v>
      </c>
      <c r="D114" s="18">
        <v>217.5</v>
      </c>
      <c r="E114" s="18">
        <v>211.5</v>
      </c>
      <c r="F114" s="18">
        <v>140.69999999999999</v>
      </c>
      <c r="G114" s="18">
        <v>139.30000000000001</v>
      </c>
      <c r="H114" s="14">
        <v>39.799999999999997</v>
      </c>
      <c r="I114" s="18">
        <v>97.3</v>
      </c>
      <c r="J114" s="18">
        <v>94.7</v>
      </c>
      <c r="K114" s="18">
        <v>149</v>
      </c>
      <c r="L114" s="18">
        <v>101</v>
      </c>
      <c r="M114" s="18">
        <v>101</v>
      </c>
      <c r="N114" s="18">
        <v>3.8</v>
      </c>
      <c r="O114" s="18">
        <v>17.5</v>
      </c>
      <c r="P114" s="34">
        <v>13.3</v>
      </c>
      <c r="Q114" s="34">
        <v>21.7</v>
      </c>
      <c r="R114" s="34">
        <v>26.5</v>
      </c>
      <c r="S114" s="33">
        <v>34</v>
      </c>
      <c r="T114" s="34">
        <v>16</v>
      </c>
      <c r="U114" s="34">
        <v>11</v>
      </c>
      <c r="V114" s="34">
        <v>18</v>
      </c>
      <c r="W114" s="34">
        <v>20</v>
      </c>
      <c r="X114" s="34">
        <v>24</v>
      </c>
      <c r="Y114" s="33" t="s">
        <v>185</v>
      </c>
      <c r="Z114" s="33">
        <v>63</v>
      </c>
      <c r="AA114" s="33" t="s">
        <v>185</v>
      </c>
      <c r="AB114" s="16">
        <f t="shared" si="52"/>
        <v>63</v>
      </c>
      <c r="AC114" s="11">
        <f t="shared" si="53"/>
        <v>34</v>
      </c>
      <c r="AD114" s="12">
        <f t="shared" si="41"/>
        <v>3.4523809523809526</v>
      </c>
      <c r="AE114" s="12">
        <f t="shared" si="42"/>
        <v>2.2333333333333329</v>
      </c>
      <c r="AF114" s="12">
        <f t="shared" si="43"/>
        <v>1.5444444444444445</v>
      </c>
      <c r="AG114" s="12">
        <f t="shared" si="44"/>
        <v>4.1269841269841179E-2</v>
      </c>
      <c r="AH114" s="12">
        <f t="shared" si="45"/>
        <v>2.3650793650793651</v>
      </c>
      <c r="AI114" s="13">
        <f t="shared" si="51"/>
        <v>0.63174603174603172</v>
      </c>
      <c r="AJ114" s="11">
        <f t="shared" si="46"/>
        <v>101</v>
      </c>
      <c r="AK114" s="11">
        <f t="shared" si="47"/>
        <v>101</v>
      </c>
      <c r="AL114" s="11">
        <f t="shared" si="48"/>
        <v>3.8</v>
      </c>
      <c r="AM114" s="11">
        <f t="shared" si="49"/>
        <v>17.5</v>
      </c>
      <c r="AN114" s="11">
        <f t="shared" si="50"/>
        <v>13.7</v>
      </c>
    </row>
    <row r="115" spans="1:40" s="14" customFormat="1" ht="15" customHeight="1" x14ac:dyDescent="0.55000000000000004">
      <c r="A115" s="10">
        <v>13</v>
      </c>
      <c r="B115" s="20" t="s">
        <v>271</v>
      </c>
      <c r="C115" s="14" t="s">
        <v>97</v>
      </c>
      <c r="D115" s="18">
        <v>240.3</v>
      </c>
      <c r="E115" s="18">
        <v>234.6</v>
      </c>
      <c r="F115" s="18">
        <v>168.3</v>
      </c>
      <c r="G115" s="18">
        <v>167.5</v>
      </c>
      <c r="H115" s="14">
        <v>49.3</v>
      </c>
      <c r="I115" s="18">
        <v>122.7</v>
      </c>
      <c r="J115" s="18">
        <v>117.2</v>
      </c>
      <c r="K115" s="18">
        <v>168.2</v>
      </c>
      <c r="L115" s="18">
        <v>89.7</v>
      </c>
      <c r="M115" s="18">
        <v>90.4</v>
      </c>
      <c r="N115" s="18">
        <v>13.6</v>
      </c>
      <c r="O115" s="18">
        <v>22.2</v>
      </c>
      <c r="P115" s="34">
        <v>14.6</v>
      </c>
      <c r="Q115" s="34">
        <v>23.4</v>
      </c>
      <c r="R115" s="34">
        <v>28.6</v>
      </c>
      <c r="S115" s="33">
        <v>35.6</v>
      </c>
      <c r="T115" s="34">
        <v>18.2</v>
      </c>
      <c r="U115" s="34">
        <v>12</v>
      </c>
      <c r="V115" s="34">
        <v>15.5</v>
      </c>
      <c r="W115" s="34">
        <v>22</v>
      </c>
      <c r="X115" s="34">
        <v>27</v>
      </c>
      <c r="Y115" s="33" t="s">
        <v>185</v>
      </c>
      <c r="Z115" s="33">
        <v>65</v>
      </c>
      <c r="AA115" s="34">
        <v>51</v>
      </c>
      <c r="AB115" s="16">
        <f t="shared" si="52"/>
        <v>65</v>
      </c>
      <c r="AC115" s="11">
        <f t="shared" si="53"/>
        <v>35.6</v>
      </c>
      <c r="AD115" s="12">
        <f t="shared" si="41"/>
        <v>3.6969230769230772</v>
      </c>
      <c r="AE115" s="12">
        <f t="shared" si="42"/>
        <v>2.5892307692307694</v>
      </c>
      <c r="AF115" s="12">
        <f t="shared" si="43"/>
        <v>1.8876923076923078</v>
      </c>
      <c r="AG115" s="12">
        <f t="shared" si="44"/>
        <v>8.461538461538462E-2</v>
      </c>
      <c r="AH115" s="12">
        <f t="shared" si="45"/>
        <v>2.5876923076923077</v>
      </c>
      <c r="AI115" s="13">
        <f t="shared" si="51"/>
        <v>0.75846153846153841</v>
      </c>
      <c r="AJ115" s="11">
        <f t="shared" si="46"/>
        <v>89.7</v>
      </c>
      <c r="AK115" s="11">
        <f t="shared" si="47"/>
        <v>90.4</v>
      </c>
      <c r="AL115" s="11">
        <f t="shared" si="48"/>
        <v>13.6</v>
      </c>
      <c r="AM115" s="11">
        <f t="shared" si="49"/>
        <v>22.2</v>
      </c>
      <c r="AN115" s="11">
        <f t="shared" si="50"/>
        <v>8.6</v>
      </c>
    </row>
    <row r="116" spans="1:40" s="14" customFormat="1" ht="15" customHeight="1" x14ac:dyDescent="0.55000000000000004">
      <c r="A116" s="10">
        <v>13</v>
      </c>
      <c r="B116" s="20" t="s">
        <v>271</v>
      </c>
      <c r="C116" s="14" t="s">
        <v>891</v>
      </c>
      <c r="D116" s="18">
        <v>404</v>
      </c>
      <c r="E116" s="18">
        <v>437</v>
      </c>
      <c r="F116" s="18">
        <v>305</v>
      </c>
      <c r="G116" s="18">
        <v>325</v>
      </c>
      <c r="H116" s="14">
        <f>(100+143)/2</f>
        <v>121.5</v>
      </c>
      <c r="I116" s="18">
        <v>227.5</v>
      </c>
      <c r="J116" s="18">
        <v>238.5</v>
      </c>
      <c r="K116" s="18">
        <v>300</v>
      </c>
      <c r="L116" s="18">
        <v>85</v>
      </c>
      <c r="M116" s="18">
        <v>84</v>
      </c>
      <c r="N116" s="18">
        <v>14</v>
      </c>
      <c r="O116" s="18">
        <v>31</v>
      </c>
      <c r="P116" s="34">
        <v>36</v>
      </c>
      <c r="Q116" s="34">
        <v>47.3</v>
      </c>
      <c r="R116" s="33">
        <v>60.3</v>
      </c>
      <c r="S116" s="33">
        <v>72</v>
      </c>
      <c r="T116" s="33" t="s">
        <v>185</v>
      </c>
      <c r="U116" s="34">
        <v>25</v>
      </c>
      <c r="V116" s="34">
        <v>35.5</v>
      </c>
      <c r="W116" s="34">
        <v>45</v>
      </c>
      <c r="X116" s="34">
        <v>52</v>
      </c>
      <c r="Y116" s="33" t="s">
        <v>185</v>
      </c>
      <c r="Z116" s="33">
        <v>133</v>
      </c>
      <c r="AA116" s="34">
        <v>92</v>
      </c>
      <c r="AB116" s="16">
        <f t="shared" si="52"/>
        <v>133</v>
      </c>
      <c r="AC116" s="11">
        <f t="shared" si="53"/>
        <v>72</v>
      </c>
      <c r="AD116" s="12">
        <f t="shared" si="41"/>
        <v>3.0375939849624061</v>
      </c>
      <c r="AE116" s="12">
        <f t="shared" si="42"/>
        <v>2.2932330827067671</v>
      </c>
      <c r="AF116" s="12">
        <f t="shared" si="43"/>
        <v>1.7105263157894737</v>
      </c>
      <c r="AG116" s="12">
        <f t="shared" si="44"/>
        <v>-8.2706766917293228E-2</v>
      </c>
      <c r="AH116" s="12">
        <f t="shared" si="45"/>
        <v>2.255639097744361</v>
      </c>
      <c r="AI116" s="13">
        <f t="shared" si="51"/>
        <v>0.9135338345864662</v>
      </c>
      <c r="AJ116" s="11">
        <f t="shared" si="46"/>
        <v>85</v>
      </c>
      <c r="AK116" s="11">
        <f t="shared" si="47"/>
        <v>84</v>
      </c>
      <c r="AL116" s="11">
        <f t="shared" si="48"/>
        <v>14</v>
      </c>
      <c r="AM116" s="11">
        <f t="shared" si="49"/>
        <v>31</v>
      </c>
      <c r="AN116" s="11">
        <f t="shared" si="50"/>
        <v>17</v>
      </c>
    </row>
    <row r="117" spans="1:40" s="14" customFormat="1" ht="15" customHeight="1" x14ac:dyDescent="0.55000000000000004">
      <c r="A117" s="10">
        <v>14</v>
      </c>
      <c r="B117" s="20" t="s">
        <v>271</v>
      </c>
      <c r="C117" s="14" t="s">
        <v>894</v>
      </c>
      <c r="D117" s="17">
        <v>456</v>
      </c>
      <c r="E117" s="17">
        <v>441</v>
      </c>
      <c r="F117" s="17">
        <v>254</v>
      </c>
      <c r="G117" s="17">
        <v>251.5</v>
      </c>
      <c r="H117" s="14">
        <v>51.7</v>
      </c>
      <c r="I117" s="17">
        <v>113</v>
      </c>
      <c r="J117" s="17">
        <v>122.5</v>
      </c>
      <c r="K117" s="17">
        <v>276</v>
      </c>
      <c r="L117" s="17">
        <v>129</v>
      </c>
      <c r="M117" s="17">
        <v>124</v>
      </c>
      <c r="N117" s="17">
        <v>22</v>
      </c>
      <c r="O117" s="17">
        <v>30.3</v>
      </c>
      <c r="P117" s="32">
        <v>17</v>
      </c>
      <c r="Q117" s="32">
        <v>33.299999999999997</v>
      </c>
      <c r="R117" s="32">
        <v>43.3</v>
      </c>
      <c r="S117" s="32">
        <v>51</v>
      </c>
      <c r="T117" s="32">
        <v>23.7</v>
      </c>
      <c r="U117" s="32">
        <v>13.5</v>
      </c>
      <c r="V117" s="32">
        <v>30.5</v>
      </c>
      <c r="W117" s="32">
        <v>40</v>
      </c>
      <c r="X117" s="32">
        <v>46</v>
      </c>
      <c r="Y117" s="32">
        <v>23</v>
      </c>
      <c r="Z117" s="32">
        <v>84</v>
      </c>
      <c r="AA117" s="32">
        <v>76</v>
      </c>
      <c r="AB117" s="16">
        <f t="shared" ref="AB117:AB128" si="54">Z117</f>
        <v>84</v>
      </c>
      <c r="AC117" s="11">
        <f t="shared" ref="AC117:AC128" si="55">S117</f>
        <v>51</v>
      </c>
      <c r="AD117" s="12">
        <f t="shared" si="41"/>
        <v>5.4285714285714288</v>
      </c>
      <c r="AE117" s="12">
        <f t="shared" si="42"/>
        <v>3.0238095238095237</v>
      </c>
      <c r="AF117" s="12">
        <f t="shared" si="43"/>
        <v>1.3452380952380953</v>
      </c>
      <c r="AG117" s="12">
        <f t="shared" si="44"/>
        <v>-0.1130952380952381</v>
      </c>
      <c r="AH117" s="12">
        <f t="shared" si="45"/>
        <v>3.2857142857142856</v>
      </c>
      <c r="AI117" s="13">
        <f t="shared" si="51"/>
        <v>0.61547619047619051</v>
      </c>
      <c r="AJ117" s="11">
        <f t="shared" ref="AJ117:AJ128" si="56">L117</f>
        <v>129</v>
      </c>
      <c r="AK117" s="11">
        <f t="shared" ref="AK117:AK128" si="57">M117</f>
        <v>124</v>
      </c>
      <c r="AL117" s="11">
        <f t="shared" ref="AL117:AL128" si="58">N117</f>
        <v>22</v>
      </c>
      <c r="AM117" s="11">
        <f t="shared" ref="AM117:AM128" si="59">O117</f>
        <v>30.3</v>
      </c>
      <c r="AN117" s="11">
        <f t="shared" si="50"/>
        <v>8.3000000000000007</v>
      </c>
    </row>
    <row r="118" spans="1:40" s="14" customFormat="1" ht="15" customHeight="1" x14ac:dyDescent="0.55000000000000004">
      <c r="A118" s="10">
        <v>14</v>
      </c>
      <c r="B118" s="20" t="s">
        <v>271</v>
      </c>
      <c r="C118" s="14" t="s">
        <v>895</v>
      </c>
      <c r="D118" s="17">
        <v>303</v>
      </c>
      <c r="E118" s="17">
        <v>300</v>
      </c>
      <c r="F118" s="17">
        <v>182.5</v>
      </c>
      <c r="G118" s="17">
        <v>182.5</v>
      </c>
      <c r="H118" s="14">
        <v>48.7</v>
      </c>
      <c r="I118" s="17">
        <v>103</v>
      </c>
      <c r="J118" s="17">
        <v>103.5</v>
      </c>
      <c r="K118" s="17">
        <v>199</v>
      </c>
      <c r="L118" s="17">
        <v>111</v>
      </c>
      <c r="M118" s="17">
        <v>111</v>
      </c>
      <c r="N118" s="17">
        <v>-2.2999999999999998</v>
      </c>
      <c r="O118" s="17">
        <v>20.3</v>
      </c>
      <c r="P118" s="32">
        <v>13</v>
      </c>
      <c r="Q118" s="32">
        <v>19.5</v>
      </c>
      <c r="R118" s="32">
        <v>27</v>
      </c>
      <c r="S118" s="32">
        <v>37.5</v>
      </c>
      <c r="T118" s="32">
        <v>18</v>
      </c>
      <c r="U118" s="32">
        <v>11</v>
      </c>
      <c r="V118" s="32">
        <v>20.5</v>
      </c>
      <c r="W118" s="32">
        <v>26.5</v>
      </c>
      <c r="X118" s="32">
        <v>30.5</v>
      </c>
      <c r="Y118" s="32">
        <v>15.5</v>
      </c>
      <c r="Z118" s="32">
        <v>71</v>
      </c>
      <c r="AA118" s="32">
        <v>55</v>
      </c>
      <c r="AB118" s="16">
        <f t="shared" si="54"/>
        <v>71</v>
      </c>
      <c r="AC118" s="11">
        <f t="shared" si="55"/>
        <v>37.5</v>
      </c>
      <c r="AD118" s="12">
        <f t="shared" si="41"/>
        <v>4.267605633802817</v>
      </c>
      <c r="AE118" s="12">
        <f t="shared" si="42"/>
        <v>2.5704225352112675</v>
      </c>
      <c r="AF118" s="12">
        <f t="shared" si="43"/>
        <v>1.4507042253521127</v>
      </c>
      <c r="AG118" s="12">
        <f t="shared" si="44"/>
        <v>-7.0422535211267607E-3</v>
      </c>
      <c r="AH118" s="12">
        <f t="shared" si="45"/>
        <v>2.8028169014084505</v>
      </c>
      <c r="AI118" s="13">
        <f t="shared" si="51"/>
        <v>0.68591549295774656</v>
      </c>
      <c r="AJ118" s="11">
        <f t="shared" si="56"/>
        <v>111</v>
      </c>
      <c r="AK118" s="11">
        <f t="shared" si="57"/>
        <v>111</v>
      </c>
      <c r="AL118" s="11">
        <f t="shared" si="58"/>
        <v>-2.2999999999999998</v>
      </c>
      <c r="AM118" s="11">
        <f t="shared" si="59"/>
        <v>20.3</v>
      </c>
      <c r="AN118" s="11">
        <f t="shared" si="50"/>
        <v>22.6</v>
      </c>
    </row>
    <row r="119" spans="1:40" s="14" customFormat="1" ht="15" customHeight="1" x14ac:dyDescent="0.55000000000000004">
      <c r="A119" s="10">
        <v>14</v>
      </c>
      <c r="B119" s="20" t="s">
        <v>271</v>
      </c>
      <c r="C119" s="14" t="s">
        <v>896</v>
      </c>
      <c r="D119" s="17">
        <v>366.3</v>
      </c>
      <c r="E119" s="17">
        <v>366.3</v>
      </c>
      <c r="F119" s="17">
        <v>222.8</v>
      </c>
      <c r="G119" s="17">
        <v>222.8</v>
      </c>
      <c r="H119" s="14">
        <v>34.4</v>
      </c>
      <c r="I119" s="17">
        <v>128.30000000000001</v>
      </c>
      <c r="J119" s="17">
        <v>125.8</v>
      </c>
      <c r="K119" s="17">
        <v>219.7</v>
      </c>
      <c r="L119" s="17">
        <v>110</v>
      </c>
      <c r="M119" s="17">
        <v>110.7</v>
      </c>
      <c r="N119" s="17">
        <v>3</v>
      </c>
      <c r="O119" s="17">
        <v>25.5</v>
      </c>
      <c r="P119" s="32">
        <v>16</v>
      </c>
      <c r="Q119" s="32">
        <v>26</v>
      </c>
      <c r="R119" s="32">
        <v>35</v>
      </c>
      <c r="S119" s="32">
        <v>42.3</v>
      </c>
      <c r="T119" s="32" t="s">
        <v>185</v>
      </c>
      <c r="U119" s="32">
        <v>13</v>
      </c>
      <c r="V119" s="32">
        <v>26</v>
      </c>
      <c r="W119" s="32">
        <v>32.299999999999997</v>
      </c>
      <c r="X119" s="32">
        <v>40.700000000000003</v>
      </c>
      <c r="Y119" s="32">
        <v>22.5</v>
      </c>
      <c r="Z119" s="32">
        <v>72.3</v>
      </c>
      <c r="AA119" s="32">
        <v>68</v>
      </c>
      <c r="AB119" s="16">
        <f t="shared" si="54"/>
        <v>72.3</v>
      </c>
      <c r="AC119" s="11">
        <f t="shared" si="55"/>
        <v>42.3</v>
      </c>
      <c r="AD119" s="12">
        <f t="shared" si="41"/>
        <v>5.0663900414937766</v>
      </c>
      <c r="AE119" s="12">
        <f t="shared" si="42"/>
        <v>3.0816044260027664</v>
      </c>
      <c r="AF119" s="12">
        <f t="shared" si="43"/>
        <v>1.7745504840940527</v>
      </c>
      <c r="AG119" s="12">
        <f t="shared" si="44"/>
        <v>3.4578146611341828E-2</v>
      </c>
      <c r="AH119" s="12">
        <f t="shared" si="45"/>
        <v>3.0387275242047025</v>
      </c>
      <c r="AI119" s="13">
        <f t="shared" si="51"/>
        <v>0.47579529737206083</v>
      </c>
      <c r="AJ119" s="11">
        <f t="shared" si="56"/>
        <v>110</v>
      </c>
      <c r="AK119" s="11">
        <f t="shared" si="57"/>
        <v>110.7</v>
      </c>
      <c r="AL119" s="11">
        <f t="shared" si="58"/>
        <v>3</v>
      </c>
      <c r="AM119" s="11">
        <f t="shared" si="59"/>
        <v>25.5</v>
      </c>
      <c r="AN119" s="11">
        <f t="shared" si="50"/>
        <v>22.5</v>
      </c>
    </row>
    <row r="120" spans="1:40" s="14" customFormat="1" ht="15" customHeight="1" x14ac:dyDescent="0.55000000000000004">
      <c r="A120" s="10">
        <v>14</v>
      </c>
      <c r="B120" s="20" t="s">
        <v>271</v>
      </c>
      <c r="C120" s="14" t="s">
        <v>897</v>
      </c>
      <c r="D120" s="17">
        <v>407.3</v>
      </c>
      <c r="E120" s="17">
        <v>401.5</v>
      </c>
      <c r="F120" s="17">
        <v>244.3</v>
      </c>
      <c r="G120" s="17">
        <v>238.3</v>
      </c>
      <c r="H120" s="14">
        <v>45</v>
      </c>
      <c r="I120" s="17">
        <v>134.80000000000001</v>
      </c>
      <c r="J120" s="17">
        <v>128.30000000000001</v>
      </c>
      <c r="K120" s="17">
        <v>246.5</v>
      </c>
      <c r="L120" s="17">
        <v>113</v>
      </c>
      <c r="M120" s="17">
        <v>115.5</v>
      </c>
      <c r="N120" s="17">
        <v>7</v>
      </c>
      <c r="O120" s="17">
        <v>16.5</v>
      </c>
      <c r="P120" s="32">
        <v>16.7</v>
      </c>
      <c r="Q120" s="32">
        <v>28.3</v>
      </c>
      <c r="R120" s="32">
        <v>37</v>
      </c>
      <c r="S120" s="32">
        <v>43</v>
      </c>
      <c r="T120" s="32" t="s">
        <v>185</v>
      </c>
      <c r="U120" s="32">
        <v>12</v>
      </c>
      <c r="V120" s="32">
        <v>27</v>
      </c>
      <c r="W120" s="32">
        <v>30</v>
      </c>
      <c r="X120" s="32">
        <v>40.5</v>
      </c>
      <c r="Y120" s="32" t="s">
        <v>185</v>
      </c>
      <c r="Z120" s="32">
        <v>73</v>
      </c>
      <c r="AA120" s="32">
        <v>67</v>
      </c>
      <c r="AB120" s="16">
        <f t="shared" si="54"/>
        <v>73</v>
      </c>
      <c r="AC120" s="11">
        <f t="shared" si="55"/>
        <v>43</v>
      </c>
      <c r="AD120" s="12">
        <f t="shared" si="41"/>
        <v>5.5794520547945208</v>
      </c>
      <c r="AE120" s="12">
        <f t="shared" si="42"/>
        <v>3.3465753424657536</v>
      </c>
      <c r="AF120" s="12">
        <f t="shared" si="43"/>
        <v>1.8465753424657536</v>
      </c>
      <c r="AG120" s="12">
        <f t="shared" si="44"/>
        <v>8.9041095890410954E-2</v>
      </c>
      <c r="AH120" s="12">
        <f t="shared" si="45"/>
        <v>3.3767123287671232</v>
      </c>
      <c r="AI120" s="13">
        <f t="shared" si="51"/>
        <v>0.61643835616438358</v>
      </c>
      <c r="AJ120" s="11">
        <f t="shared" si="56"/>
        <v>113</v>
      </c>
      <c r="AK120" s="11">
        <f t="shared" si="57"/>
        <v>115.5</v>
      </c>
      <c r="AL120" s="11">
        <f t="shared" si="58"/>
        <v>7</v>
      </c>
      <c r="AM120" s="11">
        <f t="shared" si="59"/>
        <v>16.5</v>
      </c>
      <c r="AN120" s="11">
        <f t="shared" si="50"/>
        <v>9.5</v>
      </c>
    </row>
    <row r="121" spans="1:40" s="14" customFormat="1" ht="15" customHeight="1" x14ac:dyDescent="0.55000000000000004">
      <c r="A121" s="10">
        <v>14</v>
      </c>
      <c r="B121" s="20" t="s">
        <v>271</v>
      </c>
      <c r="C121" s="14" t="s">
        <v>898</v>
      </c>
      <c r="D121" s="17">
        <v>289</v>
      </c>
      <c r="E121" s="17">
        <v>306.7</v>
      </c>
      <c r="F121" s="17">
        <v>218.8</v>
      </c>
      <c r="G121" s="17">
        <v>195</v>
      </c>
      <c r="H121" s="14">
        <v>79.400000000000006</v>
      </c>
      <c r="I121" s="17">
        <v>169.3</v>
      </c>
      <c r="J121" s="17">
        <v>116.8</v>
      </c>
      <c r="K121" s="17">
        <v>231.7</v>
      </c>
      <c r="L121" s="17">
        <v>82.7</v>
      </c>
      <c r="M121" s="17">
        <v>105</v>
      </c>
      <c r="N121" s="17">
        <v>-2.6</v>
      </c>
      <c r="O121" s="17">
        <v>20</v>
      </c>
      <c r="P121" s="32">
        <v>12</v>
      </c>
      <c r="Q121" s="32">
        <v>26</v>
      </c>
      <c r="R121" s="32">
        <v>34.5</v>
      </c>
      <c r="S121" s="32">
        <v>40</v>
      </c>
      <c r="T121" s="32">
        <v>17</v>
      </c>
      <c r="U121" s="32">
        <v>11.3</v>
      </c>
      <c r="V121" s="32">
        <v>21.7</v>
      </c>
      <c r="W121" s="32">
        <v>29.7</v>
      </c>
      <c r="X121" s="32">
        <v>36</v>
      </c>
      <c r="Y121" s="32">
        <v>22</v>
      </c>
      <c r="Z121" s="32">
        <v>80</v>
      </c>
      <c r="AA121" s="32">
        <v>61.5</v>
      </c>
      <c r="AB121" s="16">
        <f t="shared" si="54"/>
        <v>80</v>
      </c>
      <c r="AC121" s="11">
        <f t="shared" si="55"/>
        <v>40</v>
      </c>
      <c r="AD121" s="12">
        <f t="shared" si="41"/>
        <v>3.6124999999999998</v>
      </c>
      <c r="AE121" s="12">
        <f t="shared" si="42"/>
        <v>2.7350000000000003</v>
      </c>
      <c r="AF121" s="12">
        <f t="shared" si="43"/>
        <v>2.11625</v>
      </c>
      <c r="AG121" s="12">
        <f t="shared" si="44"/>
        <v>0.65625000000000022</v>
      </c>
      <c r="AH121" s="12">
        <f t="shared" si="45"/>
        <v>2.8962499999999998</v>
      </c>
      <c r="AI121" s="13">
        <f t="shared" si="51"/>
        <v>0.99250000000000005</v>
      </c>
      <c r="AJ121" s="11">
        <f t="shared" si="56"/>
        <v>82.7</v>
      </c>
      <c r="AK121" s="11">
        <f t="shared" si="57"/>
        <v>105</v>
      </c>
      <c r="AL121" s="11">
        <f t="shared" si="58"/>
        <v>-2.6</v>
      </c>
      <c r="AM121" s="11">
        <f t="shared" si="59"/>
        <v>20</v>
      </c>
      <c r="AN121" s="11">
        <f t="shared" si="50"/>
        <v>22.6</v>
      </c>
    </row>
    <row r="122" spans="1:40" s="14" customFormat="1" ht="15" customHeight="1" x14ac:dyDescent="0.55000000000000004">
      <c r="A122" s="10">
        <v>14</v>
      </c>
      <c r="B122" s="20" t="s">
        <v>271</v>
      </c>
      <c r="C122" s="14" t="s">
        <v>88</v>
      </c>
      <c r="D122" s="17">
        <v>272</v>
      </c>
      <c r="E122" s="17">
        <v>260.5</v>
      </c>
      <c r="F122" s="17">
        <v>227</v>
      </c>
      <c r="G122" s="17">
        <v>219.7</v>
      </c>
      <c r="H122" s="14">
        <v>80</v>
      </c>
      <c r="I122" s="17">
        <v>181.3</v>
      </c>
      <c r="J122" s="17">
        <v>171.7</v>
      </c>
      <c r="K122" s="17">
        <v>233.5</v>
      </c>
      <c r="L122" s="17">
        <v>90</v>
      </c>
      <c r="M122" s="17">
        <v>87</v>
      </c>
      <c r="N122" s="17">
        <v>2.8</v>
      </c>
      <c r="O122" s="17">
        <v>26.3</v>
      </c>
      <c r="P122" s="32">
        <v>17.5</v>
      </c>
      <c r="Q122" s="32">
        <v>30</v>
      </c>
      <c r="R122" s="32">
        <v>35.299999999999997</v>
      </c>
      <c r="S122" s="32">
        <v>42</v>
      </c>
      <c r="T122" s="32" t="s">
        <v>185</v>
      </c>
      <c r="U122" s="32">
        <v>15</v>
      </c>
      <c r="V122" s="32">
        <v>20.5</v>
      </c>
      <c r="W122" s="32">
        <v>27</v>
      </c>
      <c r="X122" s="32">
        <v>34</v>
      </c>
      <c r="Y122" s="32">
        <v>17</v>
      </c>
      <c r="Z122" s="32">
        <v>78.7</v>
      </c>
      <c r="AA122" s="32">
        <v>60.5</v>
      </c>
      <c r="AB122" s="16">
        <f t="shared" si="54"/>
        <v>78.7</v>
      </c>
      <c r="AC122" s="11">
        <f t="shared" si="55"/>
        <v>42</v>
      </c>
      <c r="AD122" s="12">
        <f t="shared" si="41"/>
        <v>3.4561626429479033</v>
      </c>
      <c r="AE122" s="12">
        <f t="shared" si="42"/>
        <v>2.8843710292249045</v>
      </c>
      <c r="AF122" s="12">
        <f t="shared" si="43"/>
        <v>2.3036848792884372</v>
      </c>
      <c r="AG122" s="12">
        <f t="shared" si="44"/>
        <v>0.12198221092757335</v>
      </c>
      <c r="AH122" s="12">
        <f t="shared" si="45"/>
        <v>2.9669631512071155</v>
      </c>
      <c r="AI122" s="13">
        <f t="shared" si="51"/>
        <v>1.0165184243964422</v>
      </c>
      <c r="AJ122" s="11">
        <f t="shared" si="56"/>
        <v>90</v>
      </c>
      <c r="AK122" s="11">
        <f t="shared" si="57"/>
        <v>87</v>
      </c>
      <c r="AL122" s="11">
        <f t="shared" si="58"/>
        <v>2.8</v>
      </c>
      <c r="AM122" s="11">
        <f t="shared" si="59"/>
        <v>26.3</v>
      </c>
      <c r="AN122" s="11">
        <f t="shared" si="50"/>
        <v>23.5</v>
      </c>
    </row>
    <row r="123" spans="1:40" s="14" customFormat="1" ht="15" customHeight="1" x14ac:dyDescent="0.55000000000000004">
      <c r="A123" s="10">
        <v>14</v>
      </c>
      <c r="B123" s="20" t="s">
        <v>271</v>
      </c>
      <c r="C123" s="14" t="s">
        <v>89</v>
      </c>
      <c r="D123" s="17">
        <v>312</v>
      </c>
      <c r="E123" s="17">
        <v>343.5</v>
      </c>
      <c r="F123" s="17">
        <v>219.3</v>
      </c>
      <c r="G123" s="17">
        <v>202.7</v>
      </c>
      <c r="H123" s="14">
        <v>60.5</v>
      </c>
      <c r="I123" s="17">
        <v>146</v>
      </c>
      <c r="J123" s="17">
        <v>113</v>
      </c>
      <c r="K123" s="17">
        <v>225</v>
      </c>
      <c r="L123" s="17">
        <v>95</v>
      </c>
      <c r="M123" s="17">
        <v>112.5</v>
      </c>
      <c r="N123" s="17">
        <v>13</v>
      </c>
      <c r="O123" s="17">
        <v>33.5</v>
      </c>
      <c r="P123" s="32">
        <v>16</v>
      </c>
      <c r="Q123" s="32">
        <v>26.7</v>
      </c>
      <c r="R123" s="32">
        <v>34.5</v>
      </c>
      <c r="S123" s="32">
        <v>42</v>
      </c>
      <c r="T123" s="32">
        <v>21</v>
      </c>
      <c r="U123" s="32">
        <v>12</v>
      </c>
      <c r="V123" s="32">
        <v>26</v>
      </c>
      <c r="W123" s="32">
        <v>32.5</v>
      </c>
      <c r="X123" s="32">
        <v>40.5</v>
      </c>
      <c r="Y123" s="32">
        <v>16</v>
      </c>
      <c r="Z123" s="32">
        <v>66</v>
      </c>
      <c r="AA123" s="32">
        <v>57</v>
      </c>
      <c r="AB123" s="16">
        <f t="shared" si="54"/>
        <v>66</v>
      </c>
      <c r="AC123" s="11">
        <f t="shared" si="55"/>
        <v>42</v>
      </c>
      <c r="AD123" s="12">
        <f t="shared" si="41"/>
        <v>4.7272727272727275</v>
      </c>
      <c r="AE123" s="12">
        <f t="shared" si="42"/>
        <v>3.3227272727272728</v>
      </c>
      <c r="AF123" s="12">
        <f t="shared" si="43"/>
        <v>2.2121212121212119</v>
      </c>
      <c r="AG123" s="12">
        <f t="shared" si="44"/>
        <v>0.5</v>
      </c>
      <c r="AH123" s="12">
        <f t="shared" si="45"/>
        <v>3.4090909090909092</v>
      </c>
      <c r="AI123" s="13">
        <f t="shared" si="51"/>
        <v>0.91666666666666663</v>
      </c>
      <c r="AJ123" s="11">
        <f t="shared" si="56"/>
        <v>95</v>
      </c>
      <c r="AK123" s="11">
        <f t="shared" si="57"/>
        <v>112.5</v>
      </c>
      <c r="AL123" s="11">
        <f t="shared" si="58"/>
        <v>13</v>
      </c>
      <c r="AM123" s="11">
        <f t="shared" si="59"/>
        <v>33.5</v>
      </c>
      <c r="AN123" s="11">
        <f t="shared" si="50"/>
        <v>20.5</v>
      </c>
    </row>
    <row r="124" spans="1:40" s="14" customFormat="1" ht="15" customHeight="1" x14ac:dyDescent="0.55000000000000004">
      <c r="A124" s="10">
        <v>14</v>
      </c>
      <c r="B124" s="20" t="s">
        <v>271</v>
      </c>
      <c r="C124" s="14" t="s">
        <v>90</v>
      </c>
      <c r="D124" s="17">
        <v>349.5</v>
      </c>
      <c r="E124" s="17">
        <v>356</v>
      </c>
      <c r="F124" s="17">
        <v>222.3</v>
      </c>
      <c r="G124" s="17">
        <v>197.3</v>
      </c>
      <c r="H124" s="17">
        <f>(35+56)/2</f>
        <v>45.5</v>
      </c>
      <c r="I124" s="17">
        <v>124.7</v>
      </c>
      <c r="J124" s="17">
        <v>83</v>
      </c>
      <c r="K124" s="17">
        <v>226.5</v>
      </c>
      <c r="L124" s="17">
        <v>110</v>
      </c>
      <c r="M124" s="17">
        <v>132</v>
      </c>
      <c r="N124" s="17">
        <v>9</v>
      </c>
      <c r="O124" s="17">
        <v>26.8</v>
      </c>
      <c r="P124" s="32">
        <v>16.7</v>
      </c>
      <c r="Q124" s="32">
        <v>26.7</v>
      </c>
      <c r="R124" s="32">
        <v>37.299999999999997</v>
      </c>
      <c r="S124" s="32">
        <v>47.7</v>
      </c>
      <c r="T124" s="32">
        <v>24</v>
      </c>
      <c r="U124" s="32">
        <v>13.7</v>
      </c>
      <c r="V124" s="32">
        <v>25.3</v>
      </c>
      <c r="W124" s="32">
        <v>35.299999999999997</v>
      </c>
      <c r="X124" s="32">
        <v>40.299999999999997</v>
      </c>
      <c r="Y124" s="32">
        <v>22.7</v>
      </c>
      <c r="Z124" s="32">
        <v>78</v>
      </c>
      <c r="AA124" s="32">
        <v>63</v>
      </c>
      <c r="AB124" s="16">
        <f t="shared" si="54"/>
        <v>78</v>
      </c>
      <c r="AC124" s="11">
        <f t="shared" si="55"/>
        <v>47.7</v>
      </c>
      <c r="AD124" s="12">
        <f t="shared" si="41"/>
        <v>4.4807692307692308</v>
      </c>
      <c r="AE124" s="12">
        <f t="shared" si="42"/>
        <v>2.85</v>
      </c>
      <c r="AF124" s="12">
        <f t="shared" si="43"/>
        <v>1.5987179487179488</v>
      </c>
      <c r="AG124" s="12">
        <f t="shared" si="44"/>
        <v>0.5346153846153846</v>
      </c>
      <c r="AH124" s="12">
        <f t="shared" si="45"/>
        <v>2.9038461538461537</v>
      </c>
      <c r="AI124" s="13">
        <f t="shared" si="51"/>
        <v>0.58333333333333337</v>
      </c>
      <c r="AJ124" s="11">
        <f t="shared" si="56"/>
        <v>110</v>
      </c>
      <c r="AK124" s="11">
        <f t="shared" si="57"/>
        <v>132</v>
      </c>
      <c r="AL124" s="11">
        <f t="shared" si="58"/>
        <v>9</v>
      </c>
      <c r="AM124" s="11">
        <f t="shared" si="59"/>
        <v>26.8</v>
      </c>
      <c r="AN124" s="11">
        <f t="shared" si="50"/>
        <v>17.8</v>
      </c>
    </row>
    <row r="125" spans="1:40" s="14" customFormat="1" ht="15" customHeight="1" x14ac:dyDescent="0.55000000000000004">
      <c r="A125" s="10">
        <v>14</v>
      </c>
      <c r="B125" s="20" t="s">
        <v>271</v>
      </c>
      <c r="C125" s="14" t="s">
        <v>91</v>
      </c>
      <c r="D125" s="17">
        <v>343.7</v>
      </c>
      <c r="E125" s="17">
        <v>350.8</v>
      </c>
      <c r="F125" s="17">
        <v>203.3</v>
      </c>
      <c r="G125" s="17">
        <v>229.4</v>
      </c>
      <c r="H125" s="17">
        <v>73.599999999999994</v>
      </c>
      <c r="I125" s="17">
        <v>110</v>
      </c>
      <c r="J125" s="17">
        <v>148.80000000000001</v>
      </c>
      <c r="K125" s="17">
        <v>248</v>
      </c>
      <c r="L125" s="17">
        <v>115</v>
      </c>
      <c r="M125" s="17">
        <v>99</v>
      </c>
      <c r="N125" s="17">
        <v>17.2</v>
      </c>
      <c r="O125" s="17">
        <v>20.8</v>
      </c>
      <c r="P125" s="32">
        <v>15.3</v>
      </c>
      <c r="Q125" s="32">
        <v>26</v>
      </c>
      <c r="R125" s="32">
        <v>36.5</v>
      </c>
      <c r="S125" s="32">
        <v>43.4</v>
      </c>
      <c r="T125" s="32">
        <v>23.3</v>
      </c>
      <c r="U125" s="32">
        <v>13</v>
      </c>
      <c r="V125" s="32">
        <v>26</v>
      </c>
      <c r="W125" s="32">
        <v>33.5</v>
      </c>
      <c r="X125" s="32">
        <v>38.700000000000003</v>
      </c>
      <c r="Y125" s="32">
        <v>20.5</v>
      </c>
      <c r="Z125" s="32">
        <v>83</v>
      </c>
      <c r="AA125" s="32">
        <v>61.3</v>
      </c>
      <c r="AB125" s="16">
        <f t="shared" si="54"/>
        <v>83</v>
      </c>
      <c r="AC125" s="11">
        <f t="shared" si="55"/>
        <v>43.4</v>
      </c>
      <c r="AD125" s="12">
        <f t="shared" si="41"/>
        <v>4.1409638554216865</v>
      </c>
      <c r="AE125" s="12">
        <f t="shared" si="42"/>
        <v>2.4493975903614458</v>
      </c>
      <c r="AF125" s="12">
        <f t="shared" si="43"/>
        <v>1.3253012048192772</v>
      </c>
      <c r="AG125" s="12">
        <f t="shared" si="44"/>
        <v>-0.46746987951807245</v>
      </c>
      <c r="AH125" s="12">
        <f t="shared" si="45"/>
        <v>2.9879518072289155</v>
      </c>
      <c r="AI125" s="13">
        <f t="shared" si="51"/>
        <v>0.88674698795180718</v>
      </c>
      <c r="AJ125" s="11">
        <f t="shared" si="56"/>
        <v>115</v>
      </c>
      <c r="AK125" s="11">
        <f t="shared" si="57"/>
        <v>99</v>
      </c>
      <c r="AL125" s="11">
        <f t="shared" si="58"/>
        <v>17.2</v>
      </c>
      <c r="AM125" s="11">
        <f t="shared" si="59"/>
        <v>20.8</v>
      </c>
      <c r="AN125" s="11">
        <f t="shared" si="50"/>
        <v>3.6000000000000014</v>
      </c>
    </row>
    <row r="126" spans="1:40" s="14" customFormat="1" ht="15" customHeight="1" x14ac:dyDescent="0.55000000000000004">
      <c r="A126" s="10">
        <v>14</v>
      </c>
      <c r="B126" s="20" t="s">
        <v>271</v>
      </c>
      <c r="C126" s="14" t="s">
        <v>92</v>
      </c>
      <c r="D126" s="17">
        <v>384</v>
      </c>
      <c r="E126" s="17">
        <v>392.2</v>
      </c>
      <c r="F126" s="17">
        <v>243.2</v>
      </c>
      <c r="G126" s="17">
        <v>241</v>
      </c>
      <c r="H126" s="17">
        <v>61</v>
      </c>
      <c r="I126" s="17">
        <v>152</v>
      </c>
      <c r="J126" s="17">
        <v>137.19999999999999</v>
      </c>
      <c r="K126" s="17">
        <v>252.8</v>
      </c>
      <c r="L126" s="17">
        <v>103.3</v>
      </c>
      <c r="M126" s="17">
        <v>108.8</v>
      </c>
      <c r="N126" s="17">
        <v>16.399999999999999</v>
      </c>
      <c r="O126" s="17">
        <v>21.4</v>
      </c>
      <c r="P126" s="32">
        <v>15</v>
      </c>
      <c r="Q126" s="32">
        <v>27.5</v>
      </c>
      <c r="R126" s="32">
        <v>36</v>
      </c>
      <c r="S126" s="32">
        <v>47.5</v>
      </c>
      <c r="T126" s="32">
        <v>21.3</v>
      </c>
      <c r="U126" s="32">
        <v>13</v>
      </c>
      <c r="V126" s="32">
        <v>27.5</v>
      </c>
      <c r="W126" s="32">
        <v>36</v>
      </c>
      <c r="X126" s="32">
        <v>42</v>
      </c>
      <c r="Y126" s="32">
        <v>25</v>
      </c>
      <c r="Z126" s="32">
        <v>81.5</v>
      </c>
      <c r="AA126" s="32">
        <v>65.5</v>
      </c>
      <c r="AB126" s="16">
        <f t="shared" si="54"/>
        <v>81.5</v>
      </c>
      <c r="AC126" s="11">
        <f t="shared" si="55"/>
        <v>47.5</v>
      </c>
      <c r="AD126" s="12">
        <f t="shared" si="41"/>
        <v>4.7116564417177917</v>
      </c>
      <c r="AE126" s="12">
        <f t="shared" si="42"/>
        <v>2.9840490797546009</v>
      </c>
      <c r="AF126" s="12">
        <f t="shared" si="43"/>
        <v>1.8650306748466257</v>
      </c>
      <c r="AG126" s="12">
        <f t="shared" si="44"/>
        <v>0.18159509202454002</v>
      </c>
      <c r="AH126" s="12">
        <f t="shared" si="45"/>
        <v>3.1018404907975463</v>
      </c>
      <c r="AI126" s="13">
        <f t="shared" si="51"/>
        <v>0.74846625766871167</v>
      </c>
      <c r="AJ126" s="11">
        <f t="shared" si="56"/>
        <v>103.3</v>
      </c>
      <c r="AK126" s="11">
        <f t="shared" si="57"/>
        <v>108.8</v>
      </c>
      <c r="AL126" s="11">
        <f t="shared" si="58"/>
        <v>16.399999999999999</v>
      </c>
      <c r="AM126" s="11">
        <f t="shared" si="59"/>
        <v>21.4</v>
      </c>
      <c r="AN126" s="11">
        <f t="shared" si="50"/>
        <v>5</v>
      </c>
    </row>
    <row r="127" spans="1:40" s="14" customFormat="1" ht="15" customHeight="1" x14ac:dyDescent="0.55000000000000004">
      <c r="A127" s="10">
        <v>14</v>
      </c>
      <c r="B127" s="20" t="s">
        <v>271</v>
      </c>
      <c r="C127" s="14" t="s">
        <v>93</v>
      </c>
      <c r="D127" s="17">
        <v>371.2</v>
      </c>
      <c r="E127" s="17">
        <v>358.5</v>
      </c>
      <c r="F127" s="17">
        <v>225.2</v>
      </c>
      <c r="G127" s="17">
        <v>219.8</v>
      </c>
      <c r="H127" s="14">
        <v>46.7</v>
      </c>
      <c r="I127" s="17">
        <v>132.69999999999999</v>
      </c>
      <c r="J127" s="17">
        <v>120.3</v>
      </c>
      <c r="K127" s="17">
        <v>231</v>
      </c>
      <c r="L127" s="17">
        <v>110</v>
      </c>
      <c r="M127" s="17">
        <v>112</v>
      </c>
      <c r="N127" s="17">
        <v>13.6</v>
      </c>
      <c r="O127" s="17">
        <v>30.3</v>
      </c>
      <c r="P127" s="32">
        <v>14</v>
      </c>
      <c r="Q127" s="32">
        <v>25.8</v>
      </c>
      <c r="R127" s="32">
        <v>35.299999999999997</v>
      </c>
      <c r="S127" s="32">
        <v>42.8</v>
      </c>
      <c r="T127" s="32">
        <v>21</v>
      </c>
      <c r="U127" s="32">
        <v>15.5</v>
      </c>
      <c r="V127" s="32">
        <v>25.3</v>
      </c>
      <c r="W127" s="32">
        <v>29.6</v>
      </c>
      <c r="X127" s="32">
        <v>34.5</v>
      </c>
      <c r="Y127" s="32">
        <v>17</v>
      </c>
      <c r="Z127" s="32">
        <v>73</v>
      </c>
      <c r="AA127" s="32">
        <v>61</v>
      </c>
      <c r="AB127" s="16">
        <f t="shared" si="54"/>
        <v>73</v>
      </c>
      <c r="AC127" s="11">
        <f t="shared" si="55"/>
        <v>42.8</v>
      </c>
      <c r="AD127" s="12">
        <f t="shared" si="41"/>
        <v>5.0849315068493146</v>
      </c>
      <c r="AE127" s="12">
        <f t="shared" si="42"/>
        <v>3.0849315068493151</v>
      </c>
      <c r="AF127" s="12">
        <f t="shared" si="43"/>
        <v>1.817808219178082</v>
      </c>
      <c r="AG127" s="12">
        <f t="shared" si="44"/>
        <v>0.16986301369863002</v>
      </c>
      <c r="AH127" s="12">
        <f t="shared" si="45"/>
        <v>3.1643835616438358</v>
      </c>
      <c r="AI127" s="13">
        <f t="shared" si="51"/>
        <v>0.63972602739726037</v>
      </c>
      <c r="AJ127" s="11">
        <f t="shared" si="56"/>
        <v>110</v>
      </c>
      <c r="AK127" s="11">
        <f t="shared" si="57"/>
        <v>112</v>
      </c>
      <c r="AL127" s="11">
        <f t="shared" si="58"/>
        <v>13.6</v>
      </c>
      <c r="AM127" s="11">
        <f t="shared" si="59"/>
        <v>30.3</v>
      </c>
      <c r="AN127" s="11">
        <f t="shared" si="50"/>
        <v>16.700000000000003</v>
      </c>
    </row>
    <row r="128" spans="1:40" s="14" customFormat="1" ht="15.6" customHeight="1" x14ac:dyDescent="0.55000000000000004">
      <c r="A128" s="10">
        <v>14</v>
      </c>
      <c r="B128" s="20" t="s">
        <v>271</v>
      </c>
      <c r="C128" s="14" t="s">
        <v>94</v>
      </c>
      <c r="D128" s="17">
        <v>327</v>
      </c>
      <c r="E128" s="17">
        <v>335</v>
      </c>
      <c r="F128" s="17">
        <v>203</v>
      </c>
      <c r="G128" s="17">
        <v>195.5</v>
      </c>
      <c r="H128" s="14">
        <v>64</v>
      </c>
      <c r="I128" s="17">
        <v>119</v>
      </c>
      <c r="J128" s="17">
        <v>104</v>
      </c>
      <c r="K128" s="17">
        <v>233</v>
      </c>
      <c r="L128" s="17">
        <v>111</v>
      </c>
      <c r="M128" s="17">
        <v>115</v>
      </c>
      <c r="N128" s="17">
        <v>9.6999999999999993</v>
      </c>
      <c r="O128" s="17">
        <v>21.5</v>
      </c>
      <c r="P128" s="32">
        <v>14.3</v>
      </c>
      <c r="Q128" s="32">
        <v>25.7</v>
      </c>
      <c r="R128" s="32">
        <v>35</v>
      </c>
      <c r="S128" s="32">
        <v>42.8</v>
      </c>
      <c r="T128" s="32">
        <v>21</v>
      </c>
      <c r="U128" s="32">
        <v>15.5</v>
      </c>
      <c r="V128" s="32">
        <v>25.3</v>
      </c>
      <c r="W128" s="32">
        <v>29.6</v>
      </c>
      <c r="X128" s="32">
        <v>34.5</v>
      </c>
      <c r="Y128" s="32">
        <v>17</v>
      </c>
      <c r="Z128" s="32">
        <v>73</v>
      </c>
      <c r="AA128" s="32" t="s">
        <v>185</v>
      </c>
      <c r="AB128" s="16">
        <f t="shared" si="54"/>
        <v>73</v>
      </c>
      <c r="AC128" s="11">
        <f t="shared" si="55"/>
        <v>42.8</v>
      </c>
      <c r="AD128" s="12">
        <f t="shared" si="41"/>
        <v>4.4794520547945202</v>
      </c>
      <c r="AE128" s="12">
        <f t="shared" si="42"/>
        <v>2.7808219178082192</v>
      </c>
      <c r="AF128" s="12">
        <f t="shared" si="43"/>
        <v>1.6301369863013699</v>
      </c>
      <c r="AG128" s="12">
        <f t="shared" si="44"/>
        <v>0.20547945205479451</v>
      </c>
      <c r="AH128" s="12">
        <f t="shared" si="45"/>
        <v>3.1917808219178081</v>
      </c>
      <c r="AI128" s="13">
        <f t="shared" si="51"/>
        <v>0.87671232876712324</v>
      </c>
      <c r="AJ128" s="11">
        <f t="shared" si="56"/>
        <v>111</v>
      </c>
      <c r="AK128" s="11">
        <f t="shared" si="57"/>
        <v>115</v>
      </c>
      <c r="AL128" s="11">
        <f t="shared" si="58"/>
        <v>9.6999999999999993</v>
      </c>
      <c r="AM128" s="11">
        <f t="shared" si="59"/>
        <v>21.5</v>
      </c>
      <c r="AN128" s="11">
        <f t="shared" si="50"/>
        <v>11.8</v>
      </c>
    </row>
    <row r="129" spans="1:40" x14ac:dyDescent="0.55000000000000004">
      <c r="A129" s="10">
        <v>15</v>
      </c>
      <c r="B129" s="5" t="s">
        <v>272</v>
      </c>
      <c r="C129" s="10" t="s">
        <v>211</v>
      </c>
      <c r="D129" s="10">
        <v>300.3</v>
      </c>
      <c r="E129" s="10">
        <v>292.89999999999998</v>
      </c>
      <c r="F129" s="10">
        <v>253.6</v>
      </c>
      <c r="G129" s="10">
        <v>237.9</v>
      </c>
      <c r="H129" s="10">
        <v>143.69999999999999</v>
      </c>
      <c r="I129" s="10">
        <v>191.8</v>
      </c>
      <c r="J129" s="10">
        <v>191.2</v>
      </c>
      <c r="K129" s="10">
        <v>290.8</v>
      </c>
      <c r="L129" s="10">
        <v>71.2</v>
      </c>
      <c r="M129" s="10">
        <v>74.599999999999994</v>
      </c>
      <c r="N129" s="10">
        <v>-2.6</v>
      </c>
      <c r="O129" s="10">
        <v>0.7</v>
      </c>
      <c r="P129" s="30">
        <v>33.6</v>
      </c>
      <c r="Q129" s="30">
        <v>43.3</v>
      </c>
      <c r="R129" s="30">
        <v>57.8</v>
      </c>
      <c r="S129" s="30">
        <v>72.7</v>
      </c>
      <c r="T129" s="30">
        <v>49.5</v>
      </c>
      <c r="U129" s="30">
        <v>21.2</v>
      </c>
      <c r="V129" s="30">
        <v>34.9</v>
      </c>
      <c r="W129" s="30">
        <v>46.3</v>
      </c>
      <c r="X129" s="30">
        <v>46.6</v>
      </c>
      <c r="Y129" s="30">
        <v>25.8</v>
      </c>
      <c r="Z129" s="30">
        <v>140.30000000000001</v>
      </c>
      <c r="AA129" s="30">
        <v>95.9</v>
      </c>
      <c r="AB129" s="16">
        <f t="shared" ref="AB129:AB160" si="60">Z129</f>
        <v>140.30000000000001</v>
      </c>
      <c r="AC129" s="11">
        <f t="shared" ref="AC129:AC160" si="61">S129</f>
        <v>72.7</v>
      </c>
      <c r="AD129" s="12">
        <f t="shared" si="41"/>
        <v>2.1404133998574482</v>
      </c>
      <c r="AE129" s="12">
        <f t="shared" si="42"/>
        <v>1.8075552387740554</v>
      </c>
      <c r="AF129" s="12">
        <f t="shared" si="43"/>
        <v>1.3670705630791162</v>
      </c>
      <c r="AG129" s="12">
        <f t="shared" si="44"/>
        <v>4.2765502494655928E-3</v>
      </c>
      <c r="AH129" s="12">
        <f t="shared" si="45"/>
        <v>2.0727013542409121</v>
      </c>
      <c r="AI129" s="13">
        <f t="shared" si="51"/>
        <v>1.0242337847469707</v>
      </c>
      <c r="AJ129" s="11">
        <f t="shared" ref="AJ129:AJ160" si="62">L129</f>
        <v>71.2</v>
      </c>
      <c r="AK129" s="11">
        <f t="shared" ref="AK129:AK160" si="63">M129</f>
        <v>74.599999999999994</v>
      </c>
      <c r="AL129" s="11">
        <f t="shared" ref="AL129:AL160" si="64">N129</f>
        <v>-2.6</v>
      </c>
      <c r="AM129" s="11">
        <f t="shared" ref="AM129:AM160" si="65">O129</f>
        <v>0.7</v>
      </c>
      <c r="AN129" s="11">
        <f t="shared" si="50"/>
        <v>3.3</v>
      </c>
    </row>
    <row r="130" spans="1:40" s="14" customFormat="1" ht="15" customHeight="1" x14ac:dyDescent="0.55000000000000004">
      <c r="A130" s="10">
        <v>16</v>
      </c>
      <c r="B130" s="20" t="s">
        <v>273</v>
      </c>
      <c r="C130" s="14" t="s">
        <v>107</v>
      </c>
      <c r="D130" s="14">
        <v>685</v>
      </c>
      <c r="E130" s="14">
        <v>619.5</v>
      </c>
      <c r="F130" s="14">
        <v>359.5</v>
      </c>
      <c r="G130" s="14">
        <v>343</v>
      </c>
      <c r="H130" s="14">
        <v>-158.5</v>
      </c>
      <c r="I130" s="14">
        <v>166.3</v>
      </c>
      <c r="J130" s="14">
        <v>146.30000000000001</v>
      </c>
      <c r="K130" s="19">
        <f>(D130+E130)/3+H130</f>
        <v>276.33333333333331</v>
      </c>
      <c r="L130" s="14">
        <v>122</v>
      </c>
      <c r="M130" s="14">
        <v>129.5</v>
      </c>
      <c r="N130" s="14">
        <v>1</v>
      </c>
      <c r="O130" s="14">
        <v>7.3</v>
      </c>
      <c r="P130" s="30" t="s">
        <v>185</v>
      </c>
      <c r="Q130" s="30" t="s">
        <v>185</v>
      </c>
      <c r="R130" s="30" t="s">
        <v>185</v>
      </c>
      <c r="S130" s="30">
        <v>58</v>
      </c>
      <c r="T130" s="30">
        <v>27</v>
      </c>
      <c r="U130" s="30" t="s">
        <v>185</v>
      </c>
      <c r="V130" s="30" t="s">
        <v>185</v>
      </c>
      <c r="W130" s="30" t="s">
        <v>185</v>
      </c>
      <c r="X130" s="30" t="s">
        <v>185</v>
      </c>
      <c r="Y130" s="30" t="s">
        <v>185</v>
      </c>
      <c r="Z130" s="30">
        <v>93</v>
      </c>
      <c r="AA130" s="30" t="s">
        <v>185</v>
      </c>
      <c r="AB130" s="15">
        <f t="shared" si="60"/>
        <v>93</v>
      </c>
      <c r="AC130" s="15">
        <f t="shared" si="61"/>
        <v>58</v>
      </c>
      <c r="AD130" s="13">
        <f t="shared" ref="AD130:AD161" si="66">IF(AB130="NA","NA",D130/AB130)</f>
        <v>7.365591397849462</v>
      </c>
      <c r="AE130" s="13">
        <f t="shared" ref="AE130:AE161" si="67">IF(AB130="NA","NA",F130/AB130)</f>
        <v>3.8655913978494625</v>
      </c>
      <c r="AF130" s="13">
        <f t="shared" ref="AF130:AF161" si="68">IF(AB130="NA","NA",I130/AB130)</f>
        <v>1.7881720430107528</v>
      </c>
      <c r="AG130" s="13">
        <f t="shared" ref="AG130:AG161" si="69">IF(AB130="NA","NA",(I130-J130)/AB130)</f>
        <v>0.21505376344086022</v>
      </c>
      <c r="AH130" s="13">
        <f t="shared" ref="AH130:AH161" si="70">IF(AB130="NA","NA",K130/AB130)</f>
        <v>2.9713261648745517</v>
      </c>
      <c r="AI130" s="13">
        <f t="shared" si="51"/>
        <v>-1.7043010752688172</v>
      </c>
      <c r="AJ130" s="15">
        <f t="shared" si="62"/>
        <v>122</v>
      </c>
      <c r="AK130" s="15">
        <f t="shared" si="63"/>
        <v>129.5</v>
      </c>
      <c r="AL130" s="15">
        <f t="shared" si="64"/>
        <v>1</v>
      </c>
      <c r="AM130" s="15">
        <f t="shared" si="65"/>
        <v>7.3</v>
      </c>
      <c r="AN130" s="15">
        <f t="shared" ref="AN130:AN161" si="71">O130-N130</f>
        <v>6.3</v>
      </c>
    </row>
    <row r="131" spans="1:40" s="14" customFormat="1" ht="15" customHeight="1" x14ac:dyDescent="0.55000000000000004">
      <c r="A131" s="10">
        <v>16</v>
      </c>
      <c r="B131" s="20" t="s">
        <v>273</v>
      </c>
      <c r="C131" s="14" t="s">
        <v>108</v>
      </c>
      <c r="D131" s="14">
        <v>396</v>
      </c>
      <c r="E131" s="14">
        <v>388</v>
      </c>
      <c r="F131" s="14">
        <v>231</v>
      </c>
      <c r="G131" s="14">
        <v>225.5</v>
      </c>
      <c r="H131" s="14">
        <v>-85.7</v>
      </c>
      <c r="I131" s="14">
        <v>118</v>
      </c>
      <c r="J131" s="14">
        <v>117.5</v>
      </c>
      <c r="K131" s="19">
        <f>(D131+E131)/3+H131</f>
        <v>175.63333333333333</v>
      </c>
      <c r="L131" s="14">
        <v>123</v>
      </c>
      <c r="M131" s="14">
        <v>124</v>
      </c>
      <c r="N131" s="14">
        <v>-14.7</v>
      </c>
      <c r="O131" s="14">
        <v>-4</v>
      </c>
      <c r="P131" s="30" t="s">
        <v>185</v>
      </c>
      <c r="Q131" s="30">
        <v>28</v>
      </c>
      <c r="R131" s="30">
        <v>39</v>
      </c>
      <c r="S131" s="30">
        <v>54</v>
      </c>
      <c r="T131" s="30" t="s">
        <v>185</v>
      </c>
      <c r="U131" s="30" t="s">
        <v>185</v>
      </c>
      <c r="V131" s="30">
        <v>27</v>
      </c>
      <c r="W131" s="30">
        <v>39</v>
      </c>
      <c r="X131" s="30">
        <v>52</v>
      </c>
      <c r="Y131" s="30">
        <v>24</v>
      </c>
      <c r="Z131" s="30">
        <v>76</v>
      </c>
      <c r="AA131" s="30" t="s">
        <v>185</v>
      </c>
      <c r="AB131" s="15">
        <f t="shared" si="60"/>
        <v>76</v>
      </c>
      <c r="AC131" s="15">
        <f t="shared" si="61"/>
        <v>54</v>
      </c>
      <c r="AD131" s="13">
        <f t="shared" si="66"/>
        <v>5.2105263157894735</v>
      </c>
      <c r="AE131" s="13">
        <f t="shared" si="67"/>
        <v>3.0394736842105261</v>
      </c>
      <c r="AF131" s="13">
        <f t="shared" si="68"/>
        <v>1.5526315789473684</v>
      </c>
      <c r="AG131" s="13">
        <f t="shared" si="69"/>
        <v>6.5789473684210523E-3</v>
      </c>
      <c r="AH131" s="13">
        <f t="shared" si="70"/>
        <v>2.3109649122807014</v>
      </c>
      <c r="AI131" s="13">
        <f t="shared" si="51"/>
        <v>-1.1276315789473685</v>
      </c>
      <c r="AJ131" s="15">
        <f t="shared" si="62"/>
        <v>123</v>
      </c>
      <c r="AK131" s="15">
        <f t="shared" si="63"/>
        <v>124</v>
      </c>
      <c r="AL131" s="15">
        <f t="shared" si="64"/>
        <v>-14.7</v>
      </c>
      <c r="AM131" s="15">
        <f t="shared" si="65"/>
        <v>-4</v>
      </c>
      <c r="AN131" s="15">
        <f t="shared" si="71"/>
        <v>10.7</v>
      </c>
    </row>
    <row r="132" spans="1:40" s="14" customFormat="1" ht="15" customHeight="1" x14ac:dyDescent="0.55000000000000004">
      <c r="A132" s="10">
        <v>16</v>
      </c>
      <c r="B132" s="20" t="s">
        <v>273</v>
      </c>
      <c r="C132" s="14" t="s">
        <v>109</v>
      </c>
      <c r="D132" s="14">
        <v>272</v>
      </c>
      <c r="E132" s="14">
        <v>266.5</v>
      </c>
      <c r="F132" s="14">
        <v>164.7</v>
      </c>
      <c r="G132" s="14">
        <v>189.7</v>
      </c>
      <c r="H132" s="14">
        <v>46.3</v>
      </c>
      <c r="I132" s="14">
        <v>88.7</v>
      </c>
      <c r="J132" s="14">
        <v>134.30000000000001</v>
      </c>
      <c r="K132" s="19">
        <f t="shared" ref="K132" si="72">(D132+E132)/3+H132</f>
        <v>225.8</v>
      </c>
      <c r="L132" s="14">
        <v>110</v>
      </c>
      <c r="M132" s="14">
        <v>88.5</v>
      </c>
      <c r="N132" s="14">
        <v>-9</v>
      </c>
      <c r="O132" s="14">
        <v>2.2999999999999998</v>
      </c>
      <c r="P132" s="30" t="s">
        <v>185</v>
      </c>
      <c r="Q132" s="30" t="s">
        <v>185</v>
      </c>
      <c r="R132" s="30" t="s">
        <v>185</v>
      </c>
      <c r="S132" s="30" t="s">
        <v>185</v>
      </c>
      <c r="T132" s="30" t="s">
        <v>185</v>
      </c>
      <c r="U132" s="30" t="s">
        <v>185</v>
      </c>
      <c r="V132" s="30" t="s">
        <v>185</v>
      </c>
      <c r="W132" s="30" t="s">
        <v>185</v>
      </c>
      <c r="X132" s="30" t="s">
        <v>185</v>
      </c>
      <c r="Y132" s="30" t="s">
        <v>185</v>
      </c>
      <c r="Z132" s="30" t="s">
        <v>185</v>
      </c>
      <c r="AA132" s="30" t="s">
        <v>185</v>
      </c>
      <c r="AB132" s="15" t="str">
        <f t="shared" si="60"/>
        <v>NA</v>
      </c>
      <c r="AC132" s="15" t="str">
        <f t="shared" si="61"/>
        <v>NA</v>
      </c>
      <c r="AD132" s="13" t="str">
        <f t="shared" si="66"/>
        <v>NA</v>
      </c>
      <c r="AE132" s="13" t="str">
        <f t="shared" si="67"/>
        <v>NA</v>
      </c>
      <c r="AF132" s="13" t="str">
        <f t="shared" si="68"/>
        <v>NA</v>
      </c>
      <c r="AG132" s="13" t="str">
        <f t="shared" si="69"/>
        <v>NA</v>
      </c>
      <c r="AH132" s="13" t="str">
        <f t="shared" si="70"/>
        <v>NA</v>
      </c>
      <c r="AI132" s="13" t="str">
        <f t="shared" si="51"/>
        <v>NA</v>
      </c>
      <c r="AJ132" s="15">
        <f t="shared" si="62"/>
        <v>110</v>
      </c>
      <c r="AK132" s="15">
        <f t="shared" si="63"/>
        <v>88.5</v>
      </c>
      <c r="AL132" s="15">
        <f t="shared" si="64"/>
        <v>-9</v>
      </c>
      <c r="AM132" s="15">
        <f t="shared" si="65"/>
        <v>2.2999999999999998</v>
      </c>
      <c r="AN132" s="15">
        <f t="shared" si="71"/>
        <v>11.3</v>
      </c>
    </row>
    <row r="133" spans="1:40" ht="15" customHeight="1" x14ac:dyDescent="0.55000000000000004">
      <c r="A133" s="10">
        <v>17</v>
      </c>
      <c r="B133" s="20" t="s">
        <v>274</v>
      </c>
      <c r="C133" s="10" t="s">
        <v>99</v>
      </c>
      <c r="D133" s="10">
        <v>296</v>
      </c>
      <c r="E133" s="10">
        <v>289.7</v>
      </c>
      <c r="F133" s="10">
        <v>210</v>
      </c>
      <c r="G133" s="10">
        <v>200.8</v>
      </c>
      <c r="H133" s="10">
        <v>129</v>
      </c>
      <c r="I133" s="10">
        <v>154.5</v>
      </c>
      <c r="J133" s="10">
        <v>134.80000000000001</v>
      </c>
      <c r="K133" s="10">
        <v>287.5</v>
      </c>
      <c r="L133" s="10">
        <v>82</v>
      </c>
      <c r="M133" s="10">
        <v>85.7</v>
      </c>
      <c r="N133" s="10">
        <v>0.8</v>
      </c>
      <c r="O133" s="10">
        <v>-5.4</v>
      </c>
      <c r="P133" s="30">
        <v>23.3</v>
      </c>
      <c r="Q133" s="30">
        <v>30.5</v>
      </c>
      <c r="R133" s="30">
        <v>31</v>
      </c>
      <c r="S133" s="30">
        <v>42.5</v>
      </c>
      <c r="T133" s="30">
        <v>34.5</v>
      </c>
      <c r="U133" s="30">
        <v>20</v>
      </c>
      <c r="V133" s="30">
        <v>23.8</v>
      </c>
      <c r="W133" s="30">
        <v>32</v>
      </c>
      <c r="X133" s="30">
        <v>39.299999999999997</v>
      </c>
      <c r="Y133" s="30">
        <v>22</v>
      </c>
      <c r="Z133" s="30">
        <v>78</v>
      </c>
      <c r="AA133" s="30">
        <v>71</v>
      </c>
      <c r="AB133" s="11">
        <f t="shared" si="60"/>
        <v>78</v>
      </c>
      <c r="AC133" s="11">
        <f t="shared" si="61"/>
        <v>42.5</v>
      </c>
      <c r="AD133" s="12">
        <f t="shared" si="66"/>
        <v>3.7948717948717947</v>
      </c>
      <c r="AE133" s="12">
        <f t="shared" si="67"/>
        <v>2.6923076923076925</v>
      </c>
      <c r="AF133" s="12">
        <f t="shared" si="68"/>
        <v>1.9807692307692308</v>
      </c>
      <c r="AG133" s="12">
        <f t="shared" si="69"/>
        <v>0.25256410256410244</v>
      </c>
      <c r="AH133" s="12">
        <f t="shared" si="70"/>
        <v>3.6858974358974357</v>
      </c>
      <c r="AI133" s="13">
        <f t="shared" si="51"/>
        <v>1.6538461538461537</v>
      </c>
      <c r="AJ133" s="11">
        <f t="shared" si="62"/>
        <v>82</v>
      </c>
      <c r="AK133" s="11">
        <f t="shared" si="63"/>
        <v>85.7</v>
      </c>
      <c r="AL133" s="11">
        <f t="shared" si="64"/>
        <v>0.8</v>
      </c>
      <c r="AM133" s="11">
        <f t="shared" si="65"/>
        <v>-5.4</v>
      </c>
      <c r="AN133" s="11">
        <f t="shared" si="71"/>
        <v>-6.2</v>
      </c>
    </row>
    <row r="134" spans="1:40" ht="15" customHeight="1" x14ac:dyDescent="0.55000000000000004">
      <c r="A134" s="10">
        <v>17</v>
      </c>
      <c r="B134" s="20" t="s">
        <v>274</v>
      </c>
      <c r="C134" s="10" t="s">
        <v>100</v>
      </c>
      <c r="D134" s="10">
        <v>314.3</v>
      </c>
      <c r="E134" s="10">
        <v>316.3</v>
      </c>
      <c r="F134" s="10">
        <v>197</v>
      </c>
      <c r="G134" s="10">
        <v>219.3</v>
      </c>
      <c r="H134" s="10">
        <v>88.8</v>
      </c>
      <c r="I134" s="10">
        <v>111.5</v>
      </c>
      <c r="J134" s="10">
        <v>151.30000000000001</v>
      </c>
      <c r="K134" s="10">
        <v>245.3</v>
      </c>
      <c r="L134" s="10">
        <v>104.3</v>
      </c>
      <c r="M134" s="10">
        <v>91</v>
      </c>
      <c r="N134" s="10">
        <v>-9.8000000000000007</v>
      </c>
      <c r="O134" s="10">
        <v>-7.7</v>
      </c>
      <c r="P134" s="30">
        <v>23</v>
      </c>
      <c r="Q134" s="30">
        <v>31.7</v>
      </c>
      <c r="R134" s="30">
        <v>34</v>
      </c>
      <c r="S134" s="30">
        <v>43.3</v>
      </c>
      <c r="T134" s="30">
        <v>31</v>
      </c>
      <c r="U134" s="30">
        <v>18.8</v>
      </c>
      <c r="V134" s="30">
        <v>23.3</v>
      </c>
      <c r="W134" s="30">
        <v>34</v>
      </c>
      <c r="X134" s="30" t="s">
        <v>23</v>
      </c>
      <c r="Y134" s="30">
        <v>18</v>
      </c>
      <c r="Z134" s="30">
        <v>88.8</v>
      </c>
      <c r="AA134" s="30" t="s">
        <v>185</v>
      </c>
      <c r="AB134" s="11">
        <f t="shared" si="60"/>
        <v>88.8</v>
      </c>
      <c r="AC134" s="11">
        <f t="shared" si="61"/>
        <v>43.3</v>
      </c>
      <c r="AD134" s="12">
        <f t="shared" si="66"/>
        <v>3.5394144144144146</v>
      </c>
      <c r="AE134" s="12">
        <f t="shared" si="67"/>
        <v>2.2184684684684686</v>
      </c>
      <c r="AF134" s="12">
        <f t="shared" si="68"/>
        <v>1.2556306306306306</v>
      </c>
      <c r="AG134" s="12">
        <f t="shared" si="69"/>
        <v>-0.44819819819819834</v>
      </c>
      <c r="AH134" s="12">
        <f t="shared" si="70"/>
        <v>2.7623873873873874</v>
      </c>
      <c r="AI134" s="13">
        <f t="shared" si="51"/>
        <v>1</v>
      </c>
      <c r="AJ134" s="11">
        <f t="shared" si="62"/>
        <v>104.3</v>
      </c>
      <c r="AK134" s="11">
        <f t="shared" si="63"/>
        <v>91</v>
      </c>
      <c r="AL134" s="11">
        <f t="shared" si="64"/>
        <v>-9.8000000000000007</v>
      </c>
      <c r="AM134" s="11">
        <f t="shared" si="65"/>
        <v>-7.7</v>
      </c>
      <c r="AN134" s="11">
        <f t="shared" si="71"/>
        <v>2.1000000000000005</v>
      </c>
    </row>
    <row r="135" spans="1:40" ht="15" customHeight="1" x14ac:dyDescent="0.55000000000000004">
      <c r="A135" s="10">
        <v>17</v>
      </c>
      <c r="B135" s="20" t="s">
        <v>274</v>
      </c>
      <c r="C135" s="10" t="s">
        <v>101</v>
      </c>
      <c r="D135" s="10">
        <v>317</v>
      </c>
      <c r="E135" s="10">
        <v>312.39999999999998</v>
      </c>
      <c r="F135" s="10">
        <v>203</v>
      </c>
      <c r="G135" s="10">
        <v>220.2</v>
      </c>
      <c r="H135" s="10">
        <v>86.6</v>
      </c>
      <c r="I135" s="10">
        <v>126.4</v>
      </c>
      <c r="J135" s="10">
        <v>152.80000000000001</v>
      </c>
      <c r="K135" s="10">
        <v>241.8</v>
      </c>
      <c r="L135" s="10">
        <v>101</v>
      </c>
      <c r="M135" s="10">
        <v>89</v>
      </c>
      <c r="N135" s="10">
        <v>-7.4</v>
      </c>
      <c r="O135" s="10">
        <v>3</v>
      </c>
      <c r="P135" s="30">
        <v>18.8</v>
      </c>
      <c r="Q135" s="30">
        <v>28.6</v>
      </c>
      <c r="R135" s="30">
        <v>35.799999999999997</v>
      </c>
      <c r="S135" s="30">
        <v>36.799999999999997</v>
      </c>
      <c r="T135" s="30">
        <v>25.3</v>
      </c>
      <c r="U135" s="30">
        <v>14.3</v>
      </c>
      <c r="V135" s="30">
        <v>26.3</v>
      </c>
      <c r="W135" s="30">
        <v>28</v>
      </c>
      <c r="X135" s="30">
        <v>33</v>
      </c>
      <c r="Y135" s="30">
        <v>21.5</v>
      </c>
      <c r="Z135" s="30">
        <v>66.8</v>
      </c>
      <c r="AA135" s="30">
        <v>57</v>
      </c>
      <c r="AB135" s="11">
        <f t="shared" si="60"/>
        <v>66.8</v>
      </c>
      <c r="AC135" s="11">
        <f t="shared" si="61"/>
        <v>36.799999999999997</v>
      </c>
      <c r="AD135" s="12">
        <f t="shared" si="66"/>
        <v>4.7455089820359282</v>
      </c>
      <c r="AE135" s="12">
        <f t="shared" si="67"/>
        <v>3.0389221556886228</v>
      </c>
      <c r="AF135" s="12">
        <f t="shared" si="68"/>
        <v>1.8922155688622757</v>
      </c>
      <c r="AG135" s="12">
        <f t="shared" si="69"/>
        <v>-0.39520958083832347</v>
      </c>
      <c r="AH135" s="12">
        <f t="shared" si="70"/>
        <v>3.6197604790419167</v>
      </c>
      <c r="AI135" s="13">
        <f t="shared" si="51"/>
        <v>1.2964071856287425</v>
      </c>
      <c r="AJ135" s="11">
        <f t="shared" si="62"/>
        <v>101</v>
      </c>
      <c r="AK135" s="11">
        <f t="shared" si="63"/>
        <v>89</v>
      </c>
      <c r="AL135" s="11">
        <f t="shared" si="64"/>
        <v>-7.4</v>
      </c>
      <c r="AM135" s="11">
        <f t="shared" si="65"/>
        <v>3</v>
      </c>
      <c r="AN135" s="11">
        <f t="shared" si="71"/>
        <v>10.4</v>
      </c>
    </row>
    <row r="136" spans="1:40" ht="15" customHeight="1" x14ac:dyDescent="0.55000000000000004">
      <c r="A136" s="10">
        <v>17</v>
      </c>
      <c r="B136" s="20" t="s">
        <v>274</v>
      </c>
      <c r="C136" s="10" t="s">
        <v>102</v>
      </c>
      <c r="D136" s="10">
        <v>292.5</v>
      </c>
      <c r="E136" s="10">
        <v>298.3</v>
      </c>
      <c r="F136" s="10">
        <v>256</v>
      </c>
      <c r="G136" s="10">
        <v>233.3</v>
      </c>
      <c r="H136" s="10">
        <v>81.5</v>
      </c>
      <c r="I136" s="10">
        <v>198.7</v>
      </c>
      <c r="J136" s="10">
        <v>154</v>
      </c>
      <c r="K136" s="10">
        <v>269.5</v>
      </c>
      <c r="L136" s="10">
        <v>85.5</v>
      </c>
      <c r="M136" s="10">
        <v>97.5</v>
      </c>
      <c r="N136" s="10">
        <v>0</v>
      </c>
      <c r="O136" s="10">
        <v>3.3</v>
      </c>
      <c r="P136" s="30">
        <v>23</v>
      </c>
      <c r="Q136" s="30">
        <v>30.3</v>
      </c>
      <c r="R136" s="30">
        <v>35.5</v>
      </c>
      <c r="S136" s="30">
        <v>40.5</v>
      </c>
      <c r="T136" s="30" t="s">
        <v>185</v>
      </c>
      <c r="U136" s="30">
        <v>18.7</v>
      </c>
      <c r="V136" s="30">
        <v>25</v>
      </c>
      <c r="W136" s="30">
        <v>30.3</v>
      </c>
      <c r="X136" s="30">
        <v>35.6</v>
      </c>
      <c r="Y136" s="30">
        <v>27</v>
      </c>
      <c r="Z136" s="30">
        <v>90</v>
      </c>
      <c r="AA136" s="30">
        <v>65.5</v>
      </c>
      <c r="AB136" s="11">
        <f t="shared" si="60"/>
        <v>90</v>
      </c>
      <c r="AC136" s="11">
        <f t="shared" si="61"/>
        <v>40.5</v>
      </c>
      <c r="AD136" s="12">
        <f t="shared" si="66"/>
        <v>3.25</v>
      </c>
      <c r="AE136" s="12">
        <f t="shared" si="67"/>
        <v>2.8444444444444446</v>
      </c>
      <c r="AF136" s="12">
        <f t="shared" si="68"/>
        <v>2.2077777777777778</v>
      </c>
      <c r="AG136" s="12">
        <f t="shared" si="69"/>
        <v>0.49666666666666653</v>
      </c>
      <c r="AH136" s="12">
        <f t="shared" si="70"/>
        <v>2.9944444444444445</v>
      </c>
      <c r="AI136" s="13">
        <f t="shared" ref="AI136:AI167" si="73">IF(AB136="NA","NA",H136/AB136)</f>
        <v>0.90555555555555556</v>
      </c>
      <c r="AJ136" s="11">
        <f t="shared" si="62"/>
        <v>85.5</v>
      </c>
      <c r="AK136" s="11">
        <f t="shared" si="63"/>
        <v>97.5</v>
      </c>
      <c r="AL136" s="11">
        <f t="shared" si="64"/>
        <v>0</v>
      </c>
      <c r="AM136" s="11">
        <f t="shared" si="65"/>
        <v>3.3</v>
      </c>
      <c r="AN136" s="11">
        <f t="shared" si="71"/>
        <v>3.3</v>
      </c>
    </row>
    <row r="137" spans="1:40" ht="15" customHeight="1" x14ac:dyDescent="0.55000000000000004">
      <c r="A137" s="10">
        <v>17</v>
      </c>
      <c r="B137" s="20" t="s">
        <v>274</v>
      </c>
      <c r="C137" s="10" t="s">
        <v>103</v>
      </c>
      <c r="D137" s="10">
        <v>282.89999999999998</v>
      </c>
      <c r="E137" s="10">
        <v>270.3</v>
      </c>
      <c r="F137" s="10">
        <v>229.8</v>
      </c>
      <c r="G137" s="10">
        <v>209.9</v>
      </c>
      <c r="H137" s="10">
        <v>128.30000000000001</v>
      </c>
      <c r="I137" s="10">
        <v>179.3</v>
      </c>
      <c r="J137" s="10">
        <v>159</v>
      </c>
      <c r="K137" s="10">
        <v>264.3</v>
      </c>
      <c r="L137" s="10">
        <v>75.3</v>
      </c>
      <c r="M137" s="10">
        <v>80.099999999999994</v>
      </c>
      <c r="N137" s="10">
        <v>-9.9</v>
      </c>
      <c r="O137" s="10">
        <v>-4.0999999999999996</v>
      </c>
      <c r="P137" s="30">
        <v>22</v>
      </c>
      <c r="Q137" s="30">
        <v>27</v>
      </c>
      <c r="R137" s="30">
        <v>30.5</v>
      </c>
      <c r="S137" s="30">
        <v>41</v>
      </c>
      <c r="T137" s="30">
        <v>27.8</v>
      </c>
      <c r="U137" s="30">
        <v>17.3</v>
      </c>
      <c r="V137" s="30">
        <v>23.4</v>
      </c>
      <c r="W137" s="30">
        <v>29.7</v>
      </c>
      <c r="X137" s="30">
        <v>39</v>
      </c>
      <c r="Y137" s="30">
        <v>22.8</v>
      </c>
      <c r="Z137" s="30">
        <v>79.599999999999994</v>
      </c>
      <c r="AA137" s="30">
        <v>68</v>
      </c>
      <c r="AB137" s="11">
        <f t="shared" si="60"/>
        <v>79.599999999999994</v>
      </c>
      <c r="AC137" s="11">
        <f t="shared" si="61"/>
        <v>41</v>
      </c>
      <c r="AD137" s="12">
        <f t="shared" si="66"/>
        <v>3.5540201005025125</v>
      </c>
      <c r="AE137" s="12">
        <f t="shared" si="67"/>
        <v>2.8869346733668344</v>
      </c>
      <c r="AF137" s="12">
        <f t="shared" si="68"/>
        <v>2.2525125628140708</v>
      </c>
      <c r="AG137" s="12">
        <f t="shared" si="69"/>
        <v>0.25502512562814089</v>
      </c>
      <c r="AH137" s="12">
        <f t="shared" si="70"/>
        <v>3.3203517587939704</v>
      </c>
      <c r="AI137" s="13">
        <f t="shared" si="73"/>
        <v>1.6118090452261309</v>
      </c>
      <c r="AJ137" s="11">
        <f t="shared" si="62"/>
        <v>75.3</v>
      </c>
      <c r="AK137" s="11">
        <f t="shared" si="63"/>
        <v>80.099999999999994</v>
      </c>
      <c r="AL137" s="11">
        <f t="shared" si="64"/>
        <v>-9.9</v>
      </c>
      <c r="AM137" s="11">
        <f t="shared" si="65"/>
        <v>-4.0999999999999996</v>
      </c>
      <c r="AN137" s="11">
        <f t="shared" si="71"/>
        <v>5.8000000000000007</v>
      </c>
    </row>
    <row r="138" spans="1:40" ht="15" customHeight="1" x14ac:dyDescent="0.55000000000000004">
      <c r="A138" s="10">
        <v>17</v>
      </c>
      <c r="B138" s="20" t="s">
        <v>274</v>
      </c>
      <c r="C138" s="10" t="s">
        <v>104</v>
      </c>
      <c r="D138" s="10">
        <v>267.3</v>
      </c>
      <c r="E138" s="10">
        <v>263.39999999999998</v>
      </c>
      <c r="F138" s="10">
        <v>172.9</v>
      </c>
      <c r="G138" s="10">
        <v>189.2</v>
      </c>
      <c r="H138" s="10">
        <v>89</v>
      </c>
      <c r="I138" s="10">
        <v>113</v>
      </c>
      <c r="J138" s="10">
        <v>137</v>
      </c>
      <c r="K138" s="10">
        <v>221.4</v>
      </c>
      <c r="L138" s="10">
        <v>95.8</v>
      </c>
      <c r="M138" s="10">
        <v>87.1</v>
      </c>
      <c r="N138" s="10">
        <v>-5.5</v>
      </c>
      <c r="O138" s="10">
        <v>-0.5</v>
      </c>
      <c r="P138" s="30">
        <v>18</v>
      </c>
      <c r="Q138" s="30">
        <v>24.8</v>
      </c>
      <c r="R138" s="30">
        <v>29.7</v>
      </c>
      <c r="S138" s="30">
        <v>33.5</v>
      </c>
      <c r="T138" s="30">
        <v>26.8</v>
      </c>
      <c r="U138" s="30">
        <v>15.8</v>
      </c>
      <c r="V138" s="30">
        <v>25.4</v>
      </c>
      <c r="W138" s="30">
        <v>30.9</v>
      </c>
      <c r="X138" s="30">
        <v>35.700000000000003</v>
      </c>
      <c r="Y138" s="30">
        <v>22</v>
      </c>
      <c r="Z138" s="30">
        <v>67</v>
      </c>
      <c r="AA138" s="30">
        <v>57.3</v>
      </c>
      <c r="AB138" s="11">
        <f t="shared" si="60"/>
        <v>67</v>
      </c>
      <c r="AC138" s="11">
        <f t="shared" si="61"/>
        <v>33.5</v>
      </c>
      <c r="AD138" s="12">
        <f t="shared" si="66"/>
        <v>3.9895522388059703</v>
      </c>
      <c r="AE138" s="12">
        <f t="shared" si="67"/>
        <v>2.5805970149253734</v>
      </c>
      <c r="AF138" s="12">
        <f t="shared" si="68"/>
        <v>1.6865671641791045</v>
      </c>
      <c r="AG138" s="12">
        <f t="shared" si="69"/>
        <v>-0.35820895522388058</v>
      </c>
      <c r="AH138" s="12">
        <f t="shared" si="70"/>
        <v>3.3044776119402988</v>
      </c>
      <c r="AI138" s="13">
        <f t="shared" si="73"/>
        <v>1.3283582089552239</v>
      </c>
      <c r="AJ138" s="11">
        <f t="shared" si="62"/>
        <v>95.8</v>
      </c>
      <c r="AK138" s="11">
        <f t="shared" si="63"/>
        <v>87.1</v>
      </c>
      <c r="AL138" s="11">
        <f t="shared" si="64"/>
        <v>-5.5</v>
      </c>
      <c r="AM138" s="11">
        <f t="shared" si="65"/>
        <v>-0.5</v>
      </c>
      <c r="AN138" s="11">
        <f t="shared" si="71"/>
        <v>5</v>
      </c>
    </row>
    <row r="139" spans="1:40" ht="15" customHeight="1" x14ac:dyDescent="0.55000000000000004">
      <c r="A139" s="10">
        <v>17</v>
      </c>
      <c r="B139" s="20" t="s">
        <v>274</v>
      </c>
      <c r="C139" s="10" t="s">
        <v>105</v>
      </c>
      <c r="D139" s="10">
        <v>343.2</v>
      </c>
      <c r="E139" s="10">
        <v>341.4</v>
      </c>
      <c r="F139" s="10">
        <v>209.6</v>
      </c>
      <c r="G139" s="10">
        <v>219.3</v>
      </c>
      <c r="H139" s="10">
        <v>65.3</v>
      </c>
      <c r="I139" s="10">
        <v>122.9</v>
      </c>
      <c r="J139" s="10">
        <v>138.5</v>
      </c>
      <c r="K139" s="10">
        <v>237.2</v>
      </c>
      <c r="L139" s="10">
        <v>108.3</v>
      </c>
      <c r="M139" s="10">
        <v>101.4</v>
      </c>
      <c r="N139" s="10">
        <v>0.9</v>
      </c>
      <c r="O139" s="10">
        <v>6.4</v>
      </c>
      <c r="P139" s="30">
        <v>22.8</v>
      </c>
      <c r="Q139" s="30">
        <v>25.8</v>
      </c>
      <c r="R139" s="30">
        <v>31.9</v>
      </c>
      <c r="S139" s="30">
        <v>40.1</v>
      </c>
      <c r="T139" s="30">
        <v>32.6</v>
      </c>
      <c r="U139" s="30">
        <v>22.5</v>
      </c>
      <c r="V139" s="30">
        <v>26.3</v>
      </c>
      <c r="W139" s="30">
        <v>32.299999999999997</v>
      </c>
      <c r="X139" s="30">
        <v>40.1</v>
      </c>
      <c r="Y139" s="30">
        <v>26</v>
      </c>
      <c r="Z139" s="30">
        <v>86</v>
      </c>
      <c r="AA139" s="30">
        <v>72.400000000000006</v>
      </c>
      <c r="AB139" s="11">
        <f t="shared" si="60"/>
        <v>86</v>
      </c>
      <c r="AC139" s="11">
        <f t="shared" si="61"/>
        <v>40.1</v>
      </c>
      <c r="AD139" s="12">
        <f t="shared" si="66"/>
        <v>3.9906976744186045</v>
      </c>
      <c r="AE139" s="12">
        <f t="shared" si="67"/>
        <v>2.4372093023255812</v>
      </c>
      <c r="AF139" s="12">
        <f t="shared" si="68"/>
        <v>1.4290697674418604</v>
      </c>
      <c r="AG139" s="12">
        <f t="shared" si="69"/>
        <v>-0.18139534883720923</v>
      </c>
      <c r="AH139" s="12">
        <f t="shared" si="70"/>
        <v>2.7581395348837208</v>
      </c>
      <c r="AI139" s="13">
        <f t="shared" si="73"/>
        <v>0.75930232558139532</v>
      </c>
      <c r="AJ139" s="11">
        <f t="shared" si="62"/>
        <v>108.3</v>
      </c>
      <c r="AK139" s="11">
        <f t="shared" si="63"/>
        <v>101.4</v>
      </c>
      <c r="AL139" s="11">
        <f t="shared" si="64"/>
        <v>0.9</v>
      </c>
      <c r="AM139" s="11">
        <f t="shared" si="65"/>
        <v>6.4</v>
      </c>
      <c r="AN139" s="11">
        <f t="shared" si="71"/>
        <v>5.5</v>
      </c>
    </row>
    <row r="140" spans="1:40" ht="15" customHeight="1" x14ac:dyDescent="0.55000000000000004">
      <c r="A140" s="10">
        <v>17</v>
      </c>
      <c r="B140" s="20" t="s">
        <v>274</v>
      </c>
      <c r="C140" s="10" t="s">
        <v>106</v>
      </c>
      <c r="D140" s="10">
        <v>263.5</v>
      </c>
      <c r="E140" s="10">
        <v>261.5</v>
      </c>
      <c r="F140" s="10">
        <v>182.7</v>
      </c>
      <c r="G140" s="10">
        <v>192</v>
      </c>
      <c r="H140" s="10">
        <v>89.8</v>
      </c>
      <c r="I140" s="10">
        <v>135.30000000000001</v>
      </c>
      <c r="J140" s="10">
        <v>130</v>
      </c>
      <c r="K140" s="10">
        <v>211</v>
      </c>
      <c r="L140" s="10">
        <v>79</v>
      </c>
      <c r="M140" s="10">
        <v>82.5</v>
      </c>
      <c r="N140" s="10">
        <v>-9.8000000000000007</v>
      </c>
      <c r="O140" s="10">
        <v>-25</v>
      </c>
      <c r="P140" s="30">
        <v>21</v>
      </c>
      <c r="Q140" s="30">
        <v>30.5</v>
      </c>
      <c r="R140" s="30">
        <v>35</v>
      </c>
      <c r="S140" s="30">
        <v>42.5</v>
      </c>
      <c r="T140" s="30">
        <v>33</v>
      </c>
      <c r="U140" s="30" t="s">
        <v>185</v>
      </c>
      <c r="V140" s="30" t="s">
        <v>185</v>
      </c>
      <c r="W140" s="30">
        <v>28</v>
      </c>
      <c r="X140" s="30" t="s">
        <v>185</v>
      </c>
      <c r="Y140" s="30">
        <v>26</v>
      </c>
      <c r="Z140" s="30">
        <v>92</v>
      </c>
      <c r="AA140" s="30" t="s">
        <v>185</v>
      </c>
      <c r="AB140" s="11">
        <f t="shared" si="60"/>
        <v>92</v>
      </c>
      <c r="AC140" s="11">
        <f t="shared" si="61"/>
        <v>42.5</v>
      </c>
      <c r="AD140" s="12">
        <f t="shared" si="66"/>
        <v>2.8641304347826089</v>
      </c>
      <c r="AE140" s="12">
        <f t="shared" si="67"/>
        <v>1.9858695652173912</v>
      </c>
      <c r="AF140" s="12">
        <f t="shared" si="68"/>
        <v>1.4706521739130436</v>
      </c>
      <c r="AG140" s="12">
        <f t="shared" si="69"/>
        <v>5.7608695652174038E-2</v>
      </c>
      <c r="AH140" s="12">
        <f t="shared" si="70"/>
        <v>2.2934782608695654</v>
      </c>
      <c r="AI140" s="13">
        <f t="shared" si="73"/>
        <v>0.97608695652173905</v>
      </c>
      <c r="AJ140" s="11">
        <f t="shared" si="62"/>
        <v>79</v>
      </c>
      <c r="AK140" s="11">
        <f t="shared" si="63"/>
        <v>82.5</v>
      </c>
      <c r="AL140" s="11">
        <f t="shared" si="64"/>
        <v>-9.8000000000000007</v>
      </c>
      <c r="AM140" s="11">
        <f t="shared" si="65"/>
        <v>-25</v>
      </c>
      <c r="AN140" s="11">
        <f t="shared" si="71"/>
        <v>-15.2</v>
      </c>
    </row>
    <row r="141" spans="1:40" x14ac:dyDescent="0.55000000000000004">
      <c r="A141" s="10">
        <v>18</v>
      </c>
      <c r="B141" s="20" t="s">
        <v>275</v>
      </c>
      <c r="C141" s="10" t="s">
        <v>199</v>
      </c>
      <c r="D141" s="10">
        <v>100</v>
      </c>
      <c r="E141" s="10">
        <v>85</v>
      </c>
      <c r="F141" s="10">
        <v>65.5</v>
      </c>
      <c r="G141" s="10">
        <v>55.5</v>
      </c>
      <c r="H141" s="10">
        <v>8.6999999999999993</v>
      </c>
      <c r="I141" s="10">
        <v>41.5</v>
      </c>
      <c r="J141" s="10">
        <v>35.5</v>
      </c>
      <c r="K141" s="10">
        <v>55</v>
      </c>
      <c r="L141" s="10">
        <v>100</v>
      </c>
      <c r="M141" s="10">
        <v>99</v>
      </c>
      <c r="N141" s="10">
        <v>14</v>
      </c>
      <c r="O141" s="10">
        <v>19.7</v>
      </c>
      <c r="P141" s="30">
        <v>4</v>
      </c>
      <c r="Q141" s="30">
        <v>5.7</v>
      </c>
      <c r="R141" s="30">
        <v>9</v>
      </c>
      <c r="S141" s="30">
        <v>11</v>
      </c>
      <c r="T141" s="30">
        <v>5</v>
      </c>
      <c r="U141" s="30">
        <v>3</v>
      </c>
      <c r="V141" s="30">
        <v>3.7</v>
      </c>
      <c r="W141" s="30">
        <v>6.7</v>
      </c>
      <c r="X141" s="30">
        <v>9</v>
      </c>
      <c r="Y141" s="30">
        <v>3</v>
      </c>
      <c r="Z141" s="30">
        <v>14</v>
      </c>
      <c r="AA141" s="30">
        <v>11</v>
      </c>
      <c r="AB141" s="11">
        <f t="shared" si="60"/>
        <v>14</v>
      </c>
      <c r="AC141" s="11">
        <f t="shared" si="61"/>
        <v>11</v>
      </c>
      <c r="AD141" s="12">
        <f t="shared" si="66"/>
        <v>7.1428571428571432</v>
      </c>
      <c r="AE141" s="12">
        <f t="shared" si="67"/>
        <v>4.6785714285714288</v>
      </c>
      <c r="AF141" s="12">
        <f t="shared" si="68"/>
        <v>2.9642857142857144</v>
      </c>
      <c r="AG141" s="12">
        <f t="shared" si="69"/>
        <v>0.42857142857142855</v>
      </c>
      <c r="AH141" s="12">
        <f t="shared" si="70"/>
        <v>3.9285714285714284</v>
      </c>
      <c r="AI141" s="13">
        <f t="shared" si="73"/>
        <v>0.62142857142857133</v>
      </c>
      <c r="AJ141" s="11">
        <f t="shared" si="62"/>
        <v>100</v>
      </c>
      <c r="AK141" s="11">
        <f t="shared" si="63"/>
        <v>99</v>
      </c>
      <c r="AL141" s="11">
        <f t="shared" si="64"/>
        <v>14</v>
      </c>
      <c r="AM141" s="11">
        <f t="shared" si="65"/>
        <v>19.7</v>
      </c>
      <c r="AN141" s="11">
        <f t="shared" si="71"/>
        <v>5.6999999999999993</v>
      </c>
    </row>
    <row r="142" spans="1:40" x14ac:dyDescent="0.55000000000000004">
      <c r="A142" s="10">
        <v>18</v>
      </c>
      <c r="B142" s="20" t="s">
        <v>275</v>
      </c>
      <c r="C142" s="10" t="s">
        <v>200</v>
      </c>
      <c r="D142" s="10">
        <v>111.5</v>
      </c>
      <c r="E142" s="10">
        <v>115</v>
      </c>
      <c r="F142" s="10">
        <v>66.7</v>
      </c>
      <c r="G142" s="10">
        <v>65.3</v>
      </c>
      <c r="H142" s="10">
        <v>-5.5</v>
      </c>
      <c r="I142" s="10">
        <v>36.299999999999997</v>
      </c>
      <c r="J142" s="10">
        <v>31.7</v>
      </c>
      <c r="K142" s="10">
        <v>51</v>
      </c>
      <c r="L142" s="10">
        <v>114</v>
      </c>
      <c r="M142" s="10">
        <v>122</v>
      </c>
      <c r="N142" s="10">
        <v>16.8</v>
      </c>
      <c r="O142" s="10">
        <v>23.7</v>
      </c>
      <c r="P142" s="30">
        <v>3.5</v>
      </c>
      <c r="Q142" s="30">
        <v>4.8</v>
      </c>
      <c r="R142" s="30">
        <v>7.5</v>
      </c>
      <c r="S142" s="30">
        <v>9.8000000000000007</v>
      </c>
      <c r="T142" s="30">
        <v>3</v>
      </c>
      <c r="U142" s="30">
        <v>2.5</v>
      </c>
      <c r="V142" s="30">
        <v>3.5</v>
      </c>
      <c r="W142" s="30">
        <v>5</v>
      </c>
      <c r="X142" s="30">
        <v>8</v>
      </c>
      <c r="Y142" s="30">
        <v>3.3</v>
      </c>
      <c r="Z142" s="30">
        <v>13</v>
      </c>
      <c r="AA142" s="30">
        <v>10</v>
      </c>
      <c r="AB142" s="11">
        <f t="shared" si="60"/>
        <v>13</v>
      </c>
      <c r="AC142" s="11">
        <f t="shared" si="61"/>
        <v>9.8000000000000007</v>
      </c>
      <c r="AD142" s="12">
        <f t="shared" si="66"/>
        <v>8.5769230769230766</v>
      </c>
      <c r="AE142" s="12">
        <f t="shared" si="67"/>
        <v>5.1307692307692312</v>
      </c>
      <c r="AF142" s="12">
        <f t="shared" si="68"/>
        <v>2.7923076923076922</v>
      </c>
      <c r="AG142" s="12">
        <f t="shared" si="69"/>
        <v>0.3538461538461537</v>
      </c>
      <c r="AH142" s="12">
        <f t="shared" si="70"/>
        <v>3.9230769230769229</v>
      </c>
      <c r="AI142" s="13">
        <f t="shared" si="73"/>
        <v>-0.42307692307692307</v>
      </c>
      <c r="AJ142" s="11">
        <f t="shared" si="62"/>
        <v>114</v>
      </c>
      <c r="AK142" s="11">
        <f t="shared" si="63"/>
        <v>122</v>
      </c>
      <c r="AL142" s="11">
        <f t="shared" si="64"/>
        <v>16.8</v>
      </c>
      <c r="AM142" s="11">
        <f t="shared" si="65"/>
        <v>23.7</v>
      </c>
      <c r="AN142" s="11">
        <f t="shared" si="71"/>
        <v>6.8999999999999986</v>
      </c>
    </row>
    <row r="143" spans="1:40" x14ac:dyDescent="0.55000000000000004">
      <c r="A143" s="10">
        <v>18</v>
      </c>
      <c r="B143" s="20" t="s">
        <v>275</v>
      </c>
      <c r="C143" s="10" t="s">
        <v>201</v>
      </c>
      <c r="D143" s="10">
        <v>91.5</v>
      </c>
      <c r="E143" s="10">
        <v>92.8</v>
      </c>
      <c r="F143" s="10">
        <v>62.6</v>
      </c>
      <c r="G143" s="10">
        <v>53.2</v>
      </c>
      <c r="H143" s="10">
        <v>6</v>
      </c>
      <c r="I143" s="10">
        <v>44</v>
      </c>
      <c r="J143" s="10">
        <v>27</v>
      </c>
      <c r="K143" s="10">
        <v>52.5</v>
      </c>
      <c r="L143" s="10">
        <v>92</v>
      </c>
      <c r="M143" s="10">
        <v>118.5</v>
      </c>
      <c r="N143" s="10">
        <v>-40</v>
      </c>
      <c r="O143" s="10">
        <v>35.700000000000003</v>
      </c>
      <c r="P143" s="30">
        <v>3.5</v>
      </c>
      <c r="Q143" s="30">
        <v>5</v>
      </c>
      <c r="R143" s="30">
        <v>7</v>
      </c>
      <c r="S143" s="30">
        <v>9</v>
      </c>
      <c r="T143" s="30" t="s">
        <v>185</v>
      </c>
      <c r="U143" s="30">
        <v>2</v>
      </c>
      <c r="V143" s="30">
        <v>3.2</v>
      </c>
      <c r="W143" s="30">
        <v>4.8</v>
      </c>
      <c r="X143" s="30">
        <v>6</v>
      </c>
      <c r="Y143" s="30">
        <v>2.2999999999999998</v>
      </c>
      <c r="Z143" s="30">
        <v>11</v>
      </c>
      <c r="AA143" s="30">
        <v>9.6999999999999993</v>
      </c>
      <c r="AB143" s="11">
        <f t="shared" si="60"/>
        <v>11</v>
      </c>
      <c r="AC143" s="11">
        <f t="shared" si="61"/>
        <v>9</v>
      </c>
      <c r="AD143" s="12">
        <f t="shared" si="66"/>
        <v>8.3181818181818183</v>
      </c>
      <c r="AE143" s="12">
        <f t="shared" si="67"/>
        <v>5.6909090909090914</v>
      </c>
      <c r="AF143" s="12">
        <f t="shared" si="68"/>
        <v>4</v>
      </c>
      <c r="AG143" s="12">
        <f t="shared" si="69"/>
        <v>1.5454545454545454</v>
      </c>
      <c r="AH143" s="12">
        <f t="shared" si="70"/>
        <v>4.7727272727272725</v>
      </c>
      <c r="AI143" s="13">
        <f t="shared" si="73"/>
        <v>0.54545454545454541</v>
      </c>
      <c r="AJ143" s="11">
        <f t="shared" si="62"/>
        <v>92</v>
      </c>
      <c r="AK143" s="11">
        <f t="shared" si="63"/>
        <v>118.5</v>
      </c>
      <c r="AL143" s="11">
        <f t="shared" si="64"/>
        <v>-40</v>
      </c>
      <c r="AM143" s="11">
        <f t="shared" si="65"/>
        <v>35.700000000000003</v>
      </c>
      <c r="AN143" s="11">
        <f t="shared" si="71"/>
        <v>75.7</v>
      </c>
    </row>
    <row r="144" spans="1:40" x14ac:dyDescent="0.55000000000000004">
      <c r="A144" s="10">
        <v>18</v>
      </c>
      <c r="B144" s="20" t="s">
        <v>275</v>
      </c>
      <c r="C144" s="10" t="s">
        <v>202</v>
      </c>
      <c r="D144" s="10">
        <v>85</v>
      </c>
      <c r="E144" s="10">
        <v>84</v>
      </c>
      <c r="F144" s="10">
        <v>57</v>
      </c>
      <c r="G144" s="10">
        <v>52.5</v>
      </c>
      <c r="H144" s="10">
        <v>5.3</v>
      </c>
      <c r="I144" s="10">
        <v>37</v>
      </c>
      <c r="J144" s="10">
        <v>30</v>
      </c>
      <c r="K144" s="10">
        <v>48</v>
      </c>
      <c r="L144" s="10">
        <v>98</v>
      </c>
      <c r="M144" s="10">
        <v>109</v>
      </c>
      <c r="N144" s="10">
        <v>17.7</v>
      </c>
      <c r="O144" s="10">
        <v>39</v>
      </c>
      <c r="P144" s="30">
        <v>3.7</v>
      </c>
      <c r="Q144" s="30">
        <v>4.7</v>
      </c>
      <c r="R144" s="30">
        <v>6.7</v>
      </c>
      <c r="S144" s="30">
        <v>9.3000000000000007</v>
      </c>
      <c r="T144" s="30">
        <v>4</v>
      </c>
      <c r="U144" s="30">
        <v>3</v>
      </c>
      <c r="V144" s="30">
        <v>4</v>
      </c>
      <c r="W144" s="30">
        <v>5.3</v>
      </c>
      <c r="X144" s="30">
        <v>7.3</v>
      </c>
      <c r="Y144" s="30">
        <v>3</v>
      </c>
      <c r="Z144" s="30">
        <v>11</v>
      </c>
      <c r="AA144" s="30">
        <v>9</v>
      </c>
      <c r="AB144" s="11">
        <f t="shared" si="60"/>
        <v>11</v>
      </c>
      <c r="AC144" s="11">
        <f t="shared" si="61"/>
        <v>9.3000000000000007</v>
      </c>
      <c r="AD144" s="12">
        <f t="shared" si="66"/>
        <v>7.7272727272727275</v>
      </c>
      <c r="AE144" s="12">
        <f t="shared" si="67"/>
        <v>5.1818181818181817</v>
      </c>
      <c r="AF144" s="12">
        <f t="shared" si="68"/>
        <v>3.3636363636363638</v>
      </c>
      <c r="AG144" s="12">
        <f t="shared" si="69"/>
        <v>0.63636363636363635</v>
      </c>
      <c r="AH144" s="12">
        <f t="shared" si="70"/>
        <v>4.3636363636363633</v>
      </c>
      <c r="AI144" s="13">
        <f t="shared" si="73"/>
        <v>0.48181818181818181</v>
      </c>
      <c r="AJ144" s="11">
        <f t="shared" si="62"/>
        <v>98</v>
      </c>
      <c r="AK144" s="11">
        <f t="shared" si="63"/>
        <v>109</v>
      </c>
      <c r="AL144" s="11">
        <f t="shared" si="64"/>
        <v>17.7</v>
      </c>
      <c r="AM144" s="11">
        <f t="shared" si="65"/>
        <v>39</v>
      </c>
      <c r="AN144" s="11">
        <f t="shared" si="71"/>
        <v>21.3</v>
      </c>
    </row>
    <row r="145" spans="1:40" x14ac:dyDescent="0.55000000000000004">
      <c r="A145" s="10">
        <v>18</v>
      </c>
      <c r="B145" s="20" t="s">
        <v>275</v>
      </c>
      <c r="C145" s="10" t="s">
        <v>203</v>
      </c>
      <c r="D145" s="10">
        <v>96</v>
      </c>
      <c r="E145" s="10">
        <v>97</v>
      </c>
      <c r="F145" s="10">
        <v>61.5</v>
      </c>
      <c r="G145" s="10">
        <v>57.5</v>
      </c>
      <c r="H145" s="10">
        <v>3</v>
      </c>
      <c r="I145" s="10">
        <v>39</v>
      </c>
      <c r="J145" s="10">
        <v>30</v>
      </c>
      <c r="K145" s="10">
        <v>51</v>
      </c>
      <c r="L145" s="10">
        <v>102</v>
      </c>
      <c r="M145" s="10">
        <v>117</v>
      </c>
      <c r="N145" s="10">
        <v>27.3</v>
      </c>
      <c r="O145" s="10">
        <v>40.299999999999997</v>
      </c>
      <c r="P145" s="30">
        <v>3</v>
      </c>
      <c r="Q145" s="30">
        <v>4.3</v>
      </c>
      <c r="R145" s="30">
        <v>7</v>
      </c>
      <c r="S145" s="30">
        <v>9.6999999999999993</v>
      </c>
      <c r="T145" s="30">
        <v>3.5</v>
      </c>
      <c r="U145" s="30">
        <v>2</v>
      </c>
      <c r="V145" s="30">
        <v>3</v>
      </c>
      <c r="W145" s="30">
        <v>5.3</v>
      </c>
      <c r="X145" s="30">
        <v>7.3</v>
      </c>
      <c r="Y145" s="30">
        <v>2</v>
      </c>
      <c r="Z145" s="30">
        <v>12</v>
      </c>
      <c r="AA145" s="30">
        <v>9</v>
      </c>
      <c r="AB145" s="11">
        <f t="shared" si="60"/>
        <v>12</v>
      </c>
      <c r="AC145" s="11">
        <f t="shared" si="61"/>
        <v>9.6999999999999993</v>
      </c>
      <c r="AD145" s="12">
        <f t="shared" si="66"/>
        <v>8</v>
      </c>
      <c r="AE145" s="12">
        <f t="shared" si="67"/>
        <v>5.125</v>
      </c>
      <c r="AF145" s="12">
        <f t="shared" si="68"/>
        <v>3.25</v>
      </c>
      <c r="AG145" s="12">
        <f t="shared" si="69"/>
        <v>0.75</v>
      </c>
      <c r="AH145" s="12">
        <f t="shared" si="70"/>
        <v>4.25</v>
      </c>
      <c r="AI145" s="13">
        <f t="shared" si="73"/>
        <v>0.25</v>
      </c>
      <c r="AJ145" s="11">
        <f t="shared" si="62"/>
        <v>102</v>
      </c>
      <c r="AK145" s="11">
        <f t="shared" si="63"/>
        <v>117</v>
      </c>
      <c r="AL145" s="11">
        <f t="shared" si="64"/>
        <v>27.3</v>
      </c>
      <c r="AM145" s="11">
        <f t="shared" si="65"/>
        <v>40.299999999999997</v>
      </c>
      <c r="AN145" s="11">
        <f t="shared" si="71"/>
        <v>12.999999999999996</v>
      </c>
    </row>
    <row r="146" spans="1:40" x14ac:dyDescent="0.55000000000000004">
      <c r="A146" s="10">
        <v>18</v>
      </c>
      <c r="B146" s="20" t="s">
        <v>275</v>
      </c>
      <c r="C146" s="10" t="s">
        <v>204</v>
      </c>
      <c r="D146" s="10">
        <v>86</v>
      </c>
      <c r="E146" s="10">
        <v>87</v>
      </c>
      <c r="F146" s="10">
        <v>57.7</v>
      </c>
      <c r="G146" s="10">
        <v>49.7</v>
      </c>
      <c r="H146" s="10">
        <v>8.8000000000000007</v>
      </c>
      <c r="I146" s="10">
        <v>38.299999999999997</v>
      </c>
      <c r="J146" s="10">
        <v>25</v>
      </c>
      <c r="K146" s="10">
        <v>53</v>
      </c>
      <c r="L146" s="10">
        <v>95.5</v>
      </c>
      <c r="M146" s="10">
        <v>120</v>
      </c>
      <c r="N146" s="10">
        <v>-17.7</v>
      </c>
      <c r="O146" s="10">
        <v>34.5</v>
      </c>
      <c r="P146" s="30">
        <v>3.5</v>
      </c>
      <c r="Q146" s="30">
        <v>6</v>
      </c>
      <c r="R146" s="30">
        <v>8</v>
      </c>
      <c r="S146" s="30">
        <v>9.5</v>
      </c>
      <c r="T146" s="30" t="s">
        <v>185</v>
      </c>
      <c r="U146" s="30">
        <v>3.5</v>
      </c>
      <c r="V146" s="30">
        <v>4.5</v>
      </c>
      <c r="W146" s="30">
        <v>5.8</v>
      </c>
      <c r="X146" s="30">
        <v>7.8</v>
      </c>
      <c r="Y146" s="30">
        <v>3.3</v>
      </c>
      <c r="Z146" s="30" t="s">
        <v>185</v>
      </c>
      <c r="AA146" s="30">
        <v>9.8000000000000007</v>
      </c>
      <c r="AB146" s="11" t="str">
        <f t="shared" si="60"/>
        <v>NA</v>
      </c>
      <c r="AC146" s="11">
        <f t="shared" si="61"/>
        <v>9.5</v>
      </c>
      <c r="AD146" s="12" t="str">
        <f t="shared" si="66"/>
        <v>NA</v>
      </c>
      <c r="AE146" s="12" t="str">
        <f t="shared" si="67"/>
        <v>NA</v>
      </c>
      <c r="AF146" s="12" t="str">
        <f t="shared" si="68"/>
        <v>NA</v>
      </c>
      <c r="AG146" s="12" t="str">
        <f t="shared" si="69"/>
        <v>NA</v>
      </c>
      <c r="AH146" s="12" t="str">
        <f t="shared" si="70"/>
        <v>NA</v>
      </c>
      <c r="AI146" s="13" t="str">
        <f t="shared" si="73"/>
        <v>NA</v>
      </c>
      <c r="AJ146" s="11">
        <f t="shared" si="62"/>
        <v>95.5</v>
      </c>
      <c r="AK146" s="11">
        <f t="shared" si="63"/>
        <v>120</v>
      </c>
      <c r="AL146" s="11">
        <f t="shared" si="64"/>
        <v>-17.7</v>
      </c>
      <c r="AM146" s="11">
        <f t="shared" si="65"/>
        <v>34.5</v>
      </c>
      <c r="AN146" s="11">
        <f t="shared" si="71"/>
        <v>52.2</v>
      </c>
    </row>
    <row r="147" spans="1:40" ht="15" customHeight="1" x14ac:dyDescent="0.55000000000000004">
      <c r="A147" s="10">
        <v>19</v>
      </c>
      <c r="B147" s="20" t="s">
        <v>276</v>
      </c>
      <c r="C147" s="10" t="s">
        <v>110</v>
      </c>
      <c r="D147" s="10">
        <v>122.5</v>
      </c>
      <c r="E147" s="10">
        <v>117.5</v>
      </c>
      <c r="F147" s="10">
        <v>95</v>
      </c>
      <c r="G147" s="10">
        <v>90.7</v>
      </c>
      <c r="H147" s="10">
        <v>38.799999999999997</v>
      </c>
      <c r="I147" s="10">
        <v>71.7</v>
      </c>
      <c r="J147" s="10">
        <v>65.7</v>
      </c>
      <c r="K147" s="10">
        <v>101.5</v>
      </c>
      <c r="L147" s="10">
        <v>90.5</v>
      </c>
      <c r="M147" s="10">
        <v>90.5</v>
      </c>
      <c r="N147" s="10">
        <v>-1</v>
      </c>
      <c r="O147" s="10">
        <v>9.6999999999999993</v>
      </c>
      <c r="P147" s="30">
        <v>9.5</v>
      </c>
      <c r="Q147" s="30">
        <v>13.7</v>
      </c>
      <c r="R147" s="30">
        <v>17.3</v>
      </c>
      <c r="S147" s="30">
        <v>20.3</v>
      </c>
      <c r="T147" s="30">
        <v>11.8</v>
      </c>
      <c r="U147" s="30">
        <v>6.5</v>
      </c>
      <c r="V147" s="30">
        <v>9.6999999999999993</v>
      </c>
      <c r="W147" s="30">
        <v>11.3</v>
      </c>
      <c r="X147" s="30">
        <v>12.8</v>
      </c>
      <c r="Y147" s="30">
        <v>9</v>
      </c>
      <c r="Z147" s="30">
        <v>30</v>
      </c>
      <c r="AA147" s="30">
        <v>20</v>
      </c>
      <c r="AB147" s="11">
        <f t="shared" si="60"/>
        <v>30</v>
      </c>
      <c r="AC147" s="11">
        <f t="shared" si="61"/>
        <v>20.3</v>
      </c>
      <c r="AD147" s="12">
        <f t="shared" si="66"/>
        <v>4.083333333333333</v>
      </c>
      <c r="AE147" s="12">
        <f t="shared" si="67"/>
        <v>3.1666666666666665</v>
      </c>
      <c r="AF147" s="12">
        <f t="shared" si="68"/>
        <v>2.39</v>
      </c>
      <c r="AG147" s="12">
        <f t="shared" si="69"/>
        <v>0.2</v>
      </c>
      <c r="AH147" s="12">
        <f t="shared" si="70"/>
        <v>3.3833333333333333</v>
      </c>
      <c r="AI147" s="13">
        <f t="shared" si="73"/>
        <v>1.2933333333333332</v>
      </c>
      <c r="AJ147" s="11">
        <f t="shared" si="62"/>
        <v>90.5</v>
      </c>
      <c r="AK147" s="11">
        <f t="shared" si="63"/>
        <v>90.5</v>
      </c>
      <c r="AL147" s="11">
        <f t="shared" si="64"/>
        <v>-1</v>
      </c>
      <c r="AM147" s="11">
        <f t="shared" si="65"/>
        <v>9.6999999999999993</v>
      </c>
      <c r="AN147" s="11">
        <f t="shared" si="71"/>
        <v>10.7</v>
      </c>
    </row>
    <row r="148" spans="1:40" ht="15" customHeight="1" x14ac:dyDescent="0.55000000000000004">
      <c r="A148" s="10">
        <v>19</v>
      </c>
      <c r="B148" s="20" t="s">
        <v>276</v>
      </c>
      <c r="C148" s="10" t="s">
        <v>111</v>
      </c>
      <c r="D148" s="10">
        <v>120.5</v>
      </c>
      <c r="E148" s="10">
        <v>119.9</v>
      </c>
      <c r="F148" s="10">
        <v>78.3</v>
      </c>
      <c r="G148" s="10">
        <v>70.400000000000006</v>
      </c>
      <c r="H148" s="10">
        <v>25.5</v>
      </c>
      <c r="I148" s="10">
        <v>50.4</v>
      </c>
      <c r="J148" s="10">
        <v>37.200000000000003</v>
      </c>
      <c r="K148" s="10">
        <v>85</v>
      </c>
      <c r="L148" s="10">
        <v>99.3</v>
      </c>
      <c r="M148" s="10">
        <v>115.5</v>
      </c>
      <c r="N148" s="10">
        <v>-0.5</v>
      </c>
      <c r="O148" s="10">
        <v>13.1</v>
      </c>
      <c r="P148" s="30">
        <v>6.4</v>
      </c>
      <c r="Q148" s="30">
        <v>11.1</v>
      </c>
      <c r="R148" s="30">
        <v>14.1</v>
      </c>
      <c r="S148" s="30">
        <v>18.2</v>
      </c>
      <c r="T148" s="30">
        <v>13.3</v>
      </c>
      <c r="U148" s="30">
        <v>6.3</v>
      </c>
      <c r="V148" s="30">
        <v>9.1</v>
      </c>
      <c r="W148" s="30">
        <v>13.1</v>
      </c>
      <c r="X148" s="30">
        <v>16.399999999999999</v>
      </c>
      <c r="Y148" s="30">
        <v>8.4</v>
      </c>
      <c r="Z148" s="30">
        <v>27.3</v>
      </c>
      <c r="AA148" s="30">
        <v>24.1</v>
      </c>
      <c r="AB148" s="11">
        <f t="shared" si="60"/>
        <v>27.3</v>
      </c>
      <c r="AC148" s="11">
        <f t="shared" si="61"/>
        <v>18.2</v>
      </c>
      <c r="AD148" s="12">
        <f t="shared" si="66"/>
        <v>4.4139194139194142</v>
      </c>
      <c r="AE148" s="12">
        <f t="shared" si="67"/>
        <v>2.8681318681318682</v>
      </c>
      <c r="AF148" s="12">
        <f t="shared" si="68"/>
        <v>1.846153846153846</v>
      </c>
      <c r="AG148" s="12">
        <f t="shared" si="69"/>
        <v>0.48351648351648335</v>
      </c>
      <c r="AH148" s="12">
        <f t="shared" si="70"/>
        <v>3.1135531135531136</v>
      </c>
      <c r="AI148" s="13">
        <f t="shared" si="73"/>
        <v>0.93406593406593408</v>
      </c>
      <c r="AJ148" s="11">
        <f t="shared" si="62"/>
        <v>99.3</v>
      </c>
      <c r="AK148" s="11">
        <f t="shared" si="63"/>
        <v>115.5</v>
      </c>
      <c r="AL148" s="11">
        <f t="shared" si="64"/>
        <v>-0.5</v>
      </c>
      <c r="AM148" s="11">
        <f t="shared" si="65"/>
        <v>13.1</v>
      </c>
      <c r="AN148" s="11">
        <f t="shared" si="71"/>
        <v>13.6</v>
      </c>
    </row>
    <row r="149" spans="1:40" ht="15" customHeight="1" x14ac:dyDescent="0.55000000000000004">
      <c r="A149" s="10">
        <v>19</v>
      </c>
      <c r="B149" s="20" t="s">
        <v>276</v>
      </c>
      <c r="C149" s="10" t="s">
        <v>112</v>
      </c>
      <c r="D149" s="10">
        <v>99.6</v>
      </c>
      <c r="E149" s="10">
        <v>98.1</v>
      </c>
      <c r="F149" s="10">
        <v>72</v>
      </c>
      <c r="G149" s="10">
        <v>68.900000000000006</v>
      </c>
      <c r="H149" s="10">
        <v>28.8</v>
      </c>
      <c r="I149" s="10">
        <v>49</v>
      </c>
      <c r="J149" s="10">
        <v>44.6</v>
      </c>
      <c r="K149" s="10">
        <v>77.599999999999994</v>
      </c>
      <c r="L149" s="10">
        <v>88</v>
      </c>
      <c r="M149" s="10">
        <v>92.6</v>
      </c>
      <c r="N149" s="10">
        <v>-11.7</v>
      </c>
      <c r="O149" s="10">
        <v>8.6999999999999993</v>
      </c>
      <c r="P149" s="30">
        <v>5.7</v>
      </c>
      <c r="Q149" s="30">
        <v>9.5</v>
      </c>
      <c r="R149" s="30">
        <v>12</v>
      </c>
      <c r="S149" s="30">
        <v>14.5</v>
      </c>
      <c r="T149" s="30">
        <v>11</v>
      </c>
      <c r="U149" s="30">
        <v>5</v>
      </c>
      <c r="V149" s="30">
        <v>8</v>
      </c>
      <c r="W149" s="30">
        <v>10</v>
      </c>
      <c r="X149" s="30">
        <v>11.7</v>
      </c>
      <c r="Y149" s="30">
        <v>6.8</v>
      </c>
      <c r="Z149" s="30">
        <v>21</v>
      </c>
      <c r="AA149" s="30">
        <v>15.5</v>
      </c>
      <c r="AB149" s="11">
        <f t="shared" si="60"/>
        <v>21</v>
      </c>
      <c r="AC149" s="11">
        <f t="shared" si="61"/>
        <v>14.5</v>
      </c>
      <c r="AD149" s="12">
        <f t="shared" si="66"/>
        <v>4.7428571428571429</v>
      </c>
      <c r="AE149" s="12">
        <f t="shared" si="67"/>
        <v>3.4285714285714284</v>
      </c>
      <c r="AF149" s="12">
        <f t="shared" si="68"/>
        <v>2.3333333333333335</v>
      </c>
      <c r="AG149" s="12">
        <f t="shared" si="69"/>
        <v>0.20952380952380945</v>
      </c>
      <c r="AH149" s="12">
        <f t="shared" si="70"/>
        <v>3.695238095238095</v>
      </c>
      <c r="AI149" s="13">
        <f t="shared" si="73"/>
        <v>1.3714285714285714</v>
      </c>
      <c r="AJ149" s="11">
        <f t="shared" si="62"/>
        <v>88</v>
      </c>
      <c r="AK149" s="11">
        <f t="shared" si="63"/>
        <v>92.6</v>
      </c>
      <c r="AL149" s="11">
        <f t="shared" si="64"/>
        <v>-11.7</v>
      </c>
      <c r="AM149" s="11">
        <f t="shared" si="65"/>
        <v>8.6999999999999993</v>
      </c>
      <c r="AN149" s="11">
        <f t="shared" si="71"/>
        <v>20.399999999999999</v>
      </c>
    </row>
    <row r="150" spans="1:40" ht="15" customHeight="1" x14ac:dyDescent="0.55000000000000004">
      <c r="A150" s="10">
        <v>19</v>
      </c>
      <c r="B150" s="20" t="s">
        <v>276</v>
      </c>
      <c r="C150" s="10" t="s">
        <v>113</v>
      </c>
      <c r="D150" s="10">
        <v>89.4</v>
      </c>
      <c r="E150" s="10">
        <v>92.7</v>
      </c>
      <c r="F150" s="10">
        <v>72.400000000000006</v>
      </c>
      <c r="G150" s="10">
        <v>72</v>
      </c>
      <c r="H150" s="10">
        <v>29.5</v>
      </c>
      <c r="I150" s="10">
        <v>57.8</v>
      </c>
      <c r="J150" s="10">
        <v>52.6</v>
      </c>
      <c r="K150" s="10">
        <v>74.5</v>
      </c>
      <c r="L150" s="10">
        <v>74.099999999999994</v>
      </c>
      <c r="M150" s="10">
        <v>81.3</v>
      </c>
      <c r="N150" s="10">
        <v>13</v>
      </c>
      <c r="O150" s="10">
        <v>8.8000000000000007</v>
      </c>
      <c r="P150" s="30">
        <v>7.2</v>
      </c>
      <c r="Q150" s="30">
        <v>12</v>
      </c>
      <c r="R150" s="30">
        <v>15.6</v>
      </c>
      <c r="S150" s="30">
        <v>17.8</v>
      </c>
      <c r="T150" s="30">
        <v>13.5</v>
      </c>
      <c r="U150" s="30">
        <v>6.9</v>
      </c>
      <c r="V150" s="30">
        <v>9.6</v>
      </c>
      <c r="W150" s="30">
        <v>12.2</v>
      </c>
      <c r="X150" s="30">
        <v>13.9</v>
      </c>
      <c r="Y150" s="30">
        <v>7.8</v>
      </c>
      <c r="Z150" s="30">
        <v>25</v>
      </c>
      <c r="AA150" s="30">
        <v>18.399999999999999</v>
      </c>
      <c r="AB150" s="11">
        <f t="shared" si="60"/>
        <v>25</v>
      </c>
      <c r="AC150" s="11">
        <f t="shared" si="61"/>
        <v>17.8</v>
      </c>
      <c r="AD150" s="12">
        <f t="shared" si="66"/>
        <v>3.5760000000000001</v>
      </c>
      <c r="AE150" s="12">
        <f t="shared" si="67"/>
        <v>2.8960000000000004</v>
      </c>
      <c r="AF150" s="12">
        <f t="shared" si="68"/>
        <v>2.3119999999999998</v>
      </c>
      <c r="AG150" s="12">
        <f t="shared" si="69"/>
        <v>0.20799999999999982</v>
      </c>
      <c r="AH150" s="12">
        <f t="shared" si="70"/>
        <v>2.98</v>
      </c>
      <c r="AI150" s="13">
        <f t="shared" si="73"/>
        <v>1.18</v>
      </c>
      <c r="AJ150" s="11">
        <f t="shared" si="62"/>
        <v>74.099999999999994</v>
      </c>
      <c r="AK150" s="11">
        <f t="shared" si="63"/>
        <v>81.3</v>
      </c>
      <c r="AL150" s="11">
        <f t="shared" si="64"/>
        <v>13</v>
      </c>
      <c r="AM150" s="11">
        <f t="shared" si="65"/>
        <v>8.8000000000000007</v>
      </c>
      <c r="AN150" s="11">
        <f t="shared" si="71"/>
        <v>-4.1999999999999993</v>
      </c>
    </row>
    <row r="151" spans="1:40" ht="15" customHeight="1" x14ac:dyDescent="0.55000000000000004">
      <c r="A151" s="10">
        <v>19</v>
      </c>
      <c r="B151" s="20" t="s">
        <v>276</v>
      </c>
      <c r="C151" s="10" t="s">
        <v>114</v>
      </c>
      <c r="D151" s="10">
        <v>185</v>
      </c>
      <c r="E151" s="10">
        <v>190</v>
      </c>
      <c r="F151" s="10">
        <v>104</v>
      </c>
      <c r="G151" s="10">
        <v>110</v>
      </c>
      <c r="H151" s="10">
        <v>17.7</v>
      </c>
      <c r="I151" s="10">
        <v>47.5</v>
      </c>
      <c r="J151" s="10">
        <v>54.5</v>
      </c>
      <c r="K151" s="10">
        <v>109</v>
      </c>
      <c r="L151" s="10">
        <v>124</v>
      </c>
      <c r="M151" s="10">
        <v>120</v>
      </c>
      <c r="N151" s="10">
        <v>-12.3</v>
      </c>
      <c r="O151" s="10">
        <v>-10</v>
      </c>
      <c r="P151" s="30">
        <v>11</v>
      </c>
      <c r="Q151" s="30">
        <v>14.5</v>
      </c>
      <c r="R151" s="30">
        <v>19</v>
      </c>
      <c r="S151" s="30">
        <v>21</v>
      </c>
      <c r="T151" s="30">
        <v>14</v>
      </c>
      <c r="U151" s="30">
        <v>7</v>
      </c>
      <c r="V151" s="30">
        <v>11.7</v>
      </c>
      <c r="W151" s="30">
        <v>15.5</v>
      </c>
      <c r="X151" s="30">
        <v>17.3</v>
      </c>
      <c r="Y151" s="30">
        <v>10</v>
      </c>
      <c r="Z151" s="30">
        <v>29</v>
      </c>
      <c r="AA151" s="30">
        <v>24.5</v>
      </c>
      <c r="AB151" s="11">
        <f t="shared" si="60"/>
        <v>29</v>
      </c>
      <c r="AC151" s="11">
        <f t="shared" si="61"/>
        <v>21</v>
      </c>
      <c r="AD151" s="12">
        <f t="shared" si="66"/>
        <v>6.3793103448275863</v>
      </c>
      <c r="AE151" s="12">
        <f t="shared" si="67"/>
        <v>3.5862068965517242</v>
      </c>
      <c r="AF151" s="12">
        <f t="shared" si="68"/>
        <v>1.6379310344827587</v>
      </c>
      <c r="AG151" s="12">
        <f t="shared" si="69"/>
        <v>-0.2413793103448276</v>
      </c>
      <c r="AH151" s="12">
        <f t="shared" si="70"/>
        <v>3.7586206896551726</v>
      </c>
      <c r="AI151" s="13">
        <f t="shared" si="73"/>
        <v>0.6103448275862069</v>
      </c>
      <c r="AJ151" s="11">
        <f t="shared" si="62"/>
        <v>124</v>
      </c>
      <c r="AK151" s="11">
        <f t="shared" si="63"/>
        <v>120</v>
      </c>
      <c r="AL151" s="11">
        <f t="shared" si="64"/>
        <v>-12.3</v>
      </c>
      <c r="AM151" s="11">
        <f t="shared" si="65"/>
        <v>-10</v>
      </c>
      <c r="AN151" s="11">
        <f t="shared" si="71"/>
        <v>2.3000000000000007</v>
      </c>
    </row>
    <row r="152" spans="1:40" x14ac:dyDescent="0.55000000000000004">
      <c r="A152" s="10">
        <v>20</v>
      </c>
      <c r="B152" s="20" t="s">
        <v>277</v>
      </c>
      <c r="C152" s="10" t="s">
        <v>205</v>
      </c>
      <c r="D152" s="10">
        <v>169.3</v>
      </c>
      <c r="E152" s="10">
        <v>151</v>
      </c>
      <c r="F152" s="10">
        <v>114</v>
      </c>
      <c r="G152" s="10">
        <v>110</v>
      </c>
      <c r="H152" s="10">
        <v>54</v>
      </c>
      <c r="I152" s="10">
        <v>73.8</v>
      </c>
      <c r="J152" s="10">
        <v>71</v>
      </c>
      <c r="K152" s="10">
        <v>136.5</v>
      </c>
      <c r="L152" s="10">
        <v>95.7</v>
      </c>
      <c r="M152" s="10">
        <v>105</v>
      </c>
      <c r="N152" s="10">
        <v>17.2</v>
      </c>
      <c r="O152" s="10">
        <v>28.8</v>
      </c>
      <c r="P152" s="30">
        <v>12.3</v>
      </c>
      <c r="Q152" s="30">
        <v>21</v>
      </c>
      <c r="R152" s="30">
        <v>26.6</v>
      </c>
      <c r="S152" s="30">
        <v>32.799999999999997</v>
      </c>
      <c r="T152" s="30">
        <v>15</v>
      </c>
      <c r="U152" s="30">
        <v>9.8000000000000007</v>
      </c>
      <c r="V152" s="30">
        <v>16.5</v>
      </c>
      <c r="W152" s="30">
        <v>23</v>
      </c>
      <c r="X152" s="30">
        <v>25.3</v>
      </c>
      <c r="Y152" s="30">
        <v>10.7</v>
      </c>
      <c r="Z152" s="30">
        <v>43</v>
      </c>
      <c r="AA152" s="30">
        <v>33.299999999999997</v>
      </c>
      <c r="AB152" s="11">
        <f t="shared" si="60"/>
        <v>43</v>
      </c>
      <c r="AC152" s="11">
        <f t="shared" si="61"/>
        <v>32.799999999999997</v>
      </c>
      <c r="AD152" s="12">
        <f t="shared" si="66"/>
        <v>3.9372093023255816</v>
      </c>
      <c r="AE152" s="12">
        <f t="shared" si="67"/>
        <v>2.6511627906976742</v>
      </c>
      <c r="AF152" s="12">
        <f t="shared" si="68"/>
        <v>1.7162790697674417</v>
      </c>
      <c r="AG152" s="12">
        <f t="shared" si="69"/>
        <v>6.5116279069767372E-2</v>
      </c>
      <c r="AH152" s="12">
        <f t="shared" si="70"/>
        <v>3.1744186046511627</v>
      </c>
      <c r="AI152" s="13">
        <f t="shared" si="73"/>
        <v>1.2558139534883721</v>
      </c>
      <c r="AJ152" s="11">
        <f t="shared" si="62"/>
        <v>95.7</v>
      </c>
      <c r="AK152" s="11">
        <f t="shared" si="63"/>
        <v>105</v>
      </c>
      <c r="AL152" s="11">
        <f t="shared" si="64"/>
        <v>17.2</v>
      </c>
      <c r="AM152" s="11">
        <f t="shared" si="65"/>
        <v>28.8</v>
      </c>
      <c r="AN152" s="11">
        <f t="shared" si="71"/>
        <v>11.600000000000001</v>
      </c>
    </row>
    <row r="153" spans="1:40" x14ac:dyDescent="0.55000000000000004">
      <c r="A153" s="10">
        <v>20</v>
      </c>
      <c r="B153" s="20" t="s">
        <v>277</v>
      </c>
      <c r="C153" s="10" t="s">
        <v>206</v>
      </c>
      <c r="D153" s="10">
        <v>310</v>
      </c>
      <c r="E153" s="10">
        <v>331</v>
      </c>
      <c r="F153" s="10">
        <v>240</v>
      </c>
      <c r="G153" s="10">
        <v>216</v>
      </c>
      <c r="H153" s="10">
        <v>94.7</v>
      </c>
      <c r="I153" s="10">
        <v>171.5</v>
      </c>
      <c r="J153" s="10">
        <v>140.5</v>
      </c>
      <c r="K153" s="10">
        <v>252</v>
      </c>
      <c r="L153" s="10">
        <v>84</v>
      </c>
      <c r="M153" s="10">
        <v>103</v>
      </c>
      <c r="N153" s="10">
        <v>4</v>
      </c>
      <c r="O153" s="10">
        <v>13</v>
      </c>
      <c r="P153" s="30">
        <v>26.5</v>
      </c>
      <c r="Q153" s="30">
        <v>38.5</v>
      </c>
      <c r="R153" s="30">
        <v>48</v>
      </c>
      <c r="S153" s="30">
        <v>66</v>
      </c>
      <c r="T153" s="30">
        <v>25</v>
      </c>
      <c r="U153" s="30">
        <v>19</v>
      </c>
      <c r="V153" s="30">
        <v>30.5</v>
      </c>
      <c r="W153" s="30">
        <v>39</v>
      </c>
      <c r="X153" s="30">
        <v>48</v>
      </c>
      <c r="Y153" s="30">
        <v>27</v>
      </c>
      <c r="Z153" s="30">
        <v>85</v>
      </c>
      <c r="AA153" s="30">
        <v>67</v>
      </c>
      <c r="AB153" s="11">
        <f t="shared" si="60"/>
        <v>85</v>
      </c>
      <c r="AC153" s="11">
        <f t="shared" si="61"/>
        <v>66</v>
      </c>
      <c r="AD153" s="12">
        <f t="shared" si="66"/>
        <v>3.6470588235294117</v>
      </c>
      <c r="AE153" s="12">
        <f t="shared" si="67"/>
        <v>2.8235294117647061</v>
      </c>
      <c r="AF153" s="12">
        <f t="shared" si="68"/>
        <v>2.0176470588235293</v>
      </c>
      <c r="AG153" s="12">
        <f t="shared" si="69"/>
        <v>0.36470588235294116</v>
      </c>
      <c r="AH153" s="12">
        <f t="shared" si="70"/>
        <v>2.9647058823529413</v>
      </c>
      <c r="AI153" s="13">
        <f t="shared" si="73"/>
        <v>1.1141176470588237</v>
      </c>
      <c r="AJ153" s="11">
        <f t="shared" si="62"/>
        <v>84</v>
      </c>
      <c r="AK153" s="11">
        <f t="shared" si="63"/>
        <v>103</v>
      </c>
      <c r="AL153" s="11">
        <f t="shared" si="64"/>
        <v>4</v>
      </c>
      <c r="AM153" s="11">
        <f t="shared" si="65"/>
        <v>13</v>
      </c>
      <c r="AN153" s="11">
        <f t="shared" si="71"/>
        <v>9</v>
      </c>
    </row>
    <row r="154" spans="1:40" x14ac:dyDescent="0.55000000000000004">
      <c r="A154" s="10">
        <v>20</v>
      </c>
      <c r="B154" s="20" t="s">
        <v>277</v>
      </c>
      <c r="C154" s="10" t="s">
        <v>207</v>
      </c>
      <c r="D154" s="10">
        <v>181.5</v>
      </c>
      <c r="E154" s="10">
        <v>181</v>
      </c>
      <c r="F154" s="10">
        <v>118.3</v>
      </c>
      <c r="G154" s="10">
        <v>114.5</v>
      </c>
      <c r="H154" s="10">
        <v>35.299999999999997</v>
      </c>
      <c r="I154" s="10">
        <v>77</v>
      </c>
      <c r="J154" s="10">
        <v>78.5</v>
      </c>
      <c r="K154" s="10">
        <v>126</v>
      </c>
      <c r="L154" s="10">
        <v>99</v>
      </c>
      <c r="M154" s="10">
        <v>99</v>
      </c>
      <c r="N154" s="10">
        <v>25.5</v>
      </c>
      <c r="O154" s="10">
        <v>36.299999999999997</v>
      </c>
      <c r="P154" s="30">
        <v>10.3</v>
      </c>
      <c r="Q154" s="30">
        <v>17.3</v>
      </c>
      <c r="R154" s="30">
        <v>22</v>
      </c>
      <c r="S154" s="30">
        <v>27.5</v>
      </c>
      <c r="T154" s="30">
        <v>14</v>
      </c>
      <c r="U154" s="30">
        <v>10.5</v>
      </c>
      <c r="V154" s="30">
        <v>15.3</v>
      </c>
      <c r="W154" s="30">
        <v>19.3</v>
      </c>
      <c r="X154" s="30">
        <v>21.3</v>
      </c>
      <c r="Y154" s="30">
        <v>11</v>
      </c>
      <c r="Z154" s="30">
        <v>38</v>
      </c>
      <c r="AA154" s="30">
        <v>27</v>
      </c>
      <c r="AB154" s="11">
        <f t="shared" si="60"/>
        <v>38</v>
      </c>
      <c r="AC154" s="11">
        <f t="shared" si="61"/>
        <v>27.5</v>
      </c>
      <c r="AD154" s="12">
        <f t="shared" si="66"/>
        <v>4.7763157894736841</v>
      </c>
      <c r="AE154" s="12">
        <f t="shared" si="67"/>
        <v>3.1131578947368421</v>
      </c>
      <c r="AF154" s="12">
        <f t="shared" si="68"/>
        <v>2.0263157894736841</v>
      </c>
      <c r="AG154" s="12">
        <f t="shared" si="69"/>
        <v>-3.9473684210526314E-2</v>
      </c>
      <c r="AH154" s="12">
        <f t="shared" si="70"/>
        <v>3.3157894736842106</v>
      </c>
      <c r="AI154" s="13">
        <f t="shared" si="73"/>
        <v>0.92894736842105252</v>
      </c>
      <c r="AJ154" s="11">
        <f t="shared" si="62"/>
        <v>99</v>
      </c>
      <c r="AK154" s="11">
        <f t="shared" si="63"/>
        <v>99</v>
      </c>
      <c r="AL154" s="11">
        <f t="shared" si="64"/>
        <v>25.5</v>
      </c>
      <c r="AM154" s="11">
        <f t="shared" si="65"/>
        <v>36.299999999999997</v>
      </c>
      <c r="AN154" s="11">
        <f t="shared" si="71"/>
        <v>10.799999999999997</v>
      </c>
    </row>
    <row r="155" spans="1:40" x14ac:dyDescent="0.55000000000000004">
      <c r="A155" s="10">
        <v>21</v>
      </c>
      <c r="B155" s="20" t="s">
        <v>278</v>
      </c>
      <c r="C155" s="10" t="s">
        <v>208</v>
      </c>
      <c r="D155" s="10">
        <v>74.7</v>
      </c>
      <c r="E155" s="10">
        <v>75</v>
      </c>
      <c r="F155" s="10">
        <v>52.3</v>
      </c>
      <c r="G155" s="10">
        <v>54.4</v>
      </c>
      <c r="H155" s="10">
        <v>19.399999999999999</v>
      </c>
      <c r="I155" s="10">
        <v>19.2</v>
      </c>
      <c r="J155" s="10">
        <v>19.7</v>
      </c>
      <c r="K155" s="10">
        <v>55.7</v>
      </c>
      <c r="L155" s="10">
        <v>91.3</v>
      </c>
      <c r="M155" s="10">
        <v>87</v>
      </c>
      <c r="N155" s="10">
        <v>4.5999999999999996</v>
      </c>
      <c r="O155" s="10">
        <v>5.8</v>
      </c>
      <c r="P155" s="30">
        <v>5.8</v>
      </c>
      <c r="Q155" s="30">
        <v>8.8000000000000007</v>
      </c>
      <c r="R155" s="30">
        <v>11.8</v>
      </c>
      <c r="S155" s="30">
        <v>14.8</v>
      </c>
      <c r="T155" s="30">
        <v>10.5</v>
      </c>
      <c r="U155" s="30">
        <v>3.7</v>
      </c>
      <c r="V155" s="30">
        <v>6.7</v>
      </c>
      <c r="W155" s="30">
        <v>10</v>
      </c>
      <c r="X155" s="30">
        <v>12</v>
      </c>
      <c r="Y155" s="30">
        <v>6</v>
      </c>
      <c r="Z155" s="30">
        <v>23</v>
      </c>
      <c r="AA155" s="30">
        <v>16</v>
      </c>
      <c r="AB155" s="11">
        <f t="shared" si="60"/>
        <v>23</v>
      </c>
      <c r="AC155" s="11">
        <f t="shared" si="61"/>
        <v>14.8</v>
      </c>
      <c r="AD155" s="12">
        <f t="shared" si="66"/>
        <v>3.2478260869565219</v>
      </c>
      <c r="AE155" s="12">
        <f t="shared" si="67"/>
        <v>2.2739130434782608</v>
      </c>
      <c r="AF155" s="12">
        <f t="shared" si="68"/>
        <v>0.83478260869565213</v>
      </c>
      <c r="AG155" s="12">
        <f t="shared" si="69"/>
        <v>-2.1739130434782608E-2</v>
      </c>
      <c r="AH155" s="12">
        <f t="shared" si="70"/>
        <v>2.4217391304347826</v>
      </c>
      <c r="AI155" s="13">
        <f t="shared" si="73"/>
        <v>0.84347826086956512</v>
      </c>
      <c r="AJ155" s="11">
        <f t="shared" si="62"/>
        <v>91.3</v>
      </c>
      <c r="AK155" s="11">
        <f t="shared" si="63"/>
        <v>87</v>
      </c>
      <c r="AL155" s="11">
        <f t="shared" si="64"/>
        <v>4.5999999999999996</v>
      </c>
      <c r="AM155" s="11">
        <f t="shared" si="65"/>
        <v>5.8</v>
      </c>
      <c r="AN155" s="11">
        <f t="shared" si="71"/>
        <v>1.2000000000000002</v>
      </c>
    </row>
    <row r="156" spans="1:40" x14ac:dyDescent="0.55000000000000004">
      <c r="A156" s="10">
        <v>21</v>
      </c>
      <c r="B156" s="20" t="s">
        <v>278</v>
      </c>
      <c r="C156" s="10" t="s">
        <v>209</v>
      </c>
      <c r="D156" s="10">
        <v>74.3</v>
      </c>
      <c r="E156" s="10">
        <v>77.2</v>
      </c>
      <c r="F156" s="10">
        <v>45</v>
      </c>
      <c r="G156" s="10">
        <v>48.5</v>
      </c>
      <c r="H156" s="10">
        <v>21.4</v>
      </c>
      <c r="I156" s="10">
        <v>26.8</v>
      </c>
      <c r="J156" s="10">
        <v>29</v>
      </c>
      <c r="K156" s="10">
        <v>58.7</v>
      </c>
      <c r="L156" s="10">
        <v>107.3</v>
      </c>
      <c r="M156" s="10">
        <v>103.4</v>
      </c>
      <c r="N156" s="10">
        <v>11.2</v>
      </c>
      <c r="O156" s="10">
        <v>9.6999999999999993</v>
      </c>
      <c r="P156" s="30">
        <v>5.8</v>
      </c>
      <c r="Q156" s="30">
        <v>9.3000000000000007</v>
      </c>
      <c r="R156" s="30">
        <v>11.8</v>
      </c>
      <c r="S156" s="30">
        <v>15.8</v>
      </c>
      <c r="T156" s="30">
        <v>10.8</v>
      </c>
      <c r="U156" s="30">
        <v>4.2</v>
      </c>
      <c r="V156" s="30">
        <v>6.7</v>
      </c>
      <c r="W156" s="30">
        <v>9.6999999999999993</v>
      </c>
      <c r="X156" s="30">
        <v>12.2</v>
      </c>
      <c r="Y156" s="30">
        <v>6.8</v>
      </c>
      <c r="Z156" s="30">
        <v>21</v>
      </c>
      <c r="AA156" s="30">
        <v>15</v>
      </c>
      <c r="AB156" s="11">
        <f t="shared" si="60"/>
        <v>21</v>
      </c>
      <c r="AC156" s="11">
        <f t="shared" si="61"/>
        <v>15.8</v>
      </c>
      <c r="AD156" s="12">
        <f t="shared" si="66"/>
        <v>3.538095238095238</v>
      </c>
      <c r="AE156" s="12">
        <f t="shared" si="67"/>
        <v>2.1428571428571428</v>
      </c>
      <c r="AF156" s="12">
        <f t="shared" si="68"/>
        <v>1.2761904761904763</v>
      </c>
      <c r="AG156" s="12">
        <f t="shared" si="69"/>
        <v>-0.10476190476190472</v>
      </c>
      <c r="AH156" s="12">
        <f t="shared" si="70"/>
        <v>2.7952380952380955</v>
      </c>
      <c r="AI156" s="13">
        <f t="shared" si="73"/>
        <v>1.019047619047619</v>
      </c>
      <c r="AJ156" s="11">
        <f t="shared" si="62"/>
        <v>107.3</v>
      </c>
      <c r="AK156" s="11">
        <f t="shared" si="63"/>
        <v>103.4</v>
      </c>
      <c r="AL156" s="11">
        <f t="shared" si="64"/>
        <v>11.2</v>
      </c>
      <c r="AM156" s="11">
        <f t="shared" si="65"/>
        <v>9.6999999999999993</v>
      </c>
      <c r="AN156" s="11">
        <f t="shared" si="71"/>
        <v>-1.5</v>
      </c>
    </row>
    <row r="157" spans="1:40" x14ac:dyDescent="0.55000000000000004">
      <c r="A157" s="10">
        <v>21</v>
      </c>
      <c r="B157" s="20" t="s">
        <v>278</v>
      </c>
      <c r="C157" s="10" t="s">
        <v>210</v>
      </c>
      <c r="D157" s="10">
        <v>71.099999999999994</v>
      </c>
      <c r="E157" s="10">
        <v>71.400000000000006</v>
      </c>
      <c r="F157" s="10">
        <v>45.8</v>
      </c>
      <c r="G157" s="10">
        <v>47.1</v>
      </c>
      <c r="H157" s="10">
        <v>24.8</v>
      </c>
      <c r="I157" s="10">
        <v>28.9</v>
      </c>
      <c r="J157" s="10">
        <v>29.3</v>
      </c>
      <c r="K157" s="10">
        <v>59.8</v>
      </c>
      <c r="L157" s="10">
        <v>102.4</v>
      </c>
      <c r="M157" s="10">
        <v>100.7</v>
      </c>
      <c r="N157" s="10">
        <v>5</v>
      </c>
      <c r="O157" s="10">
        <v>8.3000000000000007</v>
      </c>
      <c r="P157" s="30">
        <v>5.7</v>
      </c>
      <c r="Q157" s="30">
        <v>8.8000000000000007</v>
      </c>
      <c r="R157" s="30">
        <v>12.1</v>
      </c>
      <c r="S157" s="30">
        <v>16.100000000000001</v>
      </c>
      <c r="T157" s="30">
        <v>10</v>
      </c>
      <c r="U157" s="30">
        <v>3.7</v>
      </c>
      <c r="V157" s="30">
        <v>6</v>
      </c>
      <c r="W157" s="30">
        <v>9.5</v>
      </c>
      <c r="X157" s="30">
        <v>12</v>
      </c>
      <c r="Y157" s="30">
        <v>5.8</v>
      </c>
      <c r="Z157" s="30">
        <v>19.8</v>
      </c>
      <c r="AA157" s="30">
        <v>15</v>
      </c>
      <c r="AB157" s="11">
        <f t="shared" si="60"/>
        <v>19.8</v>
      </c>
      <c r="AC157" s="11">
        <f t="shared" si="61"/>
        <v>16.100000000000001</v>
      </c>
      <c r="AD157" s="12">
        <f t="shared" si="66"/>
        <v>3.5909090909090904</v>
      </c>
      <c r="AE157" s="12">
        <f t="shared" si="67"/>
        <v>2.3131313131313127</v>
      </c>
      <c r="AF157" s="12">
        <f t="shared" si="68"/>
        <v>1.4595959595959596</v>
      </c>
      <c r="AG157" s="12">
        <f t="shared" si="69"/>
        <v>-2.0202020202020308E-2</v>
      </c>
      <c r="AH157" s="12">
        <f t="shared" si="70"/>
        <v>3.0202020202020199</v>
      </c>
      <c r="AI157" s="13">
        <f t="shared" si="73"/>
        <v>1.2525252525252526</v>
      </c>
      <c r="AJ157" s="11">
        <f t="shared" si="62"/>
        <v>102.4</v>
      </c>
      <c r="AK157" s="11">
        <f t="shared" si="63"/>
        <v>100.7</v>
      </c>
      <c r="AL157" s="11">
        <f t="shared" si="64"/>
        <v>5</v>
      </c>
      <c r="AM157" s="11">
        <f t="shared" si="65"/>
        <v>8.3000000000000007</v>
      </c>
      <c r="AN157" s="11">
        <f t="shared" si="71"/>
        <v>3.3000000000000007</v>
      </c>
    </row>
    <row r="158" spans="1:40" ht="15" customHeight="1" x14ac:dyDescent="0.55000000000000004">
      <c r="A158" s="10">
        <v>22</v>
      </c>
      <c r="B158" s="20" t="s">
        <v>279</v>
      </c>
      <c r="C158" s="10" t="s">
        <v>115</v>
      </c>
      <c r="D158" s="10">
        <v>158.5</v>
      </c>
      <c r="E158" s="10">
        <v>130.30000000000001</v>
      </c>
      <c r="F158" s="10">
        <v>84.3</v>
      </c>
      <c r="G158" s="10">
        <v>79</v>
      </c>
      <c r="H158" s="10">
        <v>44.5</v>
      </c>
      <c r="I158" s="10">
        <v>67</v>
      </c>
      <c r="J158" s="10">
        <v>44.8</v>
      </c>
      <c r="K158" s="10">
        <v>100</v>
      </c>
      <c r="L158" s="10">
        <v>73.5</v>
      </c>
      <c r="M158" s="10">
        <v>110.3</v>
      </c>
      <c r="N158" s="10">
        <v>-24.3</v>
      </c>
      <c r="O158" s="10">
        <v>14.4</v>
      </c>
      <c r="P158" s="30">
        <v>8</v>
      </c>
      <c r="Q158" s="30">
        <v>15</v>
      </c>
      <c r="R158" s="30">
        <v>22</v>
      </c>
      <c r="S158" s="30">
        <v>31</v>
      </c>
      <c r="T158" s="30">
        <v>13</v>
      </c>
      <c r="U158" s="30">
        <v>5</v>
      </c>
      <c r="V158" s="30">
        <v>7</v>
      </c>
      <c r="W158" s="30">
        <v>13</v>
      </c>
      <c r="X158" s="30">
        <v>23</v>
      </c>
      <c r="Y158" s="30">
        <v>9</v>
      </c>
      <c r="Z158" s="30">
        <v>38</v>
      </c>
      <c r="AA158" s="30">
        <v>27</v>
      </c>
      <c r="AB158" s="11">
        <f t="shared" si="60"/>
        <v>38</v>
      </c>
      <c r="AC158" s="11">
        <f t="shared" si="61"/>
        <v>31</v>
      </c>
      <c r="AD158" s="12">
        <f t="shared" si="66"/>
        <v>4.1710526315789478</v>
      </c>
      <c r="AE158" s="12">
        <f t="shared" si="67"/>
        <v>2.2184210526315788</v>
      </c>
      <c r="AF158" s="12">
        <f t="shared" si="68"/>
        <v>1.763157894736842</v>
      </c>
      <c r="AG158" s="12">
        <f t="shared" si="69"/>
        <v>0.58421052631578951</v>
      </c>
      <c r="AH158" s="12">
        <f t="shared" si="70"/>
        <v>2.6315789473684212</v>
      </c>
      <c r="AI158" s="13">
        <f t="shared" si="73"/>
        <v>1.1710526315789473</v>
      </c>
      <c r="AJ158" s="11">
        <f t="shared" si="62"/>
        <v>73.5</v>
      </c>
      <c r="AK158" s="11">
        <f t="shared" si="63"/>
        <v>110.3</v>
      </c>
      <c r="AL158" s="11">
        <f t="shared" si="64"/>
        <v>-24.3</v>
      </c>
      <c r="AM158" s="11">
        <f t="shared" si="65"/>
        <v>14.4</v>
      </c>
      <c r="AN158" s="11">
        <f t="shared" si="71"/>
        <v>38.700000000000003</v>
      </c>
    </row>
    <row r="159" spans="1:40" ht="15" customHeight="1" x14ac:dyDescent="0.55000000000000004">
      <c r="A159" s="10">
        <v>22</v>
      </c>
      <c r="B159" s="20" t="s">
        <v>279</v>
      </c>
      <c r="C159" s="10" t="s">
        <v>116</v>
      </c>
      <c r="D159" s="10">
        <v>91.7</v>
      </c>
      <c r="E159" s="10">
        <v>90.5</v>
      </c>
      <c r="F159" s="10">
        <v>61.5</v>
      </c>
      <c r="G159" s="10">
        <v>59.6</v>
      </c>
      <c r="H159" s="10">
        <v>11.8</v>
      </c>
      <c r="I159" s="10">
        <v>41.8</v>
      </c>
      <c r="J159" s="10">
        <v>36</v>
      </c>
      <c r="K159" s="10">
        <v>57</v>
      </c>
      <c r="L159" s="10">
        <v>96.7</v>
      </c>
      <c r="M159" s="10">
        <v>103.3</v>
      </c>
      <c r="N159" s="10">
        <v>-20</v>
      </c>
      <c r="O159" s="10">
        <v>25.8</v>
      </c>
      <c r="P159" s="30">
        <v>6.5</v>
      </c>
      <c r="Q159" s="30">
        <v>8.6999999999999993</v>
      </c>
      <c r="R159" s="30">
        <v>13.5</v>
      </c>
      <c r="S159" s="30">
        <v>20</v>
      </c>
      <c r="T159" s="30">
        <v>9.3000000000000007</v>
      </c>
      <c r="U159" s="30" t="s">
        <v>185</v>
      </c>
      <c r="V159" s="30">
        <v>6.3</v>
      </c>
      <c r="W159" s="30">
        <v>8.6999999999999993</v>
      </c>
      <c r="X159" s="30">
        <v>13.3</v>
      </c>
      <c r="Y159" s="30" t="s">
        <v>185</v>
      </c>
      <c r="Z159" s="30">
        <v>25</v>
      </c>
      <c r="AA159" s="30" t="s">
        <v>185</v>
      </c>
      <c r="AB159" s="11">
        <f t="shared" si="60"/>
        <v>25</v>
      </c>
      <c r="AC159" s="11">
        <f t="shared" si="61"/>
        <v>20</v>
      </c>
      <c r="AD159" s="12">
        <f t="shared" si="66"/>
        <v>3.6680000000000001</v>
      </c>
      <c r="AE159" s="12">
        <f t="shared" si="67"/>
        <v>2.46</v>
      </c>
      <c r="AF159" s="12">
        <f t="shared" si="68"/>
        <v>1.6719999999999999</v>
      </c>
      <c r="AG159" s="12">
        <f t="shared" si="69"/>
        <v>0.23199999999999987</v>
      </c>
      <c r="AH159" s="12">
        <f t="shared" si="70"/>
        <v>2.2799999999999998</v>
      </c>
      <c r="AI159" s="13">
        <f t="shared" si="73"/>
        <v>0.47200000000000003</v>
      </c>
      <c r="AJ159" s="11">
        <f t="shared" si="62"/>
        <v>96.7</v>
      </c>
      <c r="AK159" s="11">
        <f t="shared" si="63"/>
        <v>103.3</v>
      </c>
      <c r="AL159" s="11">
        <f t="shared" si="64"/>
        <v>-20</v>
      </c>
      <c r="AM159" s="11">
        <f t="shared" si="65"/>
        <v>25.8</v>
      </c>
      <c r="AN159" s="11">
        <f t="shared" si="71"/>
        <v>45.8</v>
      </c>
    </row>
    <row r="160" spans="1:40" ht="15" customHeight="1" x14ac:dyDescent="0.55000000000000004">
      <c r="A160" s="10">
        <v>22</v>
      </c>
      <c r="B160" s="20" t="s">
        <v>279</v>
      </c>
      <c r="C160" s="10" t="s">
        <v>117</v>
      </c>
      <c r="D160" s="10">
        <v>102.3</v>
      </c>
      <c r="E160" s="10">
        <v>104</v>
      </c>
      <c r="F160" s="10">
        <v>62.3</v>
      </c>
      <c r="G160" s="10">
        <v>58</v>
      </c>
      <c r="H160" s="10">
        <v>12</v>
      </c>
      <c r="I160" s="10">
        <v>36.5</v>
      </c>
      <c r="J160" s="10">
        <v>25.5</v>
      </c>
      <c r="K160" s="10">
        <v>61</v>
      </c>
      <c r="L160" s="10">
        <v>108.3</v>
      </c>
      <c r="M160" s="10">
        <v>128</v>
      </c>
      <c r="N160" s="10">
        <v>-8.8000000000000007</v>
      </c>
      <c r="O160" s="10">
        <v>13.8</v>
      </c>
      <c r="P160" s="30">
        <v>6</v>
      </c>
      <c r="Q160" s="30">
        <v>8</v>
      </c>
      <c r="R160" s="30">
        <v>12</v>
      </c>
      <c r="S160" s="30">
        <v>18.3</v>
      </c>
      <c r="T160" s="30">
        <v>9</v>
      </c>
      <c r="U160" s="30" t="s">
        <v>185</v>
      </c>
      <c r="V160" s="30">
        <v>8</v>
      </c>
      <c r="W160" s="30">
        <v>12</v>
      </c>
      <c r="X160" s="30">
        <v>16.5</v>
      </c>
      <c r="Y160" s="30">
        <v>8</v>
      </c>
      <c r="Z160" s="30" t="s">
        <v>185</v>
      </c>
      <c r="AA160" s="30" t="s">
        <v>185</v>
      </c>
      <c r="AB160" s="11" t="str">
        <f t="shared" si="60"/>
        <v>NA</v>
      </c>
      <c r="AC160" s="11">
        <f t="shared" si="61"/>
        <v>18.3</v>
      </c>
      <c r="AD160" s="12" t="str">
        <f t="shared" si="66"/>
        <v>NA</v>
      </c>
      <c r="AE160" s="12" t="str">
        <f t="shared" si="67"/>
        <v>NA</v>
      </c>
      <c r="AF160" s="12" t="str">
        <f t="shared" si="68"/>
        <v>NA</v>
      </c>
      <c r="AG160" s="12" t="str">
        <f t="shared" si="69"/>
        <v>NA</v>
      </c>
      <c r="AH160" s="12" t="str">
        <f t="shared" si="70"/>
        <v>NA</v>
      </c>
      <c r="AI160" s="13" t="str">
        <f t="shared" si="73"/>
        <v>NA</v>
      </c>
      <c r="AJ160" s="11">
        <f t="shared" si="62"/>
        <v>108.3</v>
      </c>
      <c r="AK160" s="11">
        <f t="shared" si="63"/>
        <v>128</v>
      </c>
      <c r="AL160" s="11">
        <f t="shared" si="64"/>
        <v>-8.8000000000000007</v>
      </c>
      <c r="AM160" s="11">
        <f t="shared" si="65"/>
        <v>13.8</v>
      </c>
      <c r="AN160" s="11">
        <f t="shared" si="71"/>
        <v>22.6</v>
      </c>
    </row>
    <row r="161" spans="1:40" ht="15" customHeight="1" x14ac:dyDescent="0.55000000000000004">
      <c r="A161" s="10">
        <v>22</v>
      </c>
      <c r="B161" s="20" t="s">
        <v>279</v>
      </c>
      <c r="C161" s="10" t="s">
        <v>118</v>
      </c>
      <c r="D161" s="10">
        <v>162</v>
      </c>
      <c r="E161" s="10">
        <v>158.30000000000001</v>
      </c>
      <c r="F161" s="10">
        <v>103.7</v>
      </c>
      <c r="G161" s="10">
        <v>115</v>
      </c>
      <c r="H161" s="10">
        <v>45.3</v>
      </c>
      <c r="I161" s="10">
        <v>68</v>
      </c>
      <c r="J161" s="10">
        <v>78</v>
      </c>
      <c r="K161" s="10">
        <v>124</v>
      </c>
      <c r="L161" s="10">
        <v>98</v>
      </c>
      <c r="M161" s="10">
        <v>135</v>
      </c>
      <c r="N161" s="10">
        <v>0.8</v>
      </c>
      <c r="O161" s="10">
        <v>27.4</v>
      </c>
      <c r="P161" s="30">
        <v>9.3000000000000007</v>
      </c>
      <c r="Q161" s="30">
        <v>14</v>
      </c>
      <c r="R161" s="30">
        <v>20.3</v>
      </c>
      <c r="S161" s="30">
        <v>32</v>
      </c>
      <c r="T161" s="30">
        <v>18</v>
      </c>
      <c r="U161" s="30">
        <v>8.5</v>
      </c>
      <c r="V161" s="30">
        <v>12</v>
      </c>
      <c r="W161" s="30">
        <v>18</v>
      </c>
      <c r="X161" s="30">
        <v>26.5</v>
      </c>
      <c r="Y161" s="30">
        <v>12.5</v>
      </c>
      <c r="Z161" s="30">
        <v>44.3</v>
      </c>
      <c r="AA161" s="30">
        <v>36</v>
      </c>
      <c r="AB161" s="11">
        <f t="shared" ref="AB161:AB187" si="74">Z161</f>
        <v>44.3</v>
      </c>
      <c r="AC161" s="11">
        <f t="shared" ref="AC161:AC187" si="75">S161</f>
        <v>32</v>
      </c>
      <c r="AD161" s="12">
        <f t="shared" si="66"/>
        <v>3.6568848758465013</v>
      </c>
      <c r="AE161" s="12">
        <f t="shared" si="67"/>
        <v>2.3408577878103838</v>
      </c>
      <c r="AF161" s="12">
        <f t="shared" si="68"/>
        <v>1.5349887133182845</v>
      </c>
      <c r="AG161" s="12">
        <f t="shared" si="69"/>
        <v>-0.22573363431151244</v>
      </c>
      <c r="AH161" s="12">
        <f t="shared" si="70"/>
        <v>2.7990970654627541</v>
      </c>
      <c r="AI161" s="13">
        <f t="shared" si="73"/>
        <v>1.0225733634311513</v>
      </c>
      <c r="AJ161" s="11">
        <f t="shared" ref="AJ161:AJ187" si="76">L161</f>
        <v>98</v>
      </c>
      <c r="AK161" s="11">
        <f t="shared" ref="AK161:AK187" si="77">M161</f>
        <v>135</v>
      </c>
      <c r="AL161" s="11">
        <f t="shared" ref="AL161:AL187" si="78">N161</f>
        <v>0.8</v>
      </c>
      <c r="AM161" s="11">
        <f t="shared" ref="AM161:AM187" si="79">O161</f>
        <v>27.4</v>
      </c>
      <c r="AN161" s="11">
        <f t="shared" si="71"/>
        <v>26.599999999999998</v>
      </c>
    </row>
    <row r="162" spans="1:40" ht="15" customHeight="1" x14ac:dyDescent="0.55000000000000004">
      <c r="A162" s="10">
        <v>22</v>
      </c>
      <c r="B162" s="20" t="s">
        <v>279</v>
      </c>
      <c r="C162" s="10" t="s">
        <v>119</v>
      </c>
      <c r="D162" s="10">
        <v>77</v>
      </c>
      <c r="E162" s="10">
        <v>64.7</v>
      </c>
      <c r="F162" s="10">
        <v>49.5</v>
      </c>
      <c r="G162" s="10">
        <v>40.299999999999997</v>
      </c>
      <c r="H162" s="10">
        <v>11</v>
      </c>
      <c r="I162" s="10">
        <v>31.5</v>
      </c>
      <c r="J162" s="10">
        <v>26.3</v>
      </c>
      <c r="K162" s="10">
        <v>43.5</v>
      </c>
      <c r="L162" s="10">
        <v>101</v>
      </c>
      <c r="M162" s="10">
        <v>104</v>
      </c>
      <c r="N162" s="10">
        <v>-11.7</v>
      </c>
      <c r="O162" s="10">
        <v>12.6</v>
      </c>
      <c r="P162" s="30">
        <v>4.3</v>
      </c>
      <c r="Q162" s="30">
        <v>6.3</v>
      </c>
      <c r="R162" s="30">
        <v>9.6999999999999993</v>
      </c>
      <c r="S162" s="30">
        <v>14</v>
      </c>
      <c r="T162" s="30">
        <v>4</v>
      </c>
      <c r="U162" s="30">
        <v>3</v>
      </c>
      <c r="V162" s="30">
        <v>5</v>
      </c>
      <c r="W162" s="30">
        <v>7.6</v>
      </c>
      <c r="X162" s="30">
        <v>11.4</v>
      </c>
      <c r="Y162" s="30">
        <v>5</v>
      </c>
      <c r="Z162" s="30" t="s">
        <v>185</v>
      </c>
      <c r="AA162" s="30" t="s">
        <v>185</v>
      </c>
      <c r="AB162" s="11" t="str">
        <f t="shared" si="74"/>
        <v>NA</v>
      </c>
      <c r="AC162" s="11">
        <f t="shared" si="75"/>
        <v>14</v>
      </c>
      <c r="AD162" s="12" t="str">
        <f t="shared" ref="AD162:AD187" si="80">IF(AB162="NA","NA",D162/AB162)</f>
        <v>NA</v>
      </c>
      <c r="AE162" s="12" t="str">
        <f t="shared" ref="AE162:AE187" si="81">IF(AB162="NA","NA",F162/AB162)</f>
        <v>NA</v>
      </c>
      <c r="AF162" s="12" t="str">
        <f t="shared" ref="AF162:AF187" si="82">IF(AB162="NA","NA",I162/AB162)</f>
        <v>NA</v>
      </c>
      <c r="AG162" s="12" t="str">
        <f t="shared" ref="AG162:AG187" si="83">IF(AB162="NA","NA",(I162-J162)/AB162)</f>
        <v>NA</v>
      </c>
      <c r="AH162" s="12" t="str">
        <f t="shared" ref="AH162:AH187" si="84">IF(AB162="NA","NA",K162/AB162)</f>
        <v>NA</v>
      </c>
      <c r="AI162" s="13" t="str">
        <f t="shared" si="73"/>
        <v>NA</v>
      </c>
      <c r="AJ162" s="11">
        <f t="shared" si="76"/>
        <v>101</v>
      </c>
      <c r="AK162" s="11">
        <f t="shared" si="77"/>
        <v>104</v>
      </c>
      <c r="AL162" s="11">
        <f t="shared" si="78"/>
        <v>-11.7</v>
      </c>
      <c r="AM162" s="11">
        <f t="shared" si="79"/>
        <v>12.6</v>
      </c>
      <c r="AN162" s="11">
        <f t="shared" ref="AN162:AN187" si="85">O162-N162</f>
        <v>24.299999999999997</v>
      </c>
    </row>
    <row r="163" spans="1:40" ht="15" customHeight="1" x14ac:dyDescent="0.55000000000000004">
      <c r="A163" s="10">
        <v>22</v>
      </c>
      <c r="B163" s="20" t="s">
        <v>279</v>
      </c>
      <c r="C163" s="10" t="s">
        <v>120</v>
      </c>
      <c r="D163" s="10">
        <v>40.5</v>
      </c>
      <c r="E163" s="10">
        <v>42</v>
      </c>
      <c r="F163" s="10">
        <v>36</v>
      </c>
      <c r="G163" s="10">
        <v>31.3</v>
      </c>
      <c r="H163" s="10">
        <v>6.5</v>
      </c>
      <c r="I163" s="10">
        <v>28.3</v>
      </c>
      <c r="J163" s="10">
        <v>23.3</v>
      </c>
      <c r="K163" s="10">
        <v>30</v>
      </c>
      <c r="L163" s="10">
        <v>82</v>
      </c>
      <c r="M163" s="10">
        <v>96</v>
      </c>
      <c r="N163" s="10">
        <v>-12</v>
      </c>
      <c r="O163" s="10">
        <v>10</v>
      </c>
      <c r="P163" s="30">
        <v>3.5</v>
      </c>
      <c r="Q163" s="30">
        <v>4.3</v>
      </c>
      <c r="R163" s="30">
        <v>7</v>
      </c>
      <c r="S163" s="30">
        <v>10.3</v>
      </c>
      <c r="T163" s="30">
        <v>4</v>
      </c>
      <c r="U163" s="30" t="s">
        <v>185</v>
      </c>
      <c r="V163" s="30">
        <v>4</v>
      </c>
      <c r="W163" s="30">
        <v>5</v>
      </c>
      <c r="X163" s="30">
        <v>9</v>
      </c>
      <c r="Y163" s="30" t="s">
        <v>185</v>
      </c>
      <c r="Z163" s="30" t="s">
        <v>185</v>
      </c>
      <c r="AA163" s="30" t="s">
        <v>185</v>
      </c>
      <c r="AB163" s="11" t="str">
        <f t="shared" si="74"/>
        <v>NA</v>
      </c>
      <c r="AC163" s="11">
        <f t="shared" si="75"/>
        <v>10.3</v>
      </c>
      <c r="AD163" s="12" t="str">
        <f t="shared" si="80"/>
        <v>NA</v>
      </c>
      <c r="AE163" s="12" t="str">
        <f t="shared" si="81"/>
        <v>NA</v>
      </c>
      <c r="AF163" s="12" t="str">
        <f t="shared" si="82"/>
        <v>NA</v>
      </c>
      <c r="AG163" s="12" t="str">
        <f t="shared" si="83"/>
        <v>NA</v>
      </c>
      <c r="AH163" s="12" t="str">
        <f t="shared" si="84"/>
        <v>NA</v>
      </c>
      <c r="AI163" s="13" t="str">
        <f t="shared" si="73"/>
        <v>NA</v>
      </c>
      <c r="AJ163" s="11">
        <f t="shared" si="76"/>
        <v>82</v>
      </c>
      <c r="AK163" s="11">
        <f t="shared" si="77"/>
        <v>96</v>
      </c>
      <c r="AL163" s="11">
        <f t="shared" si="78"/>
        <v>-12</v>
      </c>
      <c r="AM163" s="11">
        <f t="shared" si="79"/>
        <v>10</v>
      </c>
      <c r="AN163" s="11">
        <f t="shared" si="85"/>
        <v>22</v>
      </c>
    </row>
    <row r="164" spans="1:40" ht="15" customHeight="1" x14ac:dyDescent="0.55000000000000004">
      <c r="A164" s="10">
        <v>22</v>
      </c>
      <c r="B164" s="20" t="s">
        <v>279</v>
      </c>
      <c r="C164" s="10" t="s">
        <v>121</v>
      </c>
      <c r="D164" s="10">
        <v>63.7</v>
      </c>
      <c r="E164" s="10">
        <v>64</v>
      </c>
      <c r="F164" s="10">
        <v>42.8</v>
      </c>
      <c r="G164" s="10">
        <v>37.799999999999997</v>
      </c>
      <c r="H164" s="10">
        <v>10.8</v>
      </c>
      <c r="I164" s="10">
        <v>29.5</v>
      </c>
      <c r="J164" s="10">
        <v>20.3</v>
      </c>
      <c r="K164" s="10">
        <v>43.3</v>
      </c>
      <c r="L164" s="10">
        <v>94</v>
      </c>
      <c r="M164" s="10">
        <v>115.3</v>
      </c>
      <c r="N164" s="10">
        <v>-6</v>
      </c>
      <c r="O164" s="10">
        <v>14.2</v>
      </c>
      <c r="P164" s="30" t="s">
        <v>185</v>
      </c>
      <c r="Q164" s="30" t="s">
        <v>185</v>
      </c>
      <c r="R164" s="30" t="s">
        <v>185</v>
      </c>
      <c r="S164" s="30" t="s">
        <v>185</v>
      </c>
      <c r="T164" s="30" t="s">
        <v>185</v>
      </c>
      <c r="U164" s="30" t="s">
        <v>185</v>
      </c>
      <c r="V164" s="30" t="s">
        <v>185</v>
      </c>
      <c r="W164" s="30" t="s">
        <v>185</v>
      </c>
      <c r="X164" s="30" t="s">
        <v>185</v>
      </c>
      <c r="Y164" s="30" t="s">
        <v>185</v>
      </c>
      <c r="Z164" s="30" t="s">
        <v>185</v>
      </c>
      <c r="AA164" s="30" t="s">
        <v>185</v>
      </c>
      <c r="AB164" s="11" t="str">
        <f t="shared" si="74"/>
        <v>NA</v>
      </c>
      <c r="AC164" s="11" t="str">
        <f t="shared" si="75"/>
        <v>NA</v>
      </c>
      <c r="AD164" s="12" t="str">
        <f t="shared" si="80"/>
        <v>NA</v>
      </c>
      <c r="AE164" s="12" t="str">
        <f t="shared" si="81"/>
        <v>NA</v>
      </c>
      <c r="AF164" s="12" t="str">
        <f t="shared" si="82"/>
        <v>NA</v>
      </c>
      <c r="AG164" s="12" t="str">
        <f t="shared" si="83"/>
        <v>NA</v>
      </c>
      <c r="AH164" s="12" t="str">
        <f t="shared" si="84"/>
        <v>NA</v>
      </c>
      <c r="AI164" s="13" t="str">
        <f t="shared" si="73"/>
        <v>NA</v>
      </c>
      <c r="AJ164" s="11">
        <f t="shared" si="76"/>
        <v>94</v>
      </c>
      <c r="AK164" s="11">
        <f t="shared" si="77"/>
        <v>115.3</v>
      </c>
      <c r="AL164" s="11">
        <f t="shared" si="78"/>
        <v>-6</v>
      </c>
      <c r="AM164" s="11">
        <f t="shared" si="79"/>
        <v>14.2</v>
      </c>
      <c r="AN164" s="11">
        <f t="shared" si="85"/>
        <v>20.2</v>
      </c>
    </row>
    <row r="165" spans="1:40" ht="15" customHeight="1" x14ac:dyDescent="0.55000000000000004">
      <c r="A165" s="10">
        <v>22</v>
      </c>
      <c r="B165" s="20" t="s">
        <v>279</v>
      </c>
      <c r="C165" s="10" t="s">
        <v>122</v>
      </c>
      <c r="D165" s="10">
        <v>43</v>
      </c>
      <c r="E165" s="10">
        <v>30.3</v>
      </c>
      <c r="F165" s="10">
        <v>32</v>
      </c>
      <c r="G165" s="10">
        <v>28.7</v>
      </c>
      <c r="H165" s="10">
        <v>17</v>
      </c>
      <c r="I165" s="10">
        <v>22.8</v>
      </c>
      <c r="J165" s="10">
        <v>18</v>
      </c>
      <c r="K165" s="10">
        <v>40.5</v>
      </c>
      <c r="L165" s="10">
        <v>85.7</v>
      </c>
      <c r="M165" s="10">
        <v>111</v>
      </c>
      <c r="N165" s="10">
        <v>-19</v>
      </c>
      <c r="O165" s="10">
        <v>12</v>
      </c>
      <c r="P165" s="30" t="s">
        <v>185</v>
      </c>
      <c r="Q165" s="30" t="s">
        <v>185</v>
      </c>
      <c r="R165" s="30" t="s">
        <v>185</v>
      </c>
      <c r="S165" s="30" t="s">
        <v>185</v>
      </c>
      <c r="T165" s="30" t="s">
        <v>185</v>
      </c>
      <c r="U165" s="30" t="s">
        <v>185</v>
      </c>
      <c r="V165" s="30" t="s">
        <v>185</v>
      </c>
      <c r="W165" s="30" t="s">
        <v>185</v>
      </c>
      <c r="X165" s="30" t="s">
        <v>185</v>
      </c>
      <c r="Y165" s="30" t="s">
        <v>185</v>
      </c>
      <c r="Z165" s="30" t="s">
        <v>185</v>
      </c>
      <c r="AA165" s="30" t="s">
        <v>185</v>
      </c>
      <c r="AB165" s="11" t="str">
        <f t="shared" si="74"/>
        <v>NA</v>
      </c>
      <c r="AC165" s="11" t="str">
        <f t="shared" si="75"/>
        <v>NA</v>
      </c>
      <c r="AD165" s="12" t="str">
        <f t="shared" si="80"/>
        <v>NA</v>
      </c>
      <c r="AE165" s="12" t="str">
        <f t="shared" si="81"/>
        <v>NA</v>
      </c>
      <c r="AF165" s="12" t="str">
        <f t="shared" si="82"/>
        <v>NA</v>
      </c>
      <c r="AG165" s="12" t="str">
        <f t="shared" si="83"/>
        <v>NA</v>
      </c>
      <c r="AH165" s="12" t="str">
        <f t="shared" si="84"/>
        <v>NA</v>
      </c>
      <c r="AI165" s="13" t="str">
        <f t="shared" si="73"/>
        <v>NA</v>
      </c>
      <c r="AJ165" s="11">
        <f t="shared" si="76"/>
        <v>85.7</v>
      </c>
      <c r="AK165" s="11">
        <f t="shared" si="77"/>
        <v>111</v>
      </c>
      <c r="AL165" s="11">
        <f t="shared" si="78"/>
        <v>-19</v>
      </c>
      <c r="AM165" s="11">
        <f t="shared" si="79"/>
        <v>12</v>
      </c>
      <c r="AN165" s="11">
        <f t="shared" si="85"/>
        <v>31</v>
      </c>
    </row>
    <row r="166" spans="1:40" ht="15" customHeight="1" x14ac:dyDescent="0.55000000000000004">
      <c r="A166" s="10">
        <v>22</v>
      </c>
      <c r="B166" s="20" t="s">
        <v>279</v>
      </c>
      <c r="C166" s="10" t="s">
        <v>123</v>
      </c>
      <c r="D166" s="10">
        <v>66.8</v>
      </c>
      <c r="E166" s="10">
        <v>67.2</v>
      </c>
      <c r="F166" s="10">
        <v>45.3</v>
      </c>
      <c r="G166" s="10">
        <v>43.3</v>
      </c>
      <c r="H166" s="10">
        <v>16.7</v>
      </c>
      <c r="I166" s="10">
        <v>30.9</v>
      </c>
      <c r="J166" s="10">
        <v>26.8</v>
      </c>
      <c r="K166" s="10">
        <v>49.5</v>
      </c>
      <c r="L166" s="10">
        <v>94.3</v>
      </c>
      <c r="M166" s="10">
        <v>103</v>
      </c>
      <c r="N166" s="10">
        <v>-33</v>
      </c>
      <c r="O166" s="10">
        <v>3.8</v>
      </c>
      <c r="P166" s="30">
        <v>4.8</v>
      </c>
      <c r="Q166" s="30">
        <v>7</v>
      </c>
      <c r="R166" s="30">
        <v>12</v>
      </c>
      <c r="S166" s="30">
        <v>15.3</v>
      </c>
      <c r="T166" s="30" t="s">
        <v>185</v>
      </c>
      <c r="U166" s="30" t="s">
        <v>185</v>
      </c>
      <c r="V166" s="30">
        <v>4.3</v>
      </c>
      <c r="W166" s="30">
        <v>7.5</v>
      </c>
      <c r="X166" s="30">
        <v>10.7</v>
      </c>
      <c r="Y166" s="30">
        <v>5</v>
      </c>
      <c r="Z166" s="30" t="s">
        <v>185</v>
      </c>
      <c r="AA166" s="30" t="s">
        <v>185</v>
      </c>
      <c r="AB166" s="11" t="str">
        <f t="shared" si="74"/>
        <v>NA</v>
      </c>
      <c r="AC166" s="11">
        <f t="shared" si="75"/>
        <v>15.3</v>
      </c>
      <c r="AD166" s="12" t="str">
        <f t="shared" si="80"/>
        <v>NA</v>
      </c>
      <c r="AE166" s="12" t="str">
        <f t="shared" si="81"/>
        <v>NA</v>
      </c>
      <c r="AF166" s="12" t="str">
        <f t="shared" si="82"/>
        <v>NA</v>
      </c>
      <c r="AG166" s="12" t="str">
        <f t="shared" si="83"/>
        <v>NA</v>
      </c>
      <c r="AH166" s="12" t="str">
        <f t="shared" si="84"/>
        <v>NA</v>
      </c>
      <c r="AI166" s="13" t="str">
        <f t="shared" si="73"/>
        <v>NA</v>
      </c>
      <c r="AJ166" s="11">
        <f t="shared" si="76"/>
        <v>94.3</v>
      </c>
      <c r="AK166" s="11">
        <f t="shared" si="77"/>
        <v>103</v>
      </c>
      <c r="AL166" s="11">
        <f t="shared" si="78"/>
        <v>-33</v>
      </c>
      <c r="AM166" s="11">
        <f t="shared" si="79"/>
        <v>3.8</v>
      </c>
      <c r="AN166" s="11">
        <f t="shared" si="85"/>
        <v>36.799999999999997</v>
      </c>
    </row>
    <row r="167" spans="1:40" ht="15" customHeight="1" x14ac:dyDescent="0.55000000000000004">
      <c r="A167" s="10">
        <v>22</v>
      </c>
      <c r="B167" s="20" t="s">
        <v>279</v>
      </c>
      <c r="C167" s="10" t="s">
        <v>124</v>
      </c>
      <c r="D167" s="10">
        <v>59.3</v>
      </c>
      <c r="E167" s="10">
        <v>58.5</v>
      </c>
      <c r="F167" s="10">
        <v>41</v>
      </c>
      <c r="G167" s="10">
        <v>38.299999999999997</v>
      </c>
      <c r="H167" s="10">
        <v>11.5</v>
      </c>
      <c r="I167" s="10">
        <v>27.5</v>
      </c>
      <c r="J167" s="10">
        <v>22.7</v>
      </c>
      <c r="K167" s="10">
        <v>41</v>
      </c>
      <c r="L167" s="10">
        <v>94.3</v>
      </c>
      <c r="M167" s="10">
        <v>103</v>
      </c>
      <c r="N167" s="10">
        <v>-32</v>
      </c>
      <c r="O167" s="10">
        <v>5.5</v>
      </c>
      <c r="P167" s="30">
        <v>4</v>
      </c>
      <c r="Q167" s="30">
        <v>5.8</v>
      </c>
      <c r="R167" s="30">
        <v>8.3000000000000007</v>
      </c>
      <c r="S167" s="30">
        <v>12.3</v>
      </c>
      <c r="T167" s="30">
        <v>4.5</v>
      </c>
      <c r="U167" s="30">
        <v>3</v>
      </c>
      <c r="V167" s="30">
        <v>4</v>
      </c>
      <c r="W167" s="30">
        <v>6.3</v>
      </c>
      <c r="X167" s="30">
        <v>9.3000000000000007</v>
      </c>
      <c r="Y167" s="30">
        <v>4</v>
      </c>
      <c r="Z167" s="30" t="s">
        <v>185</v>
      </c>
      <c r="AA167" s="30" t="s">
        <v>185</v>
      </c>
      <c r="AB167" s="11" t="str">
        <f t="shared" si="74"/>
        <v>NA</v>
      </c>
      <c r="AC167" s="11">
        <f t="shared" si="75"/>
        <v>12.3</v>
      </c>
      <c r="AD167" s="12" t="str">
        <f t="shared" si="80"/>
        <v>NA</v>
      </c>
      <c r="AE167" s="12" t="str">
        <f t="shared" si="81"/>
        <v>NA</v>
      </c>
      <c r="AF167" s="12" t="str">
        <f t="shared" si="82"/>
        <v>NA</v>
      </c>
      <c r="AG167" s="12" t="str">
        <f t="shared" si="83"/>
        <v>NA</v>
      </c>
      <c r="AH167" s="12" t="str">
        <f t="shared" si="84"/>
        <v>NA</v>
      </c>
      <c r="AI167" s="13" t="str">
        <f t="shared" si="73"/>
        <v>NA</v>
      </c>
      <c r="AJ167" s="11">
        <f t="shared" si="76"/>
        <v>94.3</v>
      </c>
      <c r="AK167" s="11">
        <f t="shared" si="77"/>
        <v>103</v>
      </c>
      <c r="AL167" s="11">
        <f t="shared" si="78"/>
        <v>-32</v>
      </c>
      <c r="AM167" s="11">
        <f t="shared" si="79"/>
        <v>5.5</v>
      </c>
      <c r="AN167" s="11">
        <f t="shared" si="85"/>
        <v>37.5</v>
      </c>
    </row>
    <row r="168" spans="1:40" ht="15" customHeight="1" x14ac:dyDescent="0.55000000000000004">
      <c r="A168" s="10">
        <v>22</v>
      </c>
      <c r="B168" s="20" t="s">
        <v>279</v>
      </c>
      <c r="C168" s="10" t="s">
        <v>125</v>
      </c>
      <c r="D168" s="10">
        <v>74</v>
      </c>
      <c r="E168" s="10">
        <v>63</v>
      </c>
      <c r="F168" s="10">
        <v>52.5</v>
      </c>
      <c r="G168" s="10">
        <v>46.5</v>
      </c>
      <c r="H168" s="10">
        <v>22.3</v>
      </c>
      <c r="I168" s="10">
        <v>38</v>
      </c>
      <c r="J168" s="10">
        <v>34</v>
      </c>
      <c r="K168" s="10">
        <v>56</v>
      </c>
      <c r="L168" s="10">
        <v>90</v>
      </c>
      <c r="M168" s="10">
        <v>85</v>
      </c>
      <c r="N168" s="10">
        <v>-20</v>
      </c>
      <c r="O168" s="10">
        <v>-1</v>
      </c>
      <c r="P168" s="30">
        <v>5.5</v>
      </c>
      <c r="Q168" s="30">
        <v>8</v>
      </c>
      <c r="R168" s="30">
        <v>11.7</v>
      </c>
      <c r="S168" s="30">
        <v>19.3</v>
      </c>
      <c r="T168" s="30">
        <v>8.5</v>
      </c>
      <c r="U168" s="30" t="s">
        <v>185</v>
      </c>
      <c r="V168" s="30">
        <v>6</v>
      </c>
      <c r="W168" s="30">
        <v>10.3</v>
      </c>
      <c r="X168" s="30">
        <v>15.3</v>
      </c>
      <c r="Y168" s="30">
        <v>6.5</v>
      </c>
      <c r="Z168" s="30" t="s">
        <v>185</v>
      </c>
      <c r="AA168" s="30" t="s">
        <v>185</v>
      </c>
      <c r="AB168" s="11" t="str">
        <f t="shared" si="74"/>
        <v>NA</v>
      </c>
      <c r="AC168" s="11">
        <f t="shared" si="75"/>
        <v>19.3</v>
      </c>
      <c r="AD168" s="12" t="str">
        <f t="shared" si="80"/>
        <v>NA</v>
      </c>
      <c r="AE168" s="12" t="str">
        <f t="shared" si="81"/>
        <v>NA</v>
      </c>
      <c r="AF168" s="12" t="str">
        <f t="shared" si="82"/>
        <v>NA</v>
      </c>
      <c r="AG168" s="12" t="str">
        <f t="shared" si="83"/>
        <v>NA</v>
      </c>
      <c r="AH168" s="12" t="str">
        <f t="shared" si="84"/>
        <v>NA</v>
      </c>
      <c r="AI168" s="13" t="str">
        <f t="shared" ref="AI168:AI187" si="86">IF(AB168="NA","NA",H168/AB168)</f>
        <v>NA</v>
      </c>
      <c r="AJ168" s="11">
        <f t="shared" si="76"/>
        <v>90</v>
      </c>
      <c r="AK168" s="11">
        <f t="shared" si="77"/>
        <v>85</v>
      </c>
      <c r="AL168" s="11">
        <f t="shared" si="78"/>
        <v>-20</v>
      </c>
      <c r="AM168" s="11">
        <f t="shared" si="79"/>
        <v>-1</v>
      </c>
      <c r="AN168" s="11">
        <f t="shared" si="85"/>
        <v>19</v>
      </c>
    </row>
    <row r="169" spans="1:40" ht="15" customHeight="1" x14ac:dyDescent="0.55000000000000004">
      <c r="A169" s="10">
        <v>22</v>
      </c>
      <c r="B169" s="20" t="s">
        <v>279</v>
      </c>
      <c r="C169" s="10" t="s">
        <v>126</v>
      </c>
      <c r="D169" s="10">
        <v>235.5</v>
      </c>
      <c r="E169" s="10">
        <v>238</v>
      </c>
      <c r="F169" s="10">
        <v>151</v>
      </c>
      <c r="G169" s="10">
        <v>137.30000000000001</v>
      </c>
      <c r="H169" s="10">
        <v>27.8</v>
      </c>
      <c r="I169" s="10">
        <v>89</v>
      </c>
      <c r="J169" s="10">
        <v>66.7</v>
      </c>
      <c r="K169" s="10">
        <v>143.5</v>
      </c>
      <c r="L169" s="10">
        <v>107.5</v>
      </c>
      <c r="M169" s="10">
        <v>123.5</v>
      </c>
      <c r="N169" s="10">
        <v>2.5</v>
      </c>
      <c r="O169" s="10">
        <v>18.3</v>
      </c>
      <c r="P169" s="30">
        <v>13</v>
      </c>
      <c r="Q169" s="30">
        <v>16.3</v>
      </c>
      <c r="R169" s="30">
        <v>20.3</v>
      </c>
      <c r="S169" s="30">
        <v>36.299999999999997</v>
      </c>
      <c r="T169" s="30">
        <v>20</v>
      </c>
      <c r="U169" s="30" t="s">
        <v>185</v>
      </c>
      <c r="V169" s="30">
        <v>15</v>
      </c>
      <c r="W169" s="30">
        <v>18</v>
      </c>
      <c r="X169" s="30">
        <v>25.3</v>
      </c>
      <c r="Y169" s="30" t="s">
        <v>23</v>
      </c>
      <c r="Z169" s="30">
        <v>55</v>
      </c>
      <c r="AA169" s="30" t="s">
        <v>185</v>
      </c>
      <c r="AB169" s="11">
        <f t="shared" si="74"/>
        <v>55</v>
      </c>
      <c r="AC169" s="11">
        <f t="shared" si="75"/>
        <v>36.299999999999997</v>
      </c>
      <c r="AD169" s="12">
        <f t="shared" si="80"/>
        <v>4.2818181818181822</v>
      </c>
      <c r="AE169" s="12">
        <f t="shared" si="81"/>
        <v>2.7454545454545456</v>
      </c>
      <c r="AF169" s="12">
        <f t="shared" si="82"/>
        <v>1.6181818181818182</v>
      </c>
      <c r="AG169" s="12">
        <f t="shared" si="83"/>
        <v>0.4054545454545454</v>
      </c>
      <c r="AH169" s="12">
        <f t="shared" si="84"/>
        <v>2.6090909090909089</v>
      </c>
      <c r="AI169" s="13">
        <f t="shared" si="86"/>
        <v>0.50545454545454549</v>
      </c>
      <c r="AJ169" s="11">
        <f t="shared" si="76"/>
        <v>107.5</v>
      </c>
      <c r="AK169" s="11">
        <f t="shared" si="77"/>
        <v>123.5</v>
      </c>
      <c r="AL169" s="11">
        <f t="shared" si="78"/>
        <v>2.5</v>
      </c>
      <c r="AM169" s="11">
        <f t="shared" si="79"/>
        <v>18.3</v>
      </c>
      <c r="AN169" s="11">
        <f t="shared" si="85"/>
        <v>15.8</v>
      </c>
    </row>
    <row r="170" spans="1:40" ht="15" customHeight="1" x14ac:dyDescent="0.55000000000000004">
      <c r="A170" s="10">
        <v>22</v>
      </c>
      <c r="B170" s="20" t="s">
        <v>279</v>
      </c>
      <c r="C170" s="10" t="s">
        <v>127</v>
      </c>
      <c r="D170" s="10">
        <v>70.5</v>
      </c>
      <c r="E170" s="10">
        <v>70</v>
      </c>
      <c r="F170" s="10">
        <v>60</v>
      </c>
      <c r="G170" s="10">
        <v>56.2</v>
      </c>
      <c r="H170" s="10">
        <v>32</v>
      </c>
      <c r="I170" s="10">
        <v>46.8</v>
      </c>
      <c r="J170" s="10">
        <v>40</v>
      </c>
      <c r="K170" s="10">
        <v>69.8</v>
      </c>
      <c r="L170" s="10">
        <v>76</v>
      </c>
      <c r="M170" s="10">
        <v>82</v>
      </c>
      <c r="N170" s="10">
        <v>-7</v>
      </c>
      <c r="O170" s="10">
        <v>13.8</v>
      </c>
      <c r="P170" s="30">
        <v>7.2</v>
      </c>
      <c r="Q170" s="30">
        <v>11</v>
      </c>
      <c r="R170" s="30">
        <v>15</v>
      </c>
      <c r="S170" s="30">
        <v>23</v>
      </c>
      <c r="T170" s="30">
        <v>10.3</v>
      </c>
      <c r="U170" s="30" t="s">
        <v>185</v>
      </c>
      <c r="V170" s="30">
        <v>7.8</v>
      </c>
      <c r="W170" s="30">
        <v>12.3</v>
      </c>
      <c r="X170" s="30">
        <v>19.2</v>
      </c>
      <c r="Y170" s="30">
        <v>8</v>
      </c>
      <c r="Z170" s="30">
        <v>30</v>
      </c>
      <c r="AA170" s="30" t="s">
        <v>185</v>
      </c>
      <c r="AB170" s="11">
        <f t="shared" si="74"/>
        <v>30</v>
      </c>
      <c r="AC170" s="11">
        <f t="shared" si="75"/>
        <v>23</v>
      </c>
      <c r="AD170" s="12">
        <f t="shared" si="80"/>
        <v>2.35</v>
      </c>
      <c r="AE170" s="12">
        <f t="shared" si="81"/>
        <v>2</v>
      </c>
      <c r="AF170" s="12">
        <f t="shared" si="82"/>
        <v>1.5599999999999998</v>
      </c>
      <c r="AG170" s="12">
        <f t="shared" si="83"/>
        <v>0.22666666666666657</v>
      </c>
      <c r="AH170" s="12">
        <f t="shared" si="84"/>
        <v>2.3266666666666667</v>
      </c>
      <c r="AI170" s="13">
        <f t="shared" si="86"/>
        <v>1.0666666666666667</v>
      </c>
      <c r="AJ170" s="11">
        <f t="shared" si="76"/>
        <v>76</v>
      </c>
      <c r="AK170" s="11">
        <f t="shared" si="77"/>
        <v>82</v>
      </c>
      <c r="AL170" s="11">
        <f t="shared" si="78"/>
        <v>-7</v>
      </c>
      <c r="AM170" s="11">
        <f t="shared" si="79"/>
        <v>13.8</v>
      </c>
      <c r="AN170" s="11">
        <f t="shared" si="85"/>
        <v>20.8</v>
      </c>
    </row>
    <row r="171" spans="1:40" ht="15" customHeight="1" x14ac:dyDescent="0.55000000000000004">
      <c r="A171" s="10">
        <v>22</v>
      </c>
      <c r="B171" s="20" t="s">
        <v>279</v>
      </c>
      <c r="C171" s="10" t="s">
        <v>128</v>
      </c>
      <c r="D171" s="10">
        <v>148</v>
      </c>
      <c r="E171" s="10">
        <v>155</v>
      </c>
      <c r="F171" s="10">
        <v>109.5</v>
      </c>
      <c r="G171" s="10">
        <v>107</v>
      </c>
      <c r="H171" s="10">
        <v>27.7</v>
      </c>
      <c r="I171" s="10">
        <v>80.5</v>
      </c>
      <c r="J171" s="10">
        <v>72</v>
      </c>
      <c r="K171" s="10">
        <v>108</v>
      </c>
      <c r="L171" s="10">
        <v>92</v>
      </c>
      <c r="M171" s="10">
        <v>102</v>
      </c>
      <c r="N171" s="10">
        <v>-5.3</v>
      </c>
      <c r="O171" s="10">
        <v>-2.8</v>
      </c>
      <c r="P171" s="30">
        <v>12.7</v>
      </c>
      <c r="Q171" s="30">
        <v>21</v>
      </c>
      <c r="R171" s="30">
        <v>24</v>
      </c>
      <c r="S171" s="30">
        <v>34</v>
      </c>
      <c r="T171" s="30">
        <v>15</v>
      </c>
      <c r="U171" s="30" t="s">
        <v>185</v>
      </c>
      <c r="V171" s="30">
        <v>13.7</v>
      </c>
      <c r="W171" s="30">
        <v>18.7</v>
      </c>
      <c r="X171" s="30">
        <v>28.7</v>
      </c>
      <c r="Y171" s="30">
        <v>12</v>
      </c>
      <c r="Z171" s="30">
        <v>47</v>
      </c>
      <c r="AA171" s="30" t="s">
        <v>185</v>
      </c>
      <c r="AB171" s="11">
        <f t="shared" si="74"/>
        <v>47</v>
      </c>
      <c r="AC171" s="11">
        <f t="shared" si="75"/>
        <v>34</v>
      </c>
      <c r="AD171" s="12">
        <f t="shared" si="80"/>
        <v>3.1489361702127661</v>
      </c>
      <c r="AE171" s="12">
        <f t="shared" si="81"/>
        <v>2.3297872340425534</v>
      </c>
      <c r="AF171" s="12">
        <f t="shared" si="82"/>
        <v>1.7127659574468086</v>
      </c>
      <c r="AG171" s="12">
        <f t="shared" si="83"/>
        <v>0.18085106382978725</v>
      </c>
      <c r="AH171" s="12">
        <f t="shared" si="84"/>
        <v>2.2978723404255321</v>
      </c>
      <c r="AI171" s="13">
        <f t="shared" si="86"/>
        <v>0.58936170212765959</v>
      </c>
      <c r="AJ171" s="11">
        <f t="shared" si="76"/>
        <v>92</v>
      </c>
      <c r="AK171" s="11">
        <f t="shared" si="77"/>
        <v>102</v>
      </c>
      <c r="AL171" s="11">
        <f t="shared" si="78"/>
        <v>-5.3</v>
      </c>
      <c r="AM171" s="11">
        <f t="shared" si="79"/>
        <v>-2.8</v>
      </c>
      <c r="AN171" s="11">
        <f t="shared" si="85"/>
        <v>2.5</v>
      </c>
    </row>
    <row r="172" spans="1:40" ht="15" customHeight="1" x14ac:dyDescent="0.55000000000000004">
      <c r="A172" s="10">
        <v>22</v>
      </c>
      <c r="B172" s="20" t="s">
        <v>279</v>
      </c>
      <c r="C172" s="10" t="s">
        <v>129</v>
      </c>
      <c r="D172" s="10">
        <v>112</v>
      </c>
      <c r="E172" s="10">
        <v>127</v>
      </c>
      <c r="F172" s="10">
        <v>96</v>
      </c>
      <c r="G172" s="10">
        <v>100</v>
      </c>
      <c r="H172" s="10">
        <v>27.7</v>
      </c>
      <c r="I172" s="10">
        <v>78.5</v>
      </c>
      <c r="J172" s="10">
        <v>81</v>
      </c>
      <c r="K172" s="10">
        <v>97</v>
      </c>
      <c r="L172" s="10">
        <v>72</v>
      </c>
      <c r="M172" s="10">
        <v>91</v>
      </c>
      <c r="N172" s="10">
        <v>-14.7</v>
      </c>
      <c r="O172" s="10">
        <v>5.7</v>
      </c>
      <c r="P172" s="30">
        <v>11.3</v>
      </c>
      <c r="Q172" s="30">
        <v>16</v>
      </c>
      <c r="R172" s="30">
        <v>23.3</v>
      </c>
      <c r="S172" s="30">
        <v>37</v>
      </c>
      <c r="T172" s="30">
        <v>15.7</v>
      </c>
      <c r="U172" s="30" t="s">
        <v>185</v>
      </c>
      <c r="V172" s="30">
        <v>11.5</v>
      </c>
      <c r="W172" s="30">
        <v>17.3</v>
      </c>
      <c r="X172" s="30">
        <v>27.3</v>
      </c>
      <c r="Y172" s="30">
        <v>17</v>
      </c>
      <c r="Z172" s="30">
        <v>47.7</v>
      </c>
      <c r="AA172" s="30" t="s">
        <v>185</v>
      </c>
      <c r="AB172" s="11">
        <f t="shared" si="74"/>
        <v>47.7</v>
      </c>
      <c r="AC172" s="11">
        <f t="shared" si="75"/>
        <v>37</v>
      </c>
      <c r="AD172" s="12">
        <f t="shared" si="80"/>
        <v>2.3480083857442349</v>
      </c>
      <c r="AE172" s="12">
        <f t="shared" si="81"/>
        <v>2.0125786163522013</v>
      </c>
      <c r="AF172" s="12">
        <f t="shared" si="82"/>
        <v>1.6457023060796645</v>
      </c>
      <c r="AG172" s="12">
        <f t="shared" si="83"/>
        <v>-5.2410901467505239E-2</v>
      </c>
      <c r="AH172" s="12">
        <f t="shared" si="84"/>
        <v>2.0335429769392031</v>
      </c>
      <c r="AI172" s="13">
        <f t="shared" si="86"/>
        <v>0.58071278825995798</v>
      </c>
      <c r="AJ172" s="11">
        <f t="shared" si="76"/>
        <v>72</v>
      </c>
      <c r="AK172" s="11">
        <f t="shared" si="77"/>
        <v>91</v>
      </c>
      <c r="AL172" s="11">
        <f t="shared" si="78"/>
        <v>-14.7</v>
      </c>
      <c r="AM172" s="11">
        <f t="shared" si="79"/>
        <v>5.7</v>
      </c>
      <c r="AN172" s="11">
        <f t="shared" si="85"/>
        <v>20.399999999999999</v>
      </c>
    </row>
    <row r="173" spans="1:40" ht="15" customHeight="1" x14ac:dyDescent="0.55000000000000004">
      <c r="A173" s="10">
        <v>22</v>
      </c>
      <c r="B173" s="20" t="s">
        <v>279</v>
      </c>
      <c r="C173" s="10" t="s">
        <v>130</v>
      </c>
      <c r="D173" s="10">
        <v>67</v>
      </c>
      <c r="E173" s="10">
        <v>66.5</v>
      </c>
      <c r="F173" s="10">
        <v>48.5</v>
      </c>
      <c r="G173" s="10">
        <v>48.7</v>
      </c>
      <c r="H173" s="10">
        <v>18.7</v>
      </c>
      <c r="I173" s="10">
        <v>32.5</v>
      </c>
      <c r="J173" s="10">
        <v>29.7</v>
      </c>
      <c r="K173" s="10">
        <v>52.5</v>
      </c>
      <c r="L173" s="10">
        <v>118</v>
      </c>
      <c r="M173" s="10">
        <v>111.5</v>
      </c>
      <c r="N173" s="10">
        <v>-27.8</v>
      </c>
      <c r="O173" s="10">
        <v>11.8</v>
      </c>
      <c r="P173" s="30">
        <v>4.3</v>
      </c>
      <c r="Q173" s="30">
        <v>6.3</v>
      </c>
      <c r="R173" s="30">
        <v>10.3</v>
      </c>
      <c r="S173" s="30">
        <v>15</v>
      </c>
      <c r="T173" s="30">
        <v>6.7</v>
      </c>
      <c r="U173" s="30" t="s">
        <v>185</v>
      </c>
      <c r="V173" s="30">
        <v>4.7</v>
      </c>
      <c r="W173" s="30">
        <v>7</v>
      </c>
      <c r="X173" s="30">
        <v>11.7</v>
      </c>
      <c r="Y173" s="30">
        <v>6.7</v>
      </c>
      <c r="Z173" s="30">
        <v>23</v>
      </c>
      <c r="AA173" s="30">
        <v>17</v>
      </c>
      <c r="AB173" s="11">
        <f t="shared" si="74"/>
        <v>23</v>
      </c>
      <c r="AC173" s="11">
        <f t="shared" si="75"/>
        <v>15</v>
      </c>
      <c r="AD173" s="12">
        <f t="shared" si="80"/>
        <v>2.9130434782608696</v>
      </c>
      <c r="AE173" s="12">
        <f t="shared" si="81"/>
        <v>2.1086956521739131</v>
      </c>
      <c r="AF173" s="12">
        <f t="shared" si="82"/>
        <v>1.4130434782608696</v>
      </c>
      <c r="AG173" s="12">
        <f t="shared" si="83"/>
        <v>0.12173913043478264</v>
      </c>
      <c r="AH173" s="12">
        <f t="shared" si="84"/>
        <v>2.2826086956521738</v>
      </c>
      <c r="AI173" s="13">
        <f t="shared" si="86"/>
        <v>0.81304347826086953</v>
      </c>
      <c r="AJ173" s="11">
        <f t="shared" si="76"/>
        <v>118</v>
      </c>
      <c r="AK173" s="11">
        <f t="shared" si="77"/>
        <v>111.5</v>
      </c>
      <c r="AL173" s="11">
        <f t="shared" si="78"/>
        <v>-27.8</v>
      </c>
      <c r="AM173" s="11">
        <f t="shared" si="79"/>
        <v>11.8</v>
      </c>
      <c r="AN173" s="11">
        <f t="shared" si="85"/>
        <v>39.6</v>
      </c>
    </row>
    <row r="174" spans="1:40" ht="15" customHeight="1" x14ac:dyDescent="0.55000000000000004">
      <c r="A174" s="10">
        <v>22</v>
      </c>
      <c r="B174" s="20" t="s">
        <v>279</v>
      </c>
      <c r="C174" s="10" t="s">
        <v>131</v>
      </c>
      <c r="D174" s="10">
        <v>61</v>
      </c>
      <c r="E174" s="10">
        <v>69</v>
      </c>
      <c r="F174" s="10">
        <v>46.5</v>
      </c>
      <c r="G174" s="10">
        <v>45.5</v>
      </c>
      <c r="H174" s="10">
        <v>11.7</v>
      </c>
      <c r="I174" s="10">
        <v>33</v>
      </c>
      <c r="J174" s="10">
        <v>29.5</v>
      </c>
      <c r="K174" s="10">
        <v>47</v>
      </c>
      <c r="L174" s="10">
        <v>92</v>
      </c>
      <c r="M174" s="10">
        <v>111</v>
      </c>
      <c r="N174" s="10">
        <v>-39.700000000000003</v>
      </c>
      <c r="O174" s="10">
        <v>7.7</v>
      </c>
      <c r="P174" s="30">
        <v>4.3</v>
      </c>
      <c r="Q174" s="30">
        <v>6.3</v>
      </c>
      <c r="R174" s="30">
        <v>11.7</v>
      </c>
      <c r="S174" s="30">
        <v>16</v>
      </c>
      <c r="T174" s="30">
        <v>6.3</v>
      </c>
      <c r="U174" s="30" t="s">
        <v>185</v>
      </c>
      <c r="V174" s="30">
        <v>4.3</v>
      </c>
      <c r="W174" s="30">
        <v>7</v>
      </c>
      <c r="X174" s="30">
        <v>12.3</v>
      </c>
      <c r="Y174" s="30">
        <v>5</v>
      </c>
      <c r="Z174" s="30" t="s">
        <v>185</v>
      </c>
      <c r="AA174" s="30" t="s">
        <v>185</v>
      </c>
      <c r="AB174" s="11" t="str">
        <f t="shared" si="74"/>
        <v>NA</v>
      </c>
      <c r="AC174" s="11">
        <f t="shared" si="75"/>
        <v>16</v>
      </c>
      <c r="AD174" s="12" t="str">
        <f t="shared" si="80"/>
        <v>NA</v>
      </c>
      <c r="AE174" s="12" t="str">
        <f t="shared" si="81"/>
        <v>NA</v>
      </c>
      <c r="AF174" s="12" t="str">
        <f t="shared" si="82"/>
        <v>NA</v>
      </c>
      <c r="AG174" s="12" t="str">
        <f t="shared" si="83"/>
        <v>NA</v>
      </c>
      <c r="AH174" s="12" t="str">
        <f t="shared" si="84"/>
        <v>NA</v>
      </c>
      <c r="AI174" s="13" t="str">
        <f t="shared" si="86"/>
        <v>NA</v>
      </c>
      <c r="AJ174" s="11">
        <f t="shared" si="76"/>
        <v>92</v>
      </c>
      <c r="AK174" s="11">
        <f t="shared" si="77"/>
        <v>111</v>
      </c>
      <c r="AL174" s="11">
        <f t="shared" si="78"/>
        <v>-39.700000000000003</v>
      </c>
      <c r="AM174" s="11">
        <f t="shared" si="79"/>
        <v>7.7</v>
      </c>
      <c r="AN174" s="11">
        <f t="shared" si="85"/>
        <v>47.400000000000006</v>
      </c>
    </row>
    <row r="175" spans="1:40" ht="15" customHeight="1" x14ac:dyDescent="0.55000000000000004">
      <c r="A175" s="10">
        <v>22</v>
      </c>
      <c r="B175" s="20" t="s">
        <v>279</v>
      </c>
      <c r="C175" s="10" t="s">
        <v>132</v>
      </c>
      <c r="D175" s="10">
        <v>25.7</v>
      </c>
      <c r="E175" s="10">
        <v>24.3</v>
      </c>
      <c r="F175" s="10">
        <v>20</v>
      </c>
      <c r="G175" s="10">
        <v>22</v>
      </c>
      <c r="H175" s="10">
        <v>6.6</v>
      </c>
      <c r="I175" s="10">
        <v>15</v>
      </c>
      <c r="J175" s="10">
        <v>18.5</v>
      </c>
      <c r="K175" s="10">
        <v>18</v>
      </c>
      <c r="L175" s="10">
        <v>80</v>
      </c>
      <c r="M175" s="10">
        <v>66.7</v>
      </c>
      <c r="N175" s="10">
        <v>-28.6</v>
      </c>
      <c r="O175" s="10">
        <v>-7.6</v>
      </c>
      <c r="P175" s="30">
        <v>1.8</v>
      </c>
      <c r="Q175" s="30">
        <v>3.2</v>
      </c>
      <c r="R175" s="30">
        <v>4.8</v>
      </c>
      <c r="S175" s="30">
        <v>6.6</v>
      </c>
      <c r="T175" s="30">
        <v>2.7</v>
      </c>
      <c r="U175" s="30">
        <v>1</v>
      </c>
      <c r="V175" s="30">
        <v>2.2999999999999998</v>
      </c>
      <c r="W175" s="30">
        <v>3.3</v>
      </c>
      <c r="X175" s="30">
        <v>5.3</v>
      </c>
      <c r="Y175" s="30">
        <v>2</v>
      </c>
      <c r="Z175" s="30">
        <v>8</v>
      </c>
      <c r="AA175" s="30" t="s">
        <v>185</v>
      </c>
      <c r="AB175" s="11">
        <f t="shared" si="74"/>
        <v>8</v>
      </c>
      <c r="AC175" s="11">
        <f t="shared" si="75"/>
        <v>6.6</v>
      </c>
      <c r="AD175" s="12">
        <f t="shared" si="80"/>
        <v>3.2124999999999999</v>
      </c>
      <c r="AE175" s="12">
        <f t="shared" si="81"/>
        <v>2.5</v>
      </c>
      <c r="AF175" s="12">
        <f t="shared" si="82"/>
        <v>1.875</v>
      </c>
      <c r="AG175" s="12">
        <f t="shared" si="83"/>
        <v>-0.4375</v>
      </c>
      <c r="AH175" s="12">
        <f t="shared" si="84"/>
        <v>2.25</v>
      </c>
      <c r="AI175" s="13">
        <f t="shared" si="86"/>
        <v>0.82499999999999996</v>
      </c>
      <c r="AJ175" s="11">
        <f t="shared" si="76"/>
        <v>80</v>
      </c>
      <c r="AK175" s="11">
        <f t="shared" si="77"/>
        <v>66.7</v>
      </c>
      <c r="AL175" s="11">
        <f t="shared" si="78"/>
        <v>-28.6</v>
      </c>
      <c r="AM175" s="11">
        <f t="shared" si="79"/>
        <v>-7.6</v>
      </c>
      <c r="AN175" s="11">
        <f t="shared" si="85"/>
        <v>21</v>
      </c>
    </row>
    <row r="176" spans="1:40" ht="15" customHeight="1" x14ac:dyDescent="0.55000000000000004">
      <c r="A176" s="10">
        <v>22</v>
      </c>
      <c r="B176" s="20" t="s">
        <v>279</v>
      </c>
      <c r="C176" s="10" t="s">
        <v>133</v>
      </c>
      <c r="D176" s="10">
        <v>104.5</v>
      </c>
      <c r="E176" s="10">
        <v>105</v>
      </c>
      <c r="F176" s="10">
        <v>76.3</v>
      </c>
      <c r="G176" s="10">
        <v>66.8</v>
      </c>
      <c r="H176" s="10">
        <v>15.5</v>
      </c>
      <c r="I176" s="10">
        <v>55.7</v>
      </c>
      <c r="J176" s="10">
        <v>42.5</v>
      </c>
      <c r="K176" s="10">
        <v>69.5</v>
      </c>
      <c r="L176" s="10">
        <v>96</v>
      </c>
      <c r="M176" s="10">
        <v>102.7</v>
      </c>
      <c r="N176" s="10">
        <v>-0.8</v>
      </c>
      <c r="O176" s="10">
        <v>14.6</v>
      </c>
      <c r="P176" s="30">
        <v>8.6999999999999993</v>
      </c>
      <c r="Q176" s="30">
        <v>11.7</v>
      </c>
      <c r="R176" s="30">
        <v>15.3</v>
      </c>
      <c r="S176" s="30">
        <v>22.3</v>
      </c>
      <c r="T176" s="30">
        <v>11.3</v>
      </c>
      <c r="U176" s="30" t="s">
        <v>185</v>
      </c>
      <c r="V176" s="30">
        <v>9.3000000000000007</v>
      </c>
      <c r="W176" s="30">
        <v>12</v>
      </c>
      <c r="X176" s="30">
        <v>18.7</v>
      </c>
      <c r="Y176" s="30" t="s">
        <v>185</v>
      </c>
      <c r="Z176" s="30">
        <v>31</v>
      </c>
      <c r="AA176" s="30" t="s">
        <v>185</v>
      </c>
      <c r="AB176" s="11">
        <f t="shared" si="74"/>
        <v>31</v>
      </c>
      <c r="AC176" s="11">
        <f t="shared" si="75"/>
        <v>22.3</v>
      </c>
      <c r="AD176" s="12">
        <f t="shared" si="80"/>
        <v>3.370967741935484</v>
      </c>
      <c r="AE176" s="12">
        <f t="shared" si="81"/>
        <v>2.4612903225806453</v>
      </c>
      <c r="AF176" s="12">
        <f t="shared" si="82"/>
        <v>1.7967741935483872</v>
      </c>
      <c r="AG176" s="12">
        <f t="shared" si="83"/>
        <v>0.42580645161290331</v>
      </c>
      <c r="AH176" s="12">
        <f t="shared" si="84"/>
        <v>2.2419354838709675</v>
      </c>
      <c r="AI176" s="13">
        <f t="shared" si="86"/>
        <v>0.5</v>
      </c>
      <c r="AJ176" s="11">
        <f t="shared" si="76"/>
        <v>96</v>
      </c>
      <c r="AK176" s="11">
        <f t="shared" si="77"/>
        <v>102.7</v>
      </c>
      <c r="AL176" s="11">
        <f t="shared" si="78"/>
        <v>-0.8</v>
      </c>
      <c r="AM176" s="11">
        <f t="shared" si="79"/>
        <v>14.6</v>
      </c>
      <c r="AN176" s="11">
        <f t="shared" si="85"/>
        <v>15.4</v>
      </c>
    </row>
    <row r="177" spans="1:40" ht="15" customHeight="1" x14ac:dyDescent="0.55000000000000004">
      <c r="A177" s="10">
        <v>22</v>
      </c>
      <c r="B177" s="20" t="s">
        <v>279</v>
      </c>
      <c r="C177" s="10" t="s">
        <v>134</v>
      </c>
      <c r="D177" s="10">
        <v>208</v>
      </c>
      <c r="E177" s="10">
        <v>228</v>
      </c>
      <c r="F177" s="10">
        <v>133.5</v>
      </c>
      <c r="G177" s="10">
        <v>139</v>
      </c>
      <c r="H177" s="10">
        <v>34</v>
      </c>
      <c r="I177" s="10">
        <v>82.5</v>
      </c>
      <c r="J177" s="10">
        <v>79.3</v>
      </c>
      <c r="K177" s="10">
        <v>141</v>
      </c>
      <c r="L177" s="10">
        <v>105</v>
      </c>
      <c r="M177" s="10">
        <v>110</v>
      </c>
      <c r="N177" s="10">
        <v>-14.3</v>
      </c>
      <c r="O177" s="10">
        <v>7</v>
      </c>
      <c r="P177" s="30">
        <v>13.5</v>
      </c>
      <c r="Q177" s="30">
        <v>19.5</v>
      </c>
      <c r="R177" s="30">
        <v>28</v>
      </c>
      <c r="S177" s="30">
        <v>39.5</v>
      </c>
      <c r="T177" s="30">
        <v>18.5</v>
      </c>
      <c r="U177" s="30" t="s">
        <v>185</v>
      </c>
      <c r="V177" s="30">
        <v>12.5</v>
      </c>
      <c r="W177" s="30">
        <v>19.5</v>
      </c>
      <c r="X177" s="30">
        <v>25</v>
      </c>
      <c r="Y177" s="30" t="s">
        <v>185</v>
      </c>
      <c r="Z177" s="30">
        <v>58.5</v>
      </c>
      <c r="AA177" s="30" t="s">
        <v>185</v>
      </c>
      <c r="AB177" s="11">
        <f t="shared" si="74"/>
        <v>58.5</v>
      </c>
      <c r="AC177" s="11">
        <f t="shared" si="75"/>
        <v>39.5</v>
      </c>
      <c r="AD177" s="12">
        <f t="shared" si="80"/>
        <v>3.5555555555555554</v>
      </c>
      <c r="AE177" s="12">
        <f t="shared" si="81"/>
        <v>2.2820512820512819</v>
      </c>
      <c r="AF177" s="12">
        <f t="shared" si="82"/>
        <v>1.4102564102564104</v>
      </c>
      <c r="AG177" s="12">
        <f t="shared" si="83"/>
        <v>5.4700854700854749E-2</v>
      </c>
      <c r="AH177" s="12">
        <f t="shared" si="84"/>
        <v>2.4102564102564101</v>
      </c>
      <c r="AI177" s="13">
        <f t="shared" si="86"/>
        <v>0.58119658119658124</v>
      </c>
      <c r="AJ177" s="11">
        <f t="shared" si="76"/>
        <v>105</v>
      </c>
      <c r="AK177" s="11">
        <f t="shared" si="77"/>
        <v>110</v>
      </c>
      <c r="AL177" s="11">
        <f t="shared" si="78"/>
        <v>-14.3</v>
      </c>
      <c r="AM177" s="11">
        <f t="shared" si="79"/>
        <v>7</v>
      </c>
      <c r="AN177" s="11">
        <f t="shared" si="85"/>
        <v>21.3</v>
      </c>
    </row>
    <row r="178" spans="1:40" ht="15" customHeight="1" x14ac:dyDescent="0.55000000000000004">
      <c r="A178" s="10">
        <v>22</v>
      </c>
      <c r="B178" s="20" t="s">
        <v>279</v>
      </c>
      <c r="C178" s="10" t="s">
        <v>135</v>
      </c>
      <c r="D178" s="10">
        <v>217</v>
      </c>
      <c r="E178" s="10">
        <v>220</v>
      </c>
      <c r="F178" s="10">
        <v>141.30000000000001</v>
      </c>
      <c r="G178" s="10">
        <v>146.30000000000001</v>
      </c>
      <c r="H178" s="10">
        <v>37.299999999999997</v>
      </c>
      <c r="I178" s="10">
        <v>93.7</v>
      </c>
      <c r="J178" s="10">
        <v>94.3</v>
      </c>
      <c r="K178" s="10">
        <v>149</v>
      </c>
      <c r="L178" s="10">
        <v>101.5</v>
      </c>
      <c r="M178" s="10">
        <v>97</v>
      </c>
      <c r="N178" s="10">
        <v>-14.3</v>
      </c>
      <c r="O178" s="10">
        <v>12.3</v>
      </c>
      <c r="P178" s="30" t="s">
        <v>185</v>
      </c>
      <c r="Q178" s="30">
        <v>22</v>
      </c>
      <c r="R178" s="30">
        <v>29</v>
      </c>
      <c r="S178" s="30">
        <v>37</v>
      </c>
      <c r="T178" s="30">
        <v>21</v>
      </c>
      <c r="U178" s="30" t="s">
        <v>185</v>
      </c>
      <c r="V178" s="30" t="s">
        <v>185</v>
      </c>
      <c r="W178" s="30" t="s">
        <v>185</v>
      </c>
      <c r="X178" s="30" t="s">
        <v>185</v>
      </c>
      <c r="Y178" s="30" t="s">
        <v>185</v>
      </c>
      <c r="Z178" s="30" t="s">
        <v>185</v>
      </c>
      <c r="AA178" s="30" t="s">
        <v>185</v>
      </c>
      <c r="AB178" s="11" t="str">
        <f t="shared" si="74"/>
        <v>NA</v>
      </c>
      <c r="AC178" s="11">
        <f t="shared" si="75"/>
        <v>37</v>
      </c>
      <c r="AD178" s="12" t="str">
        <f t="shared" si="80"/>
        <v>NA</v>
      </c>
      <c r="AE178" s="12" t="str">
        <f t="shared" si="81"/>
        <v>NA</v>
      </c>
      <c r="AF178" s="12" t="str">
        <f t="shared" si="82"/>
        <v>NA</v>
      </c>
      <c r="AG178" s="12" t="str">
        <f t="shared" si="83"/>
        <v>NA</v>
      </c>
      <c r="AH178" s="12" t="str">
        <f t="shared" si="84"/>
        <v>NA</v>
      </c>
      <c r="AI178" s="13" t="str">
        <f t="shared" si="86"/>
        <v>NA</v>
      </c>
      <c r="AJ178" s="11">
        <f t="shared" si="76"/>
        <v>101.5</v>
      </c>
      <c r="AK178" s="11">
        <f t="shared" si="77"/>
        <v>97</v>
      </c>
      <c r="AL178" s="11">
        <f t="shared" si="78"/>
        <v>-14.3</v>
      </c>
      <c r="AM178" s="11">
        <f t="shared" si="79"/>
        <v>12.3</v>
      </c>
      <c r="AN178" s="11">
        <f t="shared" si="85"/>
        <v>26.6</v>
      </c>
    </row>
    <row r="179" spans="1:40" ht="15" customHeight="1" x14ac:dyDescent="0.55000000000000004">
      <c r="A179" s="10">
        <v>22</v>
      </c>
      <c r="B179" s="20" t="s">
        <v>279</v>
      </c>
      <c r="C179" s="10" t="s">
        <v>136</v>
      </c>
      <c r="D179" s="10">
        <v>195</v>
      </c>
      <c r="E179" s="10">
        <v>197</v>
      </c>
      <c r="F179" s="10">
        <v>129</v>
      </c>
      <c r="G179" s="10">
        <v>122.5</v>
      </c>
      <c r="H179" s="10">
        <v>42.7</v>
      </c>
      <c r="I179" s="10">
        <v>81.5</v>
      </c>
      <c r="J179" s="10">
        <v>74</v>
      </c>
      <c r="K179" s="10">
        <v>143</v>
      </c>
      <c r="L179" s="10">
        <v>103</v>
      </c>
      <c r="M179" s="10">
        <v>109</v>
      </c>
      <c r="N179" s="10">
        <v>-20</v>
      </c>
      <c r="O179" s="10">
        <v>4</v>
      </c>
      <c r="P179" s="30" t="s">
        <v>185</v>
      </c>
      <c r="Q179" s="30" t="s">
        <v>185</v>
      </c>
      <c r="R179" s="30" t="s">
        <v>185</v>
      </c>
      <c r="S179" s="30" t="s">
        <v>185</v>
      </c>
      <c r="T179" s="30" t="s">
        <v>185</v>
      </c>
      <c r="U179" s="30" t="s">
        <v>185</v>
      </c>
      <c r="V179" s="30" t="s">
        <v>185</v>
      </c>
      <c r="W179" s="30">
        <v>23</v>
      </c>
      <c r="X179" s="30">
        <v>33</v>
      </c>
      <c r="Y179" s="30" t="s">
        <v>185</v>
      </c>
      <c r="Z179" s="30" t="s">
        <v>185</v>
      </c>
      <c r="AA179" s="30" t="s">
        <v>185</v>
      </c>
      <c r="AB179" s="11" t="str">
        <f t="shared" si="74"/>
        <v>NA</v>
      </c>
      <c r="AC179" s="11" t="str">
        <f t="shared" si="75"/>
        <v>NA</v>
      </c>
      <c r="AD179" s="12" t="str">
        <f t="shared" si="80"/>
        <v>NA</v>
      </c>
      <c r="AE179" s="12" t="str">
        <f t="shared" si="81"/>
        <v>NA</v>
      </c>
      <c r="AF179" s="12" t="str">
        <f t="shared" si="82"/>
        <v>NA</v>
      </c>
      <c r="AG179" s="12" t="str">
        <f t="shared" si="83"/>
        <v>NA</v>
      </c>
      <c r="AH179" s="12" t="str">
        <f t="shared" si="84"/>
        <v>NA</v>
      </c>
      <c r="AI179" s="13" t="str">
        <f t="shared" si="86"/>
        <v>NA</v>
      </c>
      <c r="AJ179" s="11">
        <f t="shared" si="76"/>
        <v>103</v>
      </c>
      <c r="AK179" s="11">
        <f t="shared" si="77"/>
        <v>109</v>
      </c>
      <c r="AL179" s="11">
        <f t="shared" si="78"/>
        <v>-20</v>
      </c>
      <c r="AM179" s="11">
        <f t="shared" si="79"/>
        <v>4</v>
      </c>
      <c r="AN179" s="11">
        <f t="shared" si="85"/>
        <v>24</v>
      </c>
    </row>
    <row r="180" spans="1:40" ht="15" customHeight="1" x14ac:dyDescent="0.55000000000000004">
      <c r="A180" s="10">
        <v>22</v>
      </c>
      <c r="B180" s="20" t="s">
        <v>279</v>
      </c>
      <c r="C180" s="10" t="s">
        <v>137</v>
      </c>
      <c r="D180" s="10">
        <v>192.7</v>
      </c>
      <c r="E180" s="10">
        <v>182.3</v>
      </c>
      <c r="F180" s="10">
        <v>113</v>
      </c>
      <c r="G180" s="10">
        <v>111.5</v>
      </c>
      <c r="H180" s="10">
        <v>22.2</v>
      </c>
      <c r="I180" s="10">
        <v>66</v>
      </c>
      <c r="J180" s="10">
        <v>68.3</v>
      </c>
      <c r="K180" s="10">
        <v>117.7</v>
      </c>
      <c r="L180" s="10">
        <v>111</v>
      </c>
      <c r="M180" s="10">
        <v>106</v>
      </c>
      <c r="N180" s="10">
        <v>-9.4</v>
      </c>
      <c r="O180" s="10">
        <v>14.6</v>
      </c>
      <c r="P180" s="30">
        <v>7</v>
      </c>
      <c r="Q180" s="30">
        <v>13.7</v>
      </c>
      <c r="R180" s="30">
        <v>24.7</v>
      </c>
      <c r="S180" s="30">
        <v>35.299999999999997</v>
      </c>
      <c r="T180" s="30" t="s">
        <v>185</v>
      </c>
      <c r="U180" s="30" t="s">
        <v>185</v>
      </c>
      <c r="V180" s="30">
        <v>12</v>
      </c>
      <c r="W180" s="30">
        <v>19.3</v>
      </c>
      <c r="X180" s="30">
        <v>28.3</v>
      </c>
      <c r="Y180" s="30" t="s">
        <v>185</v>
      </c>
      <c r="Z180" s="30">
        <v>46</v>
      </c>
      <c r="AA180" s="30" t="s">
        <v>185</v>
      </c>
      <c r="AB180" s="11">
        <f t="shared" si="74"/>
        <v>46</v>
      </c>
      <c r="AC180" s="11">
        <f t="shared" si="75"/>
        <v>35.299999999999997</v>
      </c>
      <c r="AD180" s="12">
        <f t="shared" si="80"/>
        <v>4.1891304347826086</v>
      </c>
      <c r="AE180" s="12">
        <f t="shared" si="81"/>
        <v>2.4565217391304346</v>
      </c>
      <c r="AF180" s="12">
        <f t="shared" si="82"/>
        <v>1.4347826086956521</v>
      </c>
      <c r="AG180" s="12">
        <f t="shared" si="83"/>
        <v>-4.999999999999994E-2</v>
      </c>
      <c r="AH180" s="12">
        <f t="shared" si="84"/>
        <v>2.5586956521739133</v>
      </c>
      <c r="AI180" s="13">
        <f t="shared" si="86"/>
        <v>0.4826086956521739</v>
      </c>
      <c r="AJ180" s="11">
        <f t="shared" si="76"/>
        <v>111</v>
      </c>
      <c r="AK180" s="11">
        <f t="shared" si="77"/>
        <v>106</v>
      </c>
      <c r="AL180" s="11">
        <f t="shared" si="78"/>
        <v>-9.4</v>
      </c>
      <c r="AM180" s="11">
        <f t="shared" si="79"/>
        <v>14.6</v>
      </c>
      <c r="AN180" s="11">
        <f t="shared" si="85"/>
        <v>24</v>
      </c>
    </row>
    <row r="181" spans="1:40" ht="15" customHeight="1" x14ac:dyDescent="0.55000000000000004">
      <c r="A181" s="10">
        <v>22</v>
      </c>
      <c r="B181" s="20" t="s">
        <v>279</v>
      </c>
      <c r="C181" s="10" t="s">
        <v>138</v>
      </c>
      <c r="D181" s="10">
        <v>214</v>
      </c>
      <c r="E181" s="10">
        <v>215</v>
      </c>
      <c r="F181" s="10">
        <v>134.5</v>
      </c>
      <c r="G181" s="10">
        <v>130.5</v>
      </c>
      <c r="H181" s="10">
        <v>21</v>
      </c>
      <c r="I181" s="10">
        <v>81</v>
      </c>
      <c r="J181" s="10">
        <v>74</v>
      </c>
      <c r="K181" s="10">
        <v>128</v>
      </c>
      <c r="L181" s="10">
        <v>106</v>
      </c>
      <c r="M181" s="10">
        <v>112</v>
      </c>
      <c r="N181" s="10">
        <v>-5.3</v>
      </c>
      <c r="O181" s="10">
        <v>16</v>
      </c>
      <c r="P181" s="30" t="s">
        <v>185</v>
      </c>
      <c r="Q181" s="30">
        <v>17</v>
      </c>
      <c r="R181" s="30">
        <v>25</v>
      </c>
      <c r="S181" s="30">
        <v>34.299999999999997</v>
      </c>
      <c r="T181" s="30" t="s">
        <v>185</v>
      </c>
      <c r="U181" s="30" t="s">
        <v>185</v>
      </c>
      <c r="V181" s="30">
        <v>10</v>
      </c>
      <c r="W181" s="30">
        <v>18.5</v>
      </c>
      <c r="X181" s="30">
        <v>28</v>
      </c>
      <c r="Y181" s="30" t="s">
        <v>185</v>
      </c>
      <c r="Z181" s="30" t="s">
        <v>185</v>
      </c>
      <c r="AA181" s="30" t="s">
        <v>185</v>
      </c>
      <c r="AB181" s="11" t="str">
        <f t="shared" si="74"/>
        <v>NA</v>
      </c>
      <c r="AC181" s="11">
        <f t="shared" si="75"/>
        <v>34.299999999999997</v>
      </c>
      <c r="AD181" s="12" t="str">
        <f t="shared" si="80"/>
        <v>NA</v>
      </c>
      <c r="AE181" s="12" t="str">
        <f t="shared" si="81"/>
        <v>NA</v>
      </c>
      <c r="AF181" s="12" t="str">
        <f t="shared" si="82"/>
        <v>NA</v>
      </c>
      <c r="AG181" s="12" t="str">
        <f t="shared" si="83"/>
        <v>NA</v>
      </c>
      <c r="AH181" s="12" t="str">
        <f t="shared" si="84"/>
        <v>NA</v>
      </c>
      <c r="AI181" s="13" t="str">
        <f t="shared" si="86"/>
        <v>NA</v>
      </c>
      <c r="AJ181" s="11">
        <f t="shared" si="76"/>
        <v>106</v>
      </c>
      <c r="AK181" s="11">
        <f t="shared" si="77"/>
        <v>112</v>
      </c>
      <c r="AL181" s="11">
        <f t="shared" si="78"/>
        <v>-5.3</v>
      </c>
      <c r="AM181" s="11">
        <f t="shared" si="79"/>
        <v>16</v>
      </c>
      <c r="AN181" s="11">
        <f t="shared" si="85"/>
        <v>21.3</v>
      </c>
    </row>
    <row r="182" spans="1:40" ht="15" customHeight="1" x14ac:dyDescent="0.55000000000000004">
      <c r="A182" s="10">
        <v>22</v>
      </c>
      <c r="B182" s="20" t="s">
        <v>279</v>
      </c>
      <c r="C182" s="10" t="s">
        <v>139</v>
      </c>
      <c r="D182" s="10">
        <v>223</v>
      </c>
      <c r="E182" s="10">
        <v>244</v>
      </c>
      <c r="F182" s="10">
        <v>152.5</v>
      </c>
      <c r="G182" s="10">
        <v>135.5</v>
      </c>
      <c r="H182" s="10">
        <v>21.7</v>
      </c>
      <c r="I182" s="10">
        <v>88.5</v>
      </c>
      <c r="J182" s="10">
        <v>124.5</v>
      </c>
      <c r="K182" s="10">
        <v>144</v>
      </c>
      <c r="L182" s="10">
        <v>109</v>
      </c>
      <c r="M182" s="10">
        <v>126</v>
      </c>
      <c r="N182" s="10">
        <v>-8</v>
      </c>
      <c r="O182" s="10">
        <v>15</v>
      </c>
      <c r="P182" s="30" t="s">
        <v>185</v>
      </c>
      <c r="Q182" s="30" t="s">
        <v>185</v>
      </c>
      <c r="R182" s="30" t="s">
        <v>185</v>
      </c>
      <c r="S182" s="30" t="s">
        <v>185</v>
      </c>
      <c r="T182" s="30" t="s">
        <v>185</v>
      </c>
      <c r="U182" s="30" t="s">
        <v>185</v>
      </c>
      <c r="V182" s="30" t="s">
        <v>185</v>
      </c>
      <c r="W182" s="30" t="s">
        <v>185</v>
      </c>
      <c r="X182" s="30" t="s">
        <v>185</v>
      </c>
      <c r="Y182" s="30" t="s">
        <v>185</v>
      </c>
      <c r="Z182" s="30" t="s">
        <v>185</v>
      </c>
      <c r="AA182" s="30" t="s">
        <v>185</v>
      </c>
      <c r="AB182" s="11" t="str">
        <f t="shared" si="74"/>
        <v>NA</v>
      </c>
      <c r="AC182" s="11" t="str">
        <f t="shared" si="75"/>
        <v>NA</v>
      </c>
      <c r="AD182" s="12" t="str">
        <f t="shared" si="80"/>
        <v>NA</v>
      </c>
      <c r="AE182" s="12" t="str">
        <f t="shared" si="81"/>
        <v>NA</v>
      </c>
      <c r="AF182" s="12" t="str">
        <f t="shared" si="82"/>
        <v>NA</v>
      </c>
      <c r="AG182" s="12" t="str">
        <f t="shared" si="83"/>
        <v>NA</v>
      </c>
      <c r="AH182" s="12" t="str">
        <f t="shared" si="84"/>
        <v>NA</v>
      </c>
      <c r="AI182" s="13" t="str">
        <f t="shared" si="86"/>
        <v>NA</v>
      </c>
      <c r="AJ182" s="11">
        <f t="shared" si="76"/>
        <v>109</v>
      </c>
      <c r="AK182" s="11">
        <f t="shared" si="77"/>
        <v>126</v>
      </c>
      <c r="AL182" s="11">
        <f t="shared" si="78"/>
        <v>-8</v>
      </c>
      <c r="AM182" s="11">
        <f t="shared" si="79"/>
        <v>15</v>
      </c>
      <c r="AN182" s="11">
        <f t="shared" si="85"/>
        <v>23</v>
      </c>
    </row>
    <row r="183" spans="1:40" ht="15" customHeight="1" x14ac:dyDescent="0.55000000000000004">
      <c r="A183" s="10">
        <v>22</v>
      </c>
      <c r="B183" s="20" t="s">
        <v>279</v>
      </c>
      <c r="C183" s="10" t="s">
        <v>140</v>
      </c>
      <c r="D183" s="10">
        <v>205</v>
      </c>
      <c r="E183" s="10">
        <v>190</v>
      </c>
      <c r="F183" s="10">
        <v>152.5</v>
      </c>
      <c r="G183" s="10">
        <v>162</v>
      </c>
      <c r="H183" s="10">
        <v>51.3</v>
      </c>
      <c r="I183" s="10">
        <v>115</v>
      </c>
      <c r="J183" s="10">
        <v>125.5</v>
      </c>
      <c r="K183" s="10">
        <v>153</v>
      </c>
      <c r="L183" s="10">
        <v>84</v>
      </c>
      <c r="M183" s="10">
        <v>71</v>
      </c>
      <c r="N183" s="10">
        <v>-18.3</v>
      </c>
      <c r="O183" s="10">
        <v>5.3</v>
      </c>
      <c r="P183" s="30" t="s">
        <v>185</v>
      </c>
      <c r="Q183" s="30" t="s">
        <v>185</v>
      </c>
      <c r="R183" s="30" t="s">
        <v>185</v>
      </c>
      <c r="S183" s="30" t="s">
        <v>185</v>
      </c>
      <c r="T183" s="30" t="s">
        <v>185</v>
      </c>
      <c r="U183" s="30" t="s">
        <v>185</v>
      </c>
      <c r="V183" s="30" t="s">
        <v>185</v>
      </c>
      <c r="W183" s="30" t="s">
        <v>185</v>
      </c>
      <c r="X183" s="30" t="s">
        <v>185</v>
      </c>
      <c r="Y183" s="30" t="s">
        <v>185</v>
      </c>
      <c r="Z183" s="30" t="s">
        <v>185</v>
      </c>
      <c r="AA183" s="30" t="s">
        <v>185</v>
      </c>
      <c r="AB183" s="11" t="str">
        <f t="shared" si="74"/>
        <v>NA</v>
      </c>
      <c r="AC183" s="11" t="str">
        <f t="shared" si="75"/>
        <v>NA</v>
      </c>
      <c r="AD183" s="12" t="str">
        <f t="shared" si="80"/>
        <v>NA</v>
      </c>
      <c r="AE183" s="12" t="str">
        <f t="shared" si="81"/>
        <v>NA</v>
      </c>
      <c r="AF183" s="12" t="str">
        <f t="shared" si="82"/>
        <v>NA</v>
      </c>
      <c r="AG183" s="12" t="str">
        <f t="shared" si="83"/>
        <v>NA</v>
      </c>
      <c r="AH183" s="12" t="str">
        <f t="shared" si="84"/>
        <v>NA</v>
      </c>
      <c r="AI183" s="13" t="str">
        <f t="shared" si="86"/>
        <v>NA</v>
      </c>
      <c r="AJ183" s="11">
        <f t="shared" si="76"/>
        <v>84</v>
      </c>
      <c r="AK183" s="11">
        <f t="shared" si="77"/>
        <v>71</v>
      </c>
      <c r="AL183" s="11">
        <f t="shared" si="78"/>
        <v>-18.3</v>
      </c>
      <c r="AM183" s="11">
        <f t="shared" si="79"/>
        <v>5.3</v>
      </c>
      <c r="AN183" s="11">
        <f t="shared" si="85"/>
        <v>23.6</v>
      </c>
    </row>
    <row r="184" spans="1:40" ht="15" customHeight="1" x14ac:dyDescent="0.55000000000000004">
      <c r="A184" s="10">
        <v>22</v>
      </c>
      <c r="B184" s="20" t="s">
        <v>279</v>
      </c>
      <c r="C184" s="10" t="s">
        <v>141</v>
      </c>
      <c r="D184" s="10">
        <v>200.3</v>
      </c>
      <c r="E184" s="10">
        <v>193</v>
      </c>
      <c r="F184" s="10">
        <v>120</v>
      </c>
      <c r="G184" s="10">
        <v>127.7</v>
      </c>
      <c r="H184" s="10">
        <v>25.3</v>
      </c>
      <c r="I184" s="10">
        <v>69.8</v>
      </c>
      <c r="J184" s="10">
        <v>80.7</v>
      </c>
      <c r="K184" s="10">
        <v>122</v>
      </c>
      <c r="L184" s="10">
        <v>109.3</v>
      </c>
      <c r="M184" s="10">
        <v>97</v>
      </c>
      <c r="N184" s="10">
        <v>-16.399999999999999</v>
      </c>
      <c r="O184" s="10">
        <v>-3.8</v>
      </c>
      <c r="P184" s="30">
        <v>13</v>
      </c>
      <c r="Q184" s="30">
        <v>20</v>
      </c>
      <c r="R184" s="30">
        <v>29.5</v>
      </c>
      <c r="S184" s="30">
        <v>42</v>
      </c>
      <c r="T184" s="30">
        <v>23</v>
      </c>
      <c r="U184" s="30" t="s">
        <v>185</v>
      </c>
      <c r="V184" s="30">
        <v>14</v>
      </c>
      <c r="W184" s="30">
        <v>24</v>
      </c>
      <c r="X184" s="30">
        <v>35.5</v>
      </c>
      <c r="Y184" s="30">
        <v>16</v>
      </c>
      <c r="Z184" s="30" t="s">
        <v>185</v>
      </c>
      <c r="AA184" s="30" t="s">
        <v>185</v>
      </c>
      <c r="AB184" s="11" t="str">
        <f t="shared" si="74"/>
        <v>NA</v>
      </c>
      <c r="AC184" s="11">
        <f t="shared" si="75"/>
        <v>42</v>
      </c>
      <c r="AD184" s="12" t="str">
        <f t="shared" si="80"/>
        <v>NA</v>
      </c>
      <c r="AE184" s="12" t="str">
        <f t="shared" si="81"/>
        <v>NA</v>
      </c>
      <c r="AF184" s="12" t="str">
        <f t="shared" si="82"/>
        <v>NA</v>
      </c>
      <c r="AG184" s="12" t="str">
        <f t="shared" si="83"/>
        <v>NA</v>
      </c>
      <c r="AH184" s="12" t="str">
        <f t="shared" si="84"/>
        <v>NA</v>
      </c>
      <c r="AI184" s="13" t="str">
        <f t="shared" si="86"/>
        <v>NA</v>
      </c>
      <c r="AJ184" s="11">
        <f t="shared" si="76"/>
        <v>109.3</v>
      </c>
      <c r="AK184" s="11">
        <f t="shared" si="77"/>
        <v>97</v>
      </c>
      <c r="AL184" s="11">
        <f t="shared" si="78"/>
        <v>-16.399999999999999</v>
      </c>
      <c r="AM184" s="11">
        <f t="shared" si="79"/>
        <v>-3.8</v>
      </c>
      <c r="AN184" s="11">
        <f t="shared" si="85"/>
        <v>12.599999999999998</v>
      </c>
    </row>
    <row r="185" spans="1:40" ht="15" customHeight="1" x14ac:dyDescent="0.55000000000000004">
      <c r="A185" s="10">
        <v>22</v>
      </c>
      <c r="B185" s="20" t="s">
        <v>279</v>
      </c>
      <c r="C185" s="10" t="s">
        <v>142</v>
      </c>
      <c r="D185" s="10">
        <v>113.8</v>
      </c>
      <c r="E185" s="10">
        <v>116.1</v>
      </c>
      <c r="F185" s="10">
        <v>75</v>
      </c>
      <c r="G185" s="10">
        <v>71.900000000000006</v>
      </c>
      <c r="H185" s="10">
        <v>19.5</v>
      </c>
      <c r="I185" s="10">
        <v>46.6</v>
      </c>
      <c r="J185" s="10">
        <v>43.3</v>
      </c>
      <c r="K185" s="10">
        <v>76.7</v>
      </c>
      <c r="L185" s="10">
        <v>102</v>
      </c>
      <c r="M185" s="10">
        <v>109.7</v>
      </c>
      <c r="N185" s="10">
        <v>-7.3</v>
      </c>
      <c r="O185" s="10">
        <v>7.1</v>
      </c>
      <c r="P185" s="30">
        <v>7</v>
      </c>
      <c r="Q185" s="30">
        <v>11</v>
      </c>
      <c r="R185" s="30">
        <v>16.399999999999999</v>
      </c>
      <c r="S185" s="30">
        <v>23</v>
      </c>
      <c r="T185" s="30">
        <v>10</v>
      </c>
      <c r="U185" s="30">
        <v>4</v>
      </c>
      <c r="V185" s="30">
        <v>7.7</v>
      </c>
      <c r="W185" s="30">
        <v>13.5</v>
      </c>
      <c r="X185" s="30">
        <v>18.899999999999999</v>
      </c>
      <c r="Y185" s="30">
        <v>7</v>
      </c>
      <c r="Z185" s="30" t="s">
        <v>185</v>
      </c>
      <c r="AA185" s="30" t="s">
        <v>185</v>
      </c>
      <c r="AB185" s="11" t="str">
        <f t="shared" si="74"/>
        <v>NA</v>
      </c>
      <c r="AC185" s="11">
        <f t="shared" si="75"/>
        <v>23</v>
      </c>
      <c r="AD185" s="12" t="str">
        <f t="shared" si="80"/>
        <v>NA</v>
      </c>
      <c r="AE185" s="12" t="str">
        <f t="shared" si="81"/>
        <v>NA</v>
      </c>
      <c r="AF185" s="12" t="str">
        <f t="shared" si="82"/>
        <v>NA</v>
      </c>
      <c r="AG185" s="12" t="str">
        <f t="shared" si="83"/>
        <v>NA</v>
      </c>
      <c r="AH185" s="12" t="str">
        <f t="shared" si="84"/>
        <v>NA</v>
      </c>
      <c r="AI185" s="13" t="str">
        <f t="shared" si="86"/>
        <v>NA</v>
      </c>
      <c r="AJ185" s="11">
        <f t="shared" si="76"/>
        <v>102</v>
      </c>
      <c r="AK185" s="11">
        <f t="shared" si="77"/>
        <v>109.7</v>
      </c>
      <c r="AL185" s="11">
        <f t="shared" si="78"/>
        <v>-7.3</v>
      </c>
      <c r="AM185" s="11">
        <f t="shared" si="79"/>
        <v>7.1</v>
      </c>
      <c r="AN185" s="11">
        <f t="shared" si="85"/>
        <v>14.399999999999999</v>
      </c>
    </row>
    <row r="186" spans="1:40" ht="15" customHeight="1" x14ac:dyDescent="0.55000000000000004">
      <c r="A186" s="10">
        <v>22</v>
      </c>
      <c r="B186" s="20" t="s">
        <v>279</v>
      </c>
      <c r="C186" s="10" t="s">
        <v>143</v>
      </c>
      <c r="D186" s="10">
        <v>85.3</v>
      </c>
      <c r="E186" s="10">
        <v>82</v>
      </c>
      <c r="F186" s="10">
        <v>57.5</v>
      </c>
      <c r="G186" s="10">
        <v>56</v>
      </c>
      <c r="H186" s="10">
        <v>23</v>
      </c>
      <c r="I186" s="10">
        <v>38.799999999999997</v>
      </c>
      <c r="J186" s="10">
        <v>35.5</v>
      </c>
      <c r="K186" s="10">
        <v>62</v>
      </c>
      <c r="L186" s="10">
        <v>95.7</v>
      </c>
      <c r="M186" s="10">
        <v>93</v>
      </c>
      <c r="N186" s="10">
        <v>0.6</v>
      </c>
      <c r="O186" s="10">
        <v>0.7</v>
      </c>
      <c r="P186" s="30">
        <v>6</v>
      </c>
      <c r="Q186" s="30">
        <v>9</v>
      </c>
      <c r="R186" s="30">
        <v>15</v>
      </c>
      <c r="S186" s="30">
        <v>23</v>
      </c>
      <c r="T186" s="30">
        <v>13</v>
      </c>
      <c r="U186" s="30">
        <v>4</v>
      </c>
      <c r="V186" s="30">
        <v>8</v>
      </c>
      <c r="W186" s="30">
        <v>11.7</v>
      </c>
      <c r="X186" s="30">
        <v>16.3</v>
      </c>
      <c r="Y186" s="30">
        <v>8</v>
      </c>
      <c r="Z186" s="30" t="s">
        <v>185</v>
      </c>
      <c r="AA186" s="30" t="s">
        <v>185</v>
      </c>
      <c r="AB186" s="11" t="str">
        <f t="shared" si="74"/>
        <v>NA</v>
      </c>
      <c r="AC186" s="11">
        <f t="shared" si="75"/>
        <v>23</v>
      </c>
      <c r="AD186" s="12" t="str">
        <f t="shared" si="80"/>
        <v>NA</v>
      </c>
      <c r="AE186" s="12" t="str">
        <f t="shared" si="81"/>
        <v>NA</v>
      </c>
      <c r="AF186" s="12" t="str">
        <f t="shared" si="82"/>
        <v>NA</v>
      </c>
      <c r="AG186" s="12" t="str">
        <f t="shared" si="83"/>
        <v>NA</v>
      </c>
      <c r="AH186" s="12" t="str">
        <f t="shared" si="84"/>
        <v>NA</v>
      </c>
      <c r="AI186" s="13" t="str">
        <f t="shared" si="86"/>
        <v>NA</v>
      </c>
      <c r="AJ186" s="11">
        <f t="shared" si="76"/>
        <v>95.7</v>
      </c>
      <c r="AK186" s="11">
        <f t="shared" si="77"/>
        <v>93</v>
      </c>
      <c r="AL186" s="11">
        <f t="shared" si="78"/>
        <v>0.6</v>
      </c>
      <c r="AM186" s="11">
        <f t="shared" si="79"/>
        <v>0.7</v>
      </c>
      <c r="AN186" s="11">
        <f t="shared" si="85"/>
        <v>9.9999999999999978E-2</v>
      </c>
    </row>
    <row r="187" spans="1:40" ht="15" customHeight="1" x14ac:dyDescent="0.55000000000000004">
      <c r="A187" s="10">
        <v>22</v>
      </c>
      <c r="B187" s="20" t="s">
        <v>279</v>
      </c>
      <c r="C187" s="10" t="s">
        <v>144</v>
      </c>
      <c r="D187" s="10">
        <v>48</v>
      </c>
      <c r="E187" s="10">
        <v>48.5</v>
      </c>
      <c r="F187" s="10">
        <v>30.5</v>
      </c>
      <c r="G187" s="10">
        <v>30</v>
      </c>
      <c r="H187" s="10">
        <v>5.3</v>
      </c>
      <c r="I187" s="10">
        <v>19.5</v>
      </c>
      <c r="J187" s="10">
        <v>16</v>
      </c>
      <c r="K187" s="10">
        <v>31</v>
      </c>
      <c r="L187" s="10">
        <v>104</v>
      </c>
      <c r="M187" s="10">
        <v>114</v>
      </c>
      <c r="N187" s="10">
        <v>-8</v>
      </c>
      <c r="O187" s="10">
        <v>-6.5</v>
      </c>
      <c r="P187" s="30">
        <v>3</v>
      </c>
      <c r="Q187" s="30">
        <v>5.5</v>
      </c>
      <c r="R187" s="30">
        <v>7.5</v>
      </c>
      <c r="S187" s="30">
        <v>10.5</v>
      </c>
      <c r="T187" s="30">
        <v>4</v>
      </c>
      <c r="U187" s="30" t="s">
        <v>185</v>
      </c>
      <c r="V187" s="30">
        <v>4</v>
      </c>
      <c r="W187" s="30">
        <v>6</v>
      </c>
      <c r="X187" s="30">
        <v>8.5</v>
      </c>
      <c r="Y187" s="30" t="s">
        <v>185</v>
      </c>
      <c r="Z187" s="30">
        <v>13</v>
      </c>
      <c r="AA187" s="30" t="s">
        <v>185</v>
      </c>
      <c r="AB187" s="11">
        <f t="shared" si="74"/>
        <v>13</v>
      </c>
      <c r="AC187" s="11">
        <f t="shared" si="75"/>
        <v>10.5</v>
      </c>
      <c r="AD187" s="12">
        <f t="shared" si="80"/>
        <v>3.6923076923076925</v>
      </c>
      <c r="AE187" s="12">
        <f t="shared" si="81"/>
        <v>2.3461538461538463</v>
      </c>
      <c r="AF187" s="12">
        <f t="shared" si="82"/>
        <v>1.5</v>
      </c>
      <c r="AG187" s="12">
        <f t="shared" si="83"/>
        <v>0.26923076923076922</v>
      </c>
      <c r="AH187" s="12">
        <f t="shared" si="84"/>
        <v>2.3846153846153846</v>
      </c>
      <c r="AI187" s="13">
        <f t="shared" si="86"/>
        <v>0.40769230769230769</v>
      </c>
      <c r="AJ187" s="11">
        <f t="shared" si="76"/>
        <v>104</v>
      </c>
      <c r="AK187" s="11">
        <f t="shared" si="77"/>
        <v>114</v>
      </c>
      <c r="AL187" s="11">
        <f t="shared" si="78"/>
        <v>-8</v>
      </c>
      <c r="AM187" s="11">
        <f t="shared" si="79"/>
        <v>-6.5</v>
      </c>
      <c r="AN187" s="11">
        <f t="shared" si="85"/>
        <v>1.5</v>
      </c>
    </row>
    <row r="188" spans="1:40" ht="15" customHeight="1" x14ac:dyDescent="0.55000000000000004"/>
    <row r="189" spans="1:40" ht="15" customHeight="1" x14ac:dyDescent="0.55000000000000004"/>
    <row r="190" spans="1:40" ht="15" customHeight="1" x14ac:dyDescent="0.55000000000000004"/>
    <row r="191" spans="1:40" ht="15" customHeight="1" x14ac:dyDescent="0.55000000000000004"/>
    <row r="192" spans="1:40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  <row r="198" ht="15" customHeight="1" x14ac:dyDescent="0.55000000000000004"/>
    <row r="199" ht="15" customHeight="1" x14ac:dyDescent="0.55000000000000004"/>
    <row r="200" ht="15" customHeight="1" x14ac:dyDescent="0.55000000000000004"/>
    <row r="201" ht="15" customHeight="1" x14ac:dyDescent="0.55000000000000004"/>
    <row r="202" ht="15" customHeight="1" x14ac:dyDescent="0.55000000000000004"/>
    <row r="203" ht="15" customHeight="1" x14ac:dyDescent="0.55000000000000004"/>
    <row r="204" ht="15" customHeight="1" x14ac:dyDescent="0.55000000000000004"/>
    <row r="205" ht="15" customHeight="1" x14ac:dyDescent="0.55000000000000004"/>
    <row r="206" ht="15" customHeight="1" x14ac:dyDescent="0.55000000000000004"/>
    <row r="207" ht="15" customHeight="1" x14ac:dyDescent="0.55000000000000004"/>
    <row r="208" ht="15" customHeight="1" x14ac:dyDescent="0.55000000000000004"/>
    <row r="209" ht="15" customHeight="1" x14ac:dyDescent="0.55000000000000004"/>
    <row r="210" ht="15" customHeight="1" x14ac:dyDescent="0.55000000000000004"/>
    <row r="211" ht="15" customHeight="1" x14ac:dyDescent="0.55000000000000004"/>
    <row r="212" ht="15" customHeight="1" x14ac:dyDescent="0.55000000000000004"/>
    <row r="213" ht="15" customHeight="1" x14ac:dyDescent="0.55000000000000004"/>
    <row r="214" ht="15" customHeight="1" x14ac:dyDescent="0.55000000000000004"/>
    <row r="215" ht="15" customHeight="1" x14ac:dyDescent="0.55000000000000004"/>
    <row r="216" ht="15" customHeight="1" x14ac:dyDescent="0.55000000000000004"/>
    <row r="217" ht="15" customHeight="1" x14ac:dyDescent="0.55000000000000004"/>
    <row r="218" ht="15" customHeight="1" x14ac:dyDescent="0.55000000000000004"/>
    <row r="219" ht="15" customHeight="1" x14ac:dyDescent="0.55000000000000004"/>
    <row r="220" ht="15" customHeight="1" x14ac:dyDescent="0.55000000000000004"/>
    <row r="221" ht="15" customHeight="1" x14ac:dyDescent="0.55000000000000004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Input_data_and_results</vt:lpstr>
      <vt:lpstr>ASR_results_with_ranges</vt:lpstr>
      <vt:lpstr>Data_for_all_trackways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Buchwitz</dc:creator>
  <cp:lastModifiedBy>Michael Buchwitz</cp:lastModifiedBy>
  <cp:revision>5</cp:revision>
  <dcterms:created xsi:type="dcterms:W3CDTF">2018-05-14T10:50:23Z</dcterms:created>
  <dcterms:modified xsi:type="dcterms:W3CDTF">2021-04-11T20:47:46Z</dcterms:modified>
</cp:coreProperties>
</file>