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5"/>
  <workbookPr/>
  <mc:AlternateContent xmlns:mc="http://schemas.openxmlformats.org/markup-compatibility/2006">
    <mc:Choice Requires="x15">
      <x15ac:absPath xmlns:x15ac="http://schemas.microsoft.com/office/spreadsheetml/2010/11/ac" url="/Users/laurenerland/Documents/Publications/Melatonin PRISMA Review/Complete Masters/"/>
    </mc:Choice>
  </mc:AlternateContent>
  <xr:revisionPtr revIDLastSave="0" documentId="13_ncr:1_{CF3EFB98-0B4F-E041-8A22-3B81FE9EBFA0}" xr6:coauthVersionLast="36" xr6:coauthVersionMax="36" xr10:uidLastSave="{00000000-0000-0000-0000-000000000000}"/>
  <bookViews>
    <workbookView xWindow="-30560" yWindow="460" windowWidth="27640" windowHeight="15780" activeTab="1" xr2:uid="{E291242F-ED9B-1047-AF02-A65C8A93EA93}"/>
  </bookViews>
  <sheets>
    <sheet name="Sheet2" sheetId="4" r:id="rId1"/>
    <sheet name="Reviews" sheetId="1" r:id="rId2"/>
    <sheet name="Query Terms" sheetId="3" r:id="rId3"/>
    <sheet name="Interesting Not Relevant" sheetId="2" r:id="rId4"/>
  </sheets>
  <calcPr calcId="181029"/>
  <pivotCaches>
    <pivotCache cacheId="31"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J4" i="1" l="1"/>
  <c r="CI4" i="1"/>
  <c r="CH4" i="1"/>
  <c r="CG4" i="1"/>
  <c r="CF4" i="1"/>
  <c r="CE4" i="1"/>
  <c r="CD4" i="1"/>
  <c r="CC4" i="1"/>
  <c r="CB4" i="1"/>
  <c r="CA4" i="1"/>
  <c r="BZ4" i="1"/>
  <c r="BY4" i="1"/>
  <c r="BX4" i="1"/>
  <c r="BW4" i="1"/>
  <c r="BV4" i="1"/>
  <c r="BU4" i="1"/>
  <c r="CJ691" i="1"/>
  <c r="CI691" i="1"/>
  <c r="CH691" i="1"/>
  <c r="CG691" i="1"/>
  <c r="CF691" i="1"/>
  <c r="CE691" i="1"/>
  <c r="CD691" i="1"/>
  <c r="CC691" i="1"/>
  <c r="CB691" i="1"/>
  <c r="CA691" i="1"/>
  <c r="BZ691" i="1"/>
  <c r="BY691" i="1"/>
  <c r="BX691" i="1"/>
  <c r="BW691" i="1"/>
  <c r="BV691" i="1"/>
  <c r="BU691" i="1"/>
  <c r="CJ690" i="1"/>
  <c r="CI690" i="1"/>
  <c r="CH690" i="1"/>
  <c r="CG690" i="1"/>
  <c r="CF690" i="1"/>
  <c r="CE690" i="1"/>
  <c r="CD690" i="1"/>
  <c r="CC690" i="1"/>
  <c r="CB690" i="1"/>
  <c r="CA690" i="1"/>
  <c r="BZ690" i="1"/>
  <c r="BY690" i="1"/>
  <c r="BX690" i="1"/>
  <c r="BW690" i="1"/>
  <c r="BV690" i="1"/>
  <c r="BU690" i="1"/>
  <c r="CJ689" i="1"/>
  <c r="CI689" i="1"/>
  <c r="CH689" i="1"/>
  <c r="CG689" i="1"/>
  <c r="CF689" i="1"/>
  <c r="CE689" i="1"/>
  <c r="CD689" i="1"/>
  <c r="CC689" i="1"/>
  <c r="CB689" i="1"/>
  <c r="CA689" i="1"/>
  <c r="BZ689" i="1"/>
  <c r="BY689" i="1"/>
  <c r="BX689" i="1"/>
  <c r="BW689" i="1"/>
  <c r="BV689" i="1"/>
  <c r="BU689" i="1"/>
  <c r="CJ688" i="1"/>
  <c r="CI688" i="1"/>
  <c r="CH688" i="1"/>
  <c r="CG688" i="1"/>
  <c r="CF688" i="1"/>
  <c r="CE688" i="1"/>
  <c r="CD688" i="1"/>
  <c r="CC688" i="1"/>
  <c r="CB688" i="1"/>
  <c r="CA688" i="1"/>
  <c r="BZ688" i="1"/>
  <c r="BY688" i="1"/>
  <c r="BX688" i="1"/>
  <c r="BW688" i="1"/>
  <c r="BV688" i="1"/>
  <c r="BU688" i="1"/>
  <c r="CJ687" i="1"/>
  <c r="CI687" i="1"/>
  <c r="CH687" i="1"/>
  <c r="CG687" i="1"/>
  <c r="CF687" i="1"/>
  <c r="CE687" i="1"/>
  <c r="CD687" i="1"/>
  <c r="CC687" i="1"/>
  <c r="CB687" i="1"/>
  <c r="CA687" i="1"/>
  <c r="BZ687" i="1"/>
  <c r="BY687" i="1"/>
  <c r="BX687" i="1"/>
  <c r="BW687" i="1"/>
  <c r="BV687" i="1"/>
  <c r="BU687" i="1"/>
  <c r="CJ686" i="1"/>
  <c r="CI686" i="1"/>
  <c r="CH686" i="1"/>
  <c r="CG686" i="1"/>
  <c r="CF686" i="1"/>
  <c r="CE686" i="1"/>
  <c r="CD686" i="1"/>
  <c r="CC686" i="1"/>
  <c r="CB686" i="1"/>
  <c r="CA686" i="1"/>
  <c r="BZ686" i="1"/>
  <c r="BY686" i="1"/>
  <c r="BX686" i="1"/>
  <c r="BW686" i="1"/>
  <c r="BV686" i="1"/>
  <c r="BU686" i="1"/>
  <c r="CJ685" i="1"/>
  <c r="CI685" i="1"/>
  <c r="CH685" i="1"/>
  <c r="CG685" i="1"/>
  <c r="CF685" i="1"/>
  <c r="CE685" i="1"/>
  <c r="CD685" i="1"/>
  <c r="CC685" i="1"/>
  <c r="CB685" i="1"/>
  <c r="CA685" i="1"/>
  <c r="BZ685" i="1"/>
  <c r="BY685" i="1"/>
  <c r="BX685" i="1"/>
  <c r="BW685" i="1"/>
  <c r="BV685" i="1"/>
  <c r="BU685" i="1"/>
  <c r="CJ684" i="1"/>
  <c r="CI684" i="1"/>
  <c r="CH684" i="1"/>
  <c r="CG684" i="1"/>
  <c r="CF684" i="1"/>
  <c r="CE684" i="1"/>
  <c r="CD684" i="1"/>
  <c r="CC684" i="1"/>
  <c r="CB684" i="1"/>
  <c r="CA684" i="1"/>
  <c r="BZ684" i="1"/>
  <c r="BY684" i="1"/>
  <c r="BX684" i="1"/>
  <c r="BW684" i="1"/>
  <c r="BV684" i="1"/>
  <c r="BU684" i="1"/>
  <c r="CJ683" i="1"/>
  <c r="CI683" i="1"/>
  <c r="CH683" i="1"/>
  <c r="CG683" i="1"/>
  <c r="CF683" i="1"/>
  <c r="CE683" i="1"/>
  <c r="CD683" i="1"/>
  <c r="CC683" i="1"/>
  <c r="CB683" i="1"/>
  <c r="CA683" i="1"/>
  <c r="BZ683" i="1"/>
  <c r="BY683" i="1"/>
  <c r="BX683" i="1"/>
  <c r="BW683" i="1"/>
  <c r="BV683" i="1"/>
  <c r="BU683" i="1"/>
  <c r="CJ682" i="1"/>
  <c r="CI682" i="1"/>
  <c r="CH682" i="1"/>
  <c r="CG682" i="1"/>
  <c r="CF682" i="1"/>
  <c r="CE682" i="1"/>
  <c r="CD682" i="1"/>
  <c r="CC682" i="1"/>
  <c r="CB682" i="1"/>
  <c r="CA682" i="1"/>
  <c r="BZ682" i="1"/>
  <c r="BY682" i="1"/>
  <c r="BX682" i="1"/>
  <c r="BW682" i="1"/>
  <c r="BV682" i="1"/>
  <c r="BU682" i="1"/>
  <c r="CJ681" i="1"/>
  <c r="CI681" i="1"/>
  <c r="CH681" i="1"/>
  <c r="CG681" i="1"/>
  <c r="CF681" i="1"/>
  <c r="CE681" i="1"/>
  <c r="CD681" i="1"/>
  <c r="CC681" i="1"/>
  <c r="CB681" i="1"/>
  <c r="CA681" i="1"/>
  <c r="BZ681" i="1"/>
  <c r="BY681" i="1"/>
  <c r="BX681" i="1"/>
  <c r="BW681" i="1"/>
  <c r="BV681" i="1"/>
  <c r="BU681" i="1"/>
  <c r="CJ680" i="1"/>
  <c r="CI680" i="1"/>
  <c r="CH680" i="1"/>
  <c r="CG680" i="1"/>
  <c r="CF680" i="1"/>
  <c r="CE680" i="1"/>
  <c r="CD680" i="1"/>
  <c r="CC680" i="1"/>
  <c r="CB680" i="1"/>
  <c r="CA680" i="1"/>
  <c r="BZ680" i="1"/>
  <c r="BY680" i="1"/>
  <c r="BX680" i="1"/>
  <c r="BW680" i="1"/>
  <c r="BV680" i="1"/>
  <c r="BU680" i="1"/>
  <c r="CJ679" i="1"/>
  <c r="CI679" i="1"/>
  <c r="CH679" i="1"/>
  <c r="CG679" i="1"/>
  <c r="CF679" i="1"/>
  <c r="CE679" i="1"/>
  <c r="CD679" i="1"/>
  <c r="CC679" i="1"/>
  <c r="CB679" i="1"/>
  <c r="CA679" i="1"/>
  <c r="BZ679" i="1"/>
  <c r="BY679" i="1"/>
  <c r="BX679" i="1"/>
  <c r="BW679" i="1"/>
  <c r="BV679" i="1"/>
  <c r="BU679" i="1"/>
  <c r="CJ678" i="1"/>
  <c r="CI678" i="1"/>
  <c r="CH678" i="1"/>
  <c r="CG678" i="1"/>
  <c r="CF678" i="1"/>
  <c r="CE678" i="1"/>
  <c r="CD678" i="1"/>
  <c r="CC678" i="1"/>
  <c r="CB678" i="1"/>
  <c r="CA678" i="1"/>
  <c r="BZ678" i="1"/>
  <c r="BY678" i="1"/>
  <c r="BX678" i="1"/>
  <c r="BW678" i="1"/>
  <c r="BV678" i="1"/>
  <c r="BU678" i="1"/>
  <c r="CJ677" i="1"/>
  <c r="CI677" i="1"/>
  <c r="CH677" i="1"/>
  <c r="CG677" i="1"/>
  <c r="CF677" i="1"/>
  <c r="CE677" i="1"/>
  <c r="CD677" i="1"/>
  <c r="CC677" i="1"/>
  <c r="CB677" i="1"/>
  <c r="CA677" i="1"/>
  <c r="BZ677" i="1"/>
  <c r="BY677" i="1"/>
  <c r="BX677" i="1"/>
  <c r="BW677" i="1"/>
  <c r="BV677" i="1"/>
  <c r="BU677" i="1"/>
  <c r="CJ676" i="1"/>
  <c r="CI676" i="1"/>
  <c r="CH676" i="1"/>
  <c r="CG676" i="1"/>
  <c r="CF676" i="1"/>
  <c r="CE676" i="1"/>
  <c r="CD676" i="1"/>
  <c r="CC676" i="1"/>
  <c r="CB676" i="1"/>
  <c r="CA676" i="1"/>
  <c r="BZ676" i="1"/>
  <c r="BY676" i="1"/>
  <c r="BX676" i="1"/>
  <c r="BW676" i="1"/>
  <c r="BV676" i="1"/>
  <c r="BU676" i="1"/>
  <c r="CJ675" i="1"/>
  <c r="CI675" i="1"/>
  <c r="CH675" i="1"/>
  <c r="CG675" i="1"/>
  <c r="CF675" i="1"/>
  <c r="CE675" i="1"/>
  <c r="CD675" i="1"/>
  <c r="CC675" i="1"/>
  <c r="CB675" i="1"/>
  <c r="CA675" i="1"/>
  <c r="BZ675" i="1"/>
  <c r="BY675" i="1"/>
  <c r="BX675" i="1"/>
  <c r="BW675" i="1"/>
  <c r="BV675" i="1"/>
  <c r="BU675" i="1"/>
  <c r="CJ674" i="1"/>
  <c r="CI674" i="1"/>
  <c r="CH674" i="1"/>
  <c r="CG674" i="1"/>
  <c r="CF674" i="1"/>
  <c r="CE674" i="1"/>
  <c r="CD674" i="1"/>
  <c r="CC674" i="1"/>
  <c r="CB674" i="1"/>
  <c r="CA674" i="1"/>
  <c r="BZ674" i="1"/>
  <c r="BY674" i="1"/>
  <c r="BX674" i="1"/>
  <c r="BW674" i="1"/>
  <c r="BV674" i="1"/>
  <c r="BU674" i="1"/>
  <c r="CJ673" i="1"/>
  <c r="CI673" i="1"/>
  <c r="CH673" i="1"/>
  <c r="CG673" i="1"/>
  <c r="CF673" i="1"/>
  <c r="CE673" i="1"/>
  <c r="CD673" i="1"/>
  <c r="CC673" i="1"/>
  <c r="CB673" i="1"/>
  <c r="CA673" i="1"/>
  <c r="BZ673" i="1"/>
  <c r="BY673" i="1"/>
  <c r="BX673" i="1"/>
  <c r="BW673" i="1"/>
  <c r="BV673" i="1"/>
  <c r="BU673" i="1"/>
  <c r="CJ672" i="1"/>
  <c r="CI672" i="1"/>
  <c r="CH672" i="1"/>
  <c r="CG672" i="1"/>
  <c r="CF672" i="1"/>
  <c r="CE672" i="1"/>
  <c r="CD672" i="1"/>
  <c r="CC672" i="1"/>
  <c r="CB672" i="1"/>
  <c r="CA672" i="1"/>
  <c r="BZ672" i="1"/>
  <c r="BY672" i="1"/>
  <c r="BX672" i="1"/>
  <c r="BW672" i="1"/>
  <c r="BV672" i="1"/>
  <c r="BU672" i="1"/>
  <c r="CJ671" i="1"/>
  <c r="CI671" i="1"/>
  <c r="CH671" i="1"/>
  <c r="CG671" i="1"/>
  <c r="CF671" i="1"/>
  <c r="CE671" i="1"/>
  <c r="CD671" i="1"/>
  <c r="CC671" i="1"/>
  <c r="CB671" i="1"/>
  <c r="CA671" i="1"/>
  <c r="BZ671" i="1"/>
  <c r="BY671" i="1"/>
  <c r="BX671" i="1"/>
  <c r="BW671" i="1"/>
  <c r="BV671" i="1"/>
  <c r="BU671" i="1"/>
  <c r="CJ670" i="1"/>
  <c r="CI670" i="1"/>
  <c r="CH670" i="1"/>
  <c r="CG670" i="1"/>
  <c r="CF670" i="1"/>
  <c r="CE670" i="1"/>
  <c r="CD670" i="1"/>
  <c r="CC670" i="1"/>
  <c r="CB670" i="1"/>
  <c r="CA670" i="1"/>
  <c r="BZ670" i="1"/>
  <c r="BY670" i="1"/>
  <c r="BX670" i="1"/>
  <c r="BW670" i="1"/>
  <c r="BV670" i="1"/>
  <c r="BU670" i="1"/>
  <c r="CJ669" i="1"/>
  <c r="CI669" i="1"/>
  <c r="CH669" i="1"/>
  <c r="CG669" i="1"/>
  <c r="CF669" i="1"/>
  <c r="CE669" i="1"/>
  <c r="CD669" i="1"/>
  <c r="CC669" i="1"/>
  <c r="CB669" i="1"/>
  <c r="CA669" i="1"/>
  <c r="BZ669" i="1"/>
  <c r="BY669" i="1"/>
  <c r="BX669" i="1"/>
  <c r="BW669" i="1"/>
  <c r="BV669" i="1"/>
  <c r="BU669" i="1"/>
  <c r="CJ668" i="1"/>
  <c r="CI668" i="1"/>
  <c r="CH668" i="1"/>
  <c r="CG668" i="1"/>
  <c r="CF668" i="1"/>
  <c r="CE668" i="1"/>
  <c r="CD668" i="1"/>
  <c r="CC668" i="1"/>
  <c r="CB668" i="1"/>
  <c r="CA668" i="1"/>
  <c r="BZ668" i="1"/>
  <c r="BY668" i="1"/>
  <c r="BX668" i="1"/>
  <c r="BW668" i="1"/>
  <c r="BV668" i="1"/>
  <c r="BU668" i="1"/>
  <c r="CJ667" i="1"/>
  <c r="CI667" i="1"/>
  <c r="CH667" i="1"/>
  <c r="CG667" i="1"/>
  <c r="CF667" i="1"/>
  <c r="CE667" i="1"/>
  <c r="CD667" i="1"/>
  <c r="CC667" i="1"/>
  <c r="CB667" i="1"/>
  <c r="CA667" i="1"/>
  <c r="BZ667" i="1"/>
  <c r="BY667" i="1"/>
  <c r="BX667" i="1"/>
  <c r="BW667" i="1"/>
  <c r="BV667" i="1"/>
  <c r="BU667" i="1"/>
  <c r="CJ666" i="1"/>
  <c r="CI666" i="1"/>
  <c r="CH666" i="1"/>
  <c r="CG666" i="1"/>
  <c r="CF666" i="1"/>
  <c r="CE666" i="1"/>
  <c r="CD666" i="1"/>
  <c r="CC666" i="1"/>
  <c r="CB666" i="1"/>
  <c r="CA666" i="1"/>
  <c r="BZ666" i="1"/>
  <c r="BY666" i="1"/>
  <c r="BX666" i="1"/>
  <c r="BW666" i="1"/>
  <c r="BV666" i="1"/>
  <c r="BU666" i="1"/>
  <c r="CJ665" i="1"/>
  <c r="CI665" i="1"/>
  <c r="CH665" i="1"/>
  <c r="CG665" i="1"/>
  <c r="CF665" i="1"/>
  <c r="CE665" i="1"/>
  <c r="CD665" i="1"/>
  <c r="CC665" i="1"/>
  <c r="CB665" i="1"/>
  <c r="CA665" i="1"/>
  <c r="BZ665" i="1"/>
  <c r="BY665" i="1"/>
  <c r="BX665" i="1"/>
  <c r="BW665" i="1"/>
  <c r="BV665" i="1"/>
  <c r="BU665" i="1"/>
  <c r="CJ664" i="1"/>
  <c r="CI664" i="1"/>
  <c r="CH664" i="1"/>
  <c r="CG664" i="1"/>
  <c r="CF664" i="1"/>
  <c r="CE664" i="1"/>
  <c r="CD664" i="1"/>
  <c r="CC664" i="1"/>
  <c r="CB664" i="1"/>
  <c r="CA664" i="1"/>
  <c r="BZ664" i="1"/>
  <c r="BY664" i="1"/>
  <c r="BX664" i="1"/>
  <c r="BW664" i="1"/>
  <c r="BV664" i="1"/>
  <c r="BU664" i="1"/>
  <c r="CJ663" i="1"/>
  <c r="CI663" i="1"/>
  <c r="CH663" i="1"/>
  <c r="CG663" i="1"/>
  <c r="CF663" i="1"/>
  <c r="CE663" i="1"/>
  <c r="CD663" i="1"/>
  <c r="CC663" i="1"/>
  <c r="CB663" i="1"/>
  <c r="CA663" i="1"/>
  <c r="BZ663" i="1"/>
  <c r="BY663" i="1"/>
  <c r="BX663" i="1"/>
  <c r="BW663" i="1"/>
  <c r="BV663" i="1"/>
  <c r="BU663" i="1"/>
  <c r="CJ662" i="1"/>
  <c r="CI662" i="1"/>
  <c r="CH662" i="1"/>
  <c r="CG662" i="1"/>
  <c r="CF662" i="1"/>
  <c r="CE662" i="1"/>
  <c r="CD662" i="1"/>
  <c r="CC662" i="1"/>
  <c r="CB662" i="1"/>
  <c r="CA662" i="1"/>
  <c r="BZ662" i="1"/>
  <c r="BY662" i="1"/>
  <c r="BX662" i="1"/>
  <c r="BW662" i="1"/>
  <c r="BV662" i="1"/>
  <c r="BU662" i="1"/>
  <c r="CJ661" i="1"/>
  <c r="CI661" i="1"/>
  <c r="CH661" i="1"/>
  <c r="CG661" i="1"/>
  <c r="CF661" i="1"/>
  <c r="CE661" i="1"/>
  <c r="CD661" i="1"/>
  <c r="CC661" i="1"/>
  <c r="CB661" i="1"/>
  <c r="CA661" i="1"/>
  <c r="BZ661" i="1"/>
  <c r="BY661" i="1"/>
  <c r="BX661" i="1"/>
  <c r="BW661" i="1"/>
  <c r="BV661" i="1"/>
  <c r="BU661" i="1"/>
  <c r="CJ660" i="1"/>
  <c r="CI660" i="1"/>
  <c r="CH660" i="1"/>
  <c r="CG660" i="1"/>
  <c r="CF660" i="1"/>
  <c r="CE660" i="1"/>
  <c r="CD660" i="1"/>
  <c r="CC660" i="1"/>
  <c r="CB660" i="1"/>
  <c r="CA660" i="1"/>
  <c r="BZ660" i="1"/>
  <c r="BY660" i="1"/>
  <c r="BX660" i="1"/>
  <c r="BW660" i="1"/>
  <c r="BV660" i="1"/>
  <c r="BU660" i="1"/>
  <c r="CJ659" i="1"/>
  <c r="CI659" i="1"/>
  <c r="CH659" i="1"/>
  <c r="CG659" i="1"/>
  <c r="CF659" i="1"/>
  <c r="CE659" i="1"/>
  <c r="CD659" i="1"/>
  <c r="CC659" i="1"/>
  <c r="CB659" i="1"/>
  <c r="CA659" i="1"/>
  <c r="BZ659" i="1"/>
  <c r="BY659" i="1"/>
  <c r="BX659" i="1"/>
  <c r="BW659" i="1"/>
  <c r="BV659" i="1"/>
  <c r="BU659" i="1"/>
  <c r="CJ658" i="1"/>
  <c r="CI658" i="1"/>
  <c r="CH658" i="1"/>
  <c r="CG658" i="1"/>
  <c r="CF658" i="1"/>
  <c r="CE658" i="1"/>
  <c r="CD658" i="1"/>
  <c r="CC658" i="1"/>
  <c r="CB658" i="1"/>
  <c r="CA658" i="1"/>
  <c r="BZ658" i="1"/>
  <c r="BY658" i="1"/>
  <c r="BX658" i="1"/>
  <c r="BW658" i="1"/>
  <c r="BV658" i="1"/>
  <c r="BU658" i="1"/>
  <c r="CJ657" i="1"/>
  <c r="CI657" i="1"/>
  <c r="CH657" i="1"/>
  <c r="CG657" i="1"/>
  <c r="CF657" i="1"/>
  <c r="CE657" i="1"/>
  <c r="CD657" i="1"/>
  <c r="CC657" i="1"/>
  <c r="CB657" i="1"/>
  <c r="CA657" i="1"/>
  <c r="BZ657" i="1"/>
  <c r="BY657" i="1"/>
  <c r="BX657" i="1"/>
  <c r="BW657" i="1"/>
  <c r="BV657" i="1"/>
  <c r="BU657" i="1"/>
  <c r="CJ656" i="1"/>
  <c r="CI656" i="1"/>
  <c r="CH656" i="1"/>
  <c r="CG656" i="1"/>
  <c r="CF656" i="1"/>
  <c r="CE656" i="1"/>
  <c r="CD656" i="1"/>
  <c r="CC656" i="1"/>
  <c r="CB656" i="1"/>
  <c r="CA656" i="1"/>
  <c r="BZ656" i="1"/>
  <c r="BY656" i="1"/>
  <c r="BX656" i="1"/>
  <c r="BW656" i="1"/>
  <c r="BV656" i="1"/>
  <c r="BU656" i="1"/>
  <c r="CJ655" i="1"/>
  <c r="CI655" i="1"/>
  <c r="CH655" i="1"/>
  <c r="CG655" i="1"/>
  <c r="CF655" i="1"/>
  <c r="CE655" i="1"/>
  <c r="CD655" i="1"/>
  <c r="CC655" i="1"/>
  <c r="CB655" i="1"/>
  <c r="CA655" i="1"/>
  <c r="BZ655" i="1"/>
  <c r="BY655" i="1"/>
  <c r="BX655" i="1"/>
  <c r="BW655" i="1"/>
  <c r="BV655" i="1"/>
  <c r="BU655" i="1"/>
  <c r="CJ654" i="1"/>
  <c r="CI654" i="1"/>
  <c r="CH654" i="1"/>
  <c r="CG654" i="1"/>
  <c r="CF654" i="1"/>
  <c r="CE654" i="1"/>
  <c r="CD654" i="1"/>
  <c r="CC654" i="1"/>
  <c r="CB654" i="1"/>
  <c r="CA654" i="1"/>
  <c r="BZ654" i="1"/>
  <c r="BY654" i="1"/>
  <c r="BX654" i="1"/>
  <c r="BW654" i="1"/>
  <c r="BV654" i="1"/>
  <c r="BU654" i="1"/>
  <c r="CJ653" i="1"/>
  <c r="CI653" i="1"/>
  <c r="CH653" i="1"/>
  <c r="CG653" i="1"/>
  <c r="CF653" i="1"/>
  <c r="CE653" i="1"/>
  <c r="CD653" i="1"/>
  <c r="CC653" i="1"/>
  <c r="CB653" i="1"/>
  <c r="CA653" i="1"/>
  <c r="BZ653" i="1"/>
  <c r="BY653" i="1"/>
  <c r="BX653" i="1"/>
  <c r="BW653" i="1"/>
  <c r="BV653" i="1"/>
  <c r="BU653" i="1"/>
  <c r="CJ652" i="1"/>
  <c r="CI652" i="1"/>
  <c r="CH652" i="1"/>
  <c r="CG652" i="1"/>
  <c r="CF652" i="1"/>
  <c r="CE652" i="1"/>
  <c r="CD652" i="1"/>
  <c r="CC652" i="1"/>
  <c r="CB652" i="1"/>
  <c r="CA652" i="1"/>
  <c r="BZ652" i="1"/>
  <c r="BY652" i="1"/>
  <c r="BX652" i="1"/>
  <c r="BW652" i="1"/>
  <c r="BV652" i="1"/>
  <c r="BU652" i="1"/>
  <c r="CJ651" i="1"/>
  <c r="CI651" i="1"/>
  <c r="CH651" i="1"/>
  <c r="CG651" i="1"/>
  <c r="CF651" i="1"/>
  <c r="CE651" i="1"/>
  <c r="CD651" i="1"/>
  <c r="CC651" i="1"/>
  <c r="CB651" i="1"/>
  <c r="CA651" i="1"/>
  <c r="BZ651" i="1"/>
  <c r="BY651" i="1"/>
  <c r="BX651" i="1"/>
  <c r="BW651" i="1"/>
  <c r="BV651" i="1"/>
  <c r="BU651" i="1"/>
  <c r="CJ650" i="1"/>
  <c r="CI650" i="1"/>
  <c r="CH650" i="1"/>
  <c r="CG650" i="1"/>
  <c r="CF650" i="1"/>
  <c r="CE650" i="1"/>
  <c r="CD650" i="1"/>
  <c r="CC650" i="1"/>
  <c r="CB650" i="1"/>
  <c r="CA650" i="1"/>
  <c r="BZ650" i="1"/>
  <c r="BY650" i="1"/>
  <c r="BX650" i="1"/>
  <c r="BW650" i="1"/>
  <c r="BV650" i="1"/>
  <c r="BU650" i="1"/>
  <c r="CJ649" i="1"/>
  <c r="CI649" i="1"/>
  <c r="CH649" i="1"/>
  <c r="CG649" i="1"/>
  <c r="CF649" i="1"/>
  <c r="CE649" i="1"/>
  <c r="CD649" i="1"/>
  <c r="CC649" i="1"/>
  <c r="CB649" i="1"/>
  <c r="CA649" i="1"/>
  <c r="BZ649" i="1"/>
  <c r="BY649" i="1"/>
  <c r="BX649" i="1"/>
  <c r="BW649" i="1"/>
  <c r="BV649" i="1"/>
  <c r="BU649" i="1"/>
  <c r="CJ648" i="1"/>
  <c r="CI648" i="1"/>
  <c r="CH648" i="1"/>
  <c r="CG648" i="1"/>
  <c r="CF648" i="1"/>
  <c r="CE648" i="1"/>
  <c r="CD648" i="1"/>
  <c r="CC648" i="1"/>
  <c r="CB648" i="1"/>
  <c r="CA648" i="1"/>
  <c r="BZ648" i="1"/>
  <c r="BY648" i="1"/>
  <c r="BX648" i="1"/>
  <c r="BW648" i="1"/>
  <c r="BV648" i="1"/>
  <c r="BU648" i="1"/>
  <c r="CJ647" i="1"/>
  <c r="CI647" i="1"/>
  <c r="CH647" i="1"/>
  <c r="CG647" i="1"/>
  <c r="CF647" i="1"/>
  <c r="CE647" i="1"/>
  <c r="CD647" i="1"/>
  <c r="CC647" i="1"/>
  <c r="CB647" i="1"/>
  <c r="CA647" i="1"/>
  <c r="BZ647" i="1"/>
  <c r="BY647" i="1"/>
  <c r="BX647" i="1"/>
  <c r="BW647" i="1"/>
  <c r="BV647" i="1"/>
  <c r="BU647" i="1"/>
  <c r="CJ646" i="1"/>
  <c r="CI646" i="1"/>
  <c r="CH646" i="1"/>
  <c r="CG646" i="1"/>
  <c r="CF646" i="1"/>
  <c r="CE646" i="1"/>
  <c r="CD646" i="1"/>
  <c r="CC646" i="1"/>
  <c r="CB646" i="1"/>
  <c r="CA646" i="1"/>
  <c r="BZ646" i="1"/>
  <c r="BY646" i="1"/>
  <c r="BX646" i="1"/>
  <c r="BW646" i="1"/>
  <c r="BV646" i="1"/>
  <c r="BU646" i="1"/>
  <c r="CJ645" i="1"/>
  <c r="CI645" i="1"/>
  <c r="CH645" i="1"/>
  <c r="CG645" i="1"/>
  <c r="CF645" i="1"/>
  <c r="CE645" i="1"/>
  <c r="CD645" i="1"/>
  <c r="CC645" i="1"/>
  <c r="CB645" i="1"/>
  <c r="CA645" i="1"/>
  <c r="BZ645" i="1"/>
  <c r="BY645" i="1"/>
  <c r="BX645" i="1"/>
  <c r="BW645" i="1"/>
  <c r="BV645" i="1"/>
  <c r="BU645" i="1"/>
  <c r="CJ644" i="1"/>
  <c r="CI644" i="1"/>
  <c r="CH644" i="1"/>
  <c r="CG644" i="1"/>
  <c r="CF644" i="1"/>
  <c r="CE644" i="1"/>
  <c r="CD644" i="1"/>
  <c r="CC644" i="1"/>
  <c r="CB644" i="1"/>
  <c r="CA644" i="1"/>
  <c r="BZ644" i="1"/>
  <c r="BY644" i="1"/>
  <c r="BX644" i="1"/>
  <c r="BW644" i="1"/>
  <c r="BV644" i="1"/>
  <c r="BU644" i="1"/>
  <c r="CJ643" i="1"/>
  <c r="CI643" i="1"/>
  <c r="CH643" i="1"/>
  <c r="CG643" i="1"/>
  <c r="CF643" i="1"/>
  <c r="CE643" i="1"/>
  <c r="CD643" i="1"/>
  <c r="CC643" i="1"/>
  <c r="CB643" i="1"/>
  <c r="CA643" i="1"/>
  <c r="BZ643" i="1"/>
  <c r="BY643" i="1"/>
  <c r="BX643" i="1"/>
  <c r="BW643" i="1"/>
  <c r="BV643" i="1"/>
  <c r="BU643" i="1"/>
  <c r="CJ642" i="1"/>
  <c r="CI642" i="1"/>
  <c r="CH642" i="1"/>
  <c r="CG642" i="1"/>
  <c r="CF642" i="1"/>
  <c r="CE642" i="1"/>
  <c r="CD642" i="1"/>
  <c r="CC642" i="1"/>
  <c r="CB642" i="1"/>
  <c r="CA642" i="1"/>
  <c r="BZ642" i="1"/>
  <c r="BY642" i="1"/>
  <c r="BX642" i="1"/>
  <c r="BW642" i="1"/>
  <c r="BV642" i="1"/>
  <c r="BU642" i="1"/>
  <c r="CJ641" i="1"/>
  <c r="CI641" i="1"/>
  <c r="CH641" i="1"/>
  <c r="CG641" i="1"/>
  <c r="CF641" i="1"/>
  <c r="CE641" i="1"/>
  <c r="CD641" i="1"/>
  <c r="CC641" i="1"/>
  <c r="CB641" i="1"/>
  <c r="CA641" i="1"/>
  <c r="BZ641" i="1"/>
  <c r="BY641" i="1"/>
  <c r="BX641" i="1"/>
  <c r="BW641" i="1"/>
  <c r="BV641" i="1"/>
  <c r="BU641" i="1"/>
  <c r="CJ640" i="1"/>
  <c r="CI640" i="1"/>
  <c r="CH640" i="1"/>
  <c r="CG640" i="1"/>
  <c r="CF640" i="1"/>
  <c r="CE640" i="1"/>
  <c r="CD640" i="1"/>
  <c r="CC640" i="1"/>
  <c r="CB640" i="1"/>
  <c r="CA640" i="1"/>
  <c r="BZ640" i="1"/>
  <c r="BY640" i="1"/>
  <c r="BX640" i="1"/>
  <c r="BW640" i="1"/>
  <c r="BV640" i="1"/>
  <c r="BU640" i="1"/>
  <c r="CJ639" i="1"/>
  <c r="CI639" i="1"/>
  <c r="CH639" i="1"/>
  <c r="CG639" i="1"/>
  <c r="CF639" i="1"/>
  <c r="CE639" i="1"/>
  <c r="CD639" i="1"/>
  <c r="CC639" i="1"/>
  <c r="CB639" i="1"/>
  <c r="CA639" i="1"/>
  <c r="BZ639" i="1"/>
  <c r="BY639" i="1"/>
  <c r="BX639" i="1"/>
  <c r="BW639" i="1"/>
  <c r="BV639" i="1"/>
  <c r="BU639" i="1"/>
  <c r="CJ638" i="1"/>
  <c r="CI638" i="1"/>
  <c r="CH638" i="1"/>
  <c r="CG638" i="1"/>
  <c r="CF638" i="1"/>
  <c r="CE638" i="1"/>
  <c r="CD638" i="1"/>
  <c r="CC638" i="1"/>
  <c r="CB638" i="1"/>
  <c r="CA638" i="1"/>
  <c r="BZ638" i="1"/>
  <c r="BY638" i="1"/>
  <c r="BX638" i="1"/>
  <c r="BW638" i="1"/>
  <c r="BV638" i="1"/>
  <c r="BU638" i="1"/>
  <c r="CJ637" i="1"/>
  <c r="CI637" i="1"/>
  <c r="CH637" i="1"/>
  <c r="CG637" i="1"/>
  <c r="CF637" i="1"/>
  <c r="CE637" i="1"/>
  <c r="CD637" i="1"/>
  <c r="CC637" i="1"/>
  <c r="CB637" i="1"/>
  <c r="CA637" i="1"/>
  <c r="BZ637" i="1"/>
  <c r="BY637" i="1"/>
  <c r="BX637" i="1"/>
  <c r="BW637" i="1"/>
  <c r="BV637" i="1"/>
  <c r="BU637" i="1"/>
  <c r="CJ636" i="1"/>
  <c r="CI636" i="1"/>
  <c r="CH636" i="1"/>
  <c r="CG636" i="1"/>
  <c r="CF636" i="1"/>
  <c r="CE636" i="1"/>
  <c r="CD636" i="1"/>
  <c r="CC636" i="1"/>
  <c r="CB636" i="1"/>
  <c r="CA636" i="1"/>
  <c r="BZ636" i="1"/>
  <c r="BY636" i="1"/>
  <c r="BX636" i="1"/>
  <c r="BW636" i="1"/>
  <c r="BV636" i="1"/>
  <c r="BU636" i="1"/>
  <c r="CJ635" i="1"/>
  <c r="CI635" i="1"/>
  <c r="CH635" i="1"/>
  <c r="CG635" i="1"/>
  <c r="CF635" i="1"/>
  <c r="CE635" i="1"/>
  <c r="CD635" i="1"/>
  <c r="CC635" i="1"/>
  <c r="CB635" i="1"/>
  <c r="CA635" i="1"/>
  <c r="BZ635" i="1"/>
  <c r="BY635" i="1"/>
  <c r="BX635" i="1"/>
  <c r="BW635" i="1"/>
  <c r="BV635" i="1"/>
  <c r="BU635" i="1"/>
  <c r="CJ634" i="1"/>
  <c r="CI634" i="1"/>
  <c r="CH634" i="1"/>
  <c r="CG634" i="1"/>
  <c r="CF634" i="1"/>
  <c r="CE634" i="1"/>
  <c r="CD634" i="1"/>
  <c r="CC634" i="1"/>
  <c r="CB634" i="1"/>
  <c r="CA634" i="1"/>
  <c r="BZ634" i="1"/>
  <c r="BY634" i="1"/>
  <c r="BX634" i="1"/>
  <c r="BW634" i="1"/>
  <c r="BV634" i="1"/>
  <c r="BU634" i="1"/>
  <c r="CJ633" i="1"/>
  <c r="CI633" i="1"/>
  <c r="CH633" i="1"/>
  <c r="CG633" i="1"/>
  <c r="CF633" i="1"/>
  <c r="CE633" i="1"/>
  <c r="CD633" i="1"/>
  <c r="CC633" i="1"/>
  <c r="CB633" i="1"/>
  <c r="CA633" i="1"/>
  <c r="BZ633" i="1"/>
  <c r="BY633" i="1"/>
  <c r="BX633" i="1"/>
  <c r="BW633" i="1"/>
  <c r="BV633" i="1"/>
  <c r="BU633" i="1"/>
  <c r="CJ632" i="1"/>
  <c r="CI632" i="1"/>
  <c r="CH632" i="1"/>
  <c r="CG632" i="1"/>
  <c r="CF632" i="1"/>
  <c r="CE632" i="1"/>
  <c r="CD632" i="1"/>
  <c r="CC632" i="1"/>
  <c r="CB632" i="1"/>
  <c r="CA632" i="1"/>
  <c r="BZ632" i="1"/>
  <c r="BY632" i="1"/>
  <c r="BX632" i="1"/>
  <c r="BW632" i="1"/>
  <c r="BV632" i="1"/>
  <c r="BU632" i="1"/>
  <c r="CJ631" i="1"/>
  <c r="CI631" i="1"/>
  <c r="CH631" i="1"/>
  <c r="CG631" i="1"/>
  <c r="CF631" i="1"/>
  <c r="CE631" i="1"/>
  <c r="CD631" i="1"/>
  <c r="CC631" i="1"/>
  <c r="CB631" i="1"/>
  <c r="CA631" i="1"/>
  <c r="BZ631" i="1"/>
  <c r="BY631" i="1"/>
  <c r="BX631" i="1"/>
  <c r="BW631" i="1"/>
  <c r="BV631" i="1"/>
  <c r="BU631" i="1"/>
  <c r="CJ630" i="1"/>
  <c r="CI630" i="1"/>
  <c r="CH630" i="1"/>
  <c r="CG630" i="1"/>
  <c r="CF630" i="1"/>
  <c r="CE630" i="1"/>
  <c r="CD630" i="1"/>
  <c r="CC630" i="1"/>
  <c r="CB630" i="1"/>
  <c r="CA630" i="1"/>
  <c r="BZ630" i="1"/>
  <c r="BY630" i="1"/>
  <c r="BX630" i="1"/>
  <c r="BW630" i="1"/>
  <c r="BV630" i="1"/>
  <c r="BU630" i="1"/>
  <c r="CJ629" i="1"/>
  <c r="CI629" i="1"/>
  <c r="CH629" i="1"/>
  <c r="CG629" i="1"/>
  <c r="CF629" i="1"/>
  <c r="CE629" i="1"/>
  <c r="CD629" i="1"/>
  <c r="CC629" i="1"/>
  <c r="CB629" i="1"/>
  <c r="CA629" i="1"/>
  <c r="BZ629" i="1"/>
  <c r="BY629" i="1"/>
  <c r="BX629" i="1"/>
  <c r="BW629" i="1"/>
  <c r="BV629" i="1"/>
  <c r="BU629" i="1"/>
  <c r="CJ628" i="1"/>
  <c r="CI628" i="1"/>
  <c r="CH628" i="1"/>
  <c r="CG628" i="1"/>
  <c r="CF628" i="1"/>
  <c r="CE628" i="1"/>
  <c r="CD628" i="1"/>
  <c r="CC628" i="1"/>
  <c r="CB628" i="1"/>
  <c r="CA628" i="1"/>
  <c r="BZ628" i="1"/>
  <c r="BY628" i="1"/>
  <c r="BX628" i="1"/>
  <c r="BW628" i="1"/>
  <c r="BV628" i="1"/>
  <c r="BU628" i="1"/>
  <c r="CJ627" i="1"/>
  <c r="CI627" i="1"/>
  <c r="CH627" i="1"/>
  <c r="CG627" i="1"/>
  <c r="CF627" i="1"/>
  <c r="CE627" i="1"/>
  <c r="CD627" i="1"/>
  <c r="CC627" i="1"/>
  <c r="CB627" i="1"/>
  <c r="CA627" i="1"/>
  <c r="BZ627" i="1"/>
  <c r="BY627" i="1"/>
  <c r="BX627" i="1"/>
  <c r="BW627" i="1"/>
  <c r="BV627" i="1"/>
  <c r="BU627" i="1"/>
  <c r="CJ626" i="1"/>
  <c r="CI626" i="1"/>
  <c r="CH626" i="1"/>
  <c r="CG626" i="1"/>
  <c r="CF626" i="1"/>
  <c r="CE626" i="1"/>
  <c r="CD626" i="1"/>
  <c r="CC626" i="1"/>
  <c r="CB626" i="1"/>
  <c r="CA626" i="1"/>
  <c r="BZ626" i="1"/>
  <c r="BY626" i="1"/>
  <c r="BX626" i="1"/>
  <c r="BW626" i="1"/>
  <c r="BV626" i="1"/>
  <c r="BU626" i="1"/>
  <c r="CJ625" i="1"/>
  <c r="CI625" i="1"/>
  <c r="CH625" i="1"/>
  <c r="CG625" i="1"/>
  <c r="CF625" i="1"/>
  <c r="CE625" i="1"/>
  <c r="CD625" i="1"/>
  <c r="CC625" i="1"/>
  <c r="CB625" i="1"/>
  <c r="CA625" i="1"/>
  <c r="BZ625" i="1"/>
  <c r="BY625" i="1"/>
  <c r="BX625" i="1"/>
  <c r="BW625" i="1"/>
  <c r="BV625" i="1"/>
  <c r="BU625" i="1"/>
  <c r="CJ624" i="1"/>
  <c r="CI624" i="1"/>
  <c r="CH624" i="1"/>
  <c r="CG624" i="1"/>
  <c r="CF624" i="1"/>
  <c r="CE624" i="1"/>
  <c r="CD624" i="1"/>
  <c r="CC624" i="1"/>
  <c r="CB624" i="1"/>
  <c r="CA624" i="1"/>
  <c r="BZ624" i="1"/>
  <c r="BY624" i="1"/>
  <c r="BX624" i="1"/>
  <c r="BW624" i="1"/>
  <c r="BV624" i="1"/>
  <c r="BU624" i="1"/>
  <c r="CJ623" i="1"/>
  <c r="CI623" i="1"/>
  <c r="CH623" i="1"/>
  <c r="CG623" i="1"/>
  <c r="CF623" i="1"/>
  <c r="CE623" i="1"/>
  <c r="CD623" i="1"/>
  <c r="CC623" i="1"/>
  <c r="CB623" i="1"/>
  <c r="CA623" i="1"/>
  <c r="BZ623" i="1"/>
  <c r="BY623" i="1"/>
  <c r="BX623" i="1"/>
  <c r="BW623" i="1"/>
  <c r="BV623" i="1"/>
  <c r="BU623" i="1"/>
  <c r="CJ622" i="1"/>
  <c r="CI622" i="1"/>
  <c r="CH622" i="1"/>
  <c r="CG622" i="1"/>
  <c r="CF622" i="1"/>
  <c r="CE622" i="1"/>
  <c r="CD622" i="1"/>
  <c r="CC622" i="1"/>
  <c r="CB622" i="1"/>
  <c r="CA622" i="1"/>
  <c r="BZ622" i="1"/>
  <c r="BY622" i="1"/>
  <c r="BX622" i="1"/>
  <c r="BW622" i="1"/>
  <c r="BV622" i="1"/>
  <c r="BU622" i="1"/>
  <c r="CJ621" i="1"/>
  <c r="CI621" i="1"/>
  <c r="CH621" i="1"/>
  <c r="CG621" i="1"/>
  <c r="CF621" i="1"/>
  <c r="CE621" i="1"/>
  <c r="CD621" i="1"/>
  <c r="CC621" i="1"/>
  <c r="CB621" i="1"/>
  <c r="CA621" i="1"/>
  <c r="BZ621" i="1"/>
  <c r="BY621" i="1"/>
  <c r="BX621" i="1"/>
  <c r="BW621" i="1"/>
  <c r="BV621" i="1"/>
  <c r="BU621" i="1"/>
  <c r="CJ620" i="1"/>
  <c r="CI620" i="1"/>
  <c r="CH620" i="1"/>
  <c r="CG620" i="1"/>
  <c r="CF620" i="1"/>
  <c r="CE620" i="1"/>
  <c r="CD620" i="1"/>
  <c r="CC620" i="1"/>
  <c r="CB620" i="1"/>
  <c r="CA620" i="1"/>
  <c r="BZ620" i="1"/>
  <c r="BY620" i="1"/>
  <c r="BX620" i="1"/>
  <c r="BW620" i="1"/>
  <c r="BV620" i="1"/>
  <c r="BU620" i="1"/>
  <c r="CJ619" i="1"/>
  <c r="CI619" i="1"/>
  <c r="CH619" i="1"/>
  <c r="CG619" i="1"/>
  <c r="CF619" i="1"/>
  <c r="CE619" i="1"/>
  <c r="CD619" i="1"/>
  <c r="CC619" i="1"/>
  <c r="CB619" i="1"/>
  <c r="CA619" i="1"/>
  <c r="BZ619" i="1"/>
  <c r="BY619" i="1"/>
  <c r="BX619" i="1"/>
  <c r="BW619" i="1"/>
  <c r="BV619" i="1"/>
  <c r="BU619" i="1"/>
  <c r="CJ618" i="1"/>
  <c r="CI618" i="1"/>
  <c r="CH618" i="1"/>
  <c r="CG618" i="1"/>
  <c r="CF618" i="1"/>
  <c r="CE618" i="1"/>
  <c r="CD618" i="1"/>
  <c r="CC618" i="1"/>
  <c r="CB618" i="1"/>
  <c r="CA618" i="1"/>
  <c r="BZ618" i="1"/>
  <c r="BY618" i="1"/>
  <c r="BX618" i="1"/>
  <c r="BW618" i="1"/>
  <c r="BV618" i="1"/>
  <c r="BU618" i="1"/>
  <c r="CJ617" i="1"/>
  <c r="CI617" i="1"/>
  <c r="CH617" i="1"/>
  <c r="CG617" i="1"/>
  <c r="CF617" i="1"/>
  <c r="CE617" i="1"/>
  <c r="CD617" i="1"/>
  <c r="CC617" i="1"/>
  <c r="CB617" i="1"/>
  <c r="CA617" i="1"/>
  <c r="BZ617" i="1"/>
  <c r="BY617" i="1"/>
  <c r="BX617" i="1"/>
  <c r="BW617" i="1"/>
  <c r="BV617" i="1"/>
  <c r="BU617" i="1"/>
  <c r="CJ616" i="1"/>
  <c r="CI616" i="1"/>
  <c r="CH616" i="1"/>
  <c r="CG616" i="1"/>
  <c r="CF616" i="1"/>
  <c r="CE616" i="1"/>
  <c r="CD616" i="1"/>
  <c r="CC616" i="1"/>
  <c r="CB616" i="1"/>
  <c r="CA616" i="1"/>
  <c r="BZ616" i="1"/>
  <c r="BY616" i="1"/>
  <c r="BX616" i="1"/>
  <c r="BW616" i="1"/>
  <c r="BV616" i="1"/>
  <c r="BU616" i="1"/>
  <c r="CJ615" i="1"/>
  <c r="CI615" i="1"/>
  <c r="CH615" i="1"/>
  <c r="CG615" i="1"/>
  <c r="CF615" i="1"/>
  <c r="CE615" i="1"/>
  <c r="CD615" i="1"/>
  <c r="CC615" i="1"/>
  <c r="CB615" i="1"/>
  <c r="CA615" i="1"/>
  <c r="BZ615" i="1"/>
  <c r="BY615" i="1"/>
  <c r="BX615" i="1"/>
  <c r="BW615" i="1"/>
  <c r="BV615" i="1"/>
  <c r="BU615" i="1"/>
  <c r="CJ614" i="1"/>
  <c r="CI614" i="1"/>
  <c r="CH614" i="1"/>
  <c r="CG614" i="1"/>
  <c r="CF614" i="1"/>
  <c r="CE614" i="1"/>
  <c r="CD614" i="1"/>
  <c r="CC614" i="1"/>
  <c r="CB614" i="1"/>
  <c r="CA614" i="1"/>
  <c r="BZ614" i="1"/>
  <c r="BY614" i="1"/>
  <c r="BX614" i="1"/>
  <c r="BW614" i="1"/>
  <c r="BV614" i="1"/>
  <c r="BU614" i="1"/>
  <c r="CJ613" i="1"/>
  <c r="CI613" i="1"/>
  <c r="CH613" i="1"/>
  <c r="CG613" i="1"/>
  <c r="CF613" i="1"/>
  <c r="CE613" i="1"/>
  <c r="CD613" i="1"/>
  <c r="CC613" i="1"/>
  <c r="CB613" i="1"/>
  <c r="CA613" i="1"/>
  <c r="BZ613" i="1"/>
  <c r="BY613" i="1"/>
  <c r="BX613" i="1"/>
  <c r="BW613" i="1"/>
  <c r="BV613" i="1"/>
  <c r="BU613" i="1"/>
  <c r="CJ612" i="1"/>
  <c r="CI612" i="1"/>
  <c r="CH612" i="1"/>
  <c r="CG612" i="1"/>
  <c r="CF612" i="1"/>
  <c r="CE612" i="1"/>
  <c r="CD612" i="1"/>
  <c r="CC612" i="1"/>
  <c r="CB612" i="1"/>
  <c r="CA612" i="1"/>
  <c r="BZ612" i="1"/>
  <c r="BY612" i="1"/>
  <c r="BX612" i="1"/>
  <c r="BW612" i="1"/>
  <c r="BV612" i="1"/>
  <c r="BU612" i="1"/>
  <c r="CJ611" i="1"/>
  <c r="CI611" i="1"/>
  <c r="CH611" i="1"/>
  <c r="CG611" i="1"/>
  <c r="CF611" i="1"/>
  <c r="CE611" i="1"/>
  <c r="CD611" i="1"/>
  <c r="CC611" i="1"/>
  <c r="CB611" i="1"/>
  <c r="CA611" i="1"/>
  <c r="BZ611" i="1"/>
  <c r="BY611" i="1"/>
  <c r="BX611" i="1"/>
  <c r="BW611" i="1"/>
  <c r="BV611" i="1"/>
  <c r="BU611" i="1"/>
  <c r="CJ610" i="1"/>
  <c r="CI610" i="1"/>
  <c r="CH610" i="1"/>
  <c r="CG610" i="1"/>
  <c r="CF610" i="1"/>
  <c r="CE610" i="1"/>
  <c r="CD610" i="1"/>
  <c r="CC610" i="1"/>
  <c r="CB610" i="1"/>
  <c r="CA610" i="1"/>
  <c r="BZ610" i="1"/>
  <c r="BY610" i="1"/>
  <c r="BX610" i="1"/>
  <c r="BW610" i="1"/>
  <c r="BV610" i="1"/>
  <c r="BU610" i="1"/>
  <c r="CJ609" i="1"/>
  <c r="CI609" i="1"/>
  <c r="CH609" i="1"/>
  <c r="CG609" i="1"/>
  <c r="CF609" i="1"/>
  <c r="CE609" i="1"/>
  <c r="CD609" i="1"/>
  <c r="CC609" i="1"/>
  <c r="CB609" i="1"/>
  <c r="CA609" i="1"/>
  <c r="BZ609" i="1"/>
  <c r="BY609" i="1"/>
  <c r="BX609" i="1"/>
  <c r="BW609" i="1"/>
  <c r="BV609" i="1"/>
  <c r="BU609" i="1"/>
  <c r="CJ608" i="1"/>
  <c r="CI608" i="1"/>
  <c r="CH608" i="1"/>
  <c r="CG608" i="1"/>
  <c r="CF608" i="1"/>
  <c r="CE608" i="1"/>
  <c r="CD608" i="1"/>
  <c r="CC608" i="1"/>
  <c r="CB608" i="1"/>
  <c r="CA608" i="1"/>
  <c r="BZ608" i="1"/>
  <c r="BY608" i="1"/>
  <c r="BX608" i="1"/>
  <c r="BW608" i="1"/>
  <c r="BV608" i="1"/>
  <c r="BU608" i="1"/>
  <c r="CJ607" i="1"/>
  <c r="CI607" i="1"/>
  <c r="CH607" i="1"/>
  <c r="CG607" i="1"/>
  <c r="CF607" i="1"/>
  <c r="CE607" i="1"/>
  <c r="CD607" i="1"/>
  <c r="CC607" i="1"/>
  <c r="CB607" i="1"/>
  <c r="CA607" i="1"/>
  <c r="BZ607" i="1"/>
  <c r="BY607" i="1"/>
  <c r="BX607" i="1"/>
  <c r="BW607" i="1"/>
  <c r="BV607" i="1"/>
  <c r="BU607" i="1"/>
  <c r="CJ606" i="1"/>
  <c r="CI606" i="1"/>
  <c r="CH606" i="1"/>
  <c r="CG606" i="1"/>
  <c r="CF606" i="1"/>
  <c r="CE606" i="1"/>
  <c r="CD606" i="1"/>
  <c r="CC606" i="1"/>
  <c r="CB606" i="1"/>
  <c r="CA606" i="1"/>
  <c r="BZ606" i="1"/>
  <c r="BY606" i="1"/>
  <c r="BX606" i="1"/>
  <c r="BW606" i="1"/>
  <c r="BV606" i="1"/>
  <c r="BU606" i="1"/>
  <c r="CJ605" i="1"/>
  <c r="CI605" i="1"/>
  <c r="CH605" i="1"/>
  <c r="CG605" i="1"/>
  <c r="CF605" i="1"/>
  <c r="CE605" i="1"/>
  <c r="CD605" i="1"/>
  <c r="CC605" i="1"/>
  <c r="CB605" i="1"/>
  <c r="CA605" i="1"/>
  <c r="BZ605" i="1"/>
  <c r="BY605" i="1"/>
  <c r="BX605" i="1"/>
  <c r="BW605" i="1"/>
  <c r="BV605" i="1"/>
  <c r="BU605" i="1"/>
  <c r="CJ604" i="1"/>
  <c r="CI604" i="1"/>
  <c r="CH604" i="1"/>
  <c r="CG604" i="1"/>
  <c r="CF604" i="1"/>
  <c r="CE604" i="1"/>
  <c r="CD604" i="1"/>
  <c r="CC604" i="1"/>
  <c r="CB604" i="1"/>
  <c r="CA604" i="1"/>
  <c r="BZ604" i="1"/>
  <c r="BY604" i="1"/>
  <c r="BX604" i="1"/>
  <c r="BW604" i="1"/>
  <c r="BV604" i="1"/>
  <c r="BU604" i="1"/>
  <c r="CJ603" i="1"/>
  <c r="CI603" i="1"/>
  <c r="CH603" i="1"/>
  <c r="CG603" i="1"/>
  <c r="CF603" i="1"/>
  <c r="CE603" i="1"/>
  <c r="CD603" i="1"/>
  <c r="CC603" i="1"/>
  <c r="CB603" i="1"/>
  <c r="CA603" i="1"/>
  <c r="BZ603" i="1"/>
  <c r="BY603" i="1"/>
  <c r="BX603" i="1"/>
  <c r="BW603" i="1"/>
  <c r="BV603" i="1"/>
  <c r="BU603" i="1"/>
  <c r="CJ602" i="1"/>
  <c r="CI602" i="1"/>
  <c r="CH602" i="1"/>
  <c r="CG602" i="1"/>
  <c r="CF602" i="1"/>
  <c r="CE602" i="1"/>
  <c r="CD602" i="1"/>
  <c r="CC602" i="1"/>
  <c r="CB602" i="1"/>
  <c r="CA602" i="1"/>
  <c r="BZ602" i="1"/>
  <c r="BY602" i="1"/>
  <c r="BX602" i="1"/>
  <c r="BW602" i="1"/>
  <c r="BV602" i="1"/>
  <c r="BU602" i="1"/>
  <c r="CJ601" i="1"/>
  <c r="CI601" i="1"/>
  <c r="CH601" i="1"/>
  <c r="CG601" i="1"/>
  <c r="CF601" i="1"/>
  <c r="CE601" i="1"/>
  <c r="CD601" i="1"/>
  <c r="CC601" i="1"/>
  <c r="CB601" i="1"/>
  <c r="CA601" i="1"/>
  <c r="BZ601" i="1"/>
  <c r="BY601" i="1"/>
  <c r="BX601" i="1"/>
  <c r="BW601" i="1"/>
  <c r="BV601" i="1"/>
  <c r="BU601" i="1"/>
  <c r="CJ600" i="1"/>
  <c r="CI600" i="1"/>
  <c r="CH600" i="1"/>
  <c r="CG600" i="1"/>
  <c r="CF600" i="1"/>
  <c r="CE600" i="1"/>
  <c r="CD600" i="1"/>
  <c r="CC600" i="1"/>
  <c r="CB600" i="1"/>
  <c r="CA600" i="1"/>
  <c r="BZ600" i="1"/>
  <c r="BY600" i="1"/>
  <c r="BX600" i="1"/>
  <c r="BW600" i="1"/>
  <c r="BV600" i="1"/>
  <c r="BU600" i="1"/>
  <c r="CJ599" i="1"/>
  <c r="CI599" i="1"/>
  <c r="CH599" i="1"/>
  <c r="CG599" i="1"/>
  <c r="CF599" i="1"/>
  <c r="CE599" i="1"/>
  <c r="CD599" i="1"/>
  <c r="CC599" i="1"/>
  <c r="CB599" i="1"/>
  <c r="CA599" i="1"/>
  <c r="BZ599" i="1"/>
  <c r="BY599" i="1"/>
  <c r="BX599" i="1"/>
  <c r="BW599" i="1"/>
  <c r="BV599" i="1"/>
  <c r="BU599" i="1"/>
  <c r="CJ598" i="1"/>
  <c r="CI598" i="1"/>
  <c r="CH598" i="1"/>
  <c r="CG598" i="1"/>
  <c r="CF598" i="1"/>
  <c r="CE598" i="1"/>
  <c r="CD598" i="1"/>
  <c r="CC598" i="1"/>
  <c r="CB598" i="1"/>
  <c r="CA598" i="1"/>
  <c r="BZ598" i="1"/>
  <c r="BY598" i="1"/>
  <c r="BX598" i="1"/>
  <c r="BW598" i="1"/>
  <c r="BV598" i="1"/>
  <c r="BU598" i="1"/>
  <c r="CJ597" i="1"/>
  <c r="CI597" i="1"/>
  <c r="CH597" i="1"/>
  <c r="CG597" i="1"/>
  <c r="CF597" i="1"/>
  <c r="CE597" i="1"/>
  <c r="CD597" i="1"/>
  <c r="CC597" i="1"/>
  <c r="CB597" i="1"/>
  <c r="CA597" i="1"/>
  <c r="BZ597" i="1"/>
  <c r="BY597" i="1"/>
  <c r="BX597" i="1"/>
  <c r="BW597" i="1"/>
  <c r="BV597" i="1"/>
  <c r="BU597" i="1"/>
  <c r="CJ596" i="1"/>
  <c r="CI596" i="1"/>
  <c r="CH596" i="1"/>
  <c r="CG596" i="1"/>
  <c r="CF596" i="1"/>
  <c r="CE596" i="1"/>
  <c r="CD596" i="1"/>
  <c r="CC596" i="1"/>
  <c r="CB596" i="1"/>
  <c r="CA596" i="1"/>
  <c r="BZ596" i="1"/>
  <c r="BY596" i="1"/>
  <c r="BX596" i="1"/>
  <c r="BW596" i="1"/>
  <c r="BV596" i="1"/>
  <c r="BU596" i="1"/>
  <c r="CJ595" i="1"/>
  <c r="CI595" i="1"/>
  <c r="CH595" i="1"/>
  <c r="CG595" i="1"/>
  <c r="CF595" i="1"/>
  <c r="CE595" i="1"/>
  <c r="CD595" i="1"/>
  <c r="CC595" i="1"/>
  <c r="CB595" i="1"/>
  <c r="CA595" i="1"/>
  <c r="BZ595" i="1"/>
  <c r="BY595" i="1"/>
  <c r="BX595" i="1"/>
  <c r="BW595" i="1"/>
  <c r="BV595" i="1"/>
  <c r="BU595" i="1"/>
  <c r="CJ594" i="1"/>
  <c r="CI594" i="1"/>
  <c r="CH594" i="1"/>
  <c r="CG594" i="1"/>
  <c r="CF594" i="1"/>
  <c r="CE594" i="1"/>
  <c r="CD594" i="1"/>
  <c r="CC594" i="1"/>
  <c r="CB594" i="1"/>
  <c r="CA594" i="1"/>
  <c r="BZ594" i="1"/>
  <c r="BY594" i="1"/>
  <c r="BX594" i="1"/>
  <c r="BW594" i="1"/>
  <c r="BV594" i="1"/>
  <c r="BU594" i="1"/>
  <c r="CJ593" i="1"/>
  <c r="CI593" i="1"/>
  <c r="CH593" i="1"/>
  <c r="CG593" i="1"/>
  <c r="CF593" i="1"/>
  <c r="CE593" i="1"/>
  <c r="CD593" i="1"/>
  <c r="CC593" i="1"/>
  <c r="CB593" i="1"/>
  <c r="CA593" i="1"/>
  <c r="BZ593" i="1"/>
  <c r="BY593" i="1"/>
  <c r="BX593" i="1"/>
  <c r="BW593" i="1"/>
  <c r="BV593" i="1"/>
  <c r="BU593" i="1"/>
  <c r="CJ592" i="1"/>
  <c r="CI592" i="1"/>
  <c r="CH592" i="1"/>
  <c r="CG592" i="1"/>
  <c r="CF592" i="1"/>
  <c r="CE592" i="1"/>
  <c r="CD592" i="1"/>
  <c r="CC592" i="1"/>
  <c r="CB592" i="1"/>
  <c r="CA592" i="1"/>
  <c r="BZ592" i="1"/>
  <c r="BY592" i="1"/>
  <c r="BX592" i="1"/>
  <c r="BW592" i="1"/>
  <c r="BV592" i="1"/>
  <c r="BU592" i="1"/>
  <c r="CJ591" i="1"/>
  <c r="CI591" i="1"/>
  <c r="CH591" i="1"/>
  <c r="CG591" i="1"/>
  <c r="CF591" i="1"/>
  <c r="CE591" i="1"/>
  <c r="CD591" i="1"/>
  <c r="CC591" i="1"/>
  <c r="CB591" i="1"/>
  <c r="CA591" i="1"/>
  <c r="BZ591" i="1"/>
  <c r="BY591" i="1"/>
  <c r="BX591" i="1"/>
  <c r="BW591" i="1"/>
  <c r="BV591" i="1"/>
  <c r="BU591" i="1"/>
  <c r="CJ590" i="1"/>
  <c r="CI590" i="1"/>
  <c r="CH590" i="1"/>
  <c r="CG590" i="1"/>
  <c r="CF590" i="1"/>
  <c r="CE590" i="1"/>
  <c r="CD590" i="1"/>
  <c r="CC590" i="1"/>
  <c r="CB590" i="1"/>
  <c r="CA590" i="1"/>
  <c r="BZ590" i="1"/>
  <c r="BY590" i="1"/>
  <c r="BX590" i="1"/>
  <c r="BW590" i="1"/>
  <c r="BV590" i="1"/>
  <c r="BU590" i="1"/>
  <c r="CJ589" i="1"/>
  <c r="CI589" i="1"/>
  <c r="CH589" i="1"/>
  <c r="CG589" i="1"/>
  <c r="CF589" i="1"/>
  <c r="CE589" i="1"/>
  <c r="CD589" i="1"/>
  <c r="CC589" i="1"/>
  <c r="CB589" i="1"/>
  <c r="CA589" i="1"/>
  <c r="BZ589" i="1"/>
  <c r="BY589" i="1"/>
  <c r="BX589" i="1"/>
  <c r="BW589" i="1"/>
  <c r="BV589" i="1"/>
  <c r="BU589" i="1"/>
  <c r="CJ588" i="1"/>
  <c r="CI588" i="1"/>
  <c r="CH588" i="1"/>
  <c r="CG588" i="1"/>
  <c r="CF588" i="1"/>
  <c r="CE588" i="1"/>
  <c r="CD588" i="1"/>
  <c r="CC588" i="1"/>
  <c r="CB588" i="1"/>
  <c r="CA588" i="1"/>
  <c r="BZ588" i="1"/>
  <c r="BY588" i="1"/>
  <c r="BX588" i="1"/>
  <c r="BW588" i="1"/>
  <c r="BV588" i="1"/>
  <c r="BU588" i="1"/>
  <c r="CJ587" i="1"/>
  <c r="CI587" i="1"/>
  <c r="CH587" i="1"/>
  <c r="CG587" i="1"/>
  <c r="CF587" i="1"/>
  <c r="CE587" i="1"/>
  <c r="CD587" i="1"/>
  <c r="CC587" i="1"/>
  <c r="CB587" i="1"/>
  <c r="CA587" i="1"/>
  <c r="BZ587" i="1"/>
  <c r="BY587" i="1"/>
  <c r="BX587" i="1"/>
  <c r="BW587" i="1"/>
  <c r="BV587" i="1"/>
  <c r="BU587" i="1"/>
  <c r="CJ586" i="1"/>
  <c r="CI586" i="1"/>
  <c r="CH586" i="1"/>
  <c r="CG586" i="1"/>
  <c r="CF586" i="1"/>
  <c r="CE586" i="1"/>
  <c r="CD586" i="1"/>
  <c r="CC586" i="1"/>
  <c r="CB586" i="1"/>
  <c r="CA586" i="1"/>
  <c r="BZ586" i="1"/>
  <c r="BY586" i="1"/>
  <c r="BX586" i="1"/>
  <c r="BW586" i="1"/>
  <c r="BV586" i="1"/>
  <c r="BU586" i="1"/>
  <c r="CJ585" i="1"/>
  <c r="CI585" i="1"/>
  <c r="CH585" i="1"/>
  <c r="CG585" i="1"/>
  <c r="CF585" i="1"/>
  <c r="CE585" i="1"/>
  <c r="CD585" i="1"/>
  <c r="CC585" i="1"/>
  <c r="CB585" i="1"/>
  <c r="CA585" i="1"/>
  <c r="BZ585" i="1"/>
  <c r="BY585" i="1"/>
  <c r="BX585" i="1"/>
  <c r="BW585" i="1"/>
  <c r="BV585" i="1"/>
  <c r="BU585" i="1"/>
  <c r="CJ584" i="1"/>
  <c r="CI584" i="1"/>
  <c r="CH584" i="1"/>
  <c r="CG584" i="1"/>
  <c r="CF584" i="1"/>
  <c r="CE584" i="1"/>
  <c r="CD584" i="1"/>
  <c r="CC584" i="1"/>
  <c r="CB584" i="1"/>
  <c r="CA584" i="1"/>
  <c r="BZ584" i="1"/>
  <c r="BY584" i="1"/>
  <c r="BX584" i="1"/>
  <c r="BW584" i="1"/>
  <c r="BV584" i="1"/>
  <c r="BU584" i="1"/>
  <c r="CJ583" i="1"/>
  <c r="CI583" i="1"/>
  <c r="CH583" i="1"/>
  <c r="CG583" i="1"/>
  <c r="CF583" i="1"/>
  <c r="CE583" i="1"/>
  <c r="CD583" i="1"/>
  <c r="CC583" i="1"/>
  <c r="CB583" i="1"/>
  <c r="CA583" i="1"/>
  <c r="BZ583" i="1"/>
  <c r="BY583" i="1"/>
  <c r="BX583" i="1"/>
  <c r="BW583" i="1"/>
  <c r="BV583" i="1"/>
  <c r="BU583" i="1"/>
  <c r="CJ582" i="1"/>
  <c r="CI582" i="1"/>
  <c r="CH582" i="1"/>
  <c r="CG582" i="1"/>
  <c r="CF582" i="1"/>
  <c r="CE582" i="1"/>
  <c r="CD582" i="1"/>
  <c r="CC582" i="1"/>
  <c r="CB582" i="1"/>
  <c r="CA582" i="1"/>
  <c r="BZ582" i="1"/>
  <c r="BY582" i="1"/>
  <c r="BX582" i="1"/>
  <c r="BW582" i="1"/>
  <c r="BV582" i="1"/>
  <c r="BU582" i="1"/>
  <c r="CJ581" i="1"/>
  <c r="CI581" i="1"/>
  <c r="CH581" i="1"/>
  <c r="CG581" i="1"/>
  <c r="CF581" i="1"/>
  <c r="CE581" i="1"/>
  <c r="CD581" i="1"/>
  <c r="CC581" i="1"/>
  <c r="CB581" i="1"/>
  <c r="CA581" i="1"/>
  <c r="BZ581" i="1"/>
  <c r="BY581" i="1"/>
  <c r="BX581" i="1"/>
  <c r="BW581" i="1"/>
  <c r="BV581" i="1"/>
  <c r="BU581" i="1"/>
  <c r="CJ580" i="1"/>
  <c r="CI580" i="1"/>
  <c r="CH580" i="1"/>
  <c r="CG580" i="1"/>
  <c r="CF580" i="1"/>
  <c r="CE580" i="1"/>
  <c r="CD580" i="1"/>
  <c r="CC580" i="1"/>
  <c r="CB580" i="1"/>
  <c r="CA580" i="1"/>
  <c r="BZ580" i="1"/>
  <c r="BY580" i="1"/>
  <c r="BX580" i="1"/>
  <c r="BW580" i="1"/>
  <c r="BV580" i="1"/>
  <c r="BU580" i="1"/>
  <c r="CJ579" i="1"/>
  <c r="CI579" i="1"/>
  <c r="CH579" i="1"/>
  <c r="CG579" i="1"/>
  <c r="CF579" i="1"/>
  <c r="CE579" i="1"/>
  <c r="CD579" i="1"/>
  <c r="CC579" i="1"/>
  <c r="CB579" i="1"/>
  <c r="CA579" i="1"/>
  <c r="BZ579" i="1"/>
  <c r="BY579" i="1"/>
  <c r="BX579" i="1"/>
  <c r="BW579" i="1"/>
  <c r="BV579" i="1"/>
  <c r="BU579" i="1"/>
  <c r="CJ578" i="1"/>
  <c r="CI578" i="1"/>
  <c r="CH578" i="1"/>
  <c r="CG578" i="1"/>
  <c r="CF578" i="1"/>
  <c r="CE578" i="1"/>
  <c r="CD578" i="1"/>
  <c r="CC578" i="1"/>
  <c r="CB578" i="1"/>
  <c r="CA578" i="1"/>
  <c r="BZ578" i="1"/>
  <c r="BY578" i="1"/>
  <c r="BX578" i="1"/>
  <c r="BW578" i="1"/>
  <c r="BV578" i="1"/>
  <c r="BU578" i="1"/>
  <c r="CJ577" i="1"/>
  <c r="CI577" i="1"/>
  <c r="CH577" i="1"/>
  <c r="CG577" i="1"/>
  <c r="CF577" i="1"/>
  <c r="CE577" i="1"/>
  <c r="CD577" i="1"/>
  <c r="CC577" i="1"/>
  <c r="CB577" i="1"/>
  <c r="CA577" i="1"/>
  <c r="BZ577" i="1"/>
  <c r="BY577" i="1"/>
  <c r="BX577" i="1"/>
  <c r="BW577" i="1"/>
  <c r="BV577" i="1"/>
  <c r="BU577" i="1"/>
  <c r="CJ576" i="1"/>
  <c r="CI576" i="1"/>
  <c r="CH576" i="1"/>
  <c r="CG576" i="1"/>
  <c r="CF576" i="1"/>
  <c r="CE576" i="1"/>
  <c r="CD576" i="1"/>
  <c r="CC576" i="1"/>
  <c r="CB576" i="1"/>
  <c r="CA576" i="1"/>
  <c r="BZ576" i="1"/>
  <c r="BY576" i="1"/>
  <c r="BX576" i="1"/>
  <c r="BW576" i="1"/>
  <c r="BV576" i="1"/>
  <c r="BU576" i="1"/>
  <c r="CJ575" i="1"/>
  <c r="CI575" i="1"/>
  <c r="CH575" i="1"/>
  <c r="CG575" i="1"/>
  <c r="CF575" i="1"/>
  <c r="CE575" i="1"/>
  <c r="CD575" i="1"/>
  <c r="CC575" i="1"/>
  <c r="CB575" i="1"/>
  <c r="CA575" i="1"/>
  <c r="BZ575" i="1"/>
  <c r="BY575" i="1"/>
  <c r="BX575" i="1"/>
  <c r="BW575" i="1"/>
  <c r="BV575" i="1"/>
  <c r="BU575" i="1"/>
  <c r="CJ574" i="1"/>
  <c r="CI574" i="1"/>
  <c r="CH574" i="1"/>
  <c r="CG574" i="1"/>
  <c r="CF574" i="1"/>
  <c r="CE574" i="1"/>
  <c r="CD574" i="1"/>
  <c r="CC574" i="1"/>
  <c r="CB574" i="1"/>
  <c r="CA574" i="1"/>
  <c r="BZ574" i="1"/>
  <c r="BY574" i="1"/>
  <c r="BX574" i="1"/>
  <c r="BW574" i="1"/>
  <c r="BV574" i="1"/>
  <c r="BU574" i="1"/>
  <c r="CJ573" i="1"/>
  <c r="CI573" i="1"/>
  <c r="CH573" i="1"/>
  <c r="CG573" i="1"/>
  <c r="CF573" i="1"/>
  <c r="CE573" i="1"/>
  <c r="CD573" i="1"/>
  <c r="CC573" i="1"/>
  <c r="CB573" i="1"/>
  <c r="CA573" i="1"/>
  <c r="BZ573" i="1"/>
  <c r="BY573" i="1"/>
  <c r="BX573" i="1"/>
  <c r="BW573" i="1"/>
  <c r="BV573" i="1"/>
  <c r="BU573" i="1"/>
  <c r="CJ572" i="1"/>
  <c r="CI572" i="1"/>
  <c r="CH572" i="1"/>
  <c r="CG572" i="1"/>
  <c r="CF572" i="1"/>
  <c r="CE572" i="1"/>
  <c r="CD572" i="1"/>
  <c r="CC572" i="1"/>
  <c r="CB572" i="1"/>
  <c r="CA572" i="1"/>
  <c r="BZ572" i="1"/>
  <c r="BY572" i="1"/>
  <c r="BX572" i="1"/>
  <c r="BW572" i="1"/>
  <c r="BV572" i="1"/>
  <c r="BU572" i="1"/>
  <c r="CJ571" i="1"/>
  <c r="CI571" i="1"/>
  <c r="CH571" i="1"/>
  <c r="CG571" i="1"/>
  <c r="CF571" i="1"/>
  <c r="CE571" i="1"/>
  <c r="CD571" i="1"/>
  <c r="CC571" i="1"/>
  <c r="CB571" i="1"/>
  <c r="CA571" i="1"/>
  <c r="BZ571" i="1"/>
  <c r="BY571" i="1"/>
  <c r="BX571" i="1"/>
  <c r="BW571" i="1"/>
  <c r="BV571" i="1"/>
  <c r="BU571" i="1"/>
  <c r="CJ570" i="1"/>
  <c r="CI570" i="1"/>
  <c r="CH570" i="1"/>
  <c r="CG570" i="1"/>
  <c r="CF570" i="1"/>
  <c r="CE570" i="1"/>
  <c r="CD570" i="1"/>
  <c r="CC570" i="1"/>
  <c r="CB570" i="1"/>
  <c r="CA570" i="1"/>
  <c r="BZ570" i="1"/>
  <c r="BY570" i="1"/>
  <c r="BX570" i="1"/>
  <c r="BW570" i="1"/>
  <c r="BV570" i="1"/>
  <c r="BU570" i="1"/>
  <c r="CJ569" i="1"/>
  <c r="CI569" i="1"/>
  <c r="CH569" i="1"/>
  <c r="CG569" i="1"/>
  <c r="CF569" i="1"/>
  <c r="CE569" i="1"/>
  <c r="CD569" i="1"/>
  <c r="CC569" i="1"/>
  <c r="CB569" i="1"/>
  <c r="CA569" i="1"/>
  <c r="BZ569" i="1"/>
  <c r="BY569" i="1"/>
  <c r="BX569" i="1"/>
  <c r="BW569" i="1"/>
  <c r="BV569" i="1"/>
  <c r="BU569" i="1"/>
  <c r="CJ568" i="1"/>
  <c r="CI568" i="1"/>
  <c r="CH568" i="1"/>
  <c r="CG568" i="1"/>
  <c r="CF568" i="1"/>
  <c r="CE568" i="1"/>
  <c r="CD568" i="1"/>
  <c r="CC568" i="1"/>
  <c r="CB568" i="1"/>
  <c r="CA568" i="1"/>
  <c r="BZ568" i="1"/>
  <c r="BY568" i="1"/>
  <c r="BX568" i="1"/>
  <c r="BW568" i="1"/>
  <c r="BV568" i="1"/>
  <c r="BU568" i="1"/>
  <c r="CJ567" i="1"/>
  <c r="CI567" i="1"/>
  <c r="CH567" i="1"/>
  <c r="CG567" i="1"/>
  <c r="CF567" i="1"/>
  <c r="CE567" i="1"/>
  <c r="CD567" i="1"/>
  <c r="CC567" i="1"/>
  <c r="CB567" i="1"/>
  <c r="CA567" i="1"/>
  <c r="BZ567" i="1"/>
  <c r="BY567" i="1"/>
  <c r="BX567" i="1"/>
  <c r="BW567" i="1"/>
  <c r="BV567" i="1"/>
  <c r="BU567" i="1"/>
  <c r="CJ566" i="1"/>
  <c r="CI566" i="1"/>
  <c r="CH566" i="1"/>
  <c r="CG566" i="1"/>
  <c r="CF566" i="1"/>
  <c r="CE566" i="1"/>
  <c r="CD566" i="1"/>
  <c r="CC566" i="1"/>
  <c r="CB566" i="1"/>
  <c r="CA566" i="1"/>
  <c r="BZ566" i="1"/>
  <c r="BY566" i="1"/>
  <c r="BX566" i="1"/>
  <c r="BW566" i="1"/>
  <c r="BV566" i="1"/>
  <c r="BU566" i="1"/>
  <c r="CJ565" i="1"/>
  <c r="CI565" i="1"/>
  <c r="CH565" i="1"/>
  <c r="CG565" i="1"/>
  <c r="CF565" i="1"/>
  <c r="CE565" i="1"/>
  <c r="CD565" i="1"/>
  <c r="CC565" i="1"/>
  <c r="CB565" i="1"/>
  <c r="CA565" i="1"/>
  <c r="BZ565" i="1"/>
  <c r="BY565" i="1"/>
  <c r="BX565" i="1"/>
  <c r="BW565" i="1"/>
  <c r="BV565" i="1"/>
  <c r="BU565" i="1"/>
  <c r="CJ564" i="1"/>
  <c r="CI564" i="1"/>
  <c r="CH564" i="1"/>
  <c r="CG564" i="1"/>
  <c r="CF564" i="1"/>
  <c r="CE564" i="1"/>
  <c r="CD564" i="1"/>
  <c r="CC564" i="1"/>
  <c r="CB564" i="1"/>
  <c r="CA564" i="1"/>
  <c r="BZ564" i="1"/>
  <c r="BY564" i="1"/>
  <c r="BX564" i="1"/>
  <c r="BW564" i="1"/>
  <c r="BV564" i="1"/>
  <c r="BU564" i="1"/>
  <c r="CJ563" i="1"/>
  <c r="CI563" i="1"/>
  <c r="CH563" i="1"/>
  <c r="CG563" i="1"/>
  <c r="CF563" i="1"/>
  <c r="CE563" i="1"/>
  <c r="CD563" i="1"/>
  <c r="CC563" i="1"/>
  <c r="CB563" i="1"/>
  <c r="CA563" i="1"/>
  <c r="BZ563" i="1"/>
  <c r="BY563" i="1"/>
  <c r="BX563" i="1"/>
  <c r="BW563" i="1"/>
  <c r="BV563" i="1"/>
  <c r="BU563" i="1"/>
  <c r="CJ562" i="1"/>
  <c r="CI562" i="1"/>
  <c r="CH562" i="1"/>
  <c r="CG562" i="1"/>
  <c r="CF562" i="1"/>
  <c r="CE562" i="1"/>
  <c r="CD562" i="1"/>
  <c r="CC562" i="1"/>
  <c r="CB562" i="1"/>
  <c r="CA562" i="1"/>
  <c r="BZ562" i="1"/>
  <c r="BY562" i="1"/>
  <c r="BX562" i="1"/>
  <c r="BW562" i="1"/>
  <c r="BV562" i="1"/>
  <c r="BU562" i="1"/>
  <c r="CJ561" i="1"/>
  <c r="CI561" i="1"/>
  <c r="CH561" i="1"/>
  <c r="CG561" i="1"/>
  <c r="CF561" i="1"/>
  <c r="CE561" i="1"/>
  <c r="CD561" i="1"/>
  <c r="CC561" i="1"/>
  <c r="CB561" i="1"/>
  <c r="CA561" i="1"/>
  <c r="BZ561" i="1"/>
  <c r="BY561" i="1"/>
  <c r="BX561" i="1"/>
  <c r="BW561" i="1"/>
  <c r="BV561" i="1"/>
  <c r="BU561" i="1"/>
  <c r="CJ560" i="1"/>
  <c r="CI560" i="1"/>
  <c r="CH560" i="1"/>
  <c r="CG560" i="1"/>
  <c r="CF560" i="1"/>
  <c r="CE560" i="1"/>
  <c r="CD560" i="1"/>
  <c r="CC560" i="1"/>
  <c r="CB560" i="1"/>
  <c r="CA560" i="1"/>
  <c r="BZ560" i="1"/>
  <c r="BY560" i="1"/>
  <c r="BX560" i="1"/>
  <c r="BW560" i="1"/>
  <c r="BV560" i="1"/>
  <c r="BU560" i="1"/>
  <c r="CJ559" i="1"/>
  <c r="CI559" i="1"/>
  <c r="CH559" i="1"/>
  <c r="CG559" i="1"/>
  <c r="CF559" i="1"/>
  <c r="CE559" i="1"/>
  <c r="CD559" i="1"/>
  <c r="CC559" i="1"/>
  <c r="CB559" i="1"/>
  <c r="CA559" i="1"/>
  <c r="BZ559" i="1"/>
  <c r="BY559" i="1"/>
  <c r="BX559" i="1"/>
  <c r="BW559" i="1"/>
  <c r="BV559" i="1"/>
  <c r="BU559" i="1"/>
  <c r="CJ558" i="1"/>
  <c r="CI558" i="1"/>
  <c r="CH558" i="1"/>
  <c r="CG558" i="1"/>
  <c r="CF558" i="1"/>
  <c r="CE558" i="1"/>
  <c r="CD558" i="1"/>
  <c r="CC558" i="1"/>
  <c r="CB558" i="1"/>
  <c r="CA558" i="1"/>
  <c r="BZ558" i="1"/>
  <c r="BY558" i="1"/>
  <c r="BX558" i="1"/>
  <c r="BW558" i="1"/>
  <c r="BV558" i="1"/>
  <c r="BU558" i="1"/>
  <c r="CJ557" i="1"/>
  <c r="CI557" i="1"/>
  <c r="CH557" i="1"/>
  <c r="CG557" i="1"/>
  <c r="CF557" i="1"/>
  <c r="CE557" i="1"/>
  <c r="CD557" i="1"/>
  <c r="CC557" i="1"/>
  <c r="CB557" i="1"/>
  <c r="CA557" i="1"/>
  <c r="BZ557" i="1"/>
  <c r="BY557" i="1"/>
  <c r="BX557" i="1"/>
  <c r="BW557" i="1"/>
  <c r="BV557" i="1"/>
  <c r="BU557" i="1"/>
  <c r="CJ556" i="1"/>
  <c r="CI556" i="1"/>
  <c r="CH556" i="1"/>
  <c r="CG556" i="1"/>
  <c r="CF556" i="1"/>
  <c r="CE556" i="1"/>
  <c r="CD556" i="1"/>
  <c r="CC556" i="1"/>
  <c r="CB556" i="1"/>
  <c r="CA556" i="1"/>
  <c r="BZ556" i="1"/>
  <c r="BY556" i="1"/>
  <c r="BX556" i="1"/>
  <c r="BW556" i="1"/>
  <c r="BV556" i="1"/>
  <c r="BU556" i="1"/>
  <c r="CJ555" i="1"/>
  <c r="CI555" i="1"/>
  <c r="CH555" i="1"/>
  <c r="CG555" i="1"/>
  <c r="CF555" i="1"/>
  <c r="CE555" i="1"/>
  <c r="CD555" i="1"/>
  <c r="CC555" i="1"/>
  <c r="CB555" i="1"/>
  <c r="CA555" i="1"/>
  <c r="BZ555" i="1"/>
  <c r="BY555" i="1"/>
  <c r="BX555" i="1"/>
  <c r="BW555" i="1"/>
  <c r="BV555" i="1"/>
  <c r="BU555" i="1"/>
  <c r="CJ554" i="1"/>
  <c r="CI554" i="1"/>
  <c r="CH554" i="1"/>
  <c r="CG554" i="1"/>
  <c r="CF554" i="1"/>
  <c r="CE554" i="1"/>
  <c r="CD554" i="1"/>
  <c r="CC554" i="1"/>
  <c r="CB554" i="1"/>
  <c r="CA554" i="1"/>
  <c r="BZ554" i="1"/>
  <c r="BY554" i="1"/>
  <c r="BX554" i="1"/>
  <c r="BW554" i="1"/>
  <c r="BV554" i="1"/>
  <c r="BU554" i="1"/>
  <c r="CJ553" i="1"/>
  <c r="CI553" i="1"/>
  <c r="CH553" i="1"/>
  <c r="CG553" i="1"/>
  <c r="CF553" i="1"/>
  <c r="CE553" i="1"/>
  <c r="CD553" i="1"/>
  <c r="CC553" i="1"/>
  <c r="CB553" i="1"/>
  <c r="CA553" i="1"/>
  <c r="BZ553" i="1"/>
  <c r="BY553" i="1"/>
  <c r="BX553" i="1"/>
  <c r="BW553" i="1"/>
  <c r="BV553" i="1"/>
  <c r="BU553" i="1"/>
  <c r="CJ552" i="1"/>
  <c r="CI552" i="1"/>
  <c r="CH552" i="1"/>
  <c r="CG552" i="1"/>
  <c r="CF552" i="1"/>
  <c r="CE552" i="1"/>
  <c r="CD552" i="1"/>
  <c r="CC552" i="1"/>
  <c r="CB552" i="1"/>
  <c r="CA552" i="1"/>
  <c r="BZ552" i="1"/>
  <c r="BY552" i="1"/>
  <c r="BX552" i="1"/>
  <c r="BW552" i="1"/>
  <c r="BV552" i="1"/>
  <c r="BU552" i="1"/>
  <c r="CJ551" i="1"/>
  <c r="CI551" i="1"/>
  <c r="CH551" i="1"/>
  <c r="CG551" i="1"/>
  <c r="CF551" i="1"/>
  <c r="CE551" i="1"/>
  <c r="CD551" i="1"/>
  <c r="CC551" i="1"/>
  <c r="CB551" i="1"/>
  <c r="CA551" i="1"/>
  <c r="BZ551" i="1"/>
  <c r="BY551" i="1"/>
  <c r="BX551" i="1"/>
  <c r="BW551" i="1"/>
  <c r="BV551" i="1"/>
  <c r="BU551" i="1"/>
  <c r="CJ550" i="1"/>
  <c r="CI550" i="1"/>
  <c r="CH550" i="1"/>
  <c r="CG550" i="1"/>
  <c r="CF550" i="1"/>
  <c r="CE550" i="1"/>
  <c r="CD550" i="1"/>
  <c r="CC550" i="1"/>
  <c r="CB550" i="1"/>
  <c r="CA550" i="1"/>
  <c r="BZ550" i="1"/>
  <c r="BY550" i="1"/>
  <c r="BX550" i="1"/>
  <c r="BW550" i="1"/>
  <c r="BV550" i="1"/>
  <c r="BU550" i="1"/>
  <c r="CJ549" i="1"/>
  <c r="CI549" i="1"/>
  <c r="CH549" i="1"/>
  <c r="CG549" i="1"/>
  <c r="CF549" i="1"/>
  <c r="CE549" i="1"/>
  <c r="CD549" i="1"/>
  <c r="CC549" i="1"/>
  <c r="CB549" i="1"/>
  <c r="CA549" i="1"/>
  <c r="BZ549" i="1"/>
  <c r="BY549" i="1"/>
  <c r="BX549" i="1"/>
  <c r="BW549" i="1"/>
  <c r="BV549" i="1"/>
  <c r="BU549" i="1"/>
  <c r="CJ548" i="1"/>
  <c r="CI548" i="1"/>
  <c r="CH548" i="1"/>
  <c r="CG548" i="1"/>
  <c r="CF548" i="1"/>
  <c r="CE548" i="1"/>
  <c r="CD548" i="1"/>
  <c r="CC548" i="1"/>
  <c r="CB548" i="1"/>
  <c r="CA548" i="1"/>
  <c r="BZ548" i="1"/>
  <c r="BY548" i="1"/>
  <c r="BX548" i="1"/>
  <c r="BW548" i="1"/>
  <c r="BV548" i="1"/>
  <c r="BU548" i="1"/>
  <c r="CJ547" i="1"/>
  <c r="CI547" i="1"/>
  <c r="CH547" i="1"/>
  <c r="CG547" i="1"/>
  <c r="CF547" i="1"/>
  <c r="CE547" i="1"/>
  <c r="CD547" i="1"/>
  <c r="CC547" i="1"/>
  <c r="CB547" i="1"/>
  <c r="CA547" i="1"/>
  <c r="BZ547" i="1"/>
  <c r="BY547" i="1"/>
  <c r="BX547" i="1"/>
  <c r="BW547" i="1"/>
  <c r="BV547" i="1"/>
  <c r="BU547" i="1"/>
  <c r="CJ546" i="1"/>
  <c r="CI546" i="1"/>
  <c r="CH546" i="1"/>
  <c r="CG546" i="1"/>
  <c r="CF546" i="1"/>
  <c r="CE546" i="1"/>
  <c r="CD546" i="1"/>
  <c r="CC546" i="1"/>
  <c r="CB546" i="1"/>
  <c r="CA546" i="1"/>
  <c r="BZ546" i="1"/>
  <c r="BY546" i="1"/>
  <c r="BX546" i="1"/>
  <c r="BW546" i="1"/>
  <c r="BV546" i="1"/>
  <c r="BU546" i="1"/>
  <c r="CJ545" i="1"/>
  <c r="CI545" i="1"/>
  <c r="CH545" i="1"/>
  <c r="CG545" i="1"/>
  <c r="CF545" i="1"/>
  <c r="CE545" i="1"/>
  <c r="CD545" i="1"/>
  <c r="CC545" i="1"/>
  <c r="CB545" i="1"/>
  <c r="CA545" i="1"/>
  <c r="BZ545" i="1"/>
  <c r="BY545" i="1"/>
  <c r="BX545" i="1"/>
  <c r="BW545" i="1"/>
  <c r="BV545" i="1"/>
  <c r="BU545" i="1"/>
  <c r="CJ544" i="1"/>
  <c r="CI544" i="1"/>
  <c r="CH544" i="1"/>
  <c r="CG544" i="1"/>
  <c r="CF544" i="1"/>
  <c r="CE544" i="1"/>
  <c r="CD544" i="1"/>
  <c r="CC544" i="1"/>
  <c r="CB544" i="1"/>
  <c r="CA544" i="1"/>
  <c r="BZ544" i="1"/>
  <c r="BY544" i="1"/>
  <c r="BX544" i="1"/>
  <c r="BW544" i="1"/>
  <c r="BV544" i="1"/>
  <c r="BU544" i="1"/>
  <c r="CJ543" i="1"/>
  <c r="CI543" i="1"/>
  <c r="CH543" i="1"/>
  <c r="CG543" i="1"/>
  <c r="CF543" i="1"/>
  <c r="CE543" i="1"/>
  <c r="CD543" i="1"/>
  <c r="CC543" i="1"/>
  <c r="CB543" i="1"/>
  <c r="CA543" i="1"/>
  <c r="BZ543" i="1"/>
  <c r="BY543" i="1"/>
  <c r="BX543" i="1"/>
  <c r="BW543" i="1"/>
  <c r="BV543" i="1"/>
  <c r="BU543" i="1"/>
  <c r="CJ542" i="1"/>
  <c r="CI542" i="1"/>
  <c r="CH542" i="1"/>
  <c r="CG542" i="1"/>
  <c r="CF542" i="1"/>
  <c r="CE542" i="1"/>
  <c r="CD542" i="1"/>
  <c r="CC542" i="1"/>
  <c r="CB542" i="1"/>
  <c r="CA542" i="1"/>
  <c r="BZ542" i="1"/>
  <c r="BY542" i="1"/>
  <c r="BX542" i="1"/>
  <c r="BW542" i="1"/>
  <c r="BV542" i="1"/>
  <c r="BU542" i="1"/>
  <c r="CJ541" i="1"/>
  <c r="CI541" i="1"/>
  <c r="CH541" i="1"/>
  <c r="CG541" i="1"/>
  <c r="CF541" i="1"/>
  <c r="CE541" i="1"/>
  <c r="CD541" i="1"/>
  <c r="CC541" i="1"/>
  <c r="CB541" i="1"/>
  <c r="CA541" i="1"/>
  <c r="BZ541" i="1"/>
  <c r="BY541" i="1"/>
  <c r="BX541" i="1"/>
  <c r="BW541" i="1"/>
  <c r="BV541" i="1"/>
  <c r="BU541" i="1"/>
  <c r="CJ540" i="1"/>
  <c r="CI540" i="1"/>
  <c r="CH540" i="1"/>
  <c r="CG540" i="1"/>
  <c r="CF540" i="1"/>
  <c r="CE540" i="1"/>
  <c r="CD540" i="1"/>
  <c r="CC540" i="1"/>
  <c r="CB540" i="1"/>
  <c r="CA540" i="1"/>
  <c r="BZ540" i="1"/>
  <c r="BY540" i="1"/>
  <c r="BX540" i="1"/>
  <c r="BW540" i="1"/>
  <c r="BV540" i="1"/>
  <c r="BU540" i="1"/>
  <c r="CJ539" i="1"/>
  <c r="CI539" i="1"/>
  <c r="CH539" i="1"/>
  <c r="CG539" i="1"/>
  <c r="CF539" i="1"/>
  <c r="CE539" i="1"/>
  <c r="CD539" i="1"/>
  <c r="CC539" i="1"/>
  <c r="CB539" i="1"/>
  <c r="CA539" i="1"/>
  <c r="BZ539" i="1"/>
  <c r="BY539" i="1"/>
  <c r="BX539" i="1"/>
  <c r="BW539" i="1"/>
  <c r="BV539" i="1"/>
  <c r="BU539" i="1"/>
  <c r="CJ538" i="1"/>
  <c r="CI538" i="1"/>
  <c r="CH538" i="1"/>
  <c r="CG538" i="1"/>
  <c r="CF538" i="1"/>
  <c r="CE538" i="1"/>
  <c r="CD538" i="1"/>
  <c r="CC538" i="1"/>
  <c r="CB538" i="1"/>
  <c r="CA538" i="1"/>
  <c r="BZ538" i="1"/>
  <c r="BY538" i="1"/>
  <c r="BX538" i="1"/>
  <c r="BW538" i="1"/>
  <c r="BV538" i="1"/>
  <c r="BU538" i="1"/>
  <c r="CJ537" i="1"/>
  <c r="CI537" i="1"/>
  <c r="CH537" i="1"/>
  <c r="CG537" i="1"/>
  <c r="CF537" i="1"/>
  <c r="CE537" i="1"/>
  <c r="CD537" i="1"/>
  <c r="CC537" i="1"/>
  <c r="CB537" i="1"/>
  <c r="CA537" i="1"/>
  <c r="BZ537" i="1"/>
  <c r="BY537" i="1"/>
  <c r="BX537" i="1"/>
  <c r="BW537" i="1"/>
  <c r="BV537" i="1"/>
  <c r="BU537" i="1"/>
  <c r="CJ536" i="1"/>
  <c r="CI536" i="1"/>
  <c r="CH536" i="1"/>
  <c r="CG536" i="1"/>
  <c r="CF536" i="1"/>
  <c r="CE536" i="1"/>
  <c r="CD536" i="1"/>
  <c r="CC536" i="1"/>
  <c r="CB536" i="1"/>
  <c r="CA536" i="1"/>
  <c r="BZ536" i="1"/>
  <c r="BY536" i="1"/>
  <c r="BX536" i="1"/>
  <c r="BW536" i="1"/>
  <c r="BV536" i="1"/>
  <c r="BU536" i="1"/>
  <c r="CJ535" i="1"/>
  <c r="CI535" i="1"/>
  <c r="CH535" i="1"/>
  <c r="CG535" i="1"/>
  <c r="CF535" i="1"/>
  <c r="CE535" i="1"/>
  <c r="CD535" i="1"/>
  <c r="CC535" i="1"/>
  <c r="CB535" i="1"/>
  <c r="CA535" i="1"/>
  <c r="BZ535" i="1"/>
  <c r="BY535" i="1"/>
  <c r="BX535" i="1"/>
  <c r="BW535" i="1"/>
  <c r="BV535" i="1"/>
  <c r="BU535" i="1"/>
  <c r="CJ534" i="1"/>
  <c r="CI534" i="1"/>
  <c r="CH534" i="1"/>
  <c r="CG534" i="1"/>
  <c r="CF534" i="1"/>
  <c r="CE534" i="1"/>
  <c r="CD534" i="1"/>
  <c r="CC534" i="1"/>
  <c r="CB534" i="1"/>
  <c r="CA534" i="1"/>
  <c r="BZ534" i="1"/>
  <c r="BY534" i="1"/>
  <c r="BX534" i="1"/>
  <c r="BW534" i="1"/>
  <c r="BV534" i="1"/>
  <c r="BU534" i="1"/>
  <c r="CJ533" i="1"/>
  <c r="CI533" i="1"/>
  <c r="CH533" i="1"/>
  <c r="CG533" i="1"/>
  <c r="CF533" i="1"/>
  <c r="CE533" i="1"/>
  <c r="CD533" i="1"/>
  <c r="CC533" i="1"/>
  <c r="CB533" i="1"/>
  <c r="CA533" i="1"/>
  <c r="BZ533" i="1"/>
  <c r="BY533" i="1"/>
  <c r="BX533" i="1"/>
  <c r="BW533" i="1"/>
  <c r="BV533" i="1"/>
  <c r="BU533" i="1"/>
  <c r="CJ532" i="1"/>
  <c r="CI532" i="1"/>
  <c r="CH532" i="1"/>
  <c r="CG532" i="1"/>
  <c r="CF532" i="1"/>
  <c r="CE532" i="1"/>
  <c r="CD532" i="1"/>
  <c r="CC532" i="1"/>
  <c r="CB532" i="1"/>
  <c r="CA532" i="1"/>
  <c r="BZ532" i="1"/>
  <c r="BY532" i="1"/>
  <c r="BX532" i="1"/>
  <c r="BW532" i="1"/>
  <c r="BV532" i="1"/>
  <c r="BU532" i="1"/>
  <c r="CJ531" i="1"/>
  <c r="CI531" i="1"/>
  <c r="CH531" i="1"/>
  <c r="CG531" i="1"/>
  <c r="CF531" i="1"/>
  <c r="CE531" i="1"/>
  <c r="CD531" i="1"/>
  <c r="CC531" i="1"/>
  <c r="CB531" i="1"/>
  <c r="CA531" i="1"/>
  <c r="BZ531" i="1"/>
  <c r="BY531" i="1"/>
  <c r="BX531" i="1"/>
  <c r="BW531" i="1"/>
  <c r="BV531" i="1"/>
  <c r="BU531" i="1"/>
  <c r="CJ530" i="1"/>
  <c r="CI530" i="1"/>
  <c r="CH530" i="1"/>
  <c r="CG530" i="1"/>
  <c r="CF530" i="1"/>
  <c r="CE530" i="1"/>
  <c r="CD530" i="1"/>
  <c r="CC530" i="1"/>
  <c r="CB530" i="1"/>
  <c r="CA530" i="1"/>
  <c r="BZ530" i="1"/>
  <c r="BY530" i="1"/>
  <c r="BX530" i="1"/>
  <c r="BW530" i="1"/>
  <c r="BV530" i="1"/>
  <c r="BU530" i="1"/>
  <c r="CJ529" i="1"/>
  <c r="CI529" i="1"/>
  <c r="CH529" i="1"/>
  <c r="CG529" i="1"/>
  <c r="CF529" i="1"/>
  <c r="CE529" i="1"/>
  <c r="CD529" i="1"/>
  <c r="CC529" i="1"/>
  <c r="CB529" i="1"/>
  <c r="CA529" i="1"/>
  <c r="BZ529" i="1"/>
  <c r="BY529" i="1"/>
  <c r="BX529" i="1"/>
  <c r="BW529" i="1"/>
  <c r="BV529" i="1"/>
  <c r="BU529" i="1"/>
  <c r="CJ528" i="1"/>
  <c r="CI528" i="1"/>
  <c r="CH528" i="1"/>
  <c r="CG528" i="1"/>
  <c r="CF528" i="1"/>
  <c r="CE528" i="1"/>
  <c r="CD528" i="1"/>
  <c r="CC528" i="1"/>
  <c r="CB528" i="1"/>
  <c r="CA528" i="1"/>
  <c r="BZ528" i="1"/>
  <c r="BY528" i="1"/>
  <c r="BX528" i="1"/>
  <c r="BW528" i="1"/>
  <c r="BV528" i="1"/>
  <c r="BU528" i="1"/>
  <c r="CJ527" i="1"/>
  <c r="CI527" i="1"/>
  <c r="CH527" i="1"/>
  <c r="CG527" i="1"/>
  <c r="CF527" i="1"/>
  <c r="CE527" i="1"/>
  <c r="CD527" i="1"/>
  <c r="CC527" i="1"/>
  <c r="CB527" i="1"/>
  <c r="CA527" i="1"/>
  <c r="BZ527" i="1"/>
  <c r="BY527" i="1"/>
  <c r="BX527" i="1"/>
  <c r="BW527" i="1"/>
  <c r="BV527" i="1"/>
  <c r="BU527" i="1"/>
  <c r="CJ526" i="1"/>
  <c r="CI526" i="1"/>
  <c r="CH526" i="1"/>
  <c r="CG526" i="1"/>
  <c r="CF526" i="1"/>
  <c r="CE526" i="1"/>
  <c r="CD526" i="1"/>
  <c r="CC526" i="1"/>
  <c r="CB526" i="1"/>
  <c r="CA526" i="1"/>
  <c r="BZ526" i="1"/>
  <c r="BY526" i="1"/>
  <c r="BX526" i="1"/>
  <c r="BW526" i="1"/>
  <c r="BV526" i="1"/>
  <c r="BU526" i="1"/>
  <c r="CJ525" i="1"/>
  <c r="CI525" i="1"/>
  <c r="CH525" i="1"/>
  <c r="CG525" i="1"/>
  <c r="CF525" i="1"/>
  <c r="CE525" i="1"/>
  <c r="CD525" i="1"/>
  <c r="CC525" i="1"/>
  <c r="CB525" i="1"/>
  <c r="CA525" i="1"/>
  <c r="BZ525" i="1"/>
  <c r="BY525" i="1"/>
  <c r="BX525" i="1"/>
  <c r="BW525" i="1"/>
  <c r="BV525" i="1"/>
  <c r="BU525" i="1"/>
  <c r="CJ524" i="1"/>
  <c r="CI524" i="1"/>
  <c r="CH524" i="1"/>
  <c r="CG524" i="1"/>
  <c r="CF524" i="1"/>
  <c r="CE524" i="1"/>
  <c r="CD524" i="1"/>
  <c r="CC524" i="1"/>
  <c r="CB524" i="1"/>
  <c r="CA524" i="1"/>
  <c r="BZ524" i="1"/>
  <c r="BY524" i="1"/>
  <c r="BX524" i="1"/>
  <c r="BW524" i="1"/>
  <c r="BV524" i="1"/>
  <c r="BU524" i="1"/>
  <c r="CJ523" i="1"/>
  <c r="CI523" i="1"/>
  <c r="CH523" i="1"/>
  <c r="CG523" i="1"/>
  <c r="CF523" i="1"/>
  <c r="CE523" i="1"/>
  <c r="CD523" i="1"/>
  <c r="CC523" i="1"/>
  <c r="CB523" i="1"/>
  <c r="CA523" i="1"/>
  <c r="BZ523" i="1"/>
  <c r="BY523" i="1"/>
  <c r="BX523" i="1"/>
  <c r="BW523" i="1"/>
  <c r="BV523" i="1"/>
  <c r="BU523" i="1"/>
  <c r="CJ522" i="1"/>
  <c r="CI522" i="1"/>
  <c r="CH522" i="1"/>
  <c r="CG522" i="1"/>
  <c r="CF522" i="1"/>
  <c r="CE522" i="1"/>
  <c r="CD522" i="1"/>
  <c r="CC522" i="1"/>
  <c r="CB522" i="1"/>
  <c r="CA522" i="1"/>
  <c r="BZ522" i="1"/>
  <c r="BY522" i="1"/>
  <c r="BX522" i="1"/>
  <c r="BW522" i="1"/>
  <c r="BV522" i="1"/>
  <c r="BU522" i="1"/>
  <c r="CJ521" i="1"/>
  <c r="CI521" i="1"/>
  <c r="CH521" i="1"/>
  <c r="CG521" i="1"/>
  <c r="CF521" i="1"/>
  <c r="CE521" i="1"/>
  <c r="CD521" i="1"/>
  <c r="CC521" i="1"/>
  <c r="CB521" i="1"/>
  <c r="CA521" i="1"/>
  <c r="BZ521" i="1"/>
  <c r="BY521" i="1"/>
  <c r="BX521" i="1"/>
  <c r="BW521" i="1"/>
  <c r="BV521" i="1"/>
  <c r="BU521" i="1"/>
  <c r="CJ520" i="1"/>
  <c r="CI520" i="1"/>
  <c r="CH520" i="1"/>
  <c r="CG520" i="1"/>
  <c r="CF520" i="1"/>
  <c r="CE520" i="1"/>
  <c r="CD520" i="1"/>
  <c r="CC520" i="1"/>
  <c r="CB520" i="1"/>
  <c r="CA520" i="1"/>
  <c r="BZ520" i="1"/>
  <c r="BY520" i="1"/>
  <c r="BX520" i="1"/>
  <c r="BW520" i="1"/>
  <c r="BV520" i="1"/>
  <c r="BU520" i="1"/>
  <c r="CJ519" i="1"/>
  <c r="CI519" i="1"/>
  <c r="CH519" i="1"/>
  <c r="CG519" i="1"/>
  <c r="CF519" i="1"/>
  <c r="CE519" i="1"/>
  <c r="CD519" i="1"/>
  <c r="CC519" i="1"/>
  <c r="CB519" i="1"/>
  <c r="CA519" i="1"/>
  <c r="BZ519" i="1"/>
  <c r="BY519" i="1"/>
  <c r="BX519" i="1"/>
  <c r="BW519" i="1"/>
  <c r="BV519" i="1"/>
  <c r="BU519" i="1"/>
  <c r="CJ518" i="1"/>
  <c r="CI518" i="1"/>
  <c r="CH518" i="1"/>
  <c r="CG518" i="1"/>
  <c r="CF518" i="1"/>
  <c r="CE518" i="1"/>
  <c r="CD518" i="1"/>
  <c r="CC518" i="1"/>
  <c r="CB518" i="1"/>
  <c r="CA518" i="1"/>
  <c r="BZ518" i="1"/>
  <c r="BY518" i="1"/>
  <c r="BX518" i="1"/>
  <c r="BW518" i="1"/>
  <c r="BV518" i="1"/>
  <c r="BU518" i="1"/>
  <c r="CJ517" i="1"/>
  <c r="CI517" i="1"/>
  <c r="CH517" i="1"/>
  <c r="CG517" i="1"/>
  <c r="CF517" i="1"/>
  <c r="CE517" i="1"/>
  <c r="CD517" i="1"/>
  <c r="CC517" i="1"/>
  <c r="CB517" i="1"/>
  <c r="CA517" i="1"/>
  <c r="BZ517" i="1"/>
  <c r="BY517" i="1"/>
  <c r="BX517" i="1"/>
  <c r="BW517" i="1"/>
  <c r="BV517" i="1"/>
  <c r="BU517" i="1"/>
  <c r="CJ516" i="1"/>
  <c r="CI516" i="1"/>
  <c r="CH516" i="1"/>
  <c r="CG516" i="1"/>
  <c r="CF516" i="1"/>
  <c r="CE516" i="1"/>
  <c r="CD516" i="1"/>
  <c r="CC516" i="1"/>
  <c r="CB516" i="1"/>
  <c r="CA516" i="1"/>
  <c r="BZ516" i="1"/>
  <c r="BY516" i="1"/>
  <c r="BX516" i="1"/>
  <c r="BW516" i="1"/>
  <c r="BV516" i="1"/>
  <c r="BU516" i="1"/>
  <c r="CJ515" i="1"/>
  <c r="CI515" i="1"/>
  <c r="CH515" i="1"/>
  <c r="CG515" i="1"/>
  <c r="CF515" i="1"/>
  <c r="CE515" i="1"/>
  <c r="CD515" i="1"/>
  <c r="CC515" i="1"/>
  <c r="CB515" i="1"/>
  <c r="CA515" i="1"/>
  <c r="BZ515" i="1"/>
  <c r="BY515" i="1"/>
  <c r="BX515" i="1"/>
  <c r="BW515" i="1"/>
  <c r="BV515" i="1"/>
  <c r="BU515" i="1"/>
  <c r="CJ514" i="1"/>
  <c r="CI514" i="1"/>
  <c r="CH514" i="1"/>
  <c r="CG514" i="1"/>
  <c r="CF514" i="1"/>
  <c r="CE514" i="1"/>
  <c r="CD514" i="1"/>
  <c r="CC514" i="1"/>
  <c r="CB514" i="1"/>
  <c r="CA514" i="1"/>
  <c r="BZ514" i="1"/>
  <c r="BY514" i="1"/>
  <c r="BX514" i="1"/>
  <c r="BW514" i="1"/>
  <c r="BV514" i="1"/>
  <c r="BU514" i="1"/>
  <c r="CJ513" i="1"/>
  <c r="CI513" i="1"/>
  <c r="CH513" i="1"/>
  <c r="CG513" i="1"/>
  <c r="CF513" i="1"/>
  <c r="CE513" i="1"/>
  <c r="CD513" i="1"/>
  <c r="CC513" i="1"/>
  <c r="CB513" i="1"/>
  <c r="CA513" i="1"/>
  <c r="BZ513" i="1"/>
  <c r="BY513" i="1"/>
  <c r="BX513" i="1"/>
  <c r="BW513" i="1"/>
  <c r="BV513" i="1"/>
  <c r="BU513" i="1"/>
  <c r="CJ512" i="1"/>
  <c r="CI512" i="1"/>
  <c r="CH512" i="1"/>
  <c r="CG512" i="1"/>
  <c r="CF512" i="1"/>
  <c r="CE512" i="1"/>
  <c r="CD512" i="1"/>
  <c r="CC512" i="1"/>
  <c r="CB512" i="1"/>
  <c r="CA512" i="1"/>
  <c r="BZ512" i="1"/>
  <c r="BY512" i="1"/>
  <c r="BX512" i="1"/>
  <c r="BW512" i="1"/>
  <c r="BV512" i="1"/>
  <c r="BU512" i="1"/>
  <c r="CJ511" i="1"/>
  <c r="CI511" i="1"/>
  <c r="CH511" i="1"/>
  <c r="CG511" i="1"/>
  <c r="CF511" i="1"/>
  <c r="CE511" i="1"/>
  <c r="CD511" i="1"/>
  <c r="CC511" i="1"/>
  <c r="CB511" i="1"/>
  <c r="CA511" i="1"/>
  <c r="BZ511" i="1"/>
  <c r="BY511" i="1"/>
  <c r="BX511" i="1"/>
  <c r="BW511" i="1"/>
  <c r="BV511" i="1"/>
  <c r="BU511" i="1"/>
  <c r="CJ510" i="1"/>
  <c r="CI510" i="1"/>
  <c r="CH510" i="1"/>
  <c r="CG510" i="1"/>
  <c r="CF510" i="1"/>
  <c r="CE510" i="1"/>
  <c r="CD510" i="1"/>
  <c r="CC510" i="1"/>
  <c r="CB510" i="1"/>
  <c r="CA510" i="1"/>
  <c r="BZ510" i="1"/>
  <c r="BY510" i="1"/>
  <c r="BX510" i="1"/>
  <c r="BW510" i="1"/>
  <c r="BV510" i="1"/>
  <c r="BU510" i="1"/>
  <c r="CJ509" i="1"/>
  <c r="CI509" i="1"/>
  <c r="CH509" i="1"/>
  <c r="CG509" i="1"/>
  <c r="CF509" i="1"/>
  <c r="CE509" i="1"/>
  <c r="CD509" i="1"/>
  <c r="CC509" i="1"/>
  <c r="CB509" i="1"/>
  <c r="CA509" i="1"/>
  <c r="BZ509" i="1"/>
  <c r="BY509" i="1"/>
  <c r="BX509" i="1"/>
  <c r="BW509" i="1"/>
  <c r="BV509" i="1"/>
  <c r="BU509" i="1"/>
  <c r="CJ508" i="1"/>
  <c r="CI508" i="1"/>
  <c r="CH508" i="1"/>
  <c r="CG508" i="1"/>
  <c r="CF508" i="1"/>
  <c r="CE508" i="1"/>
  <c r="CD508" i="1"/>
  <c r="CC508" i="1"/>
  <c r="CB508" i="1"/>
  <c r="CA508" i="1"/>
  <c r="BZ508" i="1"/>
  <c r="BY508" i="1"/>
  <c r="BX508" i="1"/>
  <c r="BW508" i="1"/>
  <c r="BV508" i="1"/>
  <c r="BU508" i="1"/>
  <c r="CJ507" i="1"/>
  <c r="CI507" i="1"/>
  <c r="CH507" i="1"/>
  <c r="CG507" i="1"/>
  <c r="CF507" i="1"/>
  <c r="CE507" i="1"/>
  <c r="CD507" i="1"/>
  <c r="CC507" i="1"/>
  <c r="CB507" i="1"/>
  <c r="CA507" i="1"/>
  <c r="BZ507" i="1"/>
  <c r="BY507" i="1"/>
  <c r="BX507" i="1"/>
  <c r="BW507" i="1"/>
  <c r="BV507" i="1"/>
  <c r="BU507" i="1"/>
  <c r="CJ506" i="1"/>
  <c r="CI506" i="1"/>
  <c r="CH506" i="1"/>
  <c r="CG506" i="1"/>
  <c r="CF506" i="1"/>
  <c r="CE506" i="1"/>
  <c r="CD506" i="1"/>
  <c r="CC506" i="1"/>
  <c r="CB506" i="1"/>
  <c r="CA506" i="1"/>
  <c r="BZ506" i="1"/>
  <c r="BY506" i="1"/>
  <c r="BX506" i="1"/>
  <c r="BW506" i="1"/>
  <c r="BV506" i="1"/>
  <c r="BU506" i="1"/>
  <c r="CJ505" i="1"/>
  <c r="CI505" i="1"/>
  <c r="CH505" i="1"/>
  <c r="CG505" i="1"/>
  <c r="CF505" i="1"/>
  <c r="CE505" i="1"/>
  <c r="CD505" i="1"/>
  <c r="CC505" i="1"/>
  <c r="CB505" i="1"/>
  <c r="CA505" i="1"/>
  <c r="BZ505" i="1"/>
  <c r="BY505" i="1"/>
  <c r="BX505" i="1"/>
  <c r="BW505" i="1"/>
  <c r="BV505" i="1"/>
  <c r="BU505" i="1"/>
  <c r="CJ504" i="1"/>
  <c r="CI504" i="1"/>
  <c r="CH504" i="1"/>
  <c r="CG504" i="1"/>
  <c r="CF504" i="1"/>
  <c r="CE504" i="1"/>
  <c r="CD504" i="1"/>
  <c r="CC504" i="1"/>
  <c r="CB504" i="1"/>
  <c r="CA504" i="1"/>
  <c r="BZ504" i="1"/>
  <c r="BY504" i="1"/>
  <c r="BX504" i="1"/>
  <c r="BW504" i="1"/>
  <c r="BV504" i="1"/>
  <c r="BU504" i="1"/>
  <c r="CJ503" i="1"/>
  <c r="CI503" i="1"/>
  <c r="CH503" i="1"/>
  <c r="CG503" i="1"/>
  <c r="CF503" i="1"/>
  <c r="CE503" i="1"/>
  <c r="CD503" i="1"/>
  <c r="CC503" i="1"/>
  <c r="CB503" i="1"/>
  <c r="CA503" i="1"/>
  <c r="BZ503" i="1"/>
  <c r="BY503" i="1"/>
  <c r="BX503" i="1"/>
  <c r="BW503" i="1"/>
  <c r="BV503" i="1"/>
  <c r="BU503" i="1"/>
  <c r="CJ502" i="1"/>
  <c r="CI502" i="1"/>
  <c r="CH502" i="1"/>
  <c r="CG502" i="1"/>
  <c r="CF502" i="1"/>
  <c r="CE502" i="1"/>
  <c r="CD502" i="1"/>
  <c r="CC502" i="1"/>
  <c r="CB502" i="1"/>
  <c r="CA502" i="1"/>
  <c r="BZ502" i="1"/>
  <c r="BY502" i="1"/>
  <c r="BX502" i="1"/>
  <c r="BW502" i="1"/>
  <c r="BV502" i="1"/>
  <c r="BU502" i="1"/>
  <c r="CJ501" i="1"/>
  <c r="CI501" i="1"/>
  <c r="CH501" i="1"/>
  <c r="CG501" i="1"/>
  <c r="CF501" i="1"/>
  <c r="CE501" i="1"/>
  <c r="CD501" i="1"/>
  <c r="CC501" i="1"/>
  <c r="CB501" i="1"/>
  <c r="CA501" i="1"/>
  <c r="BZ501" i="1"/>
  <c r="BY501" i="1"/>
  <c r="BX501" i="1"/>
  <c r="BW501" i="1"/>
  <c r="BV501" i="1"/>
  <c r="BU501" i="1"/>
  <c r="CJ500" i="1"/>
  <c r="CI500" i="1"/>
  <c r="CH500" i="1"/>
  <c r="CG500" i="1"/>
  <c r="CF500" i="1"/>
  <c r="CE500" i="1"/>
  <c r="CD500" i="1"/>
  <c r="CC500" i="1"/>
  <c r="CB500" i="1"/>
  <c r="CA500" i="1"/>
  <c r="BZ500" i="1"/>
  <c r="BY500" i="1"/>
  <c r="BX500" i="1"/>
  <c r="BW500" i="1"/>
  <c r="BV500" i="1"/>
  <c r="BU500" i="1"/>
  <c r="CJ499" i="1"/>
  <c r="CI499" i="1"/>
  <c r="CH499" i="1"/>
  <c r="CG499" i="1"/>
  <c r="CF499" i="1"/>
  <c r="CE499" i="1"/>
  <c r="CD499" i="1"/>
  <c r="CC499" i="1"/>
  <c r="CB499" i="1"/>
  <c r="CA499" i="1"/>
  <c r="BZ499" i="1"/>
  <c r="BY499" i="1"/>
  <c r="BX499" i="1"/>
  <c r="BW499" i="1"/>
  <c r="BV499" i="1"/>
  <c r="BU499" i="1"/>
  <c r="CJ498" i="1"/>
  <c r="CI498" i="1"/>
  <c r="CH498" i="1"/>
  <c r="CG498" i="1"/>
  <c r="CF498" i="1"/>
  <c r="CE498" i="1"/>
  <c r="CD498" i="1"/>
  <c r="CC498" i="1"/>
  <c r="CB498" i="1"/>
  <c r="CA498" i="1"/>
  <c r="BZ498" i="1"/>
  <c r="BY498" i="1"/>
  <c r="BX498" i="1"/>
  <c r="BW498" i="1"/>
  <c r="BV498" i="1"/>
  <c r="BU498" i="1"/>
  <c r="CJ497" i="1"/>
  <c r="CI497" i="1"/>
  <c r="CH497" i="1"/>
  <c r="CG497" i="1"/>
  <c r="CF497" i="1"/>
  <c r="CE497" i="1"/>
  <c r="CD497" i="1"/>
  <c r="CC497" i="1"/>
  <c r="CB497" i="1"/>
  <c r="CA497" i="1"/>
  <c r="BZ497" i="1"/>
  <c r="BY497" i="1"/>
  <c r="BX497" i="1"/>
  <c r="BW497" i="1"/>
  <c r="BV497" i="1"/>
  <c r="BU497" i="1"/>
  <c r="CJ496" i="1"/>
  <c r="CI496" i="1"/>
  <c r="CH496" i="1"/>
  <c r="CG496" i="1"/>
  <c r="CF496" i="1"/>
  <c r="CE496" i="1"/>
  <c r="CD496" i="1"/>
  <c r="CC496" i="1"/>
  <c r="CB496" i="1"/>
  <c r="CA496" i="1"/>
  <c r="BZ496" i="1"/>
  <c r="BY496" i="1"/>
  <c r="BX496" i="1"/>
  <c r="BW496" i="1"/>
  <c r="BV496" i="1"/>
  <c r="BU496" i="1"/>
  <c r="CJ495" i="1"/>
  <c r="CI495" i="1"/>
  <c r="CH495" i="1"/>
  <c r="CG495" i="1"/>
  <c r="CF495" i="1"/>
  <c r="CE495" i="1"/>
  <c r="CD495" i="1"/>
  <c r="CC495" i="1"/>
  <c r="CB495" i="1"/>
  <c r="CA495" i="1"/>
  <c r="BZ495" i="1"/>
  <c r="BY495" i="1"/>
  <c r="BX495" i="1"/>
  <c r="BW495" i="1"/>
  <c r="BV495" i="1"/>
  <c r="BU495" i="1"/>
  <c r="CJ494" i="1"/>
  <c r="CI494" i="1"/>
  <c r="CH494" i="1"/>
  <c r="CG494" i="1"/>
  <c r="CF494" i="1"/>
  <c r="CE494" i="1"/>
  <c r="CD494" i="1"/>
  <c r="CC494" i="1"/>
  <c r="CB494" i="1"/>
  <c r="CA494" i="1"/>
  <c r="BZ494" i="1"/>
  <c r="BY494" i="1"/>
  <c r="BX494" i="1"/>
  <c r="BW494" i="1"/>
  <c r="BV494" i="1"/>
  <c r="BU494" i="1"/>
  <c r="CJ493" i="1"/>
  <c r="CI493" i="1"/>
  <c r="CH493" i="1"/>
  <c r="CG493" i="1"/>
  <c r="CF493" i="1"/>
  <c r="CE493" i="1"/>
  <c r="CD493" i="1"/>
  <c r="CC493" i="1"/>
  <c r="CB493" i="1"/>
  <c r="CA493" i="1"/>
  <c r="BZ493" i="1"/>
  <c r="BY493" i="1"/>
  <c r="BX493" i="1"/>
  <c r="BW493" i="1"/>
  <c r="BV493" i="1"/>
  <c r="BU493" i="1"/>
  <c r="CJ492" i="1"/>
  <c r="CI492" i="1"/>
  <c r="CH492" i="1"/>
  <c r="CG492" i="1"/>
  <c r="CF492" i="1"/>
  <c r="CE492" i="1"/>
  <c r="CD492" i="1"/>
  <c r="CC492" i="1"/>
  <c r="CB492" i="1"/>
  <c r="CA492" i="1"/>
  <c r="BZ492" i="1"/>
  <c r="BY492" i="1"/>
  <c r="BX492" i="1"/>
  <c r="BW492" i="1"/>
  <c r="BV492" i="1"/>
  <c r="BU492" i="1"/>
  <c r="CJ491" i="1"/>
  <c r="CI491" i="1"/>
  <c r="CH491" i="1"/>
  <c r="CG491" i="1"/>
  <c r="CF491" i="1"/>
  <c r="CE491" i="1"/>
  <c r="CD491" i="1"/>
  <c r="CC491" i="1"/>
  <c r="CB491" i="1"/>
  <c r="CA491" i="1"/>
  <c r="BZ491" i="1"/>
  <c r="BY491" i="1"/>
  <c r="BX491" i="1"/>
  <c r="BW491" i="1"/>
  <c r="BV491" i="1"/>
  <c r="BU491" i="1"/>
  <c r="CJ490" i="1"/>
  <c r="CI490" i="1"/>
  <c r="CH490" i="1"/>
  <c r="CG490" i="1"/>
  <c r="CF490" i="1"/>
  <c r="CE490" i="1"/>
  <c r="CD490" i="1"/>
  <c r="CC490" i="1"/>
  <c r="CB490" i="1"/>
  <c r="CA490" i="1"/>
  <c r="BZ490" i="1"/>
  <c r="BY490" i="1"/>
  <c r="BX490" i="1"/>
  <c r="BW490" i="1"/>
  <c r="BV490" i="1"/>
  <c r="BU490" i="1"/>
  <c r="CJ489" i="1"/>
  <c r="CI489" i="1"/>
  <c r="CH489" i="1"/>
  <c r="CG489" i="1"/>
  <c r="CF489" i="1"/>
  <c r="CE489" i="1"/>
  <c r="CD489" i="1"/>
  <c r="CC489" i="1"/>
  <c r="CB489" i="1"/>
  <c r="CA489" i="1"/>
  <c r="BZ489" i="1"/>
  <c r="BY489" i="1"/>
  <c r="BX489" i="1"/>
  <c r="BW489" i="1"/>
  <c r="BV489" i="1"/>
  <c r="BU489" i="1"/>
  <c r="CJ488" i="1"/>
  <c r="CI488" i="1"/>
  <c r="CH488" i="1"/>
  <c r="CG488" i="1"/>
  <c r="CF488" i="1"/>
  <c r="CE488" i="1"/>
  <c r="CD488" i="1"/>
  <c r="CC488" i="1"/>
  <c r="CB488" i="1"/>
  <c r="CA488" i="1"/>
  <c r="BZ488" i="1"/>
  <c r="BY488" i="1"/>
  <c r="BX488" i="1"/>
  <c r="BW488" i="1"/>
  <c r="BV488" i="1"/>
  <c r="BU488" i="1"/>
  <c r="CJ487" i="1"/>
  <c r="CI487" i="1"/>
  <c r="CH487" i="1"/>
  <c r="CG487" i="1"/>
  <c r="CF487" i="1"/>
  <c r="CE487" i="1"/>
  <c r="CD487" i="1"/>
  <c r="CC487" i="1"/>
  <c r="CB487" i="1"/>
  <c r="CA487" i="1"/>
  <c r="BZ487" i="1"/>
  <c r="BY487" i="1"/>
  <c r="BX487" i="1"/>
  <c r="BW487" i="1"/>
  <c r="BV487" i="1"/>
  <c r="BU487" i="1"/>
  <c r="CJ486" i="1"/>
  <c r="CI486" i="1"/>
  <c r="CH486" i="1"/>
  <c r="CG486" i="1"/>
  <c r="CF486" i="1"/>
  <c r="CE486" i="1"/>
  <c r="CD486" i="1"/>
  <c r="CC486" i="1"/>
  <c r="CB486" i="1"/>
  <c r="CA486" i="1"/>
  <c r="BZ486" i="1"/>
  <c r="BY486" i="1"/>
  <c r="BX486" i="1"/>
  <c r="BW486" i="1"/>
  <c r="BV486" i="1"/>
  <c r="BU486" i="1"/>
  <c r="CJ485" i="1"/>
  <c r="CI485" i="1"/>
  <c r="CH485" i="1"/>
  <c r="CG485" i="1"/>
  <c r="CF485" i="1"/>
  <c r="CE485" i="1"/>
  <c r="CD485" i="1"/>
  <c r="CC485" i="1"/>
  <c r="CB485" i="1"/>
  <c r="CA485" i="1"/>
  <c r="BZ485" i="1"/>
  <c r="BY485" i="1"/>
  <c r="BX485" i="1"/>
  <c r="BW485" i="1"/>
  <c r="BV485" i="1"/>
  <c r="BU485" i="1"/>
  <c r="CJ484" i="1"/>
  <c r="CI484" i="1"/>
  <c r="CH484" i="1"/>
  <c r="CG484" i="1"/>
  <c r="CF484" i="1"/>
  <c r="CE484" i="1"/>
  <c r="CD484" i="1"/>
  <c r="CC484" i="1"/>
  <c r="CB484" i="1"/>
  <c r="CA484" i="1"/>
  <c r="BZ484" i="1"/>
  <c r="BY484" i="1"/>
  <c r="BX484" i="1"/>
  <c r="BW484" i="1"/>
  <c r="BV484" i="1"/>
  <c r="BU484" i="1"/>
  <c r="CJ483" i="1"/>
  <c r="CI483" i="1"/>
  <c r="CH483" i="1"/>
  <c r="CG483" i="1"/>
  <c r="CF483" i="1"/>
  <c r="CE483" i="1"/>
  <c r="CD483" i="1"/>
  <c r="CC483" i="1"/>
  <c r="CB483" i="1"/>
  <c r="CA483" i="1"/>
  <c r="BZ483" i="1"/>
  <c r="BY483" i="1"/>
  <c r="BX483" i="1"/>
  <c r="BW483" i="1"/>
  <c r="BV483" i="1"/>
  <c r="BU483" i="1"/>
  <c r="CJ482" i="1"/>
  <c r="CI482" i="1"/>
  <c r="CH482" i="1"/>
  <c r="CG482" i="1"/>
  <c r="CF482" i="1"/>
  <c r="CE482" i="1"/>
  <c r="CD482" i="1"/>
  <c r="CC482" i="1"/>
  <c r="CB482" i="1"/>
  <c r="CA482" i="1"/>
  <c r="BZ482" i="1"/>
  <c r="BY482" i="1"/>
  <c r="BX482" i="1"/>
  <c r="BW482" i="1"/>
  <c r="BV482" i="1"/>
  <c r="BU482" i="1"/>
  <c r="CJ481" i="1"/>
  <c r="CI481" i="1"/>
  <c r="CH481" i="1"/>
  <c r="CG481" i="1"/>
  <c r="CF481" i="1"/>
  <c r="CE481" i="1"/>
  <c r="CD481" i="1"/>
  <c r="CC481" i="1"/>
  <c r="CB481" i="1"/>
  <c r="CA481" i="1"/>
  <c r="BZ481" i="1"/>
  <c r="BY481" i="1"/>
  <c r="BX481" i="1"/>
  <c r="BW481" i="1"/>
  <c r="BV481" i="1"/>
  <c r="BU481" i="1"/>
  <c r="CJ480" i="1"/>
  <c r="CI480" i="1"/>
  <c r="CH480" i="1"/>
  <c r="CG480" i="1"/>
  <c r="CF480" i="1"/>
  <c r="CE480" i="1"/>
  <c r="CD480" i="1"/>
  <c r="CC480" i="1"/>
  <c r="CB480" i="1"/>
  <c r="CA480" i="1"/>
  <c r="BZ480" i="1"/>
  <c r="BY480" i="1"/>
  <c r="BX480" i="1"/>
  <c r="BW480" i="1"/>
  <c r="BV480" i="1"/>
  <c r="BU480" i="1"/>
  <c r="CJ479" i="1"/>
  <c r="CI479" i="1"/>
  <c r="CH479" i="1"/>
  <c r="CG479" i="1"/>
  <c r="CF479" i="1"/>
  <c r="CE479" i="1"/>
  <c r="CD479" i="1"/>
  <c r="CC479" i="1"/>
  <c r="CB479" i="1"/>
  <c r="CA479" i="1"/>
  <c r="BZ479" i="1"/>
  <c r="BY479" i="1"/>
  <c r="BX479" i="1"/>
  <c r="BW479" i="1"/>
  <c r="BV479" i="1"/>
  <c r="BU479" i="1"/>
  <c r="CJ478" i="1"/>
  <c r="CI478" i="1"/>
  <c r="CH478" i="1"/>
  <c r="CG478" i="1"/>
  <c r="CF478" i="1"/>
  <c r="CE478" i="1"/>
  <c r="CD478" i="1"/>
  <c r="CC478" i="1"/>
  <c r="CB478" i="1"/>
  <c r="CA478" i="1"/>
  <c r="BZ478" i="1"/>
  <c r="BY478" i="1"/>
  <c r="BX478" i="1"/>
  <c r="BW478" i="1"/>
  <c r="BV478" i="1"/>
  <c r="BU478" i="1"/>
  <c r="CJ477" i="1"/>
  <c r="CI477" i="1"/>
  <c r="CH477" i="1"/>
  <c r="CG477" i="1"/>
  <c r="CF477" i="1"/>
  <c r="CE477" i="1"/>
  <c r="CD477" i="1"/>
  <c r="CC477" i="1"/>
  <c r="CB477" i="1"/>
  <c r="CA477" i="1"/>
  <c r="BZ477" i="1"/>
  <c r="BY477" i="1"/>
  <c r="BX477" i="1"/>
  <c r="BW477" i="1"/>
  <c r="BV477" i="1"/>
  <c r="BU477" i="1"/>
  <c r="CJ476" i="1"/>
  <c r="CI476" i="1"/>
  <c r="CH476" i="1"/>
  <c r="CG476" i="1"/>
  <c r="CF476" i="1"/>
  <c r="CE476" i="1"/>
  <c r="CD476" i="1"/>
  <c r="CC476" i="1"/>
  <c r="CB476" i="1"/>
  <c r="CA476" i="1"/>
  <c r="BZ476" i="1"/>
  <c r="BY476" i="1"/>
  <c r="BX476" i="1"/>
  <c r="BW476" i="1"/>
  <c r="BV476" i="1"/>
  <c r="BU476" i="1"/>
  <c r="CJ475" i="1"/>
  <c r="CI475" i="1"/>
  <c r="CH475" i="1"/>
  <c r="CG475" i="1"/>
  <c r="CF475" i="1"/>
  <c r="CE475" i="1"/>
  <c r="CD475" i="1"/>
  <c r="CC475" i="1"/>
  <c r="CB475" i="1"/>
  <c r="CA475" i="1"/>
  <c r="BZ475" i="1"/>
  <c r="BY475" i="1"/>
  <c r="BX475" i="1"/>
  <c r="BW475" i="1"/>
  <c r="BV475" i="1"/>
  <c r="BU475" i="1"/>
  <c r="CJ474" i="1"/>
  <c r="CI474" i="1"/>
  <c r="CH474" i="1"/>
  <c r="CG474" i="1"/>
  <c r="CF474" i="1"/>
  <c r="CE474" i="1"/>
  <c r="CD474" i="1"/>
  <c r="CC474" i="1"/>
  <c r="CB474" i="1"/>
  <c r="CA474" i="1"/>
  <c r="BZ474" i="1"/>
  <c r="BY474" i="1"/>
  <c r="BX474" i="1"/>
  <c r="BW474" i="1"/>
  <c r="BV474" i="1"/>
  <c r="BU474" i="1"/>
  <c r="CJ473" i="1"/>
  <c r="CI473" i="1"/>
  <c r="CH473" i="1"/>
  <c r="CG473" i="1"/>
  <c r="CF473" i="1"/>
  <c r="CE473" i="1"/>
  <c r="CD473" i="1"/>
  <c r="CC473" i="1"/>
  <c r="CB473" i="1"/>
  <c r="CA473" i="1"/>
  <c r="BZ473" i="1"/>
  <c r="BY473" i="1"/>
  <c r="BX473" i="1"/>
  <c r="BW473" i="1"/>
  <c r="BV473" i="1"/>
  <c r="BU473" i="1"/>
  <c r="CJ472" i="1"/>
  <c r="CI472" i="1"/>
  <c r="CH472" i="1"/>
  <c r="CG472" i="1"/>
  <c r="CF472" i="1"/>
  <c r="CE472" i="1"/>
  <c r="CD472" i="1"/>
  <c r="CC472" i="1"/>
  <c r="CB472" i="1"/>
  <c r="CA472" i="1"/>
  <c r="BZ472" i="1"/>
  <c r="BY472" i="1"/>
  <c r="BX472" i="1"/>
  <c r="BW472" i="1"/>
  <c r="BV472" i="1"/>
  <c r="BU472" i="1"/>
  <c r="CJ471" i="1"/>
  <c r="CI471" i="1"/>
  <c r="CH471" i="1"/>
  <c r="CG471" i="1"/>
  <c r="CF471" i="1"/>
  <c r="CE471" i="1"/>
  <c r="CD471" i="1"/>
  <c r="CC471" i="1"/>
  <c r="CB471" i="1"/>
  <c r="CA471" i="1"/>
  <c r="BZ471" i="1"/>
  <c r="BY471" i="1"/>
  <c r="BX471" i="1"/>
  <c r="BW471" i="1"/>
  <c r="BV471" i="1"/>
  <c r="BU471" i="1"/>
  <c r="CJ470" i="1"/>
  <c r="CI470" i="1"/>
  <c r="CH470" i="1"/>
  <c r="CG470" i="1"/>
  <c r="CF470" i="1"/>
  <c r="CE470" i="1"/>
  <c r="CD470" i="1"/>
  <c r="CC470" i="1"/>
  <c r="CB470" i="1"/>
  <c r="CA470" i="1"/>
  <c r="BZ470" i="1"/>
  <c r="BY470" i="1"/>
  <c r="BX470" i="1"/>
  <c r="BW470" i="1"/>
  <c r="BV470" i="1"/>
  <c r="BU470" i="1"/>
  <c r="CJ469" i="1"/>
  <c r="CI469" i="1"/>
  <c r="CH469" i="1"/>
  <c r="CG469" i="1"/>
  <c r="CF469" i="1"/>
  <c r="CE469" i="1"/>
  <c r="CD469" i="1"/>
  <c r="CC469" i="1"/>
  <c r="CB469" i="1"/>
  <c r="CA469" i="1"/>
  <c r="BZ469" i="1"/>
  <c r="BY469" i="1"/>
  <c r="BX469" i="1"/>
  <c r="BW469" i="1"/>
  <c r="BV469" i="1"/>
  <c r="BU469" i="1"/>
  <c r="CJ468" i="1"/>
  <c r="CI468" i="1"/>
  <c r="CH468" i="1"/>
  <c r="CG468" i="1"/>
  <c r="CF468" i="1"/>
  <c r="CE468" i="1"/>
  <c r="CD468" i="1"/>
  <c r="CC468" i="1"/>
  <c r="CB468" i="1"/>
  <c r="CA468" i="1"/>
  <c r="BZ468" i="1"/>
  <c r="BY468" i="1"/>
  <c r="BX468" i="1"/>
  <c r="BW468" i="1"/>
  <c r="BV468" i="1"/>
  <c r="BU468" i="1"/>
  <c r="CJ467" i="1"/>
  <c r="CI467" i="1"/>
  <c r="CH467" i="1"/>
  <c r="CG467" i="1"/>
  <c r="CF467" i="1"/>
  <c r="CE467" i="1"/>
  <c r="CD467" i="1"/>
  <c r="CC467" i="1"/>
  <c r="CB467" i="1"/>
  <c r="CA467" i="1"/>
  <c r="BZ467" i="1"/>
  <c r="BY467" i="1"/>
  <c r="BX467" i="1"/>
  <c r="BW467" i="1"/>
  <c r="BV467" i="1"/>
  <c r="BU467" i="1"/>
  <c r="CJ466" i="1"/>
  <c r="CI466" i="1"/>
  <c r="CH466" i="1"/>
  <c r="CG466" i="1"/>
  <c r="CF466" i="1"/>
  <c r="CE466" i="1"/>
  <c r="CD466" i="1"/>
  <c r="CC466" i="1"/>
  <c r="CB466" i="1"/>
  <c r="CA466" i="1"/>
  <c r="BZ466" i="1"/>
  <c r="BY466" i="1"/>
  <c r="BX466" i="1"/>
  <c r="BW466" i="1"/>
  <c r="BV466" i="1"/>
  <c r="BU466" i="1"/>
  <c r="CJ465" i="1"/>
  <c r="CI465" i="1"/>
  <c r="CH465" i="1"/>
  <c r="CG465" i="1"/>
  <c r="CF465" i="1"/>
  <c r="CE465" i="1"/>
  <c r="CD465" i="1"/>
  <c r="CC465" i="1"/>
  <c r="CB465" i="1"/>
  <c r="CA465" i="1"/>
  <c r="BZ465" i="1"/>
  <c r="BY465" i="1"/>
  <c r="BX465" i="1"/>
  <c r="BW465" i="1"/>
  <c r="BV465" i="1"/>
  <c r="BU465" i="1"/>
  <c r="CJ464" i="1"/>
  <c r="CI464" i="1"/>
  <c r="CH464" i="1"/>
  <c r="CG464" i="1"/>
  <c r="CF464" i="1"/>
  <c r="CE464" i="1"/>
  <c r="CD464" i="1"/>
  <c r="CC464" i="1"/>
  <c r="CB464" i="1"/>
  <c r="CA464" i="1"/>
  <c r="BZ464" i="1"/>
  <c r="BY464" i="1"/>
  <c r="BX464" i="1"/>
  <c r="BW464" i="1"/>
  <c r="BV464" i="1"/>
  <c r="BU464" i="1"/>
  <c r="CJ463" i="1"/>
  <c r="CI463" i="1"/>
  <c r="CH463" i="1"/>
  <c r="CG463" i="1"/>
  <c r="CF463" i="1"/>
  <c r="CE463" i="1"/>
  <c r="CD463" i="1"/>
  <c r="CC463" i="1"/>
  <c r="CB463" i="1"/>
  <c r="CA463" i="1"/>
  <c r="BZ463" i="1"/>
  <c r="BY463" i="1"/>
  <c r="BX463" i="1"/>
  <c r="BW463" i="1"/>
  <c r="BV463" i="1"/>
  <c r="BU463" i="1"/>
  <c r="CJ462" i="1"/>
  <c r="CI462" i="1"/>
  <c r="CH462" i="1"/>
  <c r="CG462" i="1"/>
  <c r="CF462" i="1"/>
  <c r="CE462" i="1"/>
  <c r="CD462" i="1"/>
  <c r="CC462" i="1"/>
  <c r="CB462" i="1"/>
  <c r="CA462" i="1"/>
  <c r="BZ462" i="1"/>
  <c r="BY462" i="1"/>
  <c r="BX462" i="1"/>
  <c r="BW462" i="1"/>
  <c r="BV462" i="1"/>
  <c r="BU462" i="1"/>
  <c r="CJ461" i="1"/>
  <c r="CI461" i="1"/>
  <c r="CH461" i="1"/>
  <c r="CG461" i="1"/>
  <c r="CF461" i="1"/>
  <c r="CE461" i="1"/>
  <c r="CD461" i="1"/>
  <c r="CC461" i="1"/>
  <c r="CB461" i="1"/>
  <c r="CA461" i="1"/>
  <c r="BZ461" i="1"/>
  <c r="BY461" i="1"/>
  <c r="BX461" i="1"/>
  <c r="BW461" i="1"/>
  <c r="BV461" i="1"/>
  <c r="BU461" i="1"/>
  <c r="CJ460" i="1"/>
  <c r="CI460" i="1"/>
  <c r="CH460" i="1"/>
  <c r="CG460" i="1"/>
  <c r="CF460" i="1"/>
  <c r="CE460" i="1"/>
  <c r="CD460" i="1"/>
  <c r="CC460" i="1"/>
  <c r="CB460" i="1"/>
  <c r="CA460" i="1"/>
  <c r="BZ460" i="1"/>
  <c r="BY460" i="1"/>
  <c r="BX460" i="1"/>
  <c r="BW460" i="1"/>
  <c r="BV460" i="1"/>
  <c r="BU460" i="1"/>
  <c r="CJ459" i="1"/>
  <c r="CI459" i="1"/>
  <c r="CH459" i="1"/>
  <c r="CG459" i="1"/>
  <c r="CF459" i="1"/>
  <c r="CE459" i="1"/>
  <c r="CD459" i="1"/>
  <c r="CC459" i="1"/>
  <c r="CB459" i="1"/>
  <c r="CA459" i="1"/>
  <c r="BZ459" i="1"/>
  <c r="BY459" i="1"/>
  <c r="BX459" i="1"/>
  <c r="BW459" i="1"/>
  <c r="BV459" i="1"/>
  <c r="BU459" i="1"/>
  <c r="CJ458" i="1"/>
  <c r="CI458" i="1"/>
  <c r="CH458" i="1"/>
  <c r="CG458" i="1"/>
  <c r="CF458" i="1"/>
  <c r="CE458" i="1"/>
  <c r="CD458" i="1"/>
  <c r="CC458" i="1"/>
  <c r="CB458" i="1"/>
  <c r="CA458" i="1"/>
  <c r="BZ458" i="1"/>
  <c r="BY458" i="1"/>
  <c r="BX458" i="1"/>
  <c r="BW458" i="1"/>
  <c r="BV458" i="1"/>
  <c r="BU458" i="1"/>
  <c r="CJ457" i="1"/>
  <c r="CI457" i="1"/>
  <c r="CH457" i="1"/>
  <c r="CG457" i="1"/>
  <c r="CF457" i="1"/>
  <c r="CE457" i="1"/>
  <c r="CD457" i="1"/>
  <c r="CC457" i="1"/>
  <c r="CB457" i="1"/>
  <c r="CA457" i="1"/>
  <c r="BZ457" i="1"/>
  <c r="BY457" i="1"/>
  <c r="BX457" i="1"/>
  <c r="BW457" i="1"/>
  <c r="BV457" i="1"/>
  <c r="BU457" i="1"/>
  <c r="CJ456" i="1"/>
  <c r="CI456" i="1"/>
  <c r="CH456" i="1"/>
  <c r="CG456" i="1"/>
  <c r="CF456" i="1"/>
  <c r="CE456" i="1"/>
  <c r="CD456" i="1"/>
  <c r="CC456" i="1"/>
  <c r="CB456" i="1"/>
  <c r="CA456" i="1"/>
  <c r="BZ456" i="1"/>
  <c r="BY456" i="1"/>
  <c r="BX456" i="1"/>
  <c r="BW456" i="1"/>
  <c r="BV456" i="1"/>
  <c r="BU456" i="1"/>
  <c r="CJ455" i="1"/>
  <c r="CI455" i="1"/>
  <c r="CH455" i="1"/>
  <c r="CG455" i="1"/>
  <c r="CF455" i="1"/>
  <c r="CE455" i="1"/>
  <c r="CD455" i="1"/>
  <c r="CC455" i="1"/>
  <c r="CB455" i="1"/>
  <c r="CA455" i="1"/>
  <c r="BZ455" i="1"/>
  <c r="BY455" i="1"/>
  <c r="BX455" i="1"/>
  <c r="BW455" i="1"/>
  <c r="BV455" i="1"/>
  <c r="BU455" i="1"/>
  <c r="CJ454" i="1"/>
  <c r="CI454" i="1"/>
  <c r="CH454" i="1"/>
  <c r="CG454" i="1"/>
  <c r="CF454" i="1"/>
  <c r="CE454" i="1"/>
  <c r="CD454" i="1"/>
  <c r="CC454" i="1"/>
  <c r="CB454" i="1"/>
  <c r="CA454" i="1"/>
  <c r="BZ454" i="1"/>
  <c r="BY454" i="1"/>
  <c r="BX454" i="1"/>
  <c r="BW454" i="1"/>
  <c r="BV454" i="1"/>
  <c r="BU454" i="1"/>
  <c r="CJ453" i="1"/>
  <c r="CI453" i="1"/>
  <c r="CH453" i="1"/>
  <c r="CG453" i="1"/>
  <c r="CF453" i="1"/>
  <c r="CE453" i="1"/>
  <c r="CD453" i="1"/>
  <c r="CC453" i="1"/>
  <c r="CB453" i="1"/>
  <c r="CA453" i="1"/>
  <c r="BZ453" i="1"/>
  <c r="BY453" i="1"/>
  <c r="BX453" i="1"/>
  <c r="BW453" i="1"/>
  <c r="BV453" i="1"/>
  <c r="BU453" i="1"/>
  <c r="CJ452" i="1"/>
  <c r="CI452" i="1"/>
  <c r="CH452" i="1"/>
  <c r="CG452" i="1"/>
  <c r="CF452" i="1"/>
  <c r="CE452" i="1"/>
  <c r="CD452" i="1"/>
  <c r="CC452" i="1"/>
  <c r="CB452" i="1"/>
  <c r="CA452" i="1"/>
  <c r="BZ452" i="1"/>
  <c r="BY452" i="1"/>
  <c r="BX452" i="1"/>
  <c r="BW452" i="1"/>
  <c r="BV452" i="1"/>
  <c r="BU452" i="1"/>
  <c r="CJ451" i="1"/>
  <c r="CI451" i="1"/>
  <c r="CH451" i="1"/>
  <c r="CG451" i="1"/>
  <c r="CF451" i="1"/>
  <c r="CE451" i="1"/>
  <c r="CD451" i="1"/>
  <c r="CC451" i="1"/>
  <c r="CB451" i="1"/>
  <c r="CA451" i="1"/>
  <c r="BZ451" i="1"/>
  <c r="BY451" i="1"/>
  <c r="BX451" i="1"/>
  <c r="BW451" i="1"/>
  <c r="BV451" i="1"/>
  <c r="BU451" i="1"/>
  <c r="CJ450" i="1"/>
  <c r="CI450" i="1"/>
  <c r="CH450" i="1"/>
  <c r="CG450" i="1"/>
  <c r="CF450" i="1"/>
  <c r="CE450" i="1"/>
  <c r="CD450" i="1"/>
  <c r="CC450" i="1"/>
  <c r="CB450" i="1"/>
  <c r="CA450" i="1"/>
  <c r="BZ450" i="1"/>
  <c r="BY450" i="1"/>
  <c r="BX450" i="1"/>
  <c r="BW450" i="1"/>
  <c r="BV450" i="1"/>
  <c r="BU450" i="1"/>
  <c r="CJ449" i="1"/>
  <c r="CI449" i="1"/>
  <c r="CH449" i="1"/>
  <c r="CG449" i="1"/>
  <c r="CF449" i="1"/>
  <c r="CE449" i="1"/>
  <c r="CD449" i="1"/>
  <c r="CC449" i="1"/>
  <c r="CB449" i="1"/>
  <c r="CA449" i="1"/>
  <c r="BZ449" i="1"/>
  <c r="BY449" i="1"/>
  <c r="BX449" i="1"/>
  <c r="BW449" i="1"/>
  <c r="BV449" i="1"/>
  <c r="BU449" i="1"/>
  <c r="CJ448" i="1"/>
  <c r="CI448" i="1"/>
  <c r="CH448" i="1"/>
  <c r="CG448" i="1"/>
  <c r="CF448" i="1"/>
  <c r="CE448" i="1"/>
  <c r="CD448" i="1"/>
  <c r="CC448" i="1"/>
  <c r="CB448" i="1"/>
  <c r="CA448" i="1"/>
  <c r="BZ448" i="1"/>
  <c r="BY448" i="1"/>
  <c r="BX448" i="1"/>
  <c r="BW448" i="1"/>
  <c r="BV448" i="1"/>
  <c r="BU448" i="1"/>
  <c r="CJ447" i="1"/>
  <c r="CI447" i="1"/>
  <c r="CH447" i="1"/>
  <c r="CG447" i="1"/>
  <c r="CF447" i="1"/>
  <c r="CE447" i="1"/>
  <c r="CD447" i="1"/>
  <c r="CC447" i="1"/>
  <c r="CB447" i="1"/>
  <c r="CA447" i="1"/>
  <c r="BZ447" i="1"/>
  <c r="BY447" i="1"/>
  <c r="BX447" i="1"/>
  <c r="BW447" i="1"/>
  <c r="BV447" i="1"/>
  <c r="BU447" i="1"/>
  <c r="CJ446" i="1"/>
  <c r="CI446" i="1"/>
  <c r="CH446" i="1"/>
  <c r="CG446" i="1"/>
  <c r="CF446" i="1"/>
  <c r="CE446" i="1"/>
  <c r="CD446" i="1"/>
  <c r="CC446" i="1"/>
  <c r="CB446" i="1"/>
  <c r="CA446" i="1"/>
  <c r="BZ446" i="1"/>
  <c r="BY446" i="1"/>
  <c r="BX446" i="1"/>
  <c r="BW446" i="1"/>
  <c r="BV446" i="1"/>
  <c r="BU446" i="1"/>
  <c r="CJ445" i="1"/>
  <c r="CI445" i="1"/>
  <c r="CH445" i="1"/>
  <c r="CG445" i="1"/>
  <c r="CF445" i="1"/>
  <c r="CE445" i="1"/>
  <c r="CD445" i="1"/>
  <c r="CC445" i="1"/>
  <c r="CB445" i="1"/>
  <c r="CA445" i="1"/>
  <c r="BZ445" i="1"/>
  <c r="BY445" i="1"/>
  <c r="BX445" i="1"/>
  <c r="BW445" i="1"/>
  <c r="BV445" i="1"/>
  <c r="BU445" i="1"/>
  <c r="CJ444" i="1"/>
  <c r="CI444" i="1"/>
  <c r="CH444" i="1"/>
  <c r="CG444" i="1"/>
  <c r="CF444" i="1"/>
  <c r="CE444" i="1"/>
  <c r="CD444" i="1"/>
  <c r="CC444" i="1"/>
  <c r="CB444" i="1"/>
  <c r="CA444" i="1"/>
  <c r="BZ444" i="1"/>
  <c r="BY444" i="1"/>
  <c r="BX444" i="1"/>
  <c r="BW444" i="1"/>
  <c r="BV444" i="1"/>
  <c r="BU444" i="1"/>
  <c r="CJ443" i="1"/>
  <c r="CI443" i="1"/>
  <c r="CH443" i="1"/>
  <c r="CG443" i="1"/>
  <c r="CF443" i="1"/>
  <c r="CE443" i="1"/>
  <c r="CD443" i="1"/>
  <c r="CC443" i="1"/>
  <c r="CB443" i="1"/>
  <c r="CA443" i="1"/>
  <c r="BZ443" i="1"/>
  <c r="BY443" i="1"/>
  <c r="BX443" i="1"/>
  <c r="BW443" i="1"/>
  <c r="BV443" i="1"/>
  <c r="BU443" i="1"/>
  <c r="CJ442" i="1"/>
  <c r="CI442" i="1"/>
  <c r="CH442" i="1"/>
  <c r="CG442" i="1"/>
  <c r="CF442" i="1"/>
  <c r="CE442" i="1"/>
  <c r="CD442" i="1"/>
  <c r="CC442" i="1"/>
  <c r="CB442" i="1"/>
  <c r="CA442" i="1"/>
  <c r="BZ442" i="1"/>
  <c r="BY442" i="1"/>
  <c r="BX442" i="1"/>
  <c r="BW442" i="1"/>
  <c r="BV442" i="1"/>
  <c r="BU442" i="1"/>
  <c r="CJ441" i="1"/>
  <c r="CI441" i="1"/>
  <c r="CH441" i="1"/>
  <c r="CG441" i="1"/>
  <c r="CF441" i="1"/>
  <c r="CE441" i="1"/>
  <c r="CD441" i="1"/>
  <c r="CC441" i="1"/>
  <c r="CB441" i="1"/>
  <c r="CA441" i="1"/>
  <c r="BZ441" i="1"/>
  <c r="BY441" i="1"/>
  <c r="BX441" i="1"/>
  <c r="BW441" i="1"/>
  <c r="BV441" i="1"/>
  <c r="BU441" i="1"/>
  <c r="CJ440" i="1"/>
  <c r="CI440" i="1"/>
  <c r="CH440" i="1"/>
  <c r="CG440" i="1"/>
  <c r="CF440" i="1"/>
  <c r="CE440" i="1"/>
  <c r="CD440" i="1"/>
  <c r="CC440" i="1"/>
  <c r="CB440" i="1"/>
  <c r="CA440" i="1"/>
  <c r="BZ440" i="1"/>
  <c r="BY440" i="1"/>
  <c r="BX440" i="1"/>
  <c r="BW440" i="1"/>
  <c r="BV440" i="1"/>
  <c r="BU440" i="1"/>
  <c r="CJ439" i="1"/>
  <c r="CI439" i="1"/>
  <c r="CH439" i="1"/>
  <c r="CG439" i="1"/>
  <c r="CF439" i="1"/>
  <c r="CE439" i="1"/>
  <c r="CD439" i="1"/>
  <c r="CC439" i="1"/>
  <c r="CB439" i="1"/>
  <c r="CA439" i="1"/>
  <c r="BZ439" i="1"/>
  <c r="BY439" i="1"/>
  <c r="BX439" i="1"/>
  <c r="BW439" i="1"/>
  <c r="BV439" i="1"/>
  <c r="BU439" i="1"/>
  <c r="CJ438" i="1"/>
  <c r="CI438" i="1"/>
  <c r="CH438" i="1"/>
  <c r="CG438" i="1"/>
  <c r="CF438" i="1"/>
  <c r="CE438" i="1"/>
  <c r="CD438" i="1"/>
  <c r="CC438" i="1"/>
  <c r="CB438" i="1"/>
  <c r="CA438" i="1"/>
  <c r="BZ438" i="1"/>
  <c r="BY438" i="1"/>
  <c r="BX438" i="1"/>
  <c r="BW438" i="1"/>
  <c r="BV438" i="1"/>
  <c r="BU438" i="1"/>
  <c r="CJ437" i="1"/>
  <c r="CI437" i="1"/>
  <c r="CH437" i="1"/>
  <c r="CG437" i="1"/>
  <c r="CF437" i="1"/>
  <c r="CE437" i="1"/>
  <c r="CD437" i="1"/>
  <c r="CC437" i="1"/>
  <c r="CB437" i="1"/>
  <c r="CA437" i="1"/>
  <c r="BZ437" i="1"/>
  <c r="BY437" i="1"/>
  <c r="BX437" i="1"/>
  <c r="BW437" i="1"/>
  <c r="BV437" i="1"/>
  <c r="BU437" i="1"/>
  <c r="CJ436" i="1"/>
  <c r="CI436" i="1"/>
  <c r="CH436" i="1"/>
  <c r="CG436" i="1"/>
  <c r="CF436" i="1"/>
  <c r="CE436" i="1"/>
  <c r="CD436" i="1"/>
  <c r="CC436" i="1"/>
  <c r="CB436" i="1"/>
  <c r="CA436" i="1"/>
  <c r="BZ436" i="1"/>
  <c r="BY436" i="1"/>
  <c r="BX436" i="1"/>
  <c r="BW436" i="1"/>
  <c r="BV436" i="1"/>
  <c r="BU436" i="1"/>
  <c r="CJ435" i="1"/>
  <c r="CI435" i="1"/>
  <c r="CH435" i="1"/>
  <c r="CG435" i="1"/>
  <c r="CF435" i="1"/>
  <c r="CE435" i="1"/>
  <c r="CD435" i="1"/>
  <c r="CC435" i="1"/>
  <c r="CB435" i="1"/>
  <c r="CA435" i="1"/>
  <c r="BZ435" i="1"/>
  <c r="BY435" i="1"/>
  <c r="BX435" i="1"/>
  <c r="BW435" i="1"/>
  <c r="BV435" i="1"/>
  <c r="BU435" i="1"/>
  <c r="CJ434" i="1"/>
  <c r="CI434" i="1"/>
  <c r="CH434" i="1"/>
  <c r="CG434" i="1"/>
  <c r="CF434" i="1"/>
  <c r="CE434" i="1"/>
  <c r="CD434" i="1"/>
  <c r="CC434" i="1"/>
  <c r="CB434" i="1"/>
  <c r="CA434" i="1"/>
  <c r="BZ434" i="1"/>
  <c r="BY434" i="1"/>
  <c r="BX434" i="1"/>
  <c r="BW434" i="1"/>
  <c r="BV434" i="1"/>
  <c r="BU434" i="1"/>
  <c r="CJ433" i="1"/>
  <c r="CI433" i="1"/>
  <c r="CH433" i="1"/>
  <c r="CG433" i="1"/>
  <c r="CF433" i="1"/>
  <c r="CE433" i="1"/>
  <c r="CD433" i="1"/>
  <c r="CC433" i="1"/>
  <c r="CB433" i="1"/>
  <c r="CA433" i="1"/>
  <c r="BZ433" i="1"/>
  <c r="BY433" i="1"/>
  <c r="BX433" i="1"/>
  <c r="BW433" i="1"/>
  <c r="BV433" i="1"/>
  <c r="BU433" i="1"/>
  <c r="CJ432" i="1"/>
  <c r="CI432" i="1"/>
  <c r="CH432" i="1"/>
  <c r="CG432" i="1"/>
  <c r="CF432" i="1"/>
  <c r="CE432" i="1"/>
  <c r="CD432" i="1"/>
  <c r="CC432" i="1"/>
  <c r="CB432" i="1"/>
  <c r="CA432" i="1"/>
  <c r="BZ432" i="1"/>
  <c r="BY432" i="1"/>
  <c r="BX432" i="1"/>
  <c r="BW432" i="1"/>
  <c r="BV432" i="1"/>
  <c r="BU432" i="1"/>
  <c r="CJ431" i="1"/>
  <c r="CI431" i="1"/>
  <c r="CH431" i="1"/>
  <c r="CG431" i="1"/>
  <c r="CF431" i="1"/>
  <c r="CE431" i="1"/>
  <c r="CD431" i="1"/>
  <c r="CC431" i="1"/>
  <c r="CB431" i="1"/>
  <c r="CA431" i="1"/>
  <c r="BZ431" i="1"/>
  <c r="BY431" i="1"/>
  <c r="BX431" i="1"/>
  <c r="BW431" i="1"/>
  <c r="BV431" i="1"/>
  <c r="BU431" i="1"/>
  <c r="CJ430" i="1"/>
  <c r="CI430" i="1"/>
  <c r="CH430" i="1"/>
  <c r="CG430" i="1"/>
  <c r="CF430" i="1"/>
  <c r="CE430" i="1"/>
  <c r="CD430" i="1"/>
  <c r="CC430" i="1"/>
  <c r="CB430" i="1"/>
  <c r="CA430" i="1"/>
  <c r="BZ430" i="1"/>
  <c r="BY430" i="1"/>
  <c r="BX430" i="1"/>
  <c r="BW430" i="1"/>
  <c r="BV430" i="1"/>
  <c r="BU430" i="1"/>
  <c r="CJ429" i="1"/>
  <c r="CI429" i="1"/>
  <c r="CH429" i="1"/>
  <c r="CG429" i="1"/>
  <c r="CF429" i="1"/>
  <c r="CE429" i="1"/>
  <c r="CD429" i="1"/>
  <c r="CC429" i="1"/>
  <c r="CB429" i="1"/>
  <c r="CA429" i="1"/>
  <c r="BZ429" i="1"/>
  <c r="BY429" i="1"/>
  <c r="BX429" i="1"/>
  <c r="BW429" i="1"/>
  <c r="BV429" i="1"/>
  <c r="BU429" i="1"/>
  <c r="CJ428" i="1"/>
  <c r="CI428" i="1"/>
  <c r="CH428" i="1"/>
  <c r="CG428" i="1"/>
  <c r="CF428" i="1"/>
  <c r="CE428" i="1"/>
  <c r="CD428" i="1"/>
  <c r="CC428" i="1"/>
  <c r="CB428" i="1"/>
  <c r="CA428" i="1"/>
  <c r="BZ428" i="1"/>
  <c r="BY428" i="1"/>
  <c r="BX428" i="1"/>
  <c r="BW428" i="1"/>
  <c r="BV428" i="1"/>
  <c r="BU428" i="1"/>
  <c r="CJ427" i="1"/>
  <c r="CI427" i="1"/>
  <c r="CH427" i="1"/>
  <c r="CG427" i="1"/>
  <c r="CF427" i="1"/>
  <c r="CE427" i="1"/>
  <c r="CD427" i="1"/>
  <c r="CC427" i="1"/>
  <c r="CB427" i="1"/>
  <c r="CA427" i="1"/>
  <c r="BZ427" i="1"/>
  <c r="BY427" i="1"/>
  <c r="BX427" i="1"/>
  <c r="BW427" i="1"/>
  <c r="BV427" i="1"/>
  <c r="BU427" i="1"/>
  <c r="CJ426" i="1"/>
  <c r="CI426" i="1"/>
  <c r="CH426" i="1"/>
  <c r="CG426" i="1"/>
  <c r="CF426" i="1"/>
  <c r="CE426" i="1"/>
  <c r="CD426" i="1"/>
  <c r="CC426" i="1"/>
  <c r="CB426" i="1"/>
  <c r="CA426" i="1"/>
  <c r="BZ426" i="1"/>
  <c r="BY426" i="1"/>
  <c r="BX426" i="1"/>
  <c r="BW426" i="1"/>
  <c r="BV426" i="1"/>
  <c r="BU426" i="1"/>
  <c r="CJ425" i="1"/>
  <c r="CI425" i="1"/>
  <c r="CH425" i="1"/>
  <c r="CG425" i="1"/>
  <c r="CF425" i="1"/>
  <c r="CE425" i="1"/>
  <c r="CD425" i="1"/>
  <c r="CC425" i="1"/>
  <c r="CB425" i="1"/>
  <c r="CA425" i="1"/>
  <c r="BZ425" i="1"/>
  <c r="BY425" i="1"/>
  <c r="BX425" i="1"/>
  <c r="BW425" i="1"/>
  <c r="BV425" i="1"/>
  <c r="BU425" i="1"/>
  <c r="CJ424" i="1"/>
  <c r="CI424" i="1"/>
  <c r="CH424" i="1"/>
  <c r="CG424" i="1"/>
  <c r="CF424" i="1"/>
  <c r="CE424" i="1"/>
  <c r="CD424" i="1"/>
  <c r="CC424" i="1"/>
  <c r="CB424" i="1"/>
  <c r="CA424" i="1"/>
  <c r="BZ424" i="1"/>
  <c r="BY424" i="1"/>
  <c r="BX424" i="1"/>
  <c r="BW424" i="1"/>
  <c r="BV424" i="1"/>
  <c r="BU424" i="1"/>
  <c r="CJ423" i="1"/>
  <c r="CI423" i="1"/>
  <c r="CH423" i="1"/>
  <c r="CG423" i="1"/>
  <c r="CF423" i="1"/>
  <c r="CE423" i="1"/>
  <c r="CD423" i="1"/>
  <c r="CC423" i="1"/>
  <c r="CB423" i="1"/>
  <c r="CA423" i="1"/>
  <c r="BZ423" i="1"/>
  <c r="BY423" i="1"/>
  <c r="BX423" i="1"/>
  <c r="BW423" i="1"/>
  <c r="BV423" i="1"/>
  <c r="BU423" i="1"/>
  <c r="CJ422" i="1"/>
  <c r="CI422" i="1"/>
  <c r="CH422" i="1"/>
  <c r="CG422" i="1"/>
  <c r="CF422" i="1"/>
  <c r="CE422" i="1"/>
  <c r="CD422" i="1"/>
  <c r="CC422" i="1"/>
  <c r="CB422" i="1"/>
  <c r="CA422" i="1"/>
  <c r="BZ422" i="1"/>
  <c r="BY422" i="1"/>
  <c r="BX422" i="1"/>
  <c r="BW422" i="1"/>
  <c r="BV422" i="1"/>
  <c r="BU422" i="1"/>
  <c r="CJ421" i="1"/>
  <c r="CI421" i="1"/>
  <c r="CH421" i="1"/>
  <c r="CG421" i="1"/>
  <c r="CF421" i="1"/>
  <c r="CE421" i="1"/>
  <c r="CD421" i="1"/>
  <c r="CC421" i="1"/>
  <c r="CB421" i="1"/>
  <c r="CA421" i="1"/>
  <c r="BZ421" i="1"/>
  <c r="BY421" i="1"/>
  <c r="BX421" i="1"/>
  <c r="BW421" i="1"/>
  <c r="BV421" i="1"/>
  <c r="BU421" i="1"/>
  <c r="CJ420" i="1"/>
  <c r="CI420" i="1"/>
  <c r="CH420" i="1"/>
  <c r="CG420" i="1"/>
  <c r="CF420" i="1"/>
  <c r="CE420" i="1"/>
  <c r="CD420" i="1"/>
  <c r="CC420" i="1"/>
  <c r="CB420" i="1"/>
  <c r="CA420" i="1"/>
  <c r="BZ420" i="1"/>
  <c r="BY420" i="1"/>
  <c r="BX420" i="1"/>
  <c r="BW420" i="1"/>
  <c r="BV420" i="1"/>
  <c r="BU420" i="1"/>
  <c r="CJ419" i="1"/>
  <c r="CI419" i="1"/>
  <c r="CH419" i="1"/>
  <c r="CG419" i="1"/>
  <c r="CF419" i="1"/>
  <c r="CE419" i="1"/>
  <c r="CD419" i="1"/>
  <c r="CC419" i="1"/>
  <c r="CB419" i="1"/>
  <c r="CA419" i="1"/>
  <c r="BZ419" i="1"/>
  <c r="BY419" i="1"/>
  <c r="BX419" i="1"/>
  <c r="BW419" i="1"/>
  <c r="BV419" i="1"/>
  <c r="BU419" i="1"/>
  <c r="CJ418" i="1"/>
  <c r="CI418" i="1"/>
  <c r="CH418" i="1"/>
  <c r="CG418" i="1"/>
  <c r="CF418" i="1"/>
  <c r="CE418" i="1"/>
  <c r="CD418" i="1"/>
  <c r="CC418" i="1"/>
  <c r="CB418" i="1"/>
  <c r="CA418" i="1"/>
  <c r="BZ418" i="1"/>
  <c r="BY418" i="1"/>
  <c r="BX418" i="1"/>
  <c r="BW418" i="1"/>
  <c r="BV418" i="1"/>
  <c r="BU418" i="1"/>
  <c r="CJ417" i="1"/>
  <c r="CI417" i="1"/>
  <c r="CH417" i="1"/>
  <c r="CG417" i="1"/>
  <c r="CF417" i="1"/>
  <c r="CE417" i="1"/>
  <c r="CD417" i="1"/>
  <c r="CC417" i="1"/>
  <c r="CB417" i="1"/>
  <c r="CA417" i="1"/>
  <c r="BZ417" i="1"/>
  <c r="BY417" i="1"/>
  <c r="BX417" i="1"/>
  <c r="BW417" i="1"/>
  <c r="BV417" i="1"/>
  <c r="BU417" i="1"/>
  <c r="CJ416" i="1"/>
  <c r="CI416" i="1"/>
  <c r="CH416" i="1"/>
  <c r="CG416" i="1"/>
  <c r="CF416" i="1"/>
  <c r="CE416" i="1"/>
  <c r="CD416" i="1"/>
  <c r="CC416" i="1"/>
  <c r="CB416" i="1"/>
  <c r="CA416" i="1"/>
  <c r="BZ416" i="1"/>
  <c r="BY416" i="1"/>
  <c r="BX416" i="1"/>
  <c r="BW416" i="1"/>
  <c r="BV416" i="1"/>
  <c r="BU416" i="1"/>
  <c r="CJ415" i="1"/>
  <c r="CI415" i="1"/>
  <c r="CH415" i="1"/>
  <c r="CG415" i="1"/>
  <c r="CF415" i="1"/>
  <c r="CE415" i="1"/>
  <c r="CD415" i="1"/>
  <c r="CC415" i="1"/>
  <c r="CB415" i="1"/>
  <c r="CA415" i="1"/>
  <c r="BZ415" i="1"/>
  <c r="BY415" i="1"/>
  <c r="BX415" i="1"/>
  <c r="BW415" i="1"/>
  <c r="BV415" i="1"/>
  <c r="BU415" i="1"/>
  <c r="CJ414" i="1"/>
  <c r="CI414" i="1"/>
  <c r="CH414" i="1"/>
  <c r="CG414" i="1"/>
  <c r="CF414" i="1"/>
  <c r="CE414" i="1"/>
  <c r="CD414" i="1"/>
  <c r="CC414" i="1"/>
  <c r="CB414" i="1"/>
  <c r="CA414" i="1"/>
  <c r="BZ414" i="1"/>
  <c r="BY414" i="1"/>
  <c r="BX414" i="1"/>
  <c r="BW414" i="1"/>
  <c r="BV414" i="1"/>
  <c r="BU414" i="1"/>
  <c r="CJ413" i="1"/>
  <c r="CI413" i="1"/>
  <c r="CH413" i="1"/>
  <c r="CG413" i="1"/>
  <c r="CF413" i="1"/>
  <c r="CE413" i="1"/>
  <c r="CD413" i="1"/>
  <c r="CC413" i="1"/>
  <c r="CB413" i="1"/>
  <c r="CA413" i="1"/>
  <c r="BZ413" i="1"/>
  <c r="BY413" i="1"/>
  <c r="BX413" i="1"/>
  <c r="BW413" i="1"/>
  <c r="BV413" i="1"/>
  <c r="BU413" i="1"/>
  <c r="CJ412" i="1"/>
  <c r="CI412" i="1"/>
  <c r="CH412" i="1"/>
  <c r="CG412" i="1"/>
  <c r="CF412" i="1"/>
  <c r="CE412" i="1"/>
  <c r="CD412" i="1"/>
  <c r="CC412" i="1"/>
  <c r="CB412" i="1"/>
  <c r="CA412" i="1"/>
  <c r="BZ412" i="1"/>
  <c r="BY412" i="1"/>
  <c r="BX412" i="1"/>
  <c r="BW412" i="1"/>
  <c r="BV412" i="1"/>
  <c r="BU412" i="1"/>
  <c r="CJ411" i="1"/>
  <c r="CI411" i="1"/>
  <c r="CH411" i="1"/>
  <c r="CG411" i="1"/>
  <c r="CF411" i="1"/>
  <c r="CE411" i="1"/>
  <c r="CD411" i="1"/>
  <c r="CC411" i="1"/>
  <c r="CB411" i="1"/>
  <c r="CA411" i="1"/>
  <c r="BZ411" i="1"/>
  <c r="BY411" i="1"/>
  <c r="BX411" i="1"/>
  <c r="BW411" i="1"/>
  <c r="BV411" i="1"/>
  <c r="BU411" i="1"/>
  <c r="CJ410" i="1"/>
  <c r="CI410" i="1"/>
  <c r="CH410" i="1"/>
  <c r="CG410" i="1"/>
  <c r="CF410" i="1"/>
  <c r="CE410" i="1"/>
  <c r="CD410" i="1"/>
  <c r="CC410" i="1"/>
  <c r="CB410" i="1"/>
  <c r="CA410" i="1"/>
  <c r="BZ410" i="1"/>
  <c r="BY410" i="1"/>
  <c r="BX410" i="1"/>
  <c r="BW410" i="1"/>
  <c r="BV410" i="1"/>
  <c r="BU410" i="1"/>
  <c r="CJ409" i="1"/>
  <c r="CI409" i="1"/>
  <c r="CH409" i="1"/>
  <c r="CG409" i="1"/>
  <c r="CF409" i="1"/>
  <c r="CE409" i="1"/>
  <c r="CD409" i="1"/>
  <c r="CC409" i="1"/>
  <c r="CB409" i="1"/>
  <c r="CA409" i="1"/>
  <c r="BZ409" i="1"/>
  <c r="BY409" i="1"/>
  <c r="BX409" i="1"/>
  <c r="BW409" i="1"/>
  <c r="BV409" i="1"/>
  <c r="BU409" i="1"/>
  <c r="CJ408" i="1"/>
  <c r="CI408" i="1"/>
  <c r="CH408" i="1"/>
  <c r="CG408" i="1"/>
  <c r="CF408" i="1"/>
  <c r="CE408" i="1"/>
  <c r="CD408" i="1"/>
  <c r="CC408" i="1"/>
  <c r="CB408" i="1"/>
  <c r="CA408" i="1"/>
  <c r="BZ408" i="1"/>
  <c r="BY408" i="1"/>
  <c r="BX408" i="1"/>
  <c r="BW408" i="1"/>
  <c r="BV408" i="1"/>
  <c r="BU408" i="1"/>
  <c r="CJ407" i="1"/>
  <c r="CI407" i="1"/>
  <c r="CH407" i="1"/>
  <c r="CG407" i="1"/>
  <c r="CF407" i="1"/>
  <c r="CE407" i="1"/>
  <c r="CD407" i="1"/>
  <c r="CC407" i="1"/>
  <c r="CB407" i="1"/>
  <c r="CA407" i="1"/>
  <c r="BZ407" i="1"/>
  <c r="BY407" i="1"/>
  <c r="BX407" i="1"/>
  <c r="BW407" i="1"/>
  <c r="BV407" i="1"/>
  <c r="BU407" i="1"/>
  <c r="CJ406" i="1"/>
  <c r="CI406" i="1"/>
  <c r="CH406" i="1"/>
  <c r="CG406" i="1"/>
  <c r="CF406" i="1"/>
  <c r="CE406" i="1"/>
  <c r="CD406" i="1"/>
  <c r="CC406" i="1"/>
  <c r="CB406" i="1"/>
  <c r="CA406" i="1"/>
  <c r="BZ406" i="1"/>
  <c r="BY406" i="1"/>
  <c r="BX406" i="1"/>
  <c r="BW406" i="1"/>
  <c r="BV406" i="1"/>
  <c r="BU406" i="1"/>
  <c r="CJ405" i="1"/>
  <c r="CI405" i="1"/>
  <c r="CH405" i="1"/>
  <c r="CG405" i="1"/>
  <c r="CF405" i="1"/>
  <c r="CE405" i="1"/>
  <c r="CD405" i="1"/>
  <c r="CC405" i="1"/>
  <c r="CB405" i="1"/>
  <c r="CA405" i="1"/>
  <c r="BZ405" i="1"/>
  <c r="BY405" i="1"/>
  <c r="BX405" i="1"/>
  <c r="BW405" i="1"/>
  <c r="BV405" i="1"/>
  <c r="BU405" i="1"/>
  <c r="CJ404" i="1"/>
  <c r="CI404" i="1"/>
  <c r="CH404" i="1"/>
  <c r="CG404" i="1"/>
  <c r="CF404" i="1"/>
  <c r="CE404" i="1"/>
  <c r="CD404" i="1"/>
  <c r="CC404" i="1"/>
  <c r="CB404" i="1"/>
  <c r="CA404" i="1"/>
  <c r="BZ404" i="1"/>
  <c r="BY404" i="1"/>
  <c r="BX404" i="1"/>
  <c r="BW404" i="1"/>
  <c r="BV404" i="1"/>
  <c r="BU404" i="1"/>
  <c r="CJ403" i="1"/>
  <c r="CI403" i="1"/>
  <c r="CH403" i="1"/>
  <c r="CG403" i="1"/>
  <c r="CF403" i="1"/>
  <c r="CE403" i="1"/>
  <c r="CD403" i="1"/>
  <c r="CC403" i="1"/>
  <c r="CB403" i="1"/>
  <c r="CA403" i="1"/>
  <c r="BZ403" i="1"/>
  <c r="BY403" i="1"/>
  <c r="BX403" i="1"/>
  <c r="BW403" i="1"/>
  <c r="BV403" i="1"/>
  <c r="BU403" i="1"/>
  <c r="CJ402" i="1"/>
  <c r="CI402" i="1"/>
  <c r="CH402" i="1"/>
  <c r="CG402" i="1"/>
  <c r="CF402" i="1"/>
  <c r="CE402" i="1"/>
  <c r="CD402" i="1"/>
  <c r="CC402" i="1"/>
  <c r="CB402" i="1"/>
  <c r="CA402" i="1"/>
  <c r="BZ402" i="1"/>
  <c r="BY402" i="1"/>
  <c r="BX402" i="1"/>
  <c r="BW402" i="1"/>
  <c r="BV402" i="1"/>
  <c r="BU402" i="1"/>
  <c r="CJ401" i="1"/>
  <c r="CI401" i="1"/>
  <c r="CH401" i="1"/>
  <c r="CG401" i="1"/>
  <c r="CF401" i="1"/>
  <c r="CE401" i="1"/>
  <c r="CD401" i="1"/>
  <c r="CC401" i="1"/>
  <c r="CB401" i="1"/>
  <c r="CA401" i="1"/>
  <c r="BZ401" i="1"/>
  <c r="BY401" i="1"/>
  <c r="BX401" i="1"/>
  <c r="BW401" i="1"/>
  <c r="BV401" i="1"/>
  <c r="BU401" i="1"/>
  <c r="CJ400" i="1"/>
  <c r="CI400" i="1"/>
  <c r="CH400" i="1"/>
  <c r="CG400" i="1"/>
  <c r="CF400" i="1"/>
  <c r="CE400" i="1"/>
  <c r="CD400" i="1"/>
  <c r="CC400" i="1"/>
  <c r="CB400" i="1"/>
  <c r="CA400" i="1"/>
  <c r="BZ400" i="1"/>
  <c r="BY400" i="1"/>
  <c r="BX400" i="1"/>
  <c r="BW400" i="1"/>
  <c r="BV400" i="1"/>
  <c r="BU400" i="1"/>
  <c r="CJ399" i="1"/>
  <c r="CI399" i="1"/>
  <c r="CH399" i="1"/>
  <c r="CG399" i="1"/>
  <c r="CF399" i="1"/>
  <c r="CE399" i="1"/>
  <c r="CD399" i="1"/>
  <c r="CC399" i="1"/>
  <c r="CB399" i="1"/>
  <c r="CA399" i="1"/>
  <c r="BZ399" i="1"/>
  <c r="BY399" i="1"/>
  <c r="BX399" i="1"/>
  <c r="BW399" i="1"/>
  <c r="BV399" i="1"/>
  <c r="BU399" i="1"/>
  <c r="CJ398" i="1"/>
  <c r="CI398" i="1"/>
  <c r="CH398" i="1"/>
  <c r="CG398" i="1"/>
  <c r="CF398" i="1"/>
  <c r="CE398" i="1"/>
  <c r="CD398" i="1"/>
  <c r="CC398" i="1"/>
  <c r="CB398" i="1"/>
  <c r="CA398" i="1"/>
  <c r="BZ398" i="1"/>
  <c r="BY398" i="1"/>
  <c r="BX398" i="1"/>
  <c r="BW398" i="1"/>
  <c r="BV398" i="1"/>
  <c r="BU398" i="1"/>
  <c r="CJ397" i="1"/>
  <c r="CI397" i="1"/>
  <c r="CH397" i="1"/>
  <c r="CG397" i="1"/>
  <c r="CF397" i="1"/>
  <c r="CE397" i="1"/>
  <c r="CD397" i="1"/>
  <c r="CC397" i="1"/>
  <c r="CB397" i="1"/>
  <c r="CA397" i="1"/>
  <c r="BZ397" i="1"/>
  <c r="BY397" i="1"/>
  <c r="BX397" i="1"/>
  <c r="BW397" i="1"/>
  <c r="BV397" i="1"/>
  <c r="BU397" i="1"/>
  <c r="CJ396" i="1"/>
  <c r="CI396" i="1"/>
  <c r="CH396" i="1"/>
  <c r="CG396" i="1"/>
  <c r="CF396" i="1"/>
  <c r="CE396" i="1"/>
  <c r="CD396" i="1"/>
  <c r="CC396" i="1"/>
  <c r="CB396" i="1"/>
  <c r="CA396" i="1"/>
  <c r="BZ396" i="1"/>
  <c r="BY396" i="1"/>
  <c r="BX396" i="1"/>
  <c r="BW396" i="1"/>
  <c r="BV396" i="1"/>
  <c r="BU396" i="1"/>
  <c r="CJ395" i="1"/>
  <c r="CI395" i="1"/>
  <c r="CH395" i="1"/>
  <c r="CG395" i="1"/>
  <c r="CF395" i="1"/>
  <c r="CE395" i="1"/>
  <c r="CD395" i="1"/>
  <c r="CC395" i="1"/>
  <c r="CB395" i="1"/>
  <c r="CA395" i="1"/>
  <c r="BZ395" i="1"/>
  <c r="BY395" i="1"/>
  <c r="BX395" i="1"/>
  <c r="BW395" i="1"/>
  <c r="BV395" i="1"/>
  <c r="BU395" i="1"/>
  <c r="CJ394" i="1"/>
  <c r="CI394" i="1"/>
  <c r="CH394" i="1"/>
  <c r="CG394" i="1"/>
  <c r="CF394" i="1"/>
  <c r="CE394" i="1"/>
  <c r="CD394" i="1"/>
  <c r="CC394" i="1"/>
  <c r="CB394" i="1"/>
  <c r="CA394" i="1"/>
  <c r="BZ394" i="1"/>
  <c r="BY394" i="1"/>
  <c r="BX394" i="1"/>
  <c r="BW394" i="1"/>
  <c r="BV394" i="1"/>
  <c r="BU394" i="1"/>
  <c r="CJ393" i="1"/>
  <c r="CI393" i="1"/>
  <c r="CH393" i="1"/>
  <c r="CG393" i="1"/>
  <c r="CF393" i="1"/>
  <c r="CE393" i="1"/>
  <c r="CD393" i="1"/>
  <c r="CC393" i="1"/>
  <c r="CB393" i="1"/>
  <c r="CA393" i="1"/>
  <c r="BZ393" i="1"/>
  <c r="BY393" i="1"/>
  <c r="BX393" i="1"/>
  <c r="BW393" i="1"/>
  <c r="BV393" i="1"/>
  <c r="BU393" i="1"/>
  <c r="CJ392" i="1"/>
  <c r="CI392" i="1"/>
  <c r="CH392" i="1"/>
  <c r="CG392" i="1"/>
  <c r="CF392" i="1"/>
  <c r="CE392" i="1"/>
  <c r="CD392" i="1"/>
  <c r="CC392" i="1"/>
  <c r="CB392" i="1"/>
  <c r="CA392" i="1"/>
  <c r="BZ392" i="1"/>
  <c r="BY392" i="1"/>
  <c r="BX392" i="1"/>
  <c r="BW392" i="1"/>
  <c r="BV392" i="1"/>
  <c r="BU392" i="1"/>
  <c r="CJ391" i="1"/>
  <c r="CI391" i="1"/>
  <c r="CH391" i="1"/>
  <c r="CG391" i="1"/>
  <c r="CF391" i="1"/>
  <c r="CE391" i="1"/>
  <c r="CD391" i="1"/>
  <c r="CC391" i="1"/>
  <c r="CB391" i="1"/>
  <c r="CA391" i="1"/>
  <c r="BZ391" i="1"/>
  <c r="BY391" i="1"/>
  <c r="BX391" i="1"/>
  <c r="BW391" i="1"/>
  <c r="BV391" i="1"/>
  <c r="BU391" i="1"/>
  <c r="CJ390" i="1"/>
  <c r="CI390" i="1"/>
  <c r="CH390" i="1"/>
  <c r="CG390" i="1"/>
  <c r="CF390" i="1"/>
  <c r="CE390" i="1"/>
  <c r="CD390" i="1"/>
  <c r="CC390" i="1"/>
  <c r="CB390" i="1"/>
  <c r="CA390" i="1"/>
  <c r="BZ390" i="1"/>
  <c r="BY390" i="1"/>
  <c r="BX390" i="1"/>
  <c r="BW390" i="1"/>
  <c r="BV390" i="1"/>
  <c r="BU390" i="1"/>
  <c r="CJ389" i="1"/>
  <c r="CI389" i="1"/>
  <c r="CH389" i="1"/>
  <c r="CG389" i="1"/>
  <c r="CF389" i="1"/>
  <c r="CE389" i="1"/>
  <c r="CD389" i="1"/>
  <c r="CC389" i="1"/>
  <c r="CB389" i="1"/>
  <c r="CA389" i="1"/>
  <c r="BZ389" i="1"/>
  <c r="BY389" i="1"/>
  <c r="BX389" i="1"/>
  <c r="BW389" i="1"/>
  <c r="BV389" i="1"/>
  <c r="BU389" i="1"/>
  <c r="CJ388" i="1"/>
  <c r="CI388" i="1"/>
  <c r="CH388" i="1"/>
  <c r="CG388" i="1"/>
  <c r="CF388" i="1"/>
  <c r="CE388" i="1"/>
  <c r="CD388" i="1"/>
  <c r="CC388" i="1"/>
  <c r="CB388" i="1"/>
  <c r="CA388" i="1"/>
  <c r="BZ388" i="1"/>
  <c r="BY388" i="1"/>
  <c r="BX388" i="1"/>
  <c r="BW388" i="1"/>
  <c r="BV388" i="1"/>
  <c r="BU388" i="1"/>
  <c r="CJ387" i="1"/>
  <c r="CI387" i="1"/>
  <c r="CH387" i="1"/>
  <c r="CG387" i="1"/>
  <c r="CF387" i="1"/>
  <c r="CE387" i="1"/>
  <c r="CD387" i="1"/>
  <c r="CC387" i="1"/>
  <c r="CB387" i="1"/>
  <c r="CA387" i="1"/>
  <c r="BZ387" i="1"/>
  <c r="BY387" i="1"/>
  <c r="BX387" i="1"/>
  <c r="BW387" i="1"/>
  <c r="BV387" i="1"/>
  <c r="BU387" i="1"/>
  <c r="CJ386" i="1"/>
  <c r="CI386" i="1"/>
  <c r="CH386" i="1"/>
  <c r="CG386" i="1"/>
  <c r="CF386" i="1"/>
  <c r="CE386" i="1"/>
  <c r="CD386" i="1"/>
  <c r="CC386" i="1"/>
  <c r="CB386" i="1"/>
  <c r="CA386" i="1"/>
  <c r="BZ386" i="1"/>
  <c r="BY386" i="1"/>
  <c r="BX386" i="1"/>
  <c r="BW386" i="1"/>
  <c r="BV386" i="1"/>
  <c r="BU386" i="1"/>
  <c r="CJ385" i="1"/>
  <c r="CI385" i="1"/>
  <c r="CH385" i="1"/>
  <c r="CG385" i="1"/>
  <c r="CF385" i="1"/>
  <c r="CE385" i="1"/>
  <c r="CD385" i="1"/>
  <c r="CC385" i="1"/>
  <c r="CB385" i="1"/>
  <c r="CA385" i="1"/>
  <c r="BZ385" i="1"/>
  <c r="BY385" i="1"/>
  <c r="BX385" i="1"/>
  <c r="BW385" i="1"/>
  <c r="BV385" i="1"/>
  <c r="BU385" i="1"/>
  <c r="CJ384" i="1"/>
  <c r="CI384" i="1"/>
  <c r="CH384" i="1"/>
  <c r="CG384" i="1"/>
  <c r="CF384" i="1"/>
  <c r="CE384" i="1"/>
  <c r="CD384" i="1"/>
  <c r="CC384" i="1"/>
  <c r="CB384" i="1"/>
  <c r="CA384" i="1"/>
  <c r="BZ384" i="1"/>
  <c r="BY384" i="1"/>
  <c r="BX384" i="1"/>
  <c r="BW384" i="1"/>
  <c r="BV384" i="1"/>
  <c r="BU384" i="1"/>
  <c r="CJ383" i="1"/>
  <c r="CI383" i="1"/>
  <c r="CH383" i="1"/>
  <c r="CG383" i="1"/>
  <c r="CF383" i="1"/>
  <c r="CE383" i="1"/>
  <c r="CD383" i="1"/>
  <c r="CC383" i="1"/>
  <c r="CB383" i="1"/>
  <c r="CA383" i="1"/>
  <c r="BZ383" i="1"/>
  <c r="BY383" i="1"/>
  <c r="BX383" i="1"/>
  <c r="BW383" i="1"/>
  <c r="BV383" i="1"/>
  <c r="BU383" i="1"/>
  <c r="CJ382" i="1"/>
  <c r="CI382" i="1"/>
  <c r="CH382" i="1"/>
  <c r="CG382" i="1"/>
  <c r="CF382" i="1"/>
  <c r="CE382" i="1"/>
  <c r="CD382" i="1"/>
  <c r="CC382" i="1"/>
  <c r="CB382" i="1"/>
  <c r="CA382" i="1"/>
  <c r="BZ382" i="1"/>
  <c r="BY382" i="1"/>
  <c r="BX382" i="1"/>
  <c r="BW382" i="1"/>
  <c r="BV382" i="1"/>
  <c r="BU382" i="1"/>
  <c r="CJ381" i="1"/>
  <c r="CI381" i="1"/>
  <c r="CH381" i="1"/>
  <c r="CG381" i="1"/>
  <c r="CF381" i="1"/>
  <c r="CE381" i="1"/>
  <c r="CD381" i="1"/>
  <c r="CC381" i="1"/>
  <c r="CB381" i="1"/>
  <c r="CA381" i="1"/>
  <c r="BZ381" i="1"/>
  <c r="BY381" i="1"/>
  <c r="BX381" i="1"/>
  <c r="BW381" i="1"/>
  <c r="BV381" i="1"/>
  <c r="BU381" i="1"/>
  <c r="CJ380" i="1"/>
  <c r="CI380" i="1"/>
  <c r="CH380" i="1"/>
  <c r="CG380" i="1"/>
  <c r="CF380" i="1"/>
  <c r="CE380" i="1"/>
  <c r="CD380" i="1"/>
  <c r="CC380" i="1"/>
  <c r="CB380" i="1"/>
  <c r="CA380" i="1"/>
  <c r="BZ380" i="1"/>
  <c r="BY380" i="1"/>
  <c r="BX380" i="1"/>
  <c r="BW380" i="1"/>
  <c r="BV380" i="1"/>
  <c r="BU380" i="1"/>
  <c r="CJ379" i="1"/>
  <c r="CI379" i="1"/>
  <c r="CH379" i="1"/>
  <c r="CG379" i="1"/>
  <c r="CF379" i="1"/>
  <c r="CE379" i="1"/>
  <c r="CD379" i="1"/>
  <c r="CC379" i="1"/>
  <c r="CB379" i="1"/>
  <c r="CA379" i="1"/>
  <c r="BZ379" i="1"/>
  <c r="BY379" i="1"/>
  <c r="BX379" i="1"/>
  <c r="BW379" i="1"/>
  <c r="BV379" i="1"/>
  <c r="BU379" i="1"/>
  <c r="CJ378" i="1"/>
  <c r="CI378" i="1"/>
  <c r="CH378" i="1"/>
  <c r="CG378" i="1"/>
  <c r="CF378" i="1"/>
  <c r="CE378" i="1"/>
  <c r="CD378" i="1"/>
  <c r="CC378" i="1"/>
  <c r="CB378" i="1"/>
  <c r="CA378" i="1"/>
  <c r="BZ378" i="1"/>
  <c r="BY378" i="1"/>
  <c r="BX378" i="1"/>
  <c r="BW378" i="1"/>
  <c r="BV378" i="1"/>
  <c r="BU378" i="1"/>
  <c r="CJ377" i="1"/>
  <c r="CI377" i="1"/>
  <c r="CH377" i="1"/>
  <c r="CG377" i="1"/>
  <c r="CF377" i="1"/>
  <c r="CE377" i="1"/>
  <c r="CD377" i="1"/>
  <c r="CC377" i="1"/>
  <c r="CB377" i="1"/>
  <c r="CA377" i="1"/>
  <c r="BZ377" i="1"/>
  <c r="BY377" i="1"/>
  <c r="BX377" i="1"/>
  <c r="BW377" i="1"/>
  <c r="BV377" i="1"/>
  <c r="BU377" i="1"/>
  <c r="CJ376" i="1"/>
  <c r="CI376" i="1"/>
  <c r="CH376" i="1"/>
  <c r="CG376" i="1"/>
  <c r="CF376" i="1"/>
  <c r="CE376" i="1"/>
  <c r="CD376" i="1"/>
  <c r="CC376" i="1"/>
  <c r="CB376" i="1"/>
  <c r="CA376" i="1"/>
  <c r="BZ376" i="1"/>
  <c r="BY376" i="1"/>
  <c r="BX376" i="1"/>
  <c r="BW376" i="1"/>
  <c r="BV376" i="1"/>
  <c r="BU376" i="1"/>
  <c r="CJ375" i="1"/>
  <c r="CI375" i="1"/>
  <c r="CH375" i="1"/>
  <c r="CG375" i="1"/>
  <c r="CF375" i="1"/>
  <c r="CE375" i="1"/>
  <c r="CD375" i="1"/>
  <c r="CC375" i="1"/>
  <c r="CB375" i="1"/>
  <c r="CA375" i="1"/>
  <c r="BZ375" i="1"/>
  <c r="BY375" i="1"/>
  <c r="BX375" i="1"/>
  <c r="BW375" i="1"/>
  <c r="BV375" i="1"/>
  <c r="BU375" i="1"/>
  <c r="CJ374" i="1"/>
  <c r="CI374" i="1"/>
  <c r="CH374" i="1"/>
  <c r="CG374" i="1"/>
  <c r="CF374" i="1"/>
  <c r="CE374" i="1"/>
  <c r="CD374" i="1"/>
  <c r="CC374" i="1"/>
  <c r="CB374" i="1"/>
  <c r="CA374" i="1"/>
  <c r="BZ374" i="1"/>
  <c r="BY374" i="1"/>
  <c r="BX374" i="1"/>
  <c r="BW374" i="1"/>
  <c r="BV374" i="1"/>
  <c r="BU374" i="1"/>
  <c r="CJ373" i="1"/>
  <c r="CI373" i="1"/>
  <c r="CH373" i="1"/>
  <c r="CG373" i="1"/>
  <c r="CF373" i="1"/>
  <c r="CE373" i="1"/>
  <c r="CD373" i="1"/>
  <c r="CC373" i="1"/>
  <c r="CB373" i="1"/>
  <c r="CA373" i="1"/>
  <c r="BZ373" i="1"/>
  <c r="BY373" i="1"/>
  <c r="BX373" i="1"/>
  <c r="BW373" i="1"/>
  <c r="BV373" i="1"/>
  <c r="BU373" i="1"/>
  <c r="CJ372" i="1"/>
  <c r="CI372" i="1"/>
  <c r="CH372" i="1"/>
  <c r="CG372" i="1"/>
  <c r="CF372" i="1"/>
  <c r="CE372" i="1"/>
  <c r="CD372" i="1"/>
  <c r="CC372" i="1"/>
  <c r="CB372" i="1"/>
  <c r="CA372" i="1"/>
  <c r="BZ372" i="1"/>
  <c r="BY372" i="1"/>
  <c r="BX372" i="1"/>
  <c r="BW372" i="1"/>
  <c r="BV372" i="1"/>
  <c r="BU372" i="1"/>
  <c r="CJ371" i="1"/>
  <c r="CI371" i="1"/>
  <c r="CH371" i="1"/>
  <c r="CG371" i="1"/>
  <c r="CF371" i="1"/>
  <c r="CE371" i="1"/>
  <c r="CD371" i="1"/>
  <c r="CC371" i="1"/>
  <c r="CB371" i="1"/>
  <c r="CA371" i="1"/>
  <c r="BZ371" i="1"/>
  <c r="BY371" i="1"/>
  <c r="BX371" i="1"/>
  <c r="BW371" i="1"/>
  <c r="BV371" i="1"/>
  <c r="BU371" i="1"/>
  <c r="CJ370" i="1"/>
  <c r="CI370" i="1"/>
  <c r="CH370" i="1"/>
  <c r="CG370" i="1"/>
  <c r="CF370" i="1"/>
  <c r="CE370" i="1"/>
  <c r="CD370" i="1"/>
  <c r="CC370" i="1"/>
  <c r="CB370" i="1"/>
  <c r="CA370" i="1"/>
  <c r="BZ370" i="1"/>
  <c r="BY370" i="1"/>
  <c r="BX370" i="1"/>
  <c r="BW370" i="1"/>
  <c r="BV370" i="1"/>
  <c r="BU370" i="1"/>
  <c r="CJ369" i="1"/>
  <c r="CI369" i="1"/>
  <c r="CH369" i="1"/>
  <c r="CG369" i="1"/>
  <c r="CF369" i="1"/>
  <c r="CE369" i="1"/>
  <c r="CD369" i="1"/>
  <c r="CC369" i="1"/>
  <c r="CB369" i="1"/>
  <c r="CA369" i="1"/>
  <c r="BZ369" i="1"/>
  <c r="BY369" i="1"/>
  <c r="BX369" i="1"/>
  <c r="BW369" i="1"/>
  <c r="BV369" i="1"/>
  <c r="BU369" i="1"/>
  <c r="CJ368" i="1"/>
  <c r="CI368" i="1"/>
  <c r="CH368" i="1"/>
  <c r="CG368" i="1"/>
  <c r="CF368" i="1"/>
  <c r="CE368" i="1"/>
  <c r="CD368" i="1"/>
  <c r="CC368" i="1"/>
  <c r="CB368" i="1"/>
  <c r="CA368" i="1"/>
  <c r="BZ368" i="1"/>
  <c r="BY368" i="1"/>
  <c r="BX368" i="1"/>
  <c r="BW368" i="1"/>
  <c r="BV368" i="1"/>
  <c r="BU368" i="1"/>
  <c r="CJ367" i="1"/>
  <c r="CI367" i="1"/>
  <c r="CH367" i="1"/>
  <c r="CG367" i="1"/>
  <c r="CF367" i="1"/>
  <c r="CE367" i="1"/>
  <c r="CD367" i="1"/>
  <c r="CC367" i="1"/>
  <c r="CB367" i="1"/>
  <c r="CA367" i="1"/>
  <c r="BZ367" i="1"/>
  <c r="BY367" i="1"/>
  <c r="BX367" i="1"/>
  <c r="BW367" i="1"/>
  <c r="BV367" i="1"/>
  <c r="BU367" i="1"/>
  <c r="CJ366" i="1"/>
  <c r="CI366" i="1"/>
  <c r="CH366" i="1"/>
  <c r="CG366" i="1"/>
  <c r="CF366" i="1"/>
  <c r="CE366" i="1"/>
  <c r="CD366" i="1"/>
  <c r="CC366" i="1"/>
  <c r="CB366" i="1"/>
  <c r="CA366" i="1"/>
  <c r="BZ366" i="1"/>
  <c r="BY366" i="1"/>
  <c r="BX366" i="1"/>
  <c r="BW366" i="1"/>
  <c r="BV366" i="1"/>
  <c r="BU366" i="1"/>
  <c r="CJ365" i="1"/>
  <c r="CI365" i="1"/>
  <c r="CH365" i="1"/>
  <c r="CG365" i="1"/>
  <c r="CF365" i="1"/>
  <c r="CE365" i="1"/>
  <c r="CD365" i="1"/>
  <c r="CC365" i="1"/>
  <c r="CB365" i="1"/>
  <c r="CA365" i="1"/>
  <c r="BZ365" i="1"/>
  <c r="BY365" i="1"/>
  <c r="BX365" i="1"/>
  <c r="BW365" i="1"/>
  <c r="BV365" i="1"/>
  <c r="BU365" i="1"/>
  <c r="CJ364" i="1"/>
  <c r="CI364" i="1"/>
  <c r="CH364" i="1"/>
  <c r="CG364" i="1"/>
  <c r="CF364" i="1"/>
  <c r="CE364" i="1"/>
  <c r="CD364" i="1"/>
  <c r="CC364" i="1"/>
  <c r="CB364" i="1"/>
  <c r="CA364" i="1"/>
  <c r="BZ364" i="1"/>
  <c r="BY364" i="1"/>
  <c r="BX364" i="1"/>
  <c r="BW364" i="1"/>
  <c r="BV364" i="1"/>
  <c r="BU364" i="1"/>
  <c r="CJ363" i="1"/>
  <c r="CI363" i="1"/>
  <c r="CH363" i="1"/>
  <c r="CG363" i="1"/>
  <c r="CF363" i="1"/>
  <c r="CE363" i="1"/>
  <c r="CD363" i="1"/>
  <c r="CC363" i="1"/>
  <c r="CB363" i="1"/>
  <c r="CA363" i="1"/>
  <c r="BZ363" i="1"/>
  <c r="BY363" i="1"/>
  <c r="BX363" i="1"/>
  <c r="BW363" i="1"/>
  <c r="BV363" i="1"/>
  <c r="BU363" i="1"/>
  <c r="CJ362" i="1"/>
  <c r="CI362" i="1"/>
  <c r="CH362" i="1"/>
  <c r="CG362" i="1"/>
  <c r="CF362" i="1"/>
  <c r="CE362" i="1"/>
  <c r="CD362" i="1"/>
  <c r="CC362" i="1"/>
  <c r="CB362" i="1"/>
  <c r="CA362" i="1"/>
  <c r="BZ362" i="1"/>
  <c r="BY362" i="1"/>
  <c r="BX362" i="1"/>
  <c r="BW362" i="1"/>
  <c r="BV362" i="1"/>
  <c r="BU362" i="1"/>
  <c r="CJ361" i="1"/>
  <c r="CI361" i="1"/>
  <c r="CH361" i="1"/>
  <c r="CG361" i="1"/>
  <c r="CF361" i="1"/>
  <c r="CE361" i="1"/>
  <c r="CD361" i="1"/>
  <c r="CC361" i="1"/>
  <c r="CB361" i="1"/>
  <c r="CA361" i="1"/>
  <c r="BZ361" i="1"/>
  <c r="BY361" i="1"/>
  <c r="BX361" i="1"/>
  <c r="BW361" i="1"/>
  <c r="BV361" i="1"/>
  <c r="BU361" i="1"/>
  <c r="CJ360" i="1"/>
  <c r="CI360" i="1"/>
  <c r="CH360" i="1"/>
  <c r="CG360" i="1"/>
  <c r="CF360" i="1"/>
  <c r="CE360" i="1"/>
  <c r="CD360" i="1"/>
  <c r="CC360" i="1"/>
  <c r="CB360" i="1"/>
  <c r="CA360" i="1"/>
  <c r="BZ360" i="1"/>
  <c r="BY360" i="1"/>
  <c r="BX360" i="1"/>
  <c r="BW360" i="1"/>
  <c r="BV360" i="1"/>
  <c r="BU360" i="1"/>
  <c r="CJ359" i="1"/>
  <c r="CI359" i="1"/>
  <c r="CH359" i="1"/>
  <c r="CG359" i="1"/>
  <c r="CF359" i="1"/>
  <c r="CE359" i="1"/>
  <c r="CD359" i="1"/>
  <c r="CC359" i="1"/>
  <c r="CB359" i="1"/>
  <c r="CA359" i="1"/>
  <c r="BZ359" i="1"/>
  <c r="BY359" i="1"/>
  <c r="BX359" i="1"/>
  <c r="BW359" i="1"/>
  <c r="BV359" i="1"/>
  <c r="BU359" i="1"/>
  <c r="CJ358" i="1"/>
  <c r="CI358" i="1"/>
  <c r="CH358" i="1"/>
  <c r="CG358" i="1"/>
  <c r="CF358" i="1"/>
  <c r="CE358" i="1"/>
  <c r="CD358" i="1"/>
  <c r="CC358" i="1"/>
  <c r="CB358" i="1"/>
  <c r="CA358" i="1"/>
  <c r="BZ358" i="1"/>
  <c r="BY358" i="1"/>
  <c r="BX358" i="1"/>
  <c r="BW358" i="1"/>
  <c r="BV358" i="1"/>
  <c r="BU358" i="1"/>
  <c r="CJ357" i="1"/>
  <c r="CI357" i="1"/>
  <c r="CH357" i="1"/>
  <c r="CG357" i="1"/>
  <c r="CF357" i="1"/>
  <c r="CE357" i="1"/>
  <c r="CD357" i="1"/>
  <c r="CC357" i="1"/>
  <c r="CB357" i="1"/>
  <c r="CA357" i="1"/>
  <c r="BZ357" i="1"/>
  <c r="BY357" i="1"/>
  <c r="BX357" i="1"/>
  <c r="BW357" i="1"/>
  <c r="BV357" i="1"/>
  <c r="BU357" i="1"/>
  <c r="CJ356" i="1"/>
  <c r="CI356" i="1"/>
  <c r="CH356" i="1"/>
  <c r="CG356" i="1"/>
  <c r="CF356" i="1"/>
  <c r="CE356" i="1"/>
  <c r="CD356" i="1"/>
  <c r="CC356" i="1"/>
  <c r="CB356" i="1"/>
  <c r="CA356" i="1"/>
  <c r="BZ356" i="1"/>
  <c r="BY356" i="1"/>
  <c r="BX356" i="1"/>
  <c r="BW356" i="1"/>
  <c r="BV356" i="1"/>
  <c r="BU356" i="1"/>
  <c r="CJ355" i="1"/>
  <c r="CI355" i="1"/>
  <c r="CH355" i="1"/>
  <c r="CG355" i="1"/>
  <c r="CF355" i="1"/>
  <c r="CE355" i="1"/>
  <c r="CD355" i="1"/>
  <c r="CC355" i="1"/>
  <c r="CB355" i="1"/>
  <c r="CA355" i="1"/>
  <c r="BZ355" i="1"/>
  <c r="BY355" i="1"/>
  <c r="BX355" i="1"/>
  <c r="BW355" i="1"/>
  <c r="BV355" i="1"/>
  <c r="BU355" i="1"/>
  <c r="CJ354" i="1"/>
  <c r="CI354" i="1"/>
  <c r="CH354" i="1"/>
  <c r="CG354" i="1"/>
  <c r="CF354" i="1"/>
  <c r="CE354" i="1"/>
  <c r="CD354" i="1"/>
  <c r="CC354" i="1"/>
  <c r="CB354" i="1"/>
  <c r="CA354" i="1"/>
  <c r="BZ354" i="1"/>
  <c r="BY354" i="1"/>
  <c r="BX354" i="1"/>
  <c r="BW354" i="1"/>
  <c r="BV354" i="1"/>
  <c r="BU354" i="1"/>
  <c r="CJ353" i="1"/>
  <c r="CI353" i="1"/>
  <c r="CH353" i="1"/>
  <c r="CG353" i="1"/>
  <c r="CF353" i="1"/>
  <c r="CE353" i="1"/>
  <c r="CD353" i="1"/>
  <c r="CC353" i="1"/>
  <c r="CB353" i="1"/>
  <c r="CA353" i="1"/>
  <c r="BZ353" i="1"/>
  <c r="BY353" i="1"/>
  <c r="BX353" i="1"/>
  <c r="BW353" i="1"/>
  <c r="BV353" i="1"/>
  <c r="BU353" i="1"/>
  <c r="CJ352" i="1"/>
  <c r="CI352" i="1"/>
  <c r="CH352" i="1"/>
  <c r="CG352" i="1"/>
  <c r="CF352" i="1"/>
  <c r="CE352" i="1"/>
  <c r="CD352" i="1"/>
  <c r="CC352" i="1"/>
  <c r="CB352" i="1"/>
  <c r="CA352" i="1"/>
  <c r="BZ352" i="1"/>
  <c r="BY352" i="1"/>
  <c r="BX352" i="1"/>
  <c r="BW352" i="1"/>
  <c r="BV352" i="1"/>
  <c r="BU352" i="1"/>
  <c r="CJ351" i="1"/>
  <c r="CI351" i="1"/>
  <c r="CH351" i="1"/>
  <c r="CG351" i="1"/>
  <c r="CF351" i="1"/>
  <c r="CE351" i="1"/>
  <c r="CD351" i="1"/>
  <c r="CC351" i="1"/>
  <c r="CB351" i="1"/>
  <c r="CA351" i="1"/>
  <c r="BZ351" i="1"/>
  <c r="BY351" i="1"/>
  <c r="BX351" i="1"/>
  <c r="BW351" i="1"/>
  <c r="BV351" i="1"/>
  <c r="BU351" i="1"/>
  <c r="CJ350" i="1"/>
  <c r="CI350" i="1"/>
  <c r="CH350" i="1"/>
  <c r="CG350" i="1"/>
  <c r="CF350" i="1"/>
  <c r="CE350" i="1"/>
  <c r="CD350" i="1"/>
  <c r="CC350" i="1"/>
  <c r="CB350" i="1"/>
  <c r="CA350" i="1"/>
  <c r="BZ350" i="1"/>
  <c r="BY350" i="1"/>
  <c r="BX350" i="1"/>
  <c r="BW350" i="1"/>
  <c r="BV350" i="1"/>
  <c r="BU350" i="1"/>
  <c r="CJ349" i="1"/>
  <c r="CI349" i="1"/>
  <c r="CH349" i="1"/>
  <c r="CG349" i="1"/>
  <c r="CF349" i="1"/>
  <c r="CE349" i="1"/>
  <c r="CD349" i="1"/>
  <c r="CC349" i="1"/>
  <c r="CB349" i="1"/>
  <c r="CA349" i="1"/>
  <c r="BZ349" i="1"/>
  <c r="BY349" i="1"/>
  <c r="BX349" i="1"/>
  <c r="BW349" i="1"/>
  <c r="BV349" i="1"/>
  <c r="BU349" i="1"/>
  <c r="CJ348" i="1"/>
  <c r="CI348" i="1"/>
  <c r="CH348" i="1"/>
  <c r="CG348" i="1"/>
  <c r="CF348" i="1"/>
  <c r="CE348" i="1"/>
  <c r="CD348" i="1"/>
  <c r="CC348" i="1"/>
  <c r="CB348" i="1"/>
  <c r="CA348" i="1"/>
  <c r="BZ348" i="1"/>
  <c r="BY348" i="1"/>
  <c r="BX348" i="1"/>
  <c r="BW348" i="1"/>
  <c r="BV348" i="1"/>
  <c r="BU348" i="1"/>
  <c r="CJ347" i="1"/>
  <c r="CI347" i="1"/>
  <c r="CH347" i="1"/>
  <c r="CG347" i="1"/>
  <c r="CF347" i="1"/>
  <c r="CE347" i="1"/>
  <c r="CD347" i="1"/>
  <c r="CC347" i="1"/>
  <c r="CB347" i="1"/>
  <c r="CA347" i="1"/>
  <c r="BZ347" i="1"/>
  <c r="BY347" i="1"/>
  <c r="BX347" i="1"/>
  <c r="BW347" i="1"/>
  <c r="BV347" i="1"/>
  <c r="BU347" i="1"/>
  <c r="CJ346" i="1"/>
  <c r="CI346" i="1"/>
  <c r="CH346" i="1"/>
  <c r="CG346" i="1"/>
  <c r="CF346" i="1"/>
  <c r="CE346" i="1"/>
  <c r="CD346" i="1"/>
  <c r="CC346" i="1"/>
  <c r="CB346" i="1"/>
  <c r="CA346" i="1"/>
  <c r="BZ346" i="1"/>
  <c r="BY346" i="1"/>
  <c r="BX346" i="1"/>
  <c r="BW346" i="1"/>
  <c r="BV346" i="1"/>
  <c r="BU346" i="1"/>
  <c r="CJ345" i="1"/>
  <c r="CI345" i="1"/>
  <c r="CH345" i="1"/>
  <c r="CG345" i="1"/>
  <c r="CF345" i="1"/>
  <c r="CE345" i="1"/>
  <c r="CD345" i="1"/>
  <c r="CC345" i="1"/>
  <c r="CB345" i="1"/>
  <c r="CA345" i="1"/>
  <c r="BZ345" i="1"/>
  <c r="BY345" i="1"/>
  <c r="BX345" i="1"/>
  <c r="BW345" i="1"/>
  <c r="BV345" i="1"/>
  <c r="BU345" i="1"/>
  <c r="CJ344" i="1"/>
  <c r="CI344" i="1"/>
  <c r="CH344" i="1"/>
  <c r="CG344" i="1"/>
  <c r="CF344" i="1"/>
  <c r="CE344" i="1"/>
  <c r="CD344" i="1"/>
  <c r="CC344" i="1"/>
  <c r="CB344" i="1"/>
  <c r="CA344" i="1"/>
  <c r="BZ344" i="1"/>
  <c r="BY344" i="1"/>
  <c r="BX344" i="1"/>
  <c r="BW344" i="1"/>
  <c r="BV344" i="1"/>
  <c r="BU344" i="1"/>
  <c r="CJ343" i="1"/>
  <c r="CI343" i="1"/>
  <c r="CH343" i="1"/>
  <c r="CG343" i="1"/>
  <c r="CF343" i="1"/>
  <c r="CE343" i="1"/>
  <c r="CD343" i="1"/>
  <c r="CC343" i="1"/>
  <c r="CB343" i="1"/>
  <c r="CA343" i="1"/>
  <c r="BZ343" i="1"/>
  <c r="BY343" i="1"/>
  <c r="BX343" i="1"/>
  <c r="BW343" i="1"/>
  <c r="BV343" i="1"/>
  <c r="BU343" i="1"/>
  <c r="CJ342" i="1"/>
  <c r="CI342" i="1"/>
  <c r="CH342" i="1"/>
  <c r="CG342" i="1"/>
  <c r="CF342" i="1"/>
  <c r="CE342" i="1"/>
  <c r="CD342" i="1"/>
  <c r="CC342" i="1"/>
  <c r="CB342" i="1"/>
  <c r="CA342" i="1"/>
  <c r="BZ342" i="1"/>
  <c r="BY342" i="1"/>
  <c r="BX342" i="1"/>
  <c r="BW342" i="1"/>
  <c r="BV342" i="1"/>
  <c r="BU342" i="1"/>
  <c r="CJ341" i="1"/>
  <c r="CI341" i="1"/>
  <c r="CH341" i="1"/>
  <c r="CG341" i="1"/>
  <c r="CF341" i="1"/>
  <c r="CE341" i="1"/>
  <c r="CD341" i="1"/>
  <c r="CC341" i="1"/>
  <c r="CB341" i="1"/>
  <c r="CA341" i="1"/>
  <c r="BZ341" i="1"/>
  <c r="BY341" i="1"/>
  <c r="BX341" i="1"/>
  <c r="BW341" i="1"/>
  <c r="BV341" i="1"/>
  <c r="BU341" i="1"/>
  <c r="CJ340" i="1"/>
  <c r="CI340" i="1"/>
  <c r="CH340" i="1"/>
  <c r="CG340" i="1"/>
  <c r="CF340" i="1"/>
  <c r="CE340" i="1"/>
  <c r="CD340" i="1"/>
  <c r="CC340" i="1"/>
  <c r="CB340" i="1"/>
  <c r="CA340" i="1"/>
  <c r="BZ340" i="1"/>
  <c r="BY340" i="1"/>
  <c r="BX340" i="1"/>
  <c r="BW340" i="1"/>
  <c r="BV340" i="1"/>
  <c r="BU340" i="1"/>
  <c r="CJ339" i="1"/>
  <c r="CI339" i="1"/>
  <c r="CH339" i="1"/>
  <c r="CG339" i="1"/>
  <c r="CF339" i="1"/>
  <c r="CE339" i="1"/>
  <c r="CD339" i="1"/>
  <c r="CC339" i="1"/>
  <c r="CB339" i="1"/>
  <c r="CA339" i="1"/>
  <c r="BZ339" i="1"/>
  <c r="BY339" i="1"/>
  <c r="BX339" i="1"/>
  <c r="BW339" i="1"/>
  <c r="BV339" i="1"/>
  <c r="BU339" i="1"/>
  <c r="CJ338" i="1"/>
  <c r="CI338" i="1"/>
  <c r="CH338" i="1"/>
  <c r="CG338" i="1"/>
  <c r="CF338" i="1"/>
  <c r="CE338" i="1"/>
  <c r="CD338" i="1"/>
  <c r="CC338" i="1"/>
  <c r="CB338" i="1"/>
  <c r="CA338" i="1"/>
  <c r="BZ338" i="1"/>
  <c r="BY338" i="1"/>
  <c r="BX338" i="1"/>
  <c r="BW338" i="1"/>
  <c r="BV338" i="1"/>
  <c r="BU338" i="1"/>
  <c r="CJ337" i="1"/>
  <c r="CI337" i="1"/>
  <c r="CH337" i="1"/>
  <c r="CG337" i="1"/>
  <c r="CF337" i="1"/>
  <c r="CE337" i="1"/>
  <c r="CD337" i="1"/>
  <c r="CC337" i="1"/>
  <c r="CB337" i="1"/>
  <c r="CA337" i="1"/>
  <c r="BZ337" i="1"/>
  <c r="BY337" i="1"/>
  <c r="BX337" i="1"/>
  <c r="BW337" i="1"/>
  <c r="BV337" i="1"/>
  <c r="BU337" i="1"/>
  <c r="CJ336" i="1"/>
  <c r="CI336" i="1"/>
  <c r="CH336" i="1"/>
  <c r="CG336" i="1"/>
  <c r="CF336" i="1"/>
  <c r="CE336" i="1"/>
  <c r="CD336" i="1"/>
  <c r="CC336" i="1"/>
  <c r="CB336" i="1"/>
  <c r="CA336" i="1"/>
  <c r="BZ336" i="1"/>
  <c r="BY336" i="1"/>
  <c r="BX336" i="1"/>
  <c r="BW336" i="1"/>
  <c r="BV336" i="1"/>
  <c r="BU336" i="1"/>
  <c r="CJ335" i="1"/>
  <c r="CI335" i="1"/>
  <c r="CH335" i="1"/>
  <c r="CG335" i="1"/>
  <c r="CF335" i="1"/>
  <c r="CE335" i="1"/>
  <c r="CD335" i="1"/>
  <c r="CC335" i="1"/>
  <c r="CB335" i="1"/>
  <c r="CA335" i="1"/>
  <c r="BZ335" i="1"/>
  <c r="BY335" i="1"/>
  <c r="BX335" i="1"/>
  <c r="BW335" i="1"/>
  <c r="BV335" i="1"/>
  <c r="BU335" i="1"/>
  <c r="CJ334" i="1"/>
  <c r="CI334" i="1"/>
  <c r="CH334" i="1"/>
  <c r="CG334" i="1"/>
  <c r="CF334" i="1"/>
  <c r="CE334" i="1"/>
  <c r="CD334" i="1"/>
  <c r="CC334" i="1"/>
  <c r="CB334" i="1"/>
  <c r="CA334" i="1"/>
  <c r="BZ334" i="1"/>
  <c r="BY334" i="1"/>
  <c r="BX334" i="1"/>
  <c r="BW334" i="1"/>
  <c r="BV334" i="1"/>
  <c r="BU334" i="1"/>
  <c r="CJ333" i="1"/>
  <c r="CI333" i="1"/>
  <c r="CH333" i="1"/>
  <c r="CG333" i="1"/>
  <c r="CF333" i="1"/>
  <c r="CE333" i="1"/>
  <c r="CD333" i="1"/>
  <c r="CC333" i="1"/>
  <c r="CB333" i="1"/>
  <c r="CA333" i="1"/>
  <c r="BZ333" i="1"/>
  <c r="BY333" i="1"/>
  <c r="BX333" i="1"/>
  <c r="BW333" i="1"/>
  <c r="BV333" i="1"/>
  <c r="BU333" i="1"/>
  <c r="CJ332" i="1"/>
  <c r="CI332" i="1"/>
  <c r="CH332" i="1"/>
  <c r="CG332" i="1"/>
  <c r="CF332" i="1"/>
  <c r="CE332" i="1"/>
  <c r="CD332" i="1"/>
  <c r="CC332" i="1"/>
  <c r="CB332" i="1"/>
  <c r="CA332" i="1"/>
  <c r="BZ332" i="1"/>
  <c r="BY332" i="1"/>
  <c r="BX332" i="1"/>
  <c r="BW332" i="1"/>
  <c r="BV332" i="1"/>
  <c r="BU332" i="1"/>
  <c r="CJ331" i="1"/>
  <c r="CI331" i="1"/>
  <c r="CH331" i="1"/>
  <c r="CG331" i="1"/>
  <c r="CF331" i="1"/>
  <c r="CE331" i="1"/>
  <c r="CD331" i="1"/>
  <c r="CC331" i="1"/>
  <c r="CB331" i="1"/>
  <c r="CA331" i="1"/>
  <c r="BZ331" i="1"/>
  <c r="BY331" i="1"/>
  <c r="BX331" i="1"/>
  <c r="BW331" i="1"/>
  <c r="BV331" i="1"/>
  <c r="BU331" i="1"/>
  <c r="CJ330" i="1"/>
  <c r="CI330" i="1"/>
  <c r="CH330" i="1"/>
  <c r="CG330" i="1"/>
  <c r="CF330" i="1"/>
  <c r="CE330" i="1"/>
  <c r="CD330" i="1"/>
  <c r="CC330" i="1"/>
  <c r="CB330" i="1"/>
  <c r="CA330" i="1"/>
  <c r="BZ330" i="1"/>
  <c r="BY330" i="1"/>
  <c r="BX330" i="1"/>
  <c r="BW330" i="1"/>
  <c r="BV330" i="1"/>
  <c r="BU330" i="1"/>
  <c r="CJ329" i="1"/>
  <c r="CI329" i="1"/>
  <c r="CH329" i="1"/>
  <c r="CG329" i="1"/>
  <c r="CF329" i="1"/>
  <c r="CE329" i="1"/>
  <c r="CD329" i="1"/>
  <c r="CC329" i="1"/>
  <c r="CB329" i="1"/>
  <c r="CA329" i="1"/>
  <c r="BZ329" i="1"/>
  <c r="BY329" i="1"/>
  <c r="BX329" i="1"/>
  <c r="BW329" i="1"/>
  <c r="BV329" i="1"/>
  <c r="BU329" i="1"/>
  <c r="CJ328" i="1"/>
  <c r="CI328" i="1"/>
  <c r="CH328" i="1"/>
  <c r="CG328" i="1"/>
  <c r="CF328" i="1"/>
  <c r="CE328" i="1"/>
  <c r="CD328" i="1"/>
  <c r="CC328" i="1"/>
  <c r="CB328" i="1"/>
  <c r="CA328" i="1"/>
  <c r="BZ328" i="1"/>
  <c r="BY328" i="1"/>
  <c r="BX328" i="1"/>
  <c r="BW328" i="1"/>
  <c r="BV328" i="1"/>
  <c r="BU328" i="1"/>
  <c r="CJ327" i="1"/>
  <c r="CI327" i="1"/>
  <c r="CH327" i="1"/>
  <c r="CG327" i="1"/>
  <c r="CF327" i="1"/>
  <c r="CE327" i="1"/>
  <c r="CD327" i="1"/>
  <c r="CC327" i="1"/>
  <c r="CB327" i="1"/>
  <c r="CA327" i="1"/>
  <c r="BZ327" i="1"/>
  <c r="BY327" i="1"/>
  <c r="BX327" i="1"/>
  <c r="BW327" i="1"/>
  <c r="BV327" i="1"/>
  <c r="BU327" i="1"/>
  <c r="CJ326" i="1"/>
  <c r="CI326" i="1"/>
  <c r="CH326" i="1"/>
  <c r="CG326" i="1"/>
  <c r="CF326" i="1"/>
  <c r="CE326" i="1"/>
  <c r="CD326" i="1"/>
  <c r="CC326" i="1"/>
  <c r="CB326" i="1"/>
  <c r="CA326" i="1"/>
  <c r="BZ326" i="1"/>
  <c r="BY326" i="1"/>
  <c r="BX326" i="1"/>
  <c r="BW326" i="1"/>
  <c r="BV326" i="1"/>
  <c r="BU326" i="1"/>
  <c r="CJ325" i="1"/>
  <c r="CI325" i="1"/>
  <c r="CH325" i="1"/>
  <c r="CG325" i="1"/>
  <c r="CF325" i="1"/>
  <c r="CE325" i="1"/>
  <c r="CD325" i="1"/>
  <c r="CC325" i="1"/>
  <c r="CB325" i="1"/>
  <c r="CA325" i="1"/>
  <c r="BZ325" i="1"/>
  <c r="BY325" i="1"/>
  <c r="BX325" i="1"/>
  <c r="BW325" i="1"/>
  <c r="BV325" i="1"/>
  <c r="BU325" i="1"/>
  <c r="CJ324" i="1"/>
  <c r="CI324" i="1"/>
  <c r="CH324" i="1"/>
  <c r="CG324" i="1"/>
  <c r="CF324" i="1"/>
  <c r="CE324" i="1"/>
  <c r="CD324" i="1"/>
  <c r="CC324" i="1"/>
  <c r="CB324" i="1"/>
  <c r="CA324" i="1"/>
  <c r="BZ324" i="1"/>
  <c r="BY324" i="1"/>
  <c r="BX324" i="1"/>
  <c r="BW324" i="1"/>
  <c r="BV324" i="1"/>
  <c r="BU324" i="1"/>
  <c r="CJ323" i="1"/>
  <c r="CI323" i="1"/>
  <c r="CH323" i="1"/>
  <c r="CG323" i="1"/>
  <c r="CF323" i="1"/>
  <c r="CE323" i="1"/>
  <c r="CD323" i="1"/>
  <c r="CC323" i="1"/>
  <c r="CB323" i="1"/>
  <c r="CA323" i="1"/>
  <c r="BZ323" i="1"/>
  <c r="BY323" i="1"/>
  <c r="BX323" i="1"/>
  <c r="BW323" i="1"/>
  <c r="BV323" i="1"/>
  <c r="BU323" i="1"/>
  <c r="CJ322" i="1"/>
  <c r="CI322" i="1"/>
  <c r="CH322" i="1"/>
  <c r="CG322" i="1"/>
  <c r="CF322" i="1"/>
  <c r="CE322" i="1"/>
  <c r="CD322" i="1"/>
  <c r="CC322" i="1"/>
  <c r="CB322" i="1"/>
  <c r="CA322" i="1"/>
  <c r="BZ322" i="1"/>
  <c r="BY322" i="1"/>
  <c r="BX322" i="1"/>
  <c r="BW322" i="1"/>
  <c r="BV322" i="1"/>
  <c r="BU322" i="1"/>
  <c r="CJ321" i="1"/>
  <c r="CI321" i="1"/>
  <c r="CH321" i="1"/>
  <c r="CG321" i="1"/>
  <c r="CF321" i="1"/>
  <c r="CE321" i="1"/>
  <c r="CD321" i="1"/>
  <c r="CC321" i="1"/>
  <c r="CB321" i="1"/>
  <c r="CA321" i="1"/>
  <c r="BZ321" i="1"/>
  <c r="BY321" i="1"/>
  <c r="BX321" i="1"/>
  <c r="BW321" i="1"/>
  <c r="BV321" i="1"/>
  <c r="BU321" i="1"/>
  <c r="CJ320" i="1"/>
  <c r="CI320" i="1"/>
  <c r="CH320" i="1"/>
  <c r="CG320" i="1"/>
  <c r="CF320" i="1"/>
  <c r="CE320" i="1"/>
  <c r="CD320" i="1"/>
  <c r="CC320" i="1"/>
  <c r="CB320" i="1"/>
  <c r="CA320" i="1"/>
  <c r="BZ320" i="1"/>
  <c r="BY320" i="1"/>
  <c r="BX320" i="1"/>
  <c r="BW320" i="1"/>
  <c r="BV320" i="1"/>
  <c r="BU320" i="1"/>
  <c r="CJ319" i="1"/>
  <c r="CI319" i="1"/>
  <c r="CH319" i="1"/>
  <c r="CG319" i="1"/>
  <c r="CF319" i="1"/>
  <c r="CE319" i="1"/>
  <c r="CD319" i="1"/>
  <c r="CC319" i="1"/>
  <c r="CB319" i="1"/>
  <c r="CA319" i="1"/>
  <c r="BZ319" i="1"/>
  <c r="BY319" i="1"/>
  <c r="BX319" i="1"/>
  <c r="BW319" i="1"/>
  <c r="BV319" i="1"/>
  <c r="BU319" i="1"/>
  <c r="CJ318" i="1"/>
  <c r="CI318" i="1"/>
  <c r="CH318" i="1"/>
  <c r="CG318" i="1"/>
  <c r="CF318" i="1"/>
  <c r="CE318" i="1"/>
  <c r="CD318" i="1"/>
  <c r="CC318" i="1"/>
  <c r="CB318" i="1"/>
  <c r="CA318" i="1"/>
  <c r="BZ318" i="1"/>
  <c r="BY318" i="1"/>
  <c r="BX318" i="1"/>
  <c r="BW318" i="1"/>
  <c r="BV318" i="1"/>
  <c r="BU318" i="1"/>
  <c r="CJ317" i="1"/>
  <c r="CI317" i="1"/>
  <c r="CH317" i="1"/>
  <c r="CG317" i="1"/>
  <c r="CF317" i="1"/>
  <c r="CE317" i="1"/>
  <c r="CD317" i="1"/>
  <c r="CC317" i="1"/>
  <c r="CB317" i="1"/>
  <c r="CA317" i="1"/>
  <c r="BZ317" i="1"/>
  <c r="BY317" i="1"/>
  <c r="BX317" i="1"/>
  <c r="BW317" i="1"/>
  <c r="BV317" i="1"/>
  <c r="BU317" i="1"/>
  <c r="CJ316" i="1"/>
  <c r="CI316" i="1"/>
  <c r="CH316" i="1"/>
  <c r="CG316" i="1"/>
  <c r="CF316" i="1"/>
  <c r="CE316" i="1"/>
  <c r="CD316" i="1"/>
  <c r="CC316" i="1"/>
  <c r="CB316" i="1"/>
  <c r="CA316" i="1"/>
  <c r="BZ316" i="1"/>
  <c r="BY316" i="1"/>
  <c r="BX316" i="1"/>
  <c r="BW316" i="1"/>
  <c r="BV316" i="1"/>
  <c r="BU316" i="1"/>
  <c r="CJ315" i="1"/>
  <c r="CI315" i="1"/>
  <c r="CH315" i="1"/>
  <c r="CG315" i="1"/>
  <c r="CF315" i="1"/>
  <c r="CE315" i="1"/>
  <c r="CD315" i="1"/>
  <c r="CC315" i="1"/>
  <c r="CB315" i="1"/>
  <c r="CA315" i="1"/>
  <c r="BZ315" i="1"/>
  <c r="BY315" i="1"/>
  <c r="BX315" i="1"/>
  <c r="BW315" i="1"/>
  <c r="BV315" i="1"/>
  <c r="BU315" i="1"/>
  <c r="CJ314" i="1"/>
  <c r="CI314" i="1"/>
  <c r="CH314" i="1"/>
  <c r="CG314" i="1"/>
  <c r="CF314" i="1"/>
  <c r="CE314" i="1"/>
  <c r="CD314" i="1"/>
  <c r="CC314" i="1"/>
  <c r="CB314" i="1"/>
  <c r="CA314" i="1"/>
  <c r="BZ314" i="1"/>
  <c r="BY314" i="1"/>
  <c r="BX314" i="1"/>
  <c r="BW314" i="1"/>
  <c r="BV314" i="1"/>
  <c r="BU314" i="1"/>
  <c r="CJ313" i="1"/>
  <c r="CI313" i="1"/>
  <c r="CH313" i="1"/>
  <c r="CG313" i="1"/>
  <c r="CF313" i="1"/>
  <c r="CE313" i="1"/>
  <c r="CD313" i="1"/>
  <c r="CC313" i="1"/>
  <c r="CB313" i="1"/>
  <c r="CA313" i="1"/>
  <c r="BZ313" i="1"/>
  <c r="BY313" i="1"/>
  <c r="BX313" i="1"/>
  <c r="BW313" i="1"/>
  <c r="BV313" i="1"/>
  <c r="BU313" i="1"/>
  <c r="CJ312" i="1"/>
  <c r="CI312" i="1"/>
  <c r="CH312" i="1"/>
  <c r="CG312" i="1"/>
  <c r="CF312" i="1"/>
  <c r="CE312" i="1"/>
  <c r="CD312" i="1"/>
  <c r="CC312" i="1"/>
  <c r="CB312" i="1"/>
  <c r="CA312" i="1"/>
  <c r="BZ312" i="1"/>
  <c r="BY312" i="1"/>
  <c r="BX312" i="1"/>
  <c r="BW312" i="1"/>
  <c r="BV312" i="1"/>
  <c r="BU312" i="1"/>
  <c r="CJ311" i="1"/>
  <c r="CI311" i="1"/>
  <c r="CH311" i="1"/>
  <c r="CG311" i="1"/>
  <c r="CF311" i="1"/>
  <c r="CE311" i="1"/>
  <c r="CD311" i="1"/>
  <c r="CC311" i="1"/>
  <c r="CB311" i="1"/>
  <c r="CA311" i="1"/>
  <c r="BZ311" i="1"/>
  <c r="BY311" i="1"/>
  <c r="BX311" i="1"/>
  <c r="BW311" i="1"/>
  <c r="BV311" i="1"/>
  <c r="BU311" i="1"/>
  <c r="CJ310" i="1"/>
  <c r="CI310" i="1"/>
  <c r="CH310" i="1"/>
  <c r="CG310" i="1"/>
  <c r="CF310" i="1"/>
  <c r="CE310" i="1"/>
  <c r="CD310" i="1"/>
  <c r="CC310" i="1"/>
  <c r="CB310" i="1"/>
  <c r="CA310" i="1"/>
  <c r="BZ310" i="1"/>
  <c r="BY310" i="1"/>
  <c r="BX310" i="1"/>
  <c r="BW310" i="1"/>
  <c r="BV310" i="1"/>
  <c r="BU310" i="1"/>
  <c r="CJ309" i="1"/>
  <c r="CI309" i="1"/>
  <c r="CH309" i="1"/>
  <c r="CG309" i="1"/>
  <c r="CF309" i="1"/>
  <c r="CE309" i="1"/>
  <c r="CD309" i="1"/>
  <c r="CC309" i="1"/>
  <c r="CB309" i="1"/>
  <c r="CA309" i="1"/>
  <c r="BZ309" i="1"/>
  <c r="BY309" i="1"/>
  <c r="BX309" i="1"/>
  <c r="BW309" i="1"/>
  <c r="BV309" i="1"/>
  <c r="BU309" i="1"/>
  <c r="CJ308" i="1"/>
  <c r="CI308" i="1"/>
  <c r="CH308" i="1"/>
  <c r="CG308" i="1"/>
  <c r="CF308" i="1"/>
  <c r="CE308" i="1"/>
  <c r="CD308" i="1"/>
  <c r="CC308" i="1"/>
  <c r="CB308" i="1"/>
  <c r="CA308" i="1"/>
  <c r="BZ308" i="1"/>
  <c r="BY308" i="1"/>
  <c r="BX308" i="1"/>
  <c r="BW308" i="1"/>
  <c r="BV308" i="1"/>
  <c r="BU308" i="1"/>
  <c r="CJ307" i="1"/>
  <c r="CI307" i="1"/>
  <c r="CH307" i="1"/>
  <c r="CG307" i="1"/>
  <c r="CF307" i="1"/>
  <c r="CE307" i="1"/>
  <c r="CD307" i="1"/>
  <c r="CC307" i="1"/>
  <c r="CB307" i="1"/>
  <c r="CA307" i="1"/>
  <c r="BZ307" i="1"/>
  <c r="BY307" i="1"/>
  <c r="BX307" i="1"/>
  <c r="BW307" i="1"/>
  <c r="BV307" i="1"/>
  <c r="BU307" i="1"/>
  <c r="CJ306" i="1"/>
  <c r="CI306" i="1"/>
  <c r="CH306" i="1"/>
  <c r="CG306" i="1"/>
  <c r="CF306" i="1"/>
  <c r="CE306" i="1"/>
  <c r="CD306" i="1"/>
  <c r="CC306" i="1"/>
  <c r="CB306" i="1"/>
  <c r="CA306" i="1"/>
  <c r="BZ306" i="1"/>
  <c r="BY306" i="1"/>
  <c r="BX306" i="1"/>
  <c r="BW306" i="1"/>
  <c r="BV306" i="1"/>
  <c r="BU306" i="1"/>
  <c r="CJ305" i="1"/>
  <c r="CI305" i="1"/>
  <c r="CH305" i="1"/>
  <c r="CG305" i="1"/>
  <c r="CF305" i="1"/>
  <c r="CE305" i="1"/>
  <c r="CD305" i="1"/>
  <c r="CC305" i="1"/>
  <c r="CB305" i="1"/>
  <c r="CA305" i="1"/>
  <c r="BZ305" i="1"/>
  <c r="BY305" i="1"/>
  <c r="BX305" i="1"/>
  <c r="BW305" i="1"/>
  <c r="BV305" i="1"/>
  <c r="BU305" i="1"/>
  <c r="CJ304" i="1"/>
  <c r="CI304" i="1"/>
  <c r="CH304" i="1"/>
  <c r="CG304" i="1"/>
  <c r="CF304" i="1"/>
  <c r="CE304" i="1"/>
  <c r="CD304" i="1"/>
  <c r="CC304" i="1"/>
  <c r="CB304" i="1"/>
  <c r="CA304" i="1"/>
  <c r="BZ304" i="1"/>
  <c r="BY304" i="1"/>
  <c r="BX304" i="1"/>
  <c r="BW304" i="1"/>
  <c r="BV304" i="1"/>
  <c r="BU304" i="1"/>
  <c r="CJ303" i="1"/>
  <c r="CI303" i="1"/>
  <c r="CH303" i="1"/>
  <c r="CG303" i="1"/>
  <c r="CF303" i="1"/>
  <c r="CE303" i="1"/>
  <c r="CD303" i="1"/>
  <c r="CC303" i="1"/>
  <c r="CB303" i="1"/>
  <c r="CA303" i="1"/>
  <c r="BZ303" i="1"/>
  <c r="BY303" i="1"/>
  <c r="BX303" i="1"/>
  <c r="BW303" i="1"/>
  <c r="BV303" i="1"/>
  <c r="BU303" i="1"/>
  <c r="CJ302" i="1"/>
  <c r="CI302" i="1"/>
  <c r="CH302" i="1"/>
  <c r="CG302" i="1"/>
  <c r="CF302" i="1"/>
  <c r="CE302" i="1"/>
  <c r="CD302" i="1"/>
  <c r="CC302" i="1"/>
  <c r="CB302" i="1"/>
  <c r="CA302" i="1"/>
  <c r="BZ302" i="1"/>
  <c r="BY302" i="1"/>
  <c r="BX302" i="1"/>
  <c r="BW302" i="1"/>
  <c r="BV302" i="1"/>
  <c r="BU302" i="1"/>
  <c r="CJ301" i="1"/>
  <c r="CI301" i="1"/>
  <c r="CH301" i="1"/>
  <c r="CG301" i="1"/>
  <c r="CF301" i="1"/>
  <c r="CE301" i="1"/>
  <c r="CD301" i="1"/>
  <c r="CC301" i="1"/>
  <c r="CB301" i="1"/>
  <c r="CA301" i="1"/>
  <c r="BZ301" i="1"/>
  <c r="BY301" i="1"/>
  <c r="BX301" i="1"/>
  <c r="BW301" i="1"/>
  <c r="BV301" i="1"/>
  <c r="BU301" i="1"/>
  <c r="CJ300" i="1"/>
  <c r="CI300" i="1"/>
  <c r="CH300" i="1"/>
  <c r="CG300" i="1"/>
  <c r="CF300" i="1"/>
  <c r="CE300" i="1"/>
  <c r="CD300" i="1"/>
  <c r="CC300" i="1"/>
  <c r="CB300" i="1"/>
  <c r="CA300" i="1"/>
  <c r="BZ300" i="1"/>
  <c r="BY300" i="1"/>
  <c r="BX300" i="1"/>
  <c r="BW300" i="1"/>
  <c r="BV300" i="1"/>
  <c r="BU300" i="1"/>
  <c r="CJ299" i="1"/>
  <c r="CI299" i="1"/>
  <c r="CH299" i="1"/>
  <c r="CG299" i="1"/>
  <c r="CF299" i="1"/>
  <c r="CE299" i="1"/>
  <c r="CD299" i="1"/>
  <c r="CC299" i="1"/>
  <c r="CB299" i="1"/>
  <c r="CA299" i="1"/>
  <c r="BZ299" i="1"/>
  <c r="BY299" i="1"/>
  <c r="BX299" i="1"/>
  <c r="BW299" i="1"/>
  <c r="BV299" i="1"/>
  <c r="BU299" i="1"/>
  <c r="CJ298" i="1"/>
  <c r="CI298" i="1"/>
  <c r="CH298" i="1"/>
  <c r="CG298" i="1"/>
  <c r="CF298" i="1"/>
  <c r="CE298" i="1"/>
  <c r="CD298" i="1"/>
  <c r="CC298" i="1"/>
  <c r="CB298" i="1"/>
  <c r="CA298" i="1"/>
  <c r="BZ298" i="1"/>
  <c r="BY298" i="1"/>
  <c r="BX298" i="1"/>
  <c r="BW298" i="1"/>
  <c r="BV298" i="1"/>
  <c r="BU298" i="1"/>
  <c r="CJ297" i="1"/>
  <c r="CI297" i="1"/>
  <c r="CH297" i="1"/>
  <c r="CG297" i="1"/>
  <c r="CF297" i="1"/>
  <c r="CE297" i="1"/>
  <c r="CD297" i="1"/>
  <c r="CC297" i="1"/>
  <c r="CB297" i="1"/>
  <c r="CA297" i="1"/>
  <c r="BZ297" i="1"/>
  <c r="BY297" i="1"/>
  <c r="BX297" i="1"/>
  <c r="BW297" i="1"/>
  <c r="BV297" i="1"/>
  <c r="BU297" i="1"/>
  <c r="CJ296" i="1"/>
  <c r="CI296" i="1"/>
  <c r="CH296" i="1"/>
  <c r="CG296" i="1"/>
  <c r="CF296" i="1"/>
  <c r="CE296" i="1"/>
  <c r="CD296" i="1"/>
  <c r="CC296" i="1"/>
  <c r="CB296" i="1"/>
  <c r="CA296" i="1"/>
  <c r="BZ296" i="1"/>
  <c r="BY296" i="1"/>
  <c r="BX296" i="1"/>
  <c r="BW296" i="1"/>
  <c r="BV296" i="1"/>
  <c r="BU296" i="1"/>
  <c r="CJ295" i="1"/>
  <c r="CI295" i="1"/>
  <c r="CH295" i="1"/>
  <c r="CG295" i="1"/>
  <c r="CF295" i="1"/>
  <c r="CE295" i="1"/>
  <c r="CD295" i="1"/>
  <c r="CC295" i="1"/>
  <c r="CB295" i="1"/>
  <c r="CA295" i="1"/>
  <c r="BZ295" i="1"/>
  <c r="BY295" i="1"/>
  <c r="BX295" i="1"/>
  <c r="BW295" i="1"/>
  <c r="BV295" i="1"/>
  <c r="BU295" i="1"/>
  <c r="CJ294" i="1"/>
  <c r="CI294" i="1"/>
  <c r="CH294" i="1"/>
  <c r="CG294" i="1"/>
  <c r="CF294" i="1"/>
  <c r="CE294" i="1"/>
  <c r="CD294" i="1"/>
  <c r="CC294" i="1"/>
  <c r="CB294" i="1"/>
  <c r="CA294" i="1"/>
  <c r="BZ294" i="1"/>
  <c r="BY294" i="1"/>
  <c r="BX294" i="1"/>
  <c r="BW294" i="1"/>
  <c r="BV294" i="1"/>
  <c r="BU294" i="1"/>
  <c r="CJ293" i="1"/>
  <c r="CI293" i="1"/>
  <c r="CH293" i="1"/>
  <c r="CG293" i="1"/>
  <c r="CF293" i="1"/>
  <c r="CE293" i="1"/>
  <c r="CD293" i="1"/>
  <c r="CC293" i="1"/>
  <c r="CB293" i="1"/>
  <c r="CA293" i="1"/>
  <c r="BZ293" i="1"/>
  <c r="BY293" i="1"/>
  <c r="BX293" i="1"/>
  <c r="BW293" i="1"/>
  <c r="BV293" i="1"/>
  <c r="BU293" i="1"/>
  <c r="CJ292" i="1"/>
  <c r="CI292" i="1"/>
  <c r="CH292" i="1"/>
  <c r="CG292" i="1"/>
  <c r="CF292" i="1"/>
  <c r="CE292" i="1"/>
  <c r="CD292" i="1"/>
  <c r="CC292" i="1"/>
  <c r="CB292" i="1"/>
  <c r="CA292" i="1"/>
  <c r="BZ292" i="1"/>
  <c r="BY292" i="1"/>
  <c r="BX292" i="1"/>
  <c r="BW292" i="1"/>
  <c r="BV292" i="1"/>
  <c r="BU292" i="1"/>
  <c r="CJ291" i="1"/>
  <c r="CI291" i="1"/>
  <c r="CH291" i="1"/>
  <c r="CG291" i="1"/>
  <c r="CF291" i="1"/>
  <c r="CE291" i="1"/>
  <c r="CD291" i="1"/>
  <c r="CC291" i="1"/>
  <c r="CB291" i="1"/>
  <c r="CA291" i="1"/>
  <c r="BZ291" i="1"/>
  <c r="BY291" i="1"/>
  <c r="BX291" i="1"/>
  <c r="BW291" i="1"/>
  <c r="BV291" i="1"/>
  <c r="BU291" i="1"/>
  <c r="CJ290" i="1"/>
  <c r="CI290" i="1"/>
  <c r="CH290" i="1"/>
  <c r="CG290" i="1"/>
  <c r="CF290" i="1"/>
  <c r="CE290" i="1"/>
  <c r="CD290" i="1"/>
  <c r="CC290" i="1"/>
  <c r="CB290" i="1"/>
  <c r="CA290" i="1"/>
  <c r="BZ290" i="1"/>
  <c r="BY290" i="1"/>
  <c r="BX290" i="1"/>
  <c r="BW290" i="1"/>
  <c r="BV290" i="1"/>
  <c r="BU290" i="1"/>
  <c r="CJ289" i="1"/>
  <c r="CI289" i="1"/>
  <c r="CH289" i="1"/>
  <c r="CG289" i="1"/>
  <c r="CF289" i="1"/>
  <c r="CE289" i="1"/>
  <c r="CD289" i="1"/>
  <c r="CC289" i="1"/>
  <c r="CB289" i="1"/>
  <c r="CA289" i="1"/>
  <c r="BZ289" i="1"/>
  <c r="BY289" i="1"/>
  <c r="BX289" i="1"/>
  <c r="BW289" i="1"/>
  <c r="BV289" i="1"/>
  <c r="BU289" i="1"/>
  <c r="CJ288" i="1"/>
  <c r="CI288" i="1"/>
  <c r="CH288" i="1"/>
  <c r="CG288" i="1"/>
  <c r="CF288" i="1"/>
  <c r="CE288" i="1"/>
  <c r="CD288" i="1"/>
  <c r="CC288" i="1"/>
  <c r="CB288" i="1"/>
  <c r="CA288" i="1"/>
  <c r="BZ288" i="1"/>
  <c r="BY288" i="1"/>
  <c r="BX288" i="1"/>
  <c r="BW288" i="1"/>
  <c r="BV288" i="1"/>
  <c r="BU288" i="1"/>
  <c r="CJ287" i="1"/>
  <c r="CI287" i="1"/>
  <c r="CH287" i="1"/>
  <c r="CG287" i="1"/>
  <c r="CF287" i="1"/>
  <c r="CE287" i="1"/>
  <c r="CD287" i="1"/>
  <c r="CC287" i="1"/>
  <c r="CB287" i="1"/>
  <c r="CA287" i="1"/>
  <c r="BZ287" i="1"/>
  <c r="BY287" i="1"/>
  <c r="BX287" i="1"/>
  <c r="BW287" i="1"/>
  <c r="BV287" i="1"/>
  <c r="BU287" i="1"/>
  <c r="CJ286" i="1"/>
  <c r="CI286" i="1"/>
  <c r="CH286" i="1"/>
  <c r="CG286" i="1"/>
  <c r="CF286" i="1"/>
  <c r="CE286" i="1"/>
  <c r="CD286" i="1"/>
  <c r="CC286" i="1"/>
  <c r="CB286" i="1"/>
  <c r="CA286" i="1"/>
  <c r="BZ286" i="1"/>
  <c r="BY286" i="1"/>
  <c r="BX286" i="1"/>
  <c r="BW286" i="1"/>
  <c r="BV286" i="1"/>
  <c r="BU286" i="1"/>
  <c r="CJ285" i="1"/>
  <c r="CI285" i="1"/>
  <c r="CH285" i="1"/>
  <c r="CG285" i="1"/>
  <c r="CF285" i="1"/>
  <c r="CE285" i="1"/>
  <c r="CD285" i="1"/>
  <c r="CC285" i="1"/>
  <c r="CB285" i="1"/>
  <c r="CA285" i="1"/>
  <c r="BZ285" i="1"/>
  <c r="BY285" i="1"/>
  <c r="BX285" i="1"/>
  <c r="BW285" i="1"/>
  <c r="BV285" i="1"/>
  <c r="BU285" i="1"/>
  <c r="CJ284" i="1"/>
  <c r="CI284" i="1"/>
  <c r="CH284" i="1"/>
  <c r="CG284" i="1"/>
  <c r="CF284" i="1"/>
  <c r="CE284" i="1"/>
  <c r="CD284" i="1"/>
  <c r="CC284" i="1"/>
  <c r="CB284" i="1"/>
  <c r="CA284" i="1"/>
  <c r="BZ284" i="1"/>
  <c r="BY284" i="1"/>
  <c r="BX284" i="1"/>
  <c r="BW284" i="1"/>
  <c r="BV284" i="1"/>
  <c r="BU284" i="1"/>
  <c r="CJ283" i="1"/>
  <c r="CI283" i="1"/>
  <c r="CH283" i="1"/>
  <c r="CG283" i="1"/>
  <c r="CF283" i="1"/>
  <c r="CE283" i="1"/>
  <c r="CD283" i="1"/>
  <c r="CC283" i="1"/>
  <c r="CB283" i="1"/>
  <c r="CA283" i="1"/>
  <c r="BZ283" i="1"/>
  <c r="BY283" i="1"/>
  <c r="BX283" i="1"/>
  <c r="BW283" i="1"/>
  <c r="BV283" i="1"/>
  <c r="BU283" i="1"/>
  <c r="CJ282" i="1"/>
  <c r="CI282" i="1"/>
  <c r="CH282" i="1"/>
  <c r="CG282" i="1"/>
  <c r="CF282" i="1"/>
  <c r="CE282" i="1"/>
  <c r="CD282" i="1"/>
  <c r="CC282" i="1"/>
  <c r="CB282" i="1"/>
  <c r="CA282" i="1"/>
  <c r="BZ282" i="1"/>
  <c r="BY282" i="1"/>
  <c r="BX282" i="1"/>
  <c r="BW282" i="1"/>
  <c r="BV282" i="1"/>
  <c r="BU282" i="1"/>
  <c r="CJ281" i="1"/>
  <c r="CI281" i="1"/>
  <c r="CH281" i="1"/>
  <c r="CG281" i="1"/>
  <c r="CF281" i="1"/>
  <c r="CE281" i="1"/>
  <c r="CD281" i="1"/>
  <c r="CC281" i="1"/>
  <c r="CB281" i="1"/>
  <c r="CA281" i="1"/>
  <c r="BZ281" i="1"/>
  <c r="BY281" i="1"/>
  <c r="BX281" i="1"/>
  <c r="BW281" i="1"/>
  <c r="BV281" i="1"/>
  <c r="BU281" i="1"/>
  <c r="CJ280" i="1"/>
  <c r="CI280" i="1"/>
  <c r="CH280" i="1"/>
  <c r="CG280" i="1"/>
  <c r="CF280" i="1"/>
  <c r="CE280" i="1"/>
  <c r="CD280" i="1"/>
  <c r="CC280" i="1"/>
  <c r="CB280" i="1"/>
  <c r="CA280" i="1"/>
  <c r="BZ280" i="1"/>
  <c r="BY280" i="1"/>
  <c r="BX280" i="1"/>
  <c r="BW280" i="1"/>
  <c r="BV280" i="1"/>
  <c r="BU280" i="1"/>
  <c r="CJ279" i="1"/>
  <c r="CI279" i="1"/>
  <c r="CH279" i="1"/>
  <c r="CG279" i="1"/>
  <c r="CF279" i="1"/>
  <c r="CE279" i="1"/>
  <c r="CD279" i="1"/>
  <c r="CC279" i="1"/>
  <c r="CB279" i="1"/>
  <c r="CA279" i="1"/>
  <c r="BZ279" i="1"/>
  <c r="BY279" i="1"/>
  <c r="BX279" i="1"/>
  <c r="BW279" i="1"/>
  <c r="BV279" i="1"/>
  <c r="BU279" i="1"/>
  <c r="CJ278" i="1"/>
  <c r="CI278" i="1"/>
  <c r="CH278" i="1"/>
  <c r="CG278" i="1"/>
  <c r="CF278" i="1"/>
  <c r="CE278" i="1"/>
  <c r="CD278" i="1"/>
  <c r="CC278" i="1"/>
  <c r="CB278" i="1"/>
  <c r="CA278" i="1"/>
  <c r="BZ278" i="1"/>
  <c r="BY278" i="1"/>
  <c r="BX278" i="1"/>
  <c r="BW278" i="1"/>
  <c r="BV278" i="1"/>
  <c r="BU278" i="1"/>
  <c r="CJ277" i="1"/>
  <c r="CI277" i="1"/>
  <c r="CH277" i="1"/>
  <c r="CG277" i="1"/>
  <c r="CF277" i="1"/>
  <c r="CE277" i="1"/>
  <c r="CD277" i="1"/>
  <c r="CC277" i="1"/>
  <c r="CB277" i="1"/>
  <c r="CA277" i="1"/>
  <c r="BZ277" i="1"/>
  <c r="BY277" i="1"/>
  <c r="BX277" i="1"/>
  <c r="BW277" i="1"/>
  <c r="BV277" i="1"/>
  <c r="BU277" i="1"/>
  <c r="CJ276" i="1"/>
  <c r="CI276" i="1"/>
  <c r="CH276" i="1"/>
  <c r="CG276" i="1"/>
  <c r="CF276" i="1"/>
  <c r="CE276" i="1"/>
  <c r="CD276" i="1"/>
  <c r="CC276" i="1"/>
  <c r="CB276" i="1"/>
  <c r="CA276" i="1"/>
  <c r="BZ276" i="1"/>
  <c r="BY276" i="1"/>
  <c r="BX276" i="1"/>
  <c r="BW276" i="1"/>
  <c r="BV276" i="1"/>
  <c r="BU276" i="1"/>
  <c r="CJ275" i="1"/>
  <c r="CI275" i="1"/>
  <c r="CH275" i="1"/>
  <c r="CG275" i="1"/>
  <c r="CF275" i="1"/>
  <c r="CE275" i="1"/>
  <c r="CD275" i="1"/>
  <c r="CC275" i="1"/>
  <c r="CB275" i="1"/>
  <c r="CA275" i="1"/>
  <c r="BZ275" i="1"/>
  <c r="BY275" i="1"/>
  <c r="BX275" i="1"/>
  <c r="BW275" i="1"/>
  <c r="BV275" i="1"/>
  <c r="BU275" i="1"/>
  <c r="CJ274" i="1"/>
  <c r="CI274" i="1"/>
  <c r="CH274" i="1"/>
  <c r="CG274" i="1"/>
  <c r="CF274" i="1"/>
  <c r="CE274" i="1"/>
  <c r="CD274" i="1"/>
  <c r="CC274" i="1"/>
  <c r="CB274" i="1"/>
  <c r="CA274" i="1"/>
  <c r="BZ274" i="1"/>
  <c r="BY274" i="1"/>
  <c r="BX274" i="1"/>
  <c r="BW274" i="1"/>
  <c r="BV274" i="1"/>
  <c r="BU274" i="1"/>
  <c r="CJ273" i="1"/>
  <c r="CI273" i="1"/>
  <c r="CH273" i="1"/>
  <c r="CG273" i="1"/>
  <c r="CF273" i="1"/>
  <c r="CE273" i="1"/>
  <c r="CD273" i="1"/>
  <c r="CC273" i="1"/>
  <c r="CB273" i="1"/>
  <c r="CA273" i="1"/>
  <c r="BZ273" i="1"/>
  <c r="BY273" i="1"/>
  <c r="BX273" i="1"/>
  <c r="BW273" i="1"/>
  <c r="BV273" i="1"/>
  <c r="BU273" i="1"/>
  <c r="CJ272" i="1"/>
  <c r="CI272" i="1"/>
  <c r="CH272" i="1"/>
  <c r="CG272" i="1"/>
  <c r="CF272" i="1"/>
  <c r="CE272" i="1"/>
  <c r="CD272" i="1"/>
  <c r="CC272" i="1"/>
  <c r="CB272" i="1"/>
  <c r="CA272" i="1"/>
  <c r="BZ272" i="1"/>
  <c r="BY272" i="1"/>
  <c r="BX272" i="1"/>
  <c r="BW272" i="1"/>
  <c r="BV272" i="1"/>
  <c r="BU272" i="1"/>
  <c r="CJ271" i="1"/>
  <c r="CI271" i="1"/>
  <c r="CH271" i="1"/>
  <c r="CG271" i="1"/>
  <c r="CF271" i="1"/>
  <c r="CE271" i="1"/>
  <c r="CD271" i="1"/>
  <c r="CC271" i="1"/>
  <c r="CB271" i="1"/>
  <c r="CA271" i="1"/>
  <c r="BZ271" i="1"/>
  <c r="BY271" i="1"/>
  <c r="BX271" i="1"/>
  <c r="BW271" i="1"/>
  <c r="BV271" i="1"/>
  <c r="BU271" i="1"/>
  <c r="CJ270" i="1"/>
  <c r="CI270" i="1"/>
  <c r="CH270" i="1"/>
  <c r="CG270" i="1"/>
  <c r="CF270" i="1"/>
  <c r="CE270" i="1"/>
  <c r="CD270" i="1"/>
  <c r="CC270" i="1"/>
  <c r="CB270" i="1"/>
  <c r="CA270" i="1"/>
  <c r="BZ270" i="1"/>
  <c r="BY270" i="1"/>
  <c r="BX270" i="1"/>
  <c r="BW270" i="1"/>
  <c r="BV270" i="1"/>
  <c r="BU270" i="1"/>
  <c r="CJ269" i="1"/>
  <c r="CI269" i="1"/>
  <c r="CH269" i="1"/>
  <c r="CG269" i="1"/>
  <c r="CF269" i="1"/>
  <c r="CE269" i="1"/>
  <c r="CD269" i="1"/>
  <c r="CC269" i="1"/>
  <c r="CB269" i="1"/>
  <c r="CA269" i="1"/>
  <c r="BZ269" i="1"/>
  <c r="BY269" i="1"/>
  <c r="BX269" i="1"/>
  <c r="BW269" i="1"/>
  <c r="BV269" i="1"/>
  <c r="BU269" i="1"/>
  <c r="CJ268" i="1"/>
  <c r="CI268" i="1"/>
  <c r="CH268" i="1"/>
  <c r="CG268" i="1"/>
  <c r="CF268" i="1"/>
  <c r="CE268" i="1"/>
  <c r="CD268" i="1"/>
  <c r="CC268" i="1"/>
  <c r="CB268" i="1"/>
  <c r="CA268" i="1"/>
  <c r="BZ268" i="1"/>
  <c r="BY268" i="1"/>
  <c r="BX268" i="1"/>
  <c r="BW268" i="1"/>
  <c r="BV268" i="1"/>
  <c r="BU268" i="1"/>
  <c r="CJ267" i="1"/>
  <c r="CI267" i="1"/>
  <c r="CH267" i="1"/>
  <c r="CG267" i="1"/>
  <c r="CF267" i="1"/>
  <c r="CE267" i="1"/>
  <c r="CD267" i="1"/>
  <c r="CC267" i="1"/>
  <c r="CB267" i="1"/>
  <c r="CA267" i="1"/>
  <c r="BZ267" i="1"/>
  <c r="BY267" i="1"/>
  <c r="BX267" i="1"/>
  <c r="BW267" i="1"/>
  <c r="BV267" i="1"/>
  <c r="BU267" i="1"/>
  <c r="CJ266" i="1"/>
  <c r="CI266" i="1"/>
  <c r="CH266" i="1"/>
  <c r="CG266" i="1"/>
  <c r="CF266" i="1"/>
  <c r="CE266" i="1"/>
  <c r="CD266" i="1"/>
  <c r="CC266" i="1"/>
  <c r="CB266" i="1"/>
  <c r="CA266" i="1"/>
  <c r="BZ266" i="1"/>
  <c r="BY266" i="1"/>
  <c r="BX266" i="1"/>
  <c r="BW266" i="1"/>
  <c r="BV266" i="1"/>
  <c r="BU266" i="1"/>
  <c r="CJ265" i="1"/>
  <c r="CI265" i="1"/>
  <c r="CH265" i="1"/>
  <c r="CG265" i="1"/>
  <c r="CF265" i="1"/>
  <c r="CE265" i="1"/>
  <c r="CD265" i="1"/>
  <c r="CC265" i="1"/>
  <c r="CB265" i="1"/>
  <c r="CA265" i="1"/>
  <c r="BZ265" i="1"/>
  <c r="BY265" i="1"/>
  <c r="BX265" i="1"/>
  <c r="BW265" i="1"/>
  <c r="BV265" i="1"/>
  <c r="BU265" i="1"/>
  <c r="CJ264" i="1"/>
  <c r="CI264" i="1"/>
  <c r="CH264" i="1"/>
  <c r="CG264" i="1"/>
  <c r="CF264" i="1"/>
  <c r="CE264" i="1"/>
  <c r="CD264" i="1"/>
  <c r="CC264" i="1"/>
  <c r="CB264" i="1"/>
  <c r="CA264" i="1"/>
  <c r="BZ264" i="1"/>
  <c r="BY264" i="1"/>
  <c r="BX264" i="1"/>
  <c r="BW264" i="1"/>
  <c r="BV264" i="1"/>
  <c r="BU264" i="1"/>
  <c r="CJ263" i="1"/>
  <c r="CI263" i="1"/>
  <c r="CH263" i="1"/>
  <c r="CG263" i="1"/>
  <c r="CF263" i="1"/>
  <c r="CE263" i="1"/>
  <c r="CD263" i="1"/>
  <c r="CC263" i="1"/>
  <c r="CB263" i="1"/>
  <c r="CA263" i="1"/>
  <c r="BZ263" i="1"/>
  <c r="BY263" i="1"/>
  <c r="BX263" i="1"/>
  <c r="BW263" i="1"/>
  <c r="BV263" i="1"/>
  <c r="BU263" i="1"/>
  <c r="CJ262" i="1"/>
  <c r="CI262" i="1"/>
  <c r="CH262" i="1"/>
  <c r="CG262" i="1"/>
  <c r="CF262" i="1"/>
  <c r="CE262" i="1"/>
  <c r="CD262" i="1"/>
  <c r="CC262" i="1"/>
  <c r="CB262" i="1"/>
  <c r="CA262" i="1"/>
  <c r="BZ262" i="1"/>
  <c r="BY262" i="1"/>
  <c r="BX262" i="1"/>
  <c r="BW262" i="1"/>
  <c r="BV262" i="1"/>
  <c r="BU262" i="1"/>
  <c r="CJ261" i="1"/>
  <c r="CI261" i="1"/>
  <c r="CH261" i="1"/>
  <c r="CG261" i="1"/>
  <c r="CF261" i="1"/>
  <c r="CE261" i="1"/>
  <c r="CD261" i="1"/>
  <c r="CC261" i="1"/>
  <c r="CB261" i="1"/>
  <c r="CA261" i="1"/>
  <c r="BZ261" i="1"/>
  <c r="BY261" i="1"/>
  <c r="BX261" i="1"/>
  <c r="BW261" i="1"/>
  <c r="BV261" i="1"/>
  <c r="BU261" i="1"/>
  <c r="CJ260" i="1"/>
  <c r="CI260" i="1"/>
  <c r="CH260" i="1"/>
  <c r="CG260" i="1"/>
  <c r="CF260" i="1"/>
  <c r="CE260" i="1"/>
  <c r="CD260" i="1"/>
  <c r="CC260" i="1"/>
  <c r="CB260" i="1"/>
  <c r="CA260" i="1"/>
  <c r="BZ260" i="1"/>
  <c r="BY260" i="1"/>
  <c r="BX260" i="1"/>
  <c r="BW260" i="1"/>
  <c r="BV260" i="1"/>
  <c r="BU260" i="1"/>
  <c r="CJ259" i="1"/>
  <c r="CI259" i="1"/>
  <c r="CH259" i="1"/>
  <c r="CG259" i="1"/>
  <c r="CF259" i="1"/>
  <c r="CE259" i="1"/>
  <c r="CD259" i="1"/>
  <c r="CC259" i="1"/>
  <c r="CB259" i="1"/>
  <c r="CA259" i="1"/>
  <c r="BZ259" i="1"/>
  <c r="BY259" i="1"/>
  <c r="BX259" i="1"/>
  <c r="BW259" i="1"/>
  <c r="BV259" i="1"/>
  <c r="BU259" i="1"/>
  <c r="CJ258" i="1"/>
  <c r="CI258" i="1"/>
  <c r="CH258" i="1"/>
  <c r="CG258" i="1"/>
  <c r="CF258" i="1"/>
  <c r="CE258" i="1"/>
  <c r="CD258" i="1"/>
  <c r="CC258" i="1"/>
  <c r="CB258" i="1"/>
  <c r="CA258" i="1"/>
  <c r="BZ258" i="1"/>
  <c r="BY258" i="1"/>
  <c r="BX258" i="1"/>
  <c r="BW258" i="1"/>
  <c r="BV258" i="1"/>
  <c r="BU258" i="1"/>
  <c r="CJ257" i="1"/>
  <c r="CI257" i="1"/>
  <c r="CH257" i="1"/>
  <c r="CG257" i="1"/>
  <c r="CF257" i="1"/>
  <c r="CE257" i="1"/>
  <c r="CD257" i="1"/>
  <c r="CC257" i="1"/>
  <c r="CB257" i="1"/>
  <c r="CA257" i="1"/>
  <c r="BZ257" i="1"/>
  <c r="BY257" i="1"/>
  <c r="BX257" i="1"/>
  <c r="BW257" i="1"/>
  <c r="BV257" i="1"/>
  <c r="BU257" i="1"/>
  <c r="CJ256" i="1"/>
  <c r="CI256" i="1"/>
  <c r="CH256" i="1"/>
  <c r="CG256" i="1"/>
  <c r="CF256" i="1"/>
  <c r="CE256" i="1"/>
  <c r="CD256" i="1"/>
  <c r="CC256" i="1"/>
  <c r="CB256" i="1"/>
  <c r="CA256" i="1"/>
  <c r="BZ256" i="1"/>
  <c r="BY256" i="1"/>
  <c r="BX256" i="1"/>
  <c r="BW256" i="1"/>
  <c r="BV256" i="1"/>
  <c r="BU256" i="1"/>
  <c r="CJ255" i="1"/>
  <c r="CI255" i="1"/>
  <c r="CH255" i="1"/>
  <c r="CG255" i="1"/>
  <c r="CF255" i="1"/>
  <c r="CE255" i="1"/>
  <c r="CD255" i="1"/>
  <c r="CC255" i="1"/>
  <c r="CB255" i="1"/>
  <c r="CA255" i="1"/>
  <c r="BZ255" i="1"/>
  <c r="BY255" i="1"/>
  <c r="BX255" i="1"/>
  <c r="BW255" i="1"/>
  <c r="BV255" i="1"/>
  <c r="BU255" i="1"/>
  <c r="CJ254" i="1"/>
  <c r="CI254" i="1"/>
  <c r="CH254" i="1"/>
  <c r="CG254" i="1"/>
  <c r="CF254" i="1"/>
  <c r="CE254" i="1"/>
  <c r="CD254" i="1"/>
  <c r="CC254" i="1"/>
  <c r="CB254" i="1"/>
  <c r="CA254" i="1"/>
  <c r="BZ254" i="1"/>
  <c r="BY254" i="1"/>
  <c r="BX254" i="1"/>
  <c r="BW254" i="1"/>
  <c r="BV254" i="1"/>
  <c r="BU254" i="1"/>
  <c r="CJ253" i="1"/>
  <c r="CI253" i="1"/>
  <c r="CH253" i="1"/>
  <c r="CG253" i="1"/>
  <c r="CF253" i="1"/>
  <c r="CE253" i="1"/>
  <c r="CD253" i="1"/>
  <c r="CC253" i="1"/>
  <c r="CB253" i="1"/>
  <c r="CA253" i="1"/>
  <c r="BZ253" i="1"/>
  <c r="BY253" i="1"/>
  <c r="BX253" i="1"/>
  <c r="BW253" i="1"/>
  <c r="BV253" i="1"/>
  <c r="BU253" i="1"/>
  <c r="CJ252" i="1"/>
  <c r="CI252" i="1"/>
  <c r="CH252" i="1"/>
  <c r="CG252" i="1"/>
  <c r="CF252" i="1"/>
  <c r="CE252" i="1"/>
  <c r="CD252" i="1"/>
  <c r="CC252" i="1"/>
  <c r="CB252" i="1"/>
  <c r="CA252" i="1"/>
  <c r="BZ252" i="1"/>
  <c r="BY252" i="1"/>
  <c r="BX252" i="1"/>
  <c r="BW252" i="1"/>
  <c r="BV252" i="1"/>
  <c r="BU252" i="1"/>
  <c r="CJ251" i="1"/>
  <c r="CI251" i="1"/>
  <c r="CH251" i="1"/>
  <c r="CG251" i="1"/>
  <c r="CF251" i="1"/>
  <c r="CE251" i="1"/>
  <c r="CD251" i="1"/>
  <c r="CC251" i="1"/>
  <c r="CB251" i="1"/>
  <c r="CA251" i="1"/>
  <c r="BZ251" i="1"/>
  <c r="BY251" i="1"/>
  <c r="BX251" i="1"/>
  <c r="BW251" i="1"/>
  <c r="BV251" i="1"/>
  <c r="BU251" i="1"/>
  <c r="CJ250" i="1"/>
  <c r="CI250" i="1"/>
  <c r="CH250" i="1"/>
  <c r="CG250" i="1"/>
  <c r="CF250" i="1"/>
  <c r="CE250" i="1"/>
  <c r="CD250" i="1"/>
  <c r="CC250" i="1"/>
  <c r="CB250" i="1"/>
  <c r="CA250" i="1"/>
  <c r="BZ250" i="1"/>
  <c r="BY250" i="1"/>
  <c r="BX250" i="1"/>
  <c r="BW250" i="1"/>
  <c r="BV250" i="1"/>
  <c r="BU250" i="1"/>
  <c r="CJ249" i="1"/>
  <c r="CI249" i="1"/>
  <c r="CH249" i="1"/>
  <c r="CG249" i="1"/>
  <c r="CF249" i="1"/>
  <c r="CE249" i="1"/>
  <c r="CD249" i="1"/>
  <c r="CC249" i="1"/>
  <c r="CB249" i="1"/>
  <c r="CA249" i="1"/>
  <c r="BZ249" i="1"/>
  <c r="BY249" i="1"/>
  <c r="BX249" i="1"/>
  <c r="BW249" i="1"/>
  <c r="BV249" i="1"/>
  <c r="BU249" i="1"/>
  <c r="CJ248" i="1"/>
  <c r="CI248" i="1"/>
  <c r="CH248" i="1"/>
  <c r="CG248" i="1"/>
  <c r="CF248" i="1"/>
  <c r="CE248" i="1"/>
  <c r="CD248" i="1"/>
  <c r="CC248" i="1"/>
  <c r="CB248" i="1"/>
  <c r="CA248" i="1"/>
  <c r="BZ248" i="1"/>
  <c r="BY248" i="1"/>
  <c r="BX248" i="1"/>
  <c r="BW248" i="1"/>
  <c r="BV248" i="1"/>
  <c r="BU248" i="1"/>
  <c r="CJ247" i="1"/>
  <c r="CI247" i="1"/>
  <c r="CH247" i="1"/>
  <c r="CG247" i="1"/>
  <c r="CF247" i="1"/>
  <c r="CE247" i="1"/>
  <c r="CD247" i="1"/>
  <c r="CC247" i="1"/>
  <c r="CB247" i="1"/>
  <c r="CA247" i="1"/>
  <c r="BZ247" i="1"/>
  <c r="BY247" i="1"/>
  <c r="BX247" i="1"/>
  <c r="BW247" i="1"/>
  <c r="BV247" i="1"/>
  <c r="BU247" i="1"/>
  <c r="CJ246" i="1"/>
  <c r="CI246" i="1"/>
  <c r="CH246" i="1"/>
  <c r="CG246" i="1"/>
  <c r="CF246" i="1"/>
  <c r="CE246" i="1"/>
  <c r="CD246" i="1"/>
  <c r="CC246" i="1"/>
  <c r="CB246" i="1"/>
  <c r="CA246" i="1"/>
  <c r="BZ246" i="1"/>
  <c r="BY246" i="1"/>
  <c r="BX246" i="1"/>
  <c r="BW246" i="1"/>
  <c r="BV246" i="1"/>
  <c r="BU246" i="1"/>
  <c r="CJ245" i="1"/>
  <c r="CI245" i="1"/>
  <c r="CH245" i="1"/>
  <c r="CG245" i="1"/>
  <c r="CF245" i="1"/>
  <c r="CE245" i="1"/>
  <c r="CD245" i="1"/>
  <c r="CC245" i="1"/>
  <c r="CB245" i="1"/>
  <c r="CA245" i="1"/>
  <c r="BZ245" i="1"/>
  <c r="BY245" i="1"/>
  <c r="BX245" i="1"/>
  <c r="BW245" i="1"/>
  <c r="BV245" i="1"/>
  <c r="BU245" i="1"/>
  <c r="CJ244" i="1"/>
  <c r="CI244" i="1"/>
  <c r="CH244" i="1"/>
  <c r="CG244" i="1"/>
  <c r="CF244" i="1"/>
  <c r="CE244" i="1"/>
  <c r="CD244" i="1"/>
  <c r="CC244" i="1"/>
  <c r="CB244" i="1"/>
  <c r="CA244" i="1"/>
  <c r="BZ244" i="1"/>
  <c r="BY244" i="1"/>
  <c r="BX244" i="1"/>
  <c r="BW244" i="1"/>
  <c r="BV244" i="1"/>
  <c r="BU244" i="1"/>
  <c r="CJ243" i="1"/>
  <c r="CI243" i="1"/>
  <c r="CH243" i="1"/>
  <c r="CG243" i="1"/>
  <c r="CF243" i="1"/>
  <c r="CE243" i="1"/>
  <c r="CD243" i="1"/>
  <c r="CC243" i="1"/>
  <c r="CB243" i="1"/>
  <c r="CA243" i="1"/>
  <c r="BZ243" i="1"/>
  <c r="BY243" i="1"/>
  <c r="BX243" i="1"/>
  <c r="BW243" i="1"/>
  <c r="BV243" i="1"/>
  <c r="BU243" i="1"/>
  <c r="CJ242" i="1"/>
  <c r="CI242" i="1"/>
  <c r="CH242" i="1"/>
  <c r="CG242" i="1"/>
  <c r="CF242" i="1"/>
  <c r="CE242" i="1"/>
  <c r="CD242" i="1"/>
  <c r="CC242" i="1"/>
  <c r="CB242" i="1"/>
  <c r="CA242" i="1"/>
  <c r="BZ242" i="1"/>
  <c r="BY242" i="1"/>
  <c r="BX242" i="1"/>
  <c r="BW242" i="1"/>
  <c r="BV242" i="1"/>
  <c r="BU242" i="1"/>
  <c r="CJ241" i="1"/>
  <c r="CI241" i="1"/>
  <c r="CH241" i="1"/>
  <c r="CG241" i="1"/>
  <c r="CF241" i="1"/>
  <c r="CE241" i="1"/>
  <c r="CD241" i="1"/>
  <c r="CC241" i="1"/>
  <c r="CB241" i="1"/>
  <c r="CA241" i="1"/>
  <c r="BZ241" i="1"/>
  <c r="BY241" i="1"/>
  <c r="BX241" i="1"/>
  <c r="BW241" i="1"/>
  <c r="BV241" i="1"/>
  <c r="BU241" i="1"/>
  <c r="CJ240" i="1"/>
  <c r="CI240" i="1"/>
  <c r="CH240" i="1"/>
  <c r="CG240" i="1"/>
  <c r="CF240" i="1"/>
  <c r="CE240" i="1"/>
  <c r="CD240" i="1"/>
  <c r="CC240" i="1"/>
  <c r="CB240" i="1"/>
  <c r="CA240" i="1"/>
  <c r="BZ240" i="1"/>
  <c r="BY240" i="1"/>
  <c r="BX240" i="1"/>
  <c r="BW240" i="1"/>
  <c r="BV240" i="1"/>
  <c r="BU240" i="1"/>
  <c r="CJ239" i="1"/>
  <c r="CI239" i="1"/>
  <c r="CH239" i="1"/>
  <c r="CG239" i="1"/>
  <c r="CF239" i="1"/>
  <c r="CE239" i="1"/>
  <c r="CD239" i="1"/>
  <c r="CC239" i="1"/>
  <c r="CB239" i="1"/>
  <c r="CA239" i="1"/>
  <c r="BZ239" i="1"/>
  <c r="BY239" i="1"/>
  <c r="BX239" i="1"/>
  <c r="BW239" i="1"/>
  <c r="BV239" i="1"/>
  <c r="BU239" i="1"/>
  <c r="CJ238" i="1"/>
  <c r="CI238" i="1"/>
  <c r="CH238" i="1"/>
  <c r="CG238" i="1"/>
  <c r="CF238" i="1"/>
  <c r="CE238" i="1"/>
  <c r="CD238" i="1"/>
  <c r="CC238" i="1"/>
  <c r="CB238" i="1"/>
  <c r="CA238" i="1"/>
  <c r="BZ238" i="1"/>
  <c r="BY238" i="1"/>
  <c r="BX238" i="1"/>
  <c r="BW238" i="1"/>
  <c r="BV238" i="1"/>
  <c r="BU238" i="1"/>
  <c r="CJ237" i="1"/>
  <c r="CI237" i="1"/>
  <c r="CH237" i="1"/>
  <c r="CG237" i="1"/>
  <c r="CF237" i="1"/>
  <c r="CE237" i="1"/>
  <c r="CD237" i="1"/>
  <c r="CC237" i="1"/>
  <c r="CB237" i="1"/>
  <c r="CA237" i="1"/>
  <c r="BZ237" i="1"/>
  <c r="BY237" i="1"/>
  <c r="BX237" i="1"/>
  <c r="BW237" i="1"/>
  <c r="BV237" i="1"/>
  <c r="BU237" i="1"/>
  <c r="CJ236" i="1"/>
  <c r="CI236" i="1"/>
  <c r="CH236" i="1"/>
  <c r="CG236" i="1"/>
  <c r="CF236" i="1"/>
  <c r="CE236" i="1"/>
  <c r="CD236" i="1"/>
  <c r="CC236" i="1"/>
  <c r="CB236" i="1"/>
  <c r="CA236" i="1"/>
  <c r="BZ236" i="1"/>
  <c r="BY236" i="1"/>
  <c r="BX236" i="1"/>
  <c r="BW236" i="1"/>
  <c r="BV236" i="1"/>
  <c r="BU236" i="1"/>
  <c r="CJ235" i="1"/>
  <c r="CI235" i="1"/>
  <c r="CH235" i="1"/>
  <c r="CG235" i="1"/>
  <c r="CF235" i="1"/>
  <c r="CE235" i="1"/>
  <c r="CD235" i="1"/>
  <c r="CC235" i="1"/>
  <c r="CB235" i="1"/>
  <c r="CA235" i="1"/>
  <c r="BZ235" i="1"/>
  <c r="BY235" i="1"/>
  <c r="BX235" i="1"/>
  <c r="BW235" i="1"/>
  <c r="BV235" i="1"/>
  <c r="BU235" i="1"/>
  <c r="CJ234" i="1"/>
  <c r="CI234" i="1"/>
  <c r="CH234" i="1"/>
  <c r="CG234" i="1"/>
  <c r="CF234" i="1"/>
  <c r="CE234" i="1"/>
  <c r="CD234" i="1"/>
  <c r="CC234" i="1"/>
  <c r="CB234" i="1"/>
  <c r="CA234" i="1"/>
  <c r="BZ234" i="1"/>
  <c r="BY234" i="1"/>
  <c r="BX234" i="1"/>
  <c r="BW234" i="1"/>
  <c r="BV234" i="1"/>
  <c r="BU234" i="1"/>
  <c r="CJ233" i="1"/>
  <c r="CI233" i="1"/>
  <c r="CH233" i="1"/>
  <c r="CG233" i="1"/>
  <c r="CF233" i="1"/>
  <c r="CE233" i="1"/>
  <c r="CD233" i="1"/>
  <c r="CC233" i="1"/>
  <c r="CB233" i="1"/>
  <c r="CA233" i="1"/>
  <c r="BZ233" i="1"/>
  <c r="BY233" i="1"/>
  <c r="BX233" i="1"/>
  <c r="BW233" i="1"/>
  <c r="BV233" i="1"/>
  <c r="BU233" i="1"/>
  <c r="CJ232" i="1"/>
  <c r="CI232" i="1"/>
  <c r="CH232" i="1"/>
  <c r="CG232" i="1"/>
  <c r="CF232" i="1"/>
  <c r="CE232" i="1"/>
  <c r="CD232" i="1"/>
  <c r="CC232" i="1"/>
  <c r="CB232" i="1"/>
  <c r="CA232" i="1"/>
  <c r="BZ232" i="1"/>
  <c r="BY232" i="1"/>
  <c r="BX232" i="1"/>
  <c r="BW232" i="1"/>
  <c r="BV232" i="1"/>
  <c r="BU232" i="1"/>
  <c r="CJ231" i="1"/>
  <c r="CI231" i="1"/>
  <c r="CH231" i="1"/>
  <c r="CG231" i="1"/>
  <c r="CF231" i="1"/>
  <c r="CE231" i="1"/>
  <c r="CD231" i="1"/>
  <c r="CC231" i="1"/>
  <c r="CB231" i="1"/>
  <c r="CA231" i="1"/>
  <c r="BZ231" i="1"/>
  <c r="BY231" i="1"/>
  <c r="BX231" i="1"/>
  <c r="BW231" i="1"/>
  <c r="BV231" i="1"/>
  <c r="BU231" i="1"/>
  <c r="CJ230" i="1"/>
  <c r="CI230" i="1"/>
  <c r="CH230" i="1"/>
  <c r="CG230" i="1"/>
  <c r="CF230" i="1"/>
  <c r="CE230" i="1"/>
  <c r="CD230" i="1"/>
  <c r="CC230" i="1"/>
  <c r="CB230" i="1"/>
  <c r="CA230" i="1"/>
  <c r="BZ230" i="1"/>
  <c r="BY230" i="1"/>
  <c r="BX230" i="1"/>
  <c r="BW230" i="1"/>
  <c r="BV230" i="1"/>
  <c r="BU230" i="1"/>
  <c r="CJ229" i="1"/>
  <c r="CI229" i="1"/>
  <c r="CH229" i="1"/>
  <c r="CG229" i="1"/>
  <c r="CF229" i="1"/>
  <c r="CE229" i="1"/>
  <c r="CD229" i="1"/>
  <c r="CC229" i="1"/>
  <c r="CB229" i="1"/>
  <c r="CA229" i="1"/>
  <c r="BZ229" i="1"/>
  <c r="BY229" i="1"/>
  <c r="BX229" i="1"/>
  <c r="BW229" i="1"/>
  <c r="BV229" i="1"/>
  <c r="BU229" i="1"/>
  <c r="CJ228" i="1"/>
  <c r="CI228" i="1"/>
  <c r="CH228" i="1"/>
  <c r="CG228" i="1"/>
  <c r="CF228" i="1"/>
  <c r="CE228" i="1"/>
  <c r="CD228" i="1"/>
  <c r="CC228" i="1"/>
  <c r="CB228" i="1"/>
  <c r="CA228" i="1"/>
  <c r="BZ228" i="1"/>
  <c r="BY228" i="1"/>
  <c r="BX228" i="1"/>
  <c r="BW228" i="1"/>
  <c r="BV228" i="1"/>
  <c r="BU228" i="1"/>
  <c r="CJ227" i="1"/>
  <c r="CI227" i="1"/>
  <c r="CH227" i="1"/>
  <c r="CG227" i="1"/>
  <c r="CF227" i="1"/>
  <c r="CE227" i="1"/>
  <c r="CD227" i="1"/>
  <c r="CC227" i="1"/>
  <c r="CB227" i="1"/>
  <c r="CA227" i="1"/>
  <c r="BZ227" i="1"/>
  <c r="BY227" i="1"/>
  <c r="BX227" i="1"/>
  <c r="BW227" i="1"/>
  <c r="BV227" i="1"/>
  <c r="BU227" i="1"/>
  <c r="CJ226" i="1"/>
  <c r="CI226" i="1"/>
  <c r="CH226" i="1"/>
  <c r="CG226" i="1"/>
  <c r="CF226" i="1"/>
  <c r="CE226" i="1"/>
  <c r="CD226" i="1"/>
  <c r="CC226" i="1"/>
  <c r="CB226" i="1"/>
  <c r="CA226" i="1"/>
  <c r="BZ226" i="1"/>
  <c r="BY226" i="1"/>
  <c r="BX226" i="1"/>
  <c r="BW226" i="1"/>
  <c r="BV226" i="1"/>
  <c r="BU226" i="1"/>
  <c r="CJ225" i="1"/>
  <c r="CI225" i="1"/>
  <c r="CH225" i="1"/>
  <c r="CG225" i="1"/>
  <c r="CF225" i="1"/>
  <c r="CE225" i="1"/>
  <c r="CD225" i="1"/>
  <c r="CC225" i="1"/>
  <c r="CB225" i="1"/>
  <c r="CA225" i="1"/>
  <c r="BZ225" i="1"/>
  <c r="BY225" i="1"/>
  <c r="BX225" i="1"/>
  <c r="BW225" i="1"/>
  <c r="BV225" i="1"/>
  <c r="BU225" i="1"/>
  <c r="CJ224" i="1"/>
  <c r="CI224" i="1"/>
  <c r="CH224" i="1"/>
  <c r="CG224" i="1"/>
  <c r="CF224" i="1"/>
  <c r="CE224" i="1"/>
  <c r="CD224" i="1"/>
  <c r="CC224" i="1"/>
  <c r="CB224" i="1"/>
  <c r="CA224" i="1"/>
  <c r="BZ224" i="1"/>
  <c r="BY224" i="1"/>
  <c r="BX224" i="1"/>
  <c r="BW224" i="1"/>
  <c r="BV224" i="1"/>
  <c r="BU224" i="1"/>
  <c r="CJ223" i="1"/>
  <c r="CI223" i="1"/>
  <c r="CH223" i="1"/>
  <c r="CG223" i="1"/>
  <c r="CF223" i="1"/>
  <c r="CE223" i="1"/>
  <c r="CD223" i="1"/>
  <c r="CC223" i="1"/>
  <c r="CB223" i="1"/>
  <c r="CA223" i="1"/>
  <c r="BZ223" i="1"/>
  <c r="BY223" i="1"/>
  <c r="BX223" i="1"/>
  <c r="BW223" i="1"/>
  <c r="BV223" i="1"/>
  <c r="BU223" i="1"/>
  <c r="CJ222" i="1"/>
  <c r="CI222" i="1"/>
  <c r="CH222" i="1"/>
  <c r="CG222" i="1"/>
  <c r="CF222" i="1"/>
  <c r="CE222" i="1"/>
  <c r="CD222" i="1"/>
  <c r="CC222" i="1"/>
  <c r="CB222" i="1"/>
  <c r="CA222" i="1"/>
  <c r="BZ222" i="1"/>
  <c r="BY222" i="1"/>
  <c r="BX222" i="1"/>
  <c r="BW222" i="1"/>
  <c r="BV222" i="1"/>
  <c r="BU222" i="1"/>
  <c r="CJ221" i="1"/>
  <c r="CI221" i="1"/>
  <c r="CH221" i="1"/>
  <c r="CG221" i="1"/>
  <c r="CF221" i="1"/>
  <c r="CE221" i="1"/>
  <c r="CD221" i="1"/>
  <c r="CC221" i="1"/>
  <c r="CB221" i="1"/>
  <c r="CA221" i="1"/>
  <c r="BZ221" i="1"/>
  <c r="BY221" i="1"/>
  <c r="BX221" i="1"/>
  <c r="BW221" i="1"/>
  <c r="BV221" i="1"/>
  <c r="BU221" i="1"/>
  <c r="CJ220" i="1"/>
  <c r="CI220" i="1"/>
  <c r="CH220" i="1"/>
  <c r="CG220" i="1"/>
  <c r="CF220" i="1"/>
  <c r="CE220" i="1"/>
  <c r="CD220" i="1"/>
  <c r="CC220" i="1"/>
  <c r="CB220" i="1"/>
  <c r="CA220" i="1"/>
  <c r="BZ220" i="1"/>
  <c r="BY220" i="1"/>
  <c r="BX220" i="1"/>
  <c r="BW220" i="1"/>
  <c r="BV220" i="1"/>
  <c r="BU220" i="1"/>
  <c r="CJ219" i="1"/>
  <c r="CI219" i="1"/>
  <c r="CH219" i="1"/>
  <c r="CG219" i="1"/>
  <c r="CF219" i="1"/>
  <c r="CE219" i="1"/>
  <c r="CD219" i="1"/>
  <c r="CC219" i="1"/>
  <c r="CB219" i="1"/>
  <c r="CA219" i="1"/>
  <c r="BZ219" i="1"/>
  <c r="BY219" i="1"/>
  <c r="BX219" i="1"/>
  <c r="BW219" i="1"/>
  <c r="BV219" i="1"/>
  <c r="BU219" i="1"/>
  <c r="CJ218" i="1"/>
  <c r="CI218" i="1"/>
  <c r="CH218" i="1"/>
  <c r="CG218" i="1"/>
  <c r="CF218" i="1"/>
  <c r="CE218" i="1"/>
  <c r="CD218" i="1"/>
  <c r="CC218" i="1"/>
  <c r="CB218" i="1"/>
  <c r="CA218" i="1"/>
  <c r="BZ218" i="1"/>
  <c r="BY218" i="1"/>
  <c r="BX218" i="1"/>
  <c r="BW218" i="1"/>
  <c r="BV218" i="1"/>
  <c r="BU218" i="1"/>
  <c r="CJ217" i="1"/>
  <c r="CI217" i="1"/>
  <c r="CH217" i="1"/>
  <c r="CG217" i="1"/>
  <c r="CF217" i="1"/>
  <c r="CE217" i="1"/>
  <c r="CD217" i="1"/>
  <c r="CC217" i="1"/>
  <c r="CB217" i="1"/>
  <c r="CA217" i="1"/>
  <c r="BZ217" i="1"/>
  <c r="BY217" i="1"/>
  <c r="BX217" i="1"/>
  <c r="BW217" i="1"/>
  <c r="BV217" i="1"/>
  <c r="BU217" i="1"/>
  <c r="CJ216" i="1"/>
  <c r="CI216" i="1"/>
  <c r="CH216" i="1"/>
  <c r="CG216" i="1"/>
  <c r="CF216" i="1"/>
  <c r="CE216" i="1"/>
  <c r="CD216" i="1"/>
  <c r="CC216" i="1"/>
  <c r="CB216" i="1"/>
  <c r="CA216" i="1"/>
  <c r="BZ216" i="1"/>
  <c r="BY216" i="1"/>
  <c r="BX216" i="1"/>
  <c r="BW216" i="1"/>
  <c r="BV216" i="1"/>
  <c r="BU216" i="1"/>
  <c r="CJ215" i="1"/>
  <c r="CI215" i="1"/>
  <c r="CH215" i="1"/>
  <c r="CG215" i="1"/>
  <c r="CF215" i="1"/>
  <c r="CE215" i="1"/>
  <c r="CD215" i="1"/>
  <c r="CC215" i="1"/>
  <c r="CB215" i="1"/>
  <c r="CA215" i="1"/>
  <c r="BZ215" i="1"/>
  <c r="BY215" i="1"/>
  <c r="BX215" i="1"/>
  <c r="BW215" i="1"/>
  <c r="BV215" i="1"/>
  <c r="BU215" i="1"/>
  <c r="CJ214" i="1"/>
  <c r="CI214" i="1"/>
  <c r="CH214" i="1"/>
  <c r="CG214" i="1"/>
  <c r="CF214" i="1"/>
  <c r="CE214" i="1"/>
  <c r="CD214" i="1"/>
  <c r="CC214" i="1"/>
  <c r="CB214" i="1"/>
  <c r="CA214" i="1"/>
  <c r="BZ214" i="1"/>
  <c r="BY214" i="1"/>
  <c r="BX214" i="1"/>
  <c r="BW214" i="1"/>
  <c r="BV214" i="1"/>
  <c r="BU214" i="1"/>
  <c r="CJ213" i="1"/>
  <c r="CI213" i="1"/>
  <c r="CH213" i="1"/>
  <c r="CG213" i="1"/>
  <c r="CF213" i="1"/>
  <c r="CE213" i="1"/>
  <c r="CD213" i="1"/>
  <c r="CC213" i="1"/>
  <c r="CB213" i="1"/>
  <c r="CA213" i="1"/>
  <c r="BZ213" i="1"/>
  <c r="BY213" i="1"/>
  <c r="BX213" i="1"/>
  <c r="BW213" i="1"/>
  <c r="BV213" i="1"/>
  <c r="BU213" i="1"/>
  <c r="CJ212" i="1"/>
  <c r="CI212" i="1"/>
  <c r="CH212" i="1"/>
  <c r="CG212" i="1"/>
  <c r="CF212" i="1"/>
  <c r="CE212" i="1"/>
  <c r="CD212" i="1"/>
  <c r="CC212" i="1"/>
  <c r="CB212" i="1"/>
  <c r="CA212" i="1"/>
  <c r="BZ212" i="1"/>
  <c r="BY212" i="1"/>
  <c r="BX212" i="1"/>
  <c r="BW212" i="1"/>
  <c r="BV212" i="1"/>
  <c r="BU212" i="1"/>
  <c r="CJ211" i="1"/>
  <c r="CI211" i="1"/>
  <c r="CH211" i="1"/>
  <c r="CG211" i="1"/>
  <c r="CF211" i="1"/>
  <c r="CE211" i="1"/>
  <c r="CD211" i="1"/>
  <c r="CC211" i="1"/>
  <c r="CB211" i="1"/>
  <c r="CA211" i="1"/>
  <c r="BZ211" i="1"/>
  <c r="BY211" i="1"/>
  <c r="BX211" i="1"/>
  <c r="BW211" i="1"/>
  <c r="BV211" i="1"/>
  <c r="BU211" i="1"/>
  <c r="CJ210" i="1"/>
  <c r="CI210" i="1"/>
  <c r="CH210" i="1"/>
  <c r="CG210" i="1"/>
  <c r="CF210" i="1"/>
  <c r="CE210" i="1"/>
  <c r="CD210" i="1"/>
  <c r="CC210" i="1"/>
  <c r="CB210" i="1"/>
  <c r="CA210" i="1"/>
  <c r="BZ210" i="1"/>
  <c r="BY210" i="1"/>
  <c r="BX210" i="1"/>
  <c r="BW210" i="1"/>
  <c r="BV210" i="1"/>
  <c r="BU210" i="1"/>
  <c r="CJ209" i="1"/>
  <c r="CI209" i="1"/>
  <c r="CH209" i="1"/>
  <c r="CG209" i="1"/>
  <c r="CF209" i="1"/>
  <c r="CE209" i="1"/>
  <c r="CD209" i="1"/>
  <c r="CC209" i="1"/>
  <c r="CB209" i="1"/>
  <c r="CA209" i="1"/>
  <c r="BZ209" i="1"/>
  <c r="BY209" i="1"/>
  <c r="BX209" i="1"/>
  <c r="BW209" i="1"/>
  <c r="BV209" i="1"/>
  <c r="BU209" i="1"/>
  <c r="CJ208" i="1"/>
  <c r="CI208" i="1"/>
  <c r="CH208" i="1"/>
  <c r="CG208" i="1"/>
  <c r="CF208" i="1"/>
  <c r="CE208" i="1"/>
  <c r="CD208" i="1"/>
  <c r="CC208" i="1"/>
  <c r="CB208" i="1"/>
  <c r="CA208" i="1"/>
  <c r="BZ208" i="1"/>
  <c r="BY208" i="1"/>
  <c r="BX208" i="1"/>
  <c r="BW208" i="1"/>
  <c r="BV208" i="1"/>
  <c r="BU208" i="1"/>
  <c r="CJ207" i="1"/>
  <c r="CI207" i="1"/>
  <c r="CH207" i="1"/>
  <c r="CG207" i="1"/>
  <c r="CF207" i="1"/>
  <c r="CE207" i="1"/>
  <c r="CD207" i="1"/>
  <c r="CC207" i="1"/>
  <c r="CB207" i="1"/>
  <c r="CA207" i="1"/>
  <c r="BZ207" i="1"/>
  <c r="BY207" i="1"/>
  <c r="BX207" i="1"/>
  <c r="BW207" i="1"/>
  <c r="BV207" i="1"/>
  <c r="BU207" i="1"/>
  <c r="CJ206" i="1"/>
  <c r="CI206" i="1"/>
  <c r="CH206" i="1"/>
  <c r="CG206" i="1"/>
  <c r="CF206" i="1"/>
  <c r="CE206" i="1"/>
  <c r="CD206" i="1"/>
  <c r="CC206" i="1"/>
  <c r="CB206" i="1"/>
  <c r="CA206" i="1"/>
  <c r="BZ206" i="1"/>
  <c r="BY206" i="1"/>
  <c r="BX206" i="1"/>
  <c r="BW206" i="1"/>
  <c r="BV206" i="1"/>
  <c r="BU206" i="1"/>
  <c r="CJ205" i="1"/>
  <c r="CI205" i="1"/>
  <c r="CH205" i="1"/>
  <c r="CG205" i="1"/>
  <c r="CF205" i="1"/>
  <c r="CE205" i="1"/>
  <c r="CD205" i="1"/>
  <c r="CC205" i="1"/>
  <c r="CB205" i="1"/>
  <c r="CA205" i="1"/>
  <c r="BZ205" i="1"/>
  <c r="BY205" i="1"/>
  <c r="BX205" i="1"/>
  <c r="BW205" i="1"/>
  <c r="BV205" i="1"/>
  <c r="BU205" i="1"/>
  <c r="CJ204" i="1"/>
  <c r="CI204" i="1"/>
  <c r="CH204" i="1"/>
  <c r="CG204" i="1"/>
  <c r="CF204" i="1"/>
  <c r="CE204" i="1"/>
  <c r="CD204" i="1"/>
  <c r="CC204" i="1"/>
  <c r="CB204" i="1"/>
  <c r="CA204" i="1"/>
  <c r="BZ204" i="1"/>
  <c r="BY204" i="1"/>
  <c r="BX204" i="1"/>
  <c r="BW204" i="1"/>
  <c r="BV204" i="1"/>
  <c r="BU204" i="1"/>
  <c r="CJ203" i="1"/>
  <c r="CI203" i="1"/>
  <c r="CH203" i="1"/>
  <c r="CG203" i="1"/>
  <c r="CF203" i="1"/>
  <c r="CE203" i="1"/>
  <c r="CD203" i="1"/>
  <c r="CC203" i="1"/>
  <c r="CB203" i="1"/>
  <c r="CA203" i="1"/>
  <c r="BZ203" i="1"/>
  <c r="BY203" i="1"/>
  <c r="BX203" i="1"/>
  <c r="BW203" i="1"/>
  <c r="BV203" i="1"/>
  <c r="BU203" i="1"/>
  <c r="CJ202" i="1"/>
  <c r="CI202" i="1"/>
  <c r="CH202" i="1"/>
  <c r="CG202" i="1"/>
  <c r="CF202" i="1"/>
  <c r="CE202" i="1"/>
  <c r="CD202" i="1"/>
  <c r="CC202" i="1"/>
  <c r="CB202" i="1"/>
  <c r="CA202" i="1"/>
  <c r="BZ202" i="1"/>
  <c r="BY202" i="1"/>
  <c r="BX202" i="1"/>
  <c r="BW202" i="1"/>
  <c r="BV202" i="1"/>
  <c r="BU202" i="1"/>
  <c r="CJ201" i="1"/>
  <c r="CI201" i="1"/>
  <c r="CH201" i="1"/>
  <c r="CG201" i="1"/>
  <c r="CF201" i="1"/>
  <c r="CE201" i="1"/>
  <c r="CD201" i="1"/>
  <c r="CC201" i="1"/>
  <c r="CB201" i="1"/>
  <c r="CA201" i="1"/>
  <c r="BZ201" i="1"/>
  <c r="BY201" i="1"/>
  <c r="BX201" i="1"/>
  <c r="BW201" i="1"/>
  <c r="BV201" i="1"/>
  <c r="BU201" i="1"/>
  <c r="CJ200" i="1"/>
  <c r="CI200" i="1"/>
  <c r="CH200" i="1"/>
  <c r="CG200" i="1"/>
  <c r="CF200" i="1"/>
  <c r="CE200" i="1"/>
  <c r="CD200" i="1"/>
  <c r="CC200" i="1"/>
  <c r="CB200" i="1"/>
  <c r="CA200" i="1"/>
  <c r="BZ200" i="1"/>
  <c r="BY200" i="1"/>
  <c r="BX200" i="1"/>
  <c r="BW200" i="1"/>
  <c r="BV200" i="1"/>
  <c r="BU200" i="1"/>
  <c r="CJ199" i="1"/>
  <c r="CI199" i="1"/>
  <c r="CH199" i="1"/>
  <c r="CG199" i="1"/>
  <c r="CF199" i="1"/>
  <c r="CE199" i="1"/>
  <c r="CD199" i="1"/>
  <c r="CC199" i="1"/>
  <c r="CB199" i="1"/>
  <c r="CA199" i="1"/>
  <c r="BZ199" i="1"/>
  <c r="BY199" i="1"/>
  <c r="BX199" i="1"/>
  <c r="BW199" i="1"/>
  <c r="BV199" i="1"/>
  <c r="BU199" i="1"/>
  <c r="CJ198" i="1"/>
  <c r="CI198" i="1"/>
  <c r="CH198" i="1"/>
  <c r="CG198" i="1"/>
  <c r="CF198" i="1"/>
  <c r="CE198" i="1"/>
  <c r="CD198" i="1"/>
  <c r="CC198" i="1"/>
  <c r="CB198" i="1"/>
  <c r="CA198" i="1"/>
  <c r="BZ198" i="1"/>
  <c r="BY198" i="1"/>
  <c r="BX198" i="1"/>
  <c r="BW198" i="1"/>
  <c r="BV198" i="1"/>
  <c r="BU198" i="1"/>
  <c r="CJ197" i="1"/>
  <c r="CI197" i="1"/>
  <c r="CH197" i="1"/>
  <c r="CG197" i="1"/>
  <c r="CF197" i="1"/>
  <c r="CE197" i="1"/>
  <c r="CD197" i="1"/>
  <c r="CC197" i="1"/>
  <c r="CB197" i="1"/>
  <c r="CA197" i="1"/>
  <c r="BZ197" i="1"/>
  <c r="BY197" i="1"/>
  <c r="BX197" i="1"/>
  <c r="BW197" i="1"/>
  <c r="BV197" i="1"/>
  <c r="BU197" i="1"/>
  <c r="CJ196" i="1"/>
  <c r="CI196" i="1"/>
  <c r="CH196" i="1"/>
  <c r="CG196" i="1"/>
  <c r="CF196" i="1"/>
  <c r="CE196" i="1"/>
  <c r="CD196" i="1"/>
  <c r="CC196" i="1"/>
  <c r="CB196" i="1"/>
  <c r="CA196" i="1"/>
  <c r="BZ196" i="1"/>
  <c r="BY196" i="1"/>
  <c r="BX196" i="1"/>
  <c r="BW196" i="1"/>
  <c r="BV196" i="1"/>
  <c r="BU196" i="1"/>
  <c r="CJ195" i="1"/>
  <c r="CI195" i="1"/>
  <c r="CH195" i="1"/>
  <c r="CG195" i="1"/>
  <c r="CF195" i="1"/>
  <c r="CE195" i="1"/>
  <c r="CD195" i="1"/>
  <c r="CC195" i="1"/>
  <c r="CB195" i="1"/>
  <c r="CA195" i="1"/>
  <c r="BZ195" i="1"/>
  <c r="BY195" i="1"/>
  <c r="BX195" i="1"/>
  <c r="BW195" i="1"/>
  <c r="BV195" i="1"/>
  <c r="BU195" i="1"/>
  <c r="CJ194" i="1"/>
  <c r="CI194" i="1"/>
  <c r="CH194" i="1"/>
  <c r="CG194" i="1"/>
  <c r="CF194" i="1"/>
  <c r="CE194" i="1"/>
  <c r="CD194" i="1"/>
  <c r="CC194" i="1"/>
  <c r="CB194" i="1"/>
  <c r="CA194" i="1"/>
  <c r="BZ194" i="1"/>
  <c r="BY194" i="1"/>
  <c r="BX194" i="1"/>
  <c r="BW194" i="1"/>
  <c r="BV194" i="1"/>
  <c r="BU194" i="1"/>
  <c r="CJ193" i="1"/>
  <c r="CI193" i="1"/>
  <c r="CH193" i="1"/>
  <c r="CG193" i="1"/>
  <c r="CF193" i="1"/>
  <c r="CE193" i="1"/>
  <c r="CD193" i="1"/>
  <c r="CC193" i="1"/>
  <c r="CB193" i="1"/>
  <c r="CA193" i="1"/>
  <c r="BZ193" i="1"/>
  <c r="BY193" i="1"/>
  <c r="BX193" i="1"/>
  <c r="BW193" i="1"/>
  <c r="BV193" i="1"/>
  <c r="BU193" i="1"/>
  <c r="CJ192" i="1"/>
  <c r="CI192" i="1"/>
  <c r="CH192" i="1"/>
  <c r="CG192" i="1"/>
  <c r="CF192" i="1"/>
  <c r="CE192" i="1"/>
  <c r="CD192" i="1"/>
  <c r="CC192" i="1"/>
  <c r="CB192" i="1"/>
  <c r="CA192" i="1"/>
  <c r="BZ192" i="1"/>
  <c r="BY192" i="1"/>
  <c r="BX192" i="1"/>
  <c r="BW192" i="1"/>
  <c r="BV192" i="1"/>
  <c r="BU192" i="1"/>
  <c r="CJ191" i="1"/>
  <c r="CI191" i="1"/>
  <c r="CH191" i="1"/>
  <c r="CG191" i="1"/>
  <c r="CF191" i="1"/>
  <c r="CE191" i="1"/>
  <c r="CD191" i="1"/>
  <c r="CC191" i="1"/>
  <c r="CB191" i="1"/>
  <c r="CA191" i="1"/>
  <c r="BZ191" i="1"/>
  <c r="BY191" i="1"/>
  <c r="BX191" i="1"/>
  <c r="BW191" i="1"/>
  <c r="BV191" i="1"/>
  <c r="BU191" i="1"/>
  <c r="CJ190" i="1"/>
  <c r="CI190" i="1"/>
  <c r="CH190" i="1"/>
  <c r="CG190" i="1"/>
  <c r="CF190" i="1"/>
  <c r="CE190" i="1"/>
  <c r="CD190" i="1"/>
  <c r="CC190" i="1"/>
  <c r="CB190" i="1"/>
  <c r="CA190" i="1"/>
  <c r="BZ190" i="1"/>
  <c r="BY190" i="1"/>
  <c r="BX190" i="1"/>
  <c r="BW190" i="1"/>
  <c r="BV190" i="1"/>
  <c r="BU190" i="1"/>
  <c r="CJ189" i="1"/>
  <c r="CI189" i="1"/>
  <c r="CH189" i="1"/>
  <c r="CG189" i="1"/>
  <c r="CF189" i="1"/>
  <c r="CE189" i="1"/>
  <c r="CD189" i="1"/>
  <c r="CC189" i="1"/>
  <c r="CB189" i="1"/>
  <c r="CA189" i="1"/>
  <c r="BZ189" i="1"/>
  <c r="BY189" i="1"/>
  <c r="BX189" i="1"/>
  <c r="BW189" i="1"/>
  <c r="BV189" i="1"/>
  <c r="BU189" i="1"/>
  <c r="CJ188" i="1"/>
  <c r="CI188" i="1"/>
  <c r="CH188" i="1"/>
  <c r="CG188" i="1"/>
  <c r="CF188" i="1"/>
  <c r="CE188" i="1"/>
  <c r="CD188" i="1"/>
  <c r="CC188" i="1"/>
  <c r="CB188" i="1"/>
  <c r="CA188" i="1"/>
  <c r="BZ188" i="1"/>
  <c r="BY188" i="1"/>
  <c r="BX188" i="1"/>
  <c r="BW188" i="1"/>
  <c r="BV188" i="1"/>
  <c r="BU188" i="1"/>
  <c r="CJ187" i="1"/>
  <c r="CI187" i="1"/>
  <c r="CH187" i="1"/>
  <c r="CG187" i="1"/>
  <c r="CF187" i="1"/>
  <c r="CE187" i="1"/>
  <c r="CD187" i="1"/>
  <c r="CC187" i="1"/>
  <c r="CB187" i="1"/>
  <c r="CA187" i="1"/>
  <c r="BZ187" i="1"/>
  <c r="BY187" i="1"/>
  <c r="BX187" i="1"/>
  <c r="BW187" i="1"/>
  <c r="BV187" i="1"/>
  <c r="BU187" i="1"/>
  <c r="CJ186" i="1"/>
  <c r="CI186" i="1"/>
  <c r="CH186" i="1"/>
  <c r="CG186" i="1"/>
  <c r="CF186" i="1"/>
  <c r="CE186" i="1"/>
  <c r="CD186" i="1"/>
  <c r="CC186" i="1"/>
  <c r="CB186" i="1"/>
  <c r="CA186" i="1"/>
  <c r="BZ186" i="1"/>
  <c r="BY186" i="1"/>
  <c r="BX186" i="1"/>
  <c r="BW186" i="1"/>
  <c r="BV186" i="1"/>
  <c r="BU186" i="1"/>
  <c r="CJ185" i="1"/>
  <c r="CI185" i="1"/>
  <c r="CH185" i="1"/>
  <c r="CG185" i="1"/>
  <c r="CF185" i="1"/>
  <c r="CE185" i="1"/>
  <c r="CD185" i="1"/>
  <c r="CC185" i="1"/>
  <c r="CB185" i="1"/>
  <c r="CA185" i="1"/>
  <c r="BZ185" i="1"/>
  <c r="BY185" i="1"/>
  <c r="BX185" i="1"/>
  <c r="BW185" i="1"/>
  <c r="BV185" i="1"/>
  <c r="BU185" i="1"/>
  <c r="CJ184" i="1"/>
  <c r="CI184" i="1"/>
  <c r="CH184" i="1"/>
  <c r="CG184" i="1"/>
  <c r="CF184" i="1"/>
  <c r="CE184" i="1"/>
  <c r="CD184" i="1"/>
  <c r="CC184" i="1"/>
  <c r="CB184" i="1"/>
  <c r="CA184" i="1"/>
  <c r="BZ184" i="1"/>
  <c r="BY184" i="1"/>
  <c r="BX184" i="1"/>
  <c r="BW184" i="1"/>
  <c r="BV184" i="1"/>
  <c r="BU184" i="1"/>
  <c r="CJ183" i="1"/>
  <c r="CI183" i="1"/>
  <c r="CH183" i="1"/>
  <c r="CG183" i="1"/>
  <c r="CF183" i="1"/>
  <c r="CE183" i="1"/>
  <c r="CD183" i="1"/>
  <c r="CC183" i="1"/>
  <c r="CB183" i="1"/>
  <c r="CA183" i="1"/>
  <c r="BZ183" i="1"/>
  <c r="BY183" i="1"/>
  <c r="BX183" i="1"/>
  <c r="BW183" i="1"/>
  <c r="BV183" i="1"/>
  <c r="BU183" i="1"/>
  <c r="CJ182" i="1"/>
  <c r="CI182" i="1"/>
  <c r="CH182" i="1"/>
  <c r="CG182" i="1"/>
  <c r="CF182" i="1"/>
  <c r="CE182" i="1"/>
  <c r="CD182" i="1"/>
  <c r="CC182" i="1"/>
  <c r="CB182" i="1"/>
  <c r="CA182" i="1"/>
  <c r="BZ182" i="1"/>
  <c r="BY182" i="1"/>
  <c r="BX182" i="1"/>
  <c r="BW182" i="1"/>
  <c r="BV182" i="1"/>
  <c r="BU182" i="1"/>
  <c r="CJ181" i="1"/>
  <c r="CI181" i="1"/>
  <c r="CH181" i="1"/>
  <c r="CG181" i="1"/>
  <c r="CF181" i="1"/>
  <c r="CE181" i="1"/>
  <c r="CD181" i="1"/>
  <c r="CC181" i="1"/>
  <c r="CB181" i="1"/>
  <c r="CA181" i="1"/>
  <c r="BZ181" i="1"/>
  <c r="BY181" i="1"/>
  <c r="BX181" i="1"/>
  <c r="BW181" i="1"/>
  <c r="BV181" i="1"/>
  <c r="BU181" i="1"/>
  <c r="CJ180" i="1"/>
  <c r="CI180" i="1"/>
  <c r="CH180" i="1"/>
  <c r="CG180" i="1"/>
  <c r="CF180" i="1"/>
  <c r="CE180" i="1"/>
  <c r="CD180" i="1"/>
  <c r="CC180" i="1"/>
  <c r="CB180" i="1"/>
  <c r="CA180" i="1"/>
  <c r="BZ180" i="1"/>
  <c r="BY180" i="1"/>
  <c r="BX180" i="1"/>
  <c r="BW180" i="1"/>
  <c r="BV180" i="1"/>
  <c r="BU180" i="1"/>
  <c r="CJ179" i="1"/>
  <c r="CI179" i="1"/>
  <c r="CH179" i="1"/>
  <c r="CG179" i="1"/>
  <c r="CF179" i="1"/>
  <c r="CE179" i="1"/>
  <c r="CD179" i="1"/>
  <c r="CC179" i="1"/>
  <c r="CB179" i="1"/>
  <c r="CA179" i="1"/>
  <c r="BZ179" i="1"/>
  <c r="BY179" i="1"/>
  <c r="BX179" i="1"/>
  <c r="BW179" i="1"/>
  <c r="BV179" i="1"/>
  <c r="BU179" i="1"/>
  <c r="CJ178" i="1"/>
  <c r="CI178" i="1"/>
  <c r="CH178" i="1"/>
  <c r="CG178" i="1"/>
  <c r="CF178" i="1"/>
  <c r="CE178" i="1"/>
  <c r="CD178" i="1"/>
  <c r="CC178" i="1"/>
  <c r="CB178" i="1"/>
  <c r="CA178" i="1"/>
  <c r="BZ178" i="1"/>
  <c r="BY178" i="1"/>
  <c r="BX178" i="1"/>
  <c r="BW178" i="1"/>
  <c r="BV178" i="1"/>
  <c r="BU178" i="1"/>
  <c r="CJ177" i="1"/>
  <c r="CI177" i="1"/>
  <c r="CH177" i="1"/>
  <c r="CG177" i="1"/>
  <c r="CF177" i="1"/>
  <c r="CE177" i="1"/>
  <c r="CD177" i="1"/>
  <c r="CC177" i="1"/>
  <c r="CB177" i="1"/>
  <c r="CA177" i="1"/>
  <c r="BZ177" i="1"/>
  <c r="BY177" i="1"/>
  <c r="BX177" i="1"/>
  <c r="BW177" i="1"/>
  <c r="BV177" i="1"/>
  <c r="BU177" i="1"/>
  <c r="CJ176" i="1"/>
  <c r="CI176" i="1"/>
  <c r="CH176" i="1"/>
  <c r="CG176" i="1"/>
  <c r="CF176" i="1"/>
  <c r="CE176" i="1"/>
  <c r="CD176" i="1"/>
  <c r="CC176" i="1"/>
  <c r="CB176" i="1"/>
  <c r="CA176" i="1"/>
  <c r="BZ176" i="1"/>
  <c r="BY176" i="1"/>
  <c r="BX176" i="1"/>
  <c r="BW176" i="1"/>
  <c r="BV176" i="1"/>
  <c r="BU176" i="1"/>
  <c r="CJ175" i="1"/>
  <c r="CI175" i="1"/>
  <c r="CH175" i="1"/>
  <c r="CG175" i="1"/>
  <c r="CF175" i="1"/>
  <c r="CE175" i="1"/>
  <c r="CD175" i="1"/>
  <c r="CC175" i="1"/>
  <c r="CB175" i="1"/>
  <c r="CA175" i="1"/>
  <c r="BZ175" i="1"/>
  <c r="BY175" i="1"/>
  <c r="BX175" i="1"/>
  <c r="BW175" i="1"/>
  <c r="BV175" i="1"/>
  <c r="BU175" i="1"/>
  <c r="CJ174" i="1"/>
  <c r="CI174" i="1"/>
  <c r="CH174" i="1"/>
  <c r="CG174" i="1"/>
  <c r="CF174" i="1"/>
  <c r="CE174" i="1"/>
  <c r="CD174" i="1"/>
  <c r="CC174" i="1"/>
  <c r="CB174" i="1"/>
  <c r="CA174" i="1"/>
  <c r="BZ174" i="1"/>
  <c r="BY174" i="1"/>
  <c r="BX174" i="1"/>
  <c r="BW174" i="1"/>
  <c r="BV174" i="1"/>
  <c r="BU174" i="1"/>
  <c r="CJ173" i="1"/>
  <c r="CI173" i="1"/>
  <c r="CH173" i="1"/>
  <c r="CG173" i="1"/>
  <c r="CF173" i="1"/>
  <c r="CE173" i="1"/>
  <c r="CD173" i="1"/>
  <c r="CC173" i="1"/>
  <c r="CB173" i="1"/>
  <c r="CA173" i="1"/>
  <c r="BZ173" i="1"/>
  <c r="BY173" i="1"/>
  <c r="BX173" i="1"/>
  <c r="BW173" i="1"/>
  <c r="BV173" i="1"/>
  <c r="BU173" i="1"/>
  <c r="CJ172" i="1"/>
  <c r="CI172" i="1"/>
  <c r="CH172" i="1"/>
  <c r="CG172" i="1"/>
  <c r="CF172" i="1"/>
  <c r="CE172" i="1"/>
  <c r="CD172" i="1"/>
  <c r="CC172" i="1"/>
  <c r="CB172" i="1"/>
  <c r="CA172" i="1"/>
  <c r="BZ172" i="1"/>
  <c r="BY172" i="1"/>
  <c r="BX172" i="1"/>
  <c r="BW172" i="1"/>
  <c r="BV172" i="1"/>
  <c r="BU172" i="1"/>
  <c r="CJ171" i="1"/>
  <c r="CI171" i="1"/>
  <c r="CH171" i="1"/>
  <c r="CG171" i="1"/>
  <c r="CF171" i="1"/>
  <c r="CE171" i="1"/>
  <c r="CD171" i="1"/>
  <c r="CC171" i="1"/>
  <c r="CB171" i="1"/>
  <c r="CA171" i="1"/>
  <c r="BZ171" i="1"/>
  <c r="BY171" i="1"/>
  <c r="BX171" i="1"/>
  <c r="BW171" i="1"/>
  <c r="BV171" i="1"/>
  <c r="BU171" i="1"/>
  <c r="CJ170" i="1"/>
  <c r="CI170" i="1"/>
  <c r="CH170" i="1"/>
  <c r="CG170" i="1"/>
  <c r="CF170" i="1"/>
  <c r="CE170" i="1"/>
  <c r="CD170" i="1"/>
  <c r="CC170" i="1"/>
  <c r="CB170" i="1"/>
  <c r="CA170" i="1"/>
  <c r="BZ170" i="1"/>
  <c r="BY170" i="1"/>
  <c r="BX170" i="1"/>
  <c r="BW170" i="1"/>
  <c r="BV170" i="1"/>
  <c r="BU170" i="1"/>
  <c r="CJ169" i="1"/>
  <c r="CI169" i="1"/>
  <c r="CH169" i="1"/>
  <c r="CG169" i="1"/>
  <c r="CF169" i="1"/>
  <c r="CE169" i="1"/>
  <c r="CD169" i="1"/>
  <c r="CC169" i="1"/>
  <c r="CB169" i="1"/>
  <c r="CA169" i="1"/>
  <c r="BZ169" i="1"/>
  <c r="BY169" i="1"/>
  <c r="BX169" i="1"/>
  <c r="BW169" i="1"/>
  <c r="BV169" i="1"/>
  <c r="BU169" i="1"/>
  <c r="CJ168" i="1"/>
  <c r="CI168" i="1"/>
  <c r="CH168" i="1"/>
  <c r="CG168" i="1"/>
  <c r="CF168" i="1"/>
  <c r="CE168" i="1"/>
  <c r="CD168" i="1"/>
  <c r="CC168" i="1"/>
  <c r="CB168" i="1"/>
  <c r="CA168" i="1"/>
  <c r="BZ168" i="1"/>
  <c r="BY168" i="1"/>
  <c r="BX168" i="1"/>
  <c r="BW168" i="1"/>
  <c r="BV168" i="1"/>
  <c r="BU168" i="1"/>
  <c r="CJ167" i="1"/>
  <c r="CI167" i="1"/>
  <c r="CH167" i="1"/>
  <c r="CG167" i="1"/>
  <c r="CF167" i="1"/>
  <c r="CE167" i="1"/>
  <c r="CD167" i="1"/>
  <c r="CC167" i="1"/>
  <c r="CB167" i="1"/>
  <c r="CA167" i="1"/>
  <c r="BZ167" i="1"/>
  <c r="BY167" i="1"/>
  <c r="BX167" i="1"/>
  <c r="BW167" i="1"/>
  <c r="BV167" i="1"/>
  <c r="BU167" i="1"/>
  <c r="CJ166" i="1"/>
  <c r="CI166" i="1"/>
  <c r="CH166" i="1"/>
  <c r="CG166" i="1"/>
  <c r="CF166" i="1"/>
  <c r="CE166" i="1"/>
  <c r="CD166" i="1"/>
  <c r="CC166" i="1"/>
  <c r="CB166" i="1"/>
  <c r="CA166" i="1"/>
  <c r="BZ166" i="1"/>
  <c r="BY166" i="1"/>
  <c r="BX166" i="1"/>
  <c r="BW166" i="1"/>
  <c r="BV166" i="1"/>
  <c r="BU166" i="1"/>
  <c r="CJ165" i="1"/>
  <c r="CI165" i="1"/>
  <c r="CH165" i="1"/>
  <c r="CG165" i="1"/>
  <c r="CF165" i="1"/>
  <c r="CE165" i="1"/>
  <c r="CD165" i="1"/>
  <c r="CC165" i="1"/>
  <c r="CB165" i="1"/>
  <c r="CA165" i="1"/>
  <c r="BZ165" i="1"/>
  <c r="BY165" i="1"/>
  <c r="BX165" i="1"/>
  <c r="BW165" i="1"/>
  <c r="BV165" i="1"/>
  <c r="BU165" i="1"/>
  <c r="CJ164" i="1"/>
  <c r="CI164" i="1"/>
  <c r="CH164" i="1"/>
  <c r="CG164" i="1"/>
  <c r="CF164" i="1"/>
  <c r="CE164" i="1"/>
  <c r="CD164" i="1"/>
  <c r="CC164" i="1"/>
  <c r="CB164" i="1"/>
  <c r="CA164" i="1"/>
  <c r="BZ164" i="1"/>
  <c r="BY164" i="1"/>
  <c r="BX164" i="1"/>
  <c r="BW164" i="1"/>
  <c r="BV164" i="1"/>
  <c r="BU164" i="1"/>
  <c r="CJ163" i="1"/>
  <c r="CI163" i="1"/>
  <c r="CH163" i="1"/>
  <c r="CG163" i="1"/>
  <c r="CF163" i="1"/>
  <c r="CE163" i="1"/>
  <c r="CD163" i="1"/>
  <c r="CC163" i="1"/>
  <c r="CB163" i="1"/>
  <c r="CA163" i="1"/>
  <c r="BZ163" i="1"/>
  <c r="BY163" i="1"/>
  <c r="BX163" i="1"/>
  <c r="BW163" i="1"/>
  <c r="BV163" i="1"/>
  <c r="BU163" i="1"/>
  <c r="CJ162" i="1"/>
  <c r="CI162" i="1"/>
  <c r="CH162" i="1"/>
  <c r="CG162" i="1"/>
  <c r="CF162" i="1"/>
  <c r="CE162" i="1"/>
  <c r="CD162" i="1"/>
  <c r="CC162" i="1"/>
  <c r="CB162" i="1"/>
  <c r="CA162" i="1"/>
  <c r="BZ162" i="1"/>
  <c r="BY162" i="1"/>
  <c r="BX162" i="1"/>
  <c r="BW162" i="1"/>
  <c r="BV162" i="1"/>
  <c r="BU162" i="1"/>
  <c r="CJ161" i="1"/>
  <c r="CI161" i="1"/>
  <c r="CH161" i="1"/>
  <c r="CG161" i="1"/>
  <c r="CF161" i="1"/>
  <c r="CE161" i="1"/>
  <c r="CD161" i="1"/>
  <c r="CC161" i="1"/>
  <c r="CB161" i="1"/>
  <c r="CA161" i="1"/>
  <c r="BZ161" i="1"/>
  <c r="BY161" i="1"/>
  <c r="BX161" i="1"/>
  <c r="BW161" i="1"/>
  <c r="BV161" i="1"/>
  <c r="BU161" i="1"/>
  <c r="CJ160" i="1"/>
  <c r="CI160" i="1"/>
  <c r="CH160" i="1"/>
  <c r="CG160" i="1"/>
  <c r="CF160" i="1"/>
  <c r="CE160" i="1"/>
  <c r="CD160" i="1"/>
  <c r="CC160" i="1"/>
  <c r="CB160" i="1"/>
  <c r="CA160" i="1"/>
  <c r="BZ160" i="1"/>
  <c r="BY160" i="1"/>
  <c r="BX160" i="1"/>
  <c r="BW160" i="1"/>
  <c r="BV160" i="1"/>
  <c r="BU160" i="1"/>
  <c r="CJ159" i="1"/>
  <c r="CI159" i="1"/>
  <c r="CH159" i="1"/>
  <c r="CG159" i="1"/>
  <c r="CF159" i="1"/>
  <c r="CE159" i="1"/>
  <c r="CD159" i="1"/>
  <c r="CC159" i="1"/>
  <c r="CB159" i="1"/>
  <c r="CA159" i="1"/>
  <c r="BZ159" i="1"/>
  <c r="BY159" i="1"/>
  <c r="BX159" i="1"/>
  <c r="BW159" i="1"/>
  <c r="BV159" i="1"/>
  <c r="BU159" i="1"/>
  <c r="CJ158" i="1"/>
  <c r="CI158" i="1"/>
  <c r="CH158" i="1"/>
  <c r="CG158" i="1"/>
  <c r="CF158" i="1"/>
  <c r="CE158" i="1"/>
  <c r="CD158" i="1"/>
  <c r="CC158" i="1"/>
  <c r="CB158" i="1"/>
  <c r="CA158" i="1"/>
  <c r="BZ158" i="1"/>
  <c r="BY158" i="1"/>
  <c r="BX158" i="1"/>
  <c r="BW158" i="1"/>
  <c r="BV158" i="1"/>
  <c r="BU158" i="1"/>
  <c r="CJ157" i="1"/>
  <c r="CI157" i="1"/>
  <c r="CH157" i="1"/>
  <c r="CG157" i="1"/>
  <c r="CF157" i="1"/>
  <c r="CE157" i="1"/>
  <c r="CD157" i="1"/>
  <c r="CC157" i="1"/>
  <c r="CB157" i="1"/>
  <c r="CA157" i="1"/>
  <c r="BZ157" i="1"/>
  <c r="BY157" i="1"/>
  <c r="BX157" i="1"/>
  <c r="BW157" i="1"/>
  <c r="BV157" i="1"/>
  <c r="BU157" i="1"/>
  <c r="CJ156" i="1"/>
  <c r="CI156" i="1"/>
  <c r="CH156" i="1"/>
  <c r="CG156" i="1"/>
  <c r="CF156" i="1"/>
  <c r="CE156" i="1"/>
  <c r="CD156" i="1"/>
  <c r="CC156" i="1"/>
  <c r="CB156" i="1"/>
  <c r="CA156" i="1"/>
  <c r="BZ156" i="1"/>
  <c r="BY156" i="1"/>
  <c r="BX156" i="1"/>
  <c r="BW156" i="1"/>
  <c r="BV156" i="1"/>
  <c r="BU156" i="1"/>
  <c r="CJ155" i="1"/>
  <c r="CI155" i="1"/>
  <c r="CH155" i="1"/>
  <c r="CG155" i="1"/>
  <c r="CF155" i="1"/>
  <c r="CE155" i="1"/>
  <c r="CD155" i="1"/>
  <c r="CC155" i="1"/>
  <c r="CB155" i="1"/>
  <c r="CA155" i="1"/>
  <c r="BZ155" i="1"/>
  <c r="BY155" i="1"/>
  <c r="BX155" i="1"/>
  <c r="BW155" i="1"/>
  <c r="BV155" i="1"/>
  <c r="BU155" i="1"/>
  <c r="CJ154" i="1"/>
  <c r="CI154" i="1"/>
  <c r="CH154" i="1"/>
  <c r="CG154" i="1"/>
  <c r="CF154" i="1"/>
  <c r="CE154" i="1"/>
  <c r="CD154" i="1"/>
  <c r="CC154" i="1"/>
  <c r="CB154" i="1"/>
  <c r="CA154" i="1"/>
  <c r="BZ154" i="1"/>
  <c r="BY154" i="1"/>
  <c r="BX154" i="1"/>
  <c r="BW154" i="1"/>
  <c r="BV154" i="1"/>
  <c r="BU154" i="1"/>
  <c r="CJ153" i="1"/>
  <c r="CI153" i="1"/>
  <c r="CH153" i="1"/>
  <c r="CG153" i="1"/>
  <c r="CF153" i="1"/>
  <c r="CE153" i="1"/>
  <c r="CD153" i="1"/>
  <c r="CC153" i="1"/>
  <c r="CB153" i="1"/>
  <c r="CA153" i="1"/>
  <c r="BZ153" i="1"/>
  <c r="BY153" i="1"/>
  <c r="BX153" i="1"/>
  <c r="BW153" i="1"/>
  <c r="BV153" i="1"/>
  <c r="BU153" i="1"/>
  <c r="CJ152" i="1"/>
  <c r="CI152" i="1"/>
  <c r="CH152" i="1"/>
  <c r="CG152" i="1"/>
  <c r="CF152" i="1"/>
  <c r="CE152" i="1"/>
  <c r="CD152" i="1"/>
  <c r="CC152" i="1"/>
  <c r="CB152" i="1"/>
  <c r="CA152" i="1"/>
  <c r="BZ152" i="1"/>
  <c r="BY152" i="1"/>
  <c r="BX152" i="1"/>
  <c r="BW152" i="1"/>
  <c r="BV152" i="1"/>
  <c r="BU152" i="1"/>
  <c r="CJ151" i="1"/>
  <c r="CI151" i="1"/>
  <c r="CH151" i="1"/>
  <c r="CG151" i="1"/>
  <c r="CF151" i="1"/>
  <c r="CE151" i="1"/>
  <c r="CD151" i="1"/>
  <c r="CC151" i="1"/>
  <c r="CB151" i="1"/>
  <c r="CA151" i="1"/>
  <c r="BZ151" i="1"/>
  <c r="BY151" i="1"/>
  <c r="BX151" i="1"/>
  <c r="BW151" i="1"/>
  <c r="BV151" i="1"/>
  <c r="BU151" i="1"/>
  <c r="CJ150" i="1"/>
  <c r="CI150" i="1"/>
  <c r="CH150" i="1"/>
  <c r="CG150" i="1"/>
  <c r="CF150" i="1"/>
  <c r="CE150" i="1"/>
  <c r="CD150" i="1"/>
  <c r="CC150" i="1"/>
  <c r="CB150" i="1"/>
  <c r="CA150" i="1"/>
  <c r="BZ150" i="1"/>
  <c r="BY150" i="1"/>
  <c r="BX150" i="1"/>
  <c r="BW150" i="1"/>
  <c r="BV150" i="1"/>
  <c r="BU150" i="1"/>
  <c r="CJ149" i="1"/>
  <c r="CI149" i="1"/>
  <c r="CH149" i="1"/>
  <c r="CG149" i="1"/>
  <c r="CF149" i="1"/>
  <c r="CE149" i="1"/>
  <c r="CD149" i="1"/>
  <c r="CC149" i="1"/>
  <c r="CB149" i="1"/>
  <c r="CA149" i="1"/>
  <c r="BZ149" i="1"/>
  <c r="BY149" i="1"/>
  <c r="BX149" i="1"/>
  <c r="BW149" i="1"/>
  <c r="BV149" i="1"/>
  <c r="BU149" i="1"/>
  <c r="CJ148" i="1"/>
  <c r="CI148" i="1"/>
  <c r="CH148" i="1"/>
  <c r="CG148" i="1"/>
  <c r="CF148" i="1"/>
  <c r="CE148" i="1"/>
  <c r="CD148" i="1"/>
  <c r="CC148" i="1"/>
  <c r="CB148" i="1"/>
  <c r="CA148" i="1"/>
  <c r="BZ148" i="1"/>
  <c r="BY148" i="1"/>
  <c r="BX148" i="1"/>
  <c r="BW148" i="1"/>
  <c r="BV148" i="1"/>
  <c r="BU148" i="1"/>
  <c r="CJ147" i="1"/>
  <c r="CI147" i="1"/>
  <c r="CH147" i="1"/>
  <c r="CG147" i="1"/>
  <c r="CF147" i="1"/>
  <c r="CE147" i="1"/>
  <c r="CD147" i="1"/>
  <c r="CC147" i="1"/>
  <c r="CB147" i="1"/>
  <c r="CA147" i="1"/>
  <c r="BZ147" i="1"/>
  <c r="BY147" i="1"/>
  <c r="BX147" i="1"/>
  <c r="BW147" i="1"/>
  <c r="BV147" i="1"/>
  <c r="BU147" i="1"/>
  <c r="CJ146" i="1"/>
  <c r="CI146" i="1"/>
  <c r="CH146" i="1"/>
  <c r="CG146" i="1"/>
  <c r="CF146" i="1"/>
  <c r="CE146" i="1"/>
  <c r="CD146" i="1"/>
  <c r="CC146" i="1"/>
  <c r="CB146" i="1"/>
  <c r="CA146" i="1"/>
  <c r="BZ146" i="1"/>
  <c r="BY146" i="1"/>
  <c r="BX146" i="1"/>
  <c r="BW146" i="1"/>
  <c r="BV146" i="1"/>
  <c r="BU146" i="1"/>
  <c r="CJ145" i="1"/>
  <c r="CI145" i="1"/>
  <c r="CH145" i="1"/>
  <c r="CG145" i="1"/>
  <c r="CF145" i="1"/>
  <c r="CE145" i="1"/>
  <c r="CD145" i="1"/>
  <c r="CC145" i="1"/>
  <c r="CB145" i="1"/>
  <c r="CA145" i="1"/>
  <c r="BZ145" i="1"/>
  <c r="BY145" i="1"/>
  <c r="BX145" i="1"/>
  <c r="BW145" i="1"/>
  <c r="BV145" i="1"/>
  <c r="BU145" i="1"/>
  <c r="CJ144" i="1"/>
  <c r="CI144" i="1"/>
  <c r="CH144" i="1"/>
  <c r="CG144" i="1"/>
  <c r="CF144" i="1"/>
  <c r="CE144" i="1"/>
  <c r="CD144" i="1"/>
  <c r="CC144" i="1"/>
  <c r="CB144" i="1"/>
  <c r="CA144" i="1"/>
  <c r="BZ144" i="1"/>
  <c r="BY144" i="1"/>
  <c r="BX144" i="1"/>
  <c r="BW144" i="1"/>
  <c r="BV144" i="1"/>
  <c r="BU144" i="1"/>
  <c r="CJ143" i="1"/>
  <c r="CI143" i="1"/>
  <c r="CH143" i="1"/>
  <c r="CG143" i="1"/>
  <c r="CF143" i="1"/>
  <c r="CE143" i="1"/>
  <c r="CD143" i="1"/>
  <c r="CC143" i="1"/>
  <c r="CB143" i="1"/>
  <c r="CA143" i="1"/>
  <c r="BZ143" i="1"/>
  <c r="BY143" i="1"/>
  <c r="BX143" i="1"/>
  <c r="BW143" i="1"/>
  <c r="BV143" i="1"/>
  <c r="BU143" i="1"/>
  <c r="CJ142" i="1"/>
  <c r="CI142" i="1"/>
  <c r="CH142" i="1"/>
  <c r="CG142" i="1"/>
  <c r="CF142" i="1"/>
  <c r="CE142" i="1"/>
  <c r="CD142" i="1"/>
  <c r="CC142" i="1"/>
  <c r="CB142" i="1"/>
  <c r="CA142" i="1"/>
  <c r="BZ142" i="1"/>
  <c r="BY142" i="1"/>
  <c r="BX142" i="1"/>
  <c r="BW142" i="1"/>
  <c r="BV142" i="1"/>
  <c r="BU142" i="1"/>
  <c r="CJ141" i="1"/>
  <c r="CI141" i="1"/>
  <c r="CH141" i="1"/>
  <c r="CG141" i="1"/>
  <c r="CF141" i="1"/>
  <c r="CE141" i="1"/>
  <c r="CD141" i="1"/>
  <c r="CC141" i="1"/>
  <c r="CB141" i="1"/>
  <c r="CA141" i="1"/>
  <c r="BZ141" i="1"/>
  <c r="BY141" i="1"/>
  <c r="BX141" i="1"/>
  <c r="BW141" i="1"/>
  <c r="BV141" i="1"/>
  <c r="BU141" i="1"/>
  <c r="CJ140" i="1"/>
  <c r="CI140" i="1"/>
  <c r="CH140" i="1"/>
  <c r="CG140" i="1"/>
  <c r="CF140" i="1"/>
  <c r="CE140" i="1"/>
  <c r="CD140" i="1"/>
  <c r="CC140" i="1"/>
  <c r="CB140" i="1"/>
  <c r="CA140" i="1"/>
  <c r="BZ140" i="1"/>
  <c r="BY140" i="1"/>
  <c r="BX140" i="1"/>
  <c r="BW140" i="1"/>
  <c r="BV140" i="1"/>
  <c r="BU140" i="1"/>
  <c r="CJ139" i="1"/>
  <c r="CI139" i="1"/>
  <c r="CH139" i="1"/>
  <c r="CG139" i="1"/>
  <c r="CF139" i="1"/>
  <c r="CE139" i="1"/>
  <c r="CD139" i="1"/>
  <c r="CC139" i="1"/>
  <c r="CB139" i="1"/>
  <c r="CA139" i="1"/>
  <c r="BZ139" i="1"/>
  <c r="BY139" i="1"/>
  <c r="BX139" i="1"/>
  <c r="BW139" i="1"/>
  <c r="BV139" i="1"/>
  <c r="BU139" i="1"/>
  <c r="CJ138" i="1"/>
  <c r="CI138" i="1"/>
  <c r="CH138" i="1"/>
  <c r="CG138" i="1"/>
  <c r="CF138" i="1"/>
  <c r="CE138" i="1"/>
  <c r="CD138" i="1"/>
  <c r="CC138" i="1"/>
  <c r="CB138" i="1"/>
  <c r="CA138" i="1"/>
  <c r="BZ138" i="1"/>
  <c r="BY138" i="1"/>
  <c r="BX138" i="1"/>
  <c r="BW138" i="1"/>
  <c r="BV138" i="1"/>
  <c r="BU138" i="1"/>
  <c r="CJ137" i="1"/>
  <c r="CI137" i="1"/>
  <c r="CH137" i="1"/>
  <c r="CG137" i="1"/>
  <c r="CF137" i="1"/>
  <c r="CE137" i="1"/>
  <c r="CD137" i="1"/>
  <c r="CC137" i="1"/>
  <c r="CB137" i="1"/>
  <c r="CA137" i="1"/>
  <c r="BZ137" i="1"/>
  <c r="BY137" i="1"/>
  <c r="BX137" i="1"/>
  <c r="BW137" i="1"/>
  <c r="BV137" i="1"/>
  <c r="BU137" i="1"/>
  <c r="CJ136" i="1"/>
  <c r="CI136" i="1"/>
  <c r="CH136" i="1"/>
  <c r="CG136" i="1"/>
  <c r="CF136" i="1"/>
  <c r="CE136" i="1"/>
  <c r="CD136" i="1"/>
  <c r="CC136" i="1"/>
  <c r="CB136" i="1"/>
  <c r="CA136" i="1"/>
  <c r="BZ136" i="1"/>
  <c r="BY136" i="1"/>
  <c r="BX136" i="1"/>
  <c r="BW136" i="1"/>
  <c r="BV136" i="1"/>
  <c r="BU136" i="1"/>
  <c r="CJ135" i="1"/>
  <c r="CI135" i="1"/>
  <c r="CH135" i="1"/>
  <c r="CG135" i="1"/>
  <c r="CF135" i="1"/>
  <c r="CE135" i="1"/>
  <c r="CD135" i="1"/>
  <c r="CC135" i="1"/>
  <c r="CB135" i="1"/>
  <c r="CA135" i="1"/>
  <c r="BZ135" i="1"/>
  <c r="BY135" i="1"/>
  <c r="BX135" i="1"/>
  <c r="BW135" i="1"/>
  <c r="BV135" i="1"/>
  <c r="BU135" i="1"/>
  <c r="CJ134" i="1"/>
  <c r="CI134" i="1"/>
  <c r="CH134" i="1"/>
  <c r="CG134" i="1"/>
  <c r="CF134" i="1"/>
  <c r="CE134" i="1"/>
  <c r="CD134" i="1"/>
  <c r="CC134" i="1"/>
  <c r="CB134" i="1"/>
  <c r="CA134" i="1"/>
  <c r="BZ134" i="1"/>
  <c r="BY134" i="1"/>
  <c r="BX134" i="1"/>
  <c r="BW134" i="1"/>
  <c r="BV134" i="1"/>
  <c r="BU134" i="1"/>
  <c r="CJ133" i="1"/>
  <c r="CI133" i="1"/>
  <c r="CH133" i="1"/>
  <c r="CG133" i="1"/>
  <c r="CF133" i="1"/>
  <c r="CE133" i="1"/>
  <c r="CD133" i="1"/>
  <c r="CC133" i="1"/>
  <c r="CB133" i="1"/>
  <c r="CA133" i="1"/>
  <c r="BZ133" i="1"/>
  <c r="BY133" i="1"/>
  <c r="BX133" i="1"/>
  <c r="BW133" i="1"/>
  <c r="BV133" i="1"/>
  <c r="BU133" i="1"/>
  <c r="CJ132" i="1"/>
  <c r="CI132" i="1"/>
  <c r="CH132" i="1"/>
  <c r="CG132" i="1"/>
  <c r="CF132" i="1"/>
  <c r="CE132" i="1"/>
  <c r="CD132" i="1"/>
  <c r="CC132" i="1"/>
  <c r="CB132" i="1"/>
  <c r="CA132" i="1"/>
  <c r="BZ132" i="1"/>
  <c r="BY132" i="1"/>
  <c r="BX132" i="1"/>
  <c r="BW132" i="1"/>
  <c r="BV132" i="1"/>
  <c r="BU132" i="1"/>
  <c r="CJ131" i="1"/>
  <c r="CI131" i="1"/>
  <c r="CH131" i="1"/>
  <c r="CG131" i="1"/>
  <c r="CF131" i="1"/>
  <c r="CE131" i="1"/>
  <c r="CD131" i="1"/>
  <c r="CC131" i="1"/>
  <c r="CB131" i="1"/>
  <c r="CA131" i="1"/>
  <c r="BZ131" i="1"/>
  <c r="BY131" i="1"/>
  <c r="BX131" i="1"/>
  <c r="BW131" i="1"/>
  <c r="BV131" i="1"/>
  <c r="BU131" i="1"/>
  <c r="CJ130" i="1"/>
  <c r="CI130" i="1"/>
  <c r="CH130" i="1"/>
  <c r="CG130" i="1"/>
  <c r="CF130" i="1"/>
  <c r="CE130" i="1"/>
  <c r="CD130" i="1"/>
  <c r="CC130" i="1"/>
  <c r="CB130" i="1"/>
  <c r="CA130" i="1"/>
  <c r="BZ130" i="1"/>
  <c r="BY130" i="1"/>
  <c r="BX130" i="1"/>
  <c r="BW130" i="1"/>
  <c r="BV130" i="1"/>
  <c r="BU130" i="1"/>
  <c r="CJ129" i="1"/>
  <c r="CI129" i="1"/>
  <c r="CH129" i="1"/>
  <c r="CG129" i="1"/>
  <c r="CF129" i="1"/>
  <c r="CE129" i="1"/>
  <c r="CD129" i="1"/>
  <c r="CC129" i="1"/>
  <c r="CB129" i="1"/>
  <c r="CA129" i="1"/>
  <c r="BZ129" i="1"/>
  <c r="BY129" i="1"/>
  <c r="BX129" i="1"/>
  <c r="BW129" i="1"/>
  <c r="BV129" i="1"/>
  <c r="BU129" i="1"/>
  <c r="CJ128" i="1"/>
  <c r="CI128" i="1"/>
  <c r="CH128" i="1"/>
  <c r="CG128" i="1"/>
  <c r="CF128" i="1"/>
  <c r="CE128" i="1"/>
  <c r="CD128" i="1"/>
  <c r="CC128" i="1"/>
  <c r="CB128" i="1"/>
  <c r="CA128" i="1"/>
  <c r="BZ128" i="1"/>
  <c r="BY128" i="1"/>
  <c r="BX128" i="1"/>
  <c r="BW128" i="1"/>
  <c r="BV128" i="1"/>
  <c r="BU128" i="1"/>
  <c r="CJ127" i="1"/>
  <c r="CI127" i="1"/>
  <c r="CH127" i="1"/>
  <c r="CG127" i="1"/>
  <c r="CF127" i="1"/>
  <c r="CE127" i="1"/>
  <c r="CD127" i="1"/>
  <c r="CC127" i="1"/>
  <c r="CB127" i="1"/>
  <c r="CA127" i="1"/>
  <c r="BZ127" i="1"/>
  <c r="BY127" i="1"/>
  <c r="BX127" i="1"/>
  <c r="BW127" i="1"/>
  <c r="BV127" i="1"/>
  <c r="BU127" i="1"/>
  <c r="CJ126" i="1"/>
  <c r="CI126" i="1"/>
  <c r="CH126" i="1"/>
  <c r="CG126" i="1"/>
  <c r="CF126" i="1"/>
  <c r="CE126" i="1"/>
  <c r="CD126" i="1"/>
  <c r="CC126" i="1"/>
  <c r="CB126" i="1"/>
  <c r="CA126" i="1"/>
  <c r="BZ126" i="1"/>
  <c r="BY126" i="1"/>
  <c r="BX126" i="1"/>
  <c r="BW126" i="1"/>
  <c r="BV126" i="1"/>
  <c r="BU126" i="1"/>
  <c r="CJ125" i="1"/>
  <c r="CI125" i="1"/>
  <c r="CH125" i="1"/>
  <c r="CG125" i="1"/>
  <c r="CF125" i="1"/>
  <c r="CE125" i="1"/>
  <c r="CD125" i="1"/>
  <c r="CC125" i="1"/>
  <c r="CB125" i="1"/>
  <c r="CA125" i="1"/>
  <c r="BZ125" i="1"/>
  <c r="BY125" i="1"/>
  <c r="BX125" i="1"/>
  <c r="BW125" i="1"/>
  <c r="BV125" i="1"/>
  <c r="BU125" i="1"/>
  <c r="CJ124" i="1"/>
  <c r="CI124" i="1"/>
  <c r="CH124" i="1"/>
  <c r="CG124" i="1"/>
  <c r="CF124" i="1"/>
  <c r="CE124" i="1"/>
  <c r="CD124" i="1"/>
  <c r="CC124" i="1"/>
  <c r="CB124" i="1"/>
  <c r="CA124" i="1"/>
  <c r="BZ124" i="1"/>
  <c r="BY124" i="1"/>
  <c r="BX124" i="1"/>
  <c r="BW124" i="1"/>
  <c r="BV124" i="1"/>
  <c r="BU124" i="1"/>
  <c r="CJ123" i="1"/>
  <c r="CI123" i="1"/>
  <c r="CH123" i="1"/>
  <c r="CG123" i="1"/>
  <c r="CF123" i="1"/>
  <c r="CE123" i="1"/>
  <c r="CD123" i="1"/>
  <c r="CC123" i="1"/>
  <c r="CB123" i="1"/>
  <c r="CA123" i="1"/>
  <c r="BZ123" i="1"/>
  <c r="BY123" i="1"/>
  <c r="BX123" i="1"/>
  <c r="BW123" i="1"/>
  <c r="BV123" i="1"/>
  <c r="BU123" i="1"/>
  <c r="CJ122" i="1"/>
  <c r="CI122" i="1"/>
  <c r="CH122" i="1"/>
  <c r="CG122" i="1"/>
  <c r="CF122" i="1"/>
  <c r="CE122" i="1"/>
  <c r="CD122" i="1"/>
  <c r="CC122" i="1"/>
  <c r="CB122" i="1"/>
  <c r="CA122" i="1"/>
  <c r="BZ122" i="1"/>
  <c r="BY122" i="1"/>
  <c r="BX122" i="1"/>
  <c r="BW122" i="1"/>
  <c r="BV122" i="1"/>
  <c r="BU122" i="1"/>
  <c r="CJ121" i="1"/>
  <c r="CI121" i="1"/>
  <c r="CH121" i="1"/>
  <c r="CG121" i="1"/>
  <c r="CF121" i="1"/>
  <c r="CE121" i="1"/>
  <c r="CD121" i="1"/>
  <c r="CC121" i="1"/>
  <c r="CB121" i="1"/>
  <c r="CA121" i="1"/>
  <c r="BZ121" i="1"/>
  <c r="BY121" i="1"/>
  <c r="BX121" i="1"/>
  <c r="BW121" i="1"/>
  <c r="BV121" i="1"/>
  <c r="BU121" i="1"/>
  <c r="CJ120" i="1"/>
  <c r="CI120" i="1"/>
  <c r="CH120" i="1"/>
  <c r="CG120" i="1"/>
  <c r="CF120" i="1"/>
  <c r="CE120" i="1"/>
  <c r="CD120" i="1"/>
  <c r="CC120" i="1"/>
  <c r="CB120" i="1"/>
  <c r="CA120" i="1"/>
  <c r="BZ120" i="1"/>
  <c r="BY120" i="1"/>
  <c r="BX120" i="1"/>
  <c r="BW120" i="1"/>
  <c r="BV120" i="1"/>
  <c r="BU120" i="1"/>
  <c r="CJ119" i="1"/>
  <c r="CI119" i="1"/>
  <c r="CH119" i="1"/>
  <c r="CG119" i="1"/>
  <c r="CF119" i="1"/>
  <c r="CE119" i="1"/>
  <c r="CD119" i="1"/>
  <c r="CC119" i="1"/>
  <c r="CB119" i="1"/>
  <c r="CA119" i="1"/>
  <c r="BZ119" i="1"/>
  <c r="BY119" i="1"/>
  <c r="BX119" i="1"/>
  <c r="BW119" i="1"/>
  <c r="BV119" i="1"/>
  <c r="BU119" i="1"/>
  <c r="CJ118" i="1"/>
  <c r="CI118" i="1"/>
  <c r="CH118" i="1"/>
  <c r="CG118" i="1"/>
  <c r="CF118" i="1"/>
  <c r="CE118" i="1"/>
  <c r="CD118" i="1"/>
  <c r="CC118" i="1"/>
  <c r="CB118" i="1"/>
  <c r="CA118" i="1"/>
  <c r="BZ118" i="1"/>
  <c r="BY118" i="1"/>
  <c r="BX118" i="1"/>
  <c r="BW118" i="1"/>
  <c r="BV118" i="1"/>
  <c r="BU118" i="1"/>
  <c r="CJ117" i="1"/>
  <c r="CI117" i="1"/>
  <c r="CH117" i="1"/>
  <c r="CG117" i="1"/>
  <c r="CF117" i="1"/>
  <c r="CE117" i="1"/>
  <c r="CD117" i="1"/>
  <c r="CC117" i="1"/>
  <c r="CB117" i="1"/>
  <c r="CA117" i="1"/>
  <c r="BZ117" i="1"/>
  <c r="BY117" i="1"/>
  <c r="BX117" i="1"/>
  <c r="BW117" i="1"/>
  <c r="BV117" i="1"/>
  <c r="BU117" i="1"/>
  <c r="CJ116" i="1"/>
  <c r="CI116" i="1"/>
  <c r="CH116" i="1"/>
  <c r="CG116" i="1"/>
  <c r="CF116" i="1"/>
  <c r="CE116" i="1"/>
  <c r="CD116" i="1"/>
  <c r="CC116" i="1"/>
  <c r="CB116" i="1"/>
  <c r="CA116" i="1"/>
  <c r="BZ116" i="1"/>
  <c r="BY116" i="1"/>
  <c r="BX116" i="1"/>
  <c r="BW116" i="1"/>
  <c r="BV116" i="1"/>
  <c r="BU116" i="1"/>
  <c r="CJ115" i="1"/>
  <c r="CI115" i="1"/>
  <c r="CH115" i="1"/>
  <c r="CG115" i="1"/>
  <c r="CF115" i="1"/>
  <c r="CE115" i="1"/>
  <c r="CD115" i="1"/>
  <c r="CC115" i="1"/>
  <c r="CB115" i="1"/>
  <c r="CA115" i="1"/>
  <c r="BZ115" i="1"/>
  <c r="BY115" i="1"/>
  <c r="BX115" i="1"/>
  <c r="BW115" i="1"/>
  <c r="BV115" i="1"/>
  <c r="BU115" i="1"/>
  <c r="CJ114" i="1"/>
  <c r="CI114" i="1"/>
  <c r="CH114" i="1"/>
  <c r="CG114" i="1"/>
  <c r="CF114" i="1"/>
  <c r="CE114" i="1"/>
  <c r="CD114" i="1"/>
  <c r="CC114" i="1"/>
  <c r="CB114" i="1"/>
  <c r="CA114" i="1"/>
  <c r="BZ114" i="1"/>
  <c r="BY114" i="1"/>
  <c r="BX114" i="1"/>
  <c r="BW114" i="1"/>
  <c r="BV114" i="1"/>
  <c r="BU114" i="1"/>
  <c r="CJ113" i="1"/>
  <c r="CI113" i="1"/>
  <c r="CH113" i="1"/>
  <c r="CG113" i="1"/>
  <c r="CF113" i="1"/>
  <c r="CE113" i="1"/>
  <c r="CD113" i="1"/>
  <c r="CC113" i="1"/>
  <c r="CB113" i="1"/>
  <c r="CA113" i="1"/>
  <c r="BZ113" i="1"/>
  <c r="BY113" i="1"/>
  <c r="BX113" i="1"/>
  <c r="BW113" i="1"/>
  <c r="BV113" i="1"/>
  <c r="BU113" i="1"/>
  <c r="CJ112" i="1"/>
  <c r="CI112" i="1"/>
  <c r="CH112" i="1"/>
  <c r="CG112" i="1"/>
  <c r="CF112" i="1"/>
  <c r="CE112" i="1"/>
  <c r="CD112" i="1"/>
  <c r="CC112" i="1"/>
  <c r="CB112" i="1"/>
  <c r="CA112" i="1"/>
  <c r="BZ112" i="1"/>
  <c r="BY112" i="1"/>
  <c r="BX112" i="1"/>
  <c r="BW112" i="1"/>
  <c r="BV112" i="1"/>
  <c r="BU112" i="1"/>
  <c r="CJ111" i="1"/>
  <c r="CI111" i="1"/>
  <c r="CH111" i="1"/>
  <c r="CG111" i="1"/>
  <c r="CF111" i="1"/>
  <c r="CE111" i="1"/>
  <c r="CD111" i="1"/>
  <c r="CC111" i="1"/>
  <c r="CB111" i="1"/>
  <c r="CA111" i="1"/>
  <c r="BZ111" i="1"/>
  <c r="BY111" i="1"/>
  <c r="BX111" i="1"/>
  <c r="BW111" i="1"/>
  <c r="BV111" i="1"/>
  <c r="BU111" i="1"/>
  <c r="CJ110" i="1"/>
  <c r="CI110" i="1"/>
  <c r="CH110" i="1"/>
  <c r="CG110" i="1"/>
  <c r="CF110" i="1"/>
  <c r="CE110" i="1"/>
  <c r="CD110" i="1"/>
  <c r="CC110" i="1"/>
  <c r="CB110" i="1"/>
  <c r="CA110" i="1"/>
  <c r="BZ110" i="1"/>
  <c r="BY110" i="1"/>
  <c r="BX110" i="1"/>
  <c r="BW110" i="1"/>
  <c r="BV110" i="1"/>
  <c r="BU110" i="1"/>
  <c r="CJ109" i="1"/>
  <c r="CI109" i="1"/>
  <c r="CH109" i="1"/>
  <c r="CG109" i="1"/>
  <c r="CF109" i="1"/>
  <c r="CE109" i="1"/>
  <c r="CD109" i="1"/>
  <c r="CC109" i="1"/>
  <c r="CB109" i="1"/>
  <c r="CA109" i="1"/>
  <c r="BZ109" i="1"/>
  <c r="BY109" i="1"/>
  <c r="BX109" i="1"/>
  <c r="BW109" i="1"/>
  <c r="BV109" i="1"/>
  <c r="BU109" i="1"/>
  <c r="CJ108" i="1"/>
  <c r="CI108" i="1"/>
  <c r="CH108" i="1"/>
  <c r="CG108" i="1"/>
  <c r="CF108" i="1"/>
  <c r="CE108" i="1"/>
  <c r="CD108" i="1"/>
  <c r="CC108" i="1"/>
  <c r="CB108" i="1"/>
  <c r="CA108" i="1"/>
  <c r="BZ108" i="1"/>
  <c r="BY108" i="1"/>
  <c r="BX108" i="1"/>
  <c r="BW108" i="1"/>
  <c r="BV108" i="1"/>
  <c r="BU108" i="1"/>
  <c r="CJ107" i="1"/>
  <c r="CI107" i="1"/>
  <c r="CH107" i="1"/>
  <c r="CG107" i="1"/>
  <c r="CF107" i="1"/>
  <c r="CE107" i="1"/>
  <c r="CD107" i="1"/>
  <c r="CC107" i="1"/>
  <c r="CB107" i="1"/>
  <c r="CA107" i="1"/>
  <c r="BZ107" i="1"/>
  <c r="BY107" i="1"/>
  <c r="BX107" i="1"/>
  <c r="BW107" i="1"/>
  <c r="BV107" i="1"/>
  <c r="BU107" i="1"/>
  <c r="CJ106" i="1"/>
  <c r="CI106" i="1"/>
  <c r="CH106" i="1"/>
  <c r="CG106" i="1"/>
  <c r="CF106" i="1"/>
  <c r="CE106" i="1"/>
  <c r="CD106" i="1"/>
  <c r="CC106" i="1"/>
  <c r="CB106" i="1"/>
  <c r="CA106" i="1"/>
  <c r="BZ106" i="1"/>
  <c r="BY106" i="1"/>
  <c r="BX106" i="1"/>
  <c r="BW106" i="1"/>
  <c r="BV106" i="1"/>
  <c r="BU106" i="1"/>
  <c r="CJ105" i="1"/>
  <c r="CI105" i="1"/>
  <c r="CH105" i="1"/>
  <c r="CG105" i="1"/>
  <c r="CF105" i="1"/>
  <c r="CE105" i="1"/>
  <c r="CD105" i="1"/>
  <c r="CC105" i="1"/>
  <c r="CB105" i="1"/>
  <c r="CA105" i="1"/>
  <c r="BZ105" i="1"/>
  <c r="BY105" i="1"/>
  <c r="BX105" i="1"/>
  <c r="BW105" i="1"/>
  <c r="BV105" i="1"/>
  <c r="BU105" i="1"/>
  <c r="CJ104" i="1"/>
  <c r="CI104" i="1"/>
  <c r="CH104" i="1"/>
  <c r="CG104" i="1"/>
  <c r="CF104" i="1"/>
  <c r="CE104" i="1"/>
  <c r="CD104" i="1"/>
  <c r="CC104" i="1"/>
  <c r="CB104" i="1"/>
  <c r="CA104" i="1"/>
  <c r="BZ104" i="1"/>
  <c r="BY104" i="1"/>
  <c r="BX104" i="1"/>
  <c r="BW104" i="1"/>
  <c r="BV104" i="1"/>
  <c r="BU104" i="1"/>
  <c r="CJ103" i="1"/>
  <c r="CI103" i="1"/>
  <c r="CH103" i="1"/>
  <c r="CG103" i="1"/>
  <c r="CF103" i="1"/>
  <c r="CE103" i="1"/>
  <c r="CD103" i="1"/>
  <c r="CC103" i="1"/>
  <c r="CB103" i="1"/>
  <c r="CA103" i="1"/>
  <c r="BZ103" i="1"/>
  <c r="BY103" i="1"/>
  <c r="BX103" i="1"/>
  <c r="BW103" i="1"/>
  <c r="BV103" i="1"/>
  <c r="BU103" i="1"/>
  <c r="CJ102" i="1"/>
  <c r="CI102" i="1"/>
  <c r="CH102" i="1"/>
  <c r="CG102" i="1"/>
  <c r="CF102" i="1"/>
  <c r="CE102" i="1"/>
  <c r="CD102" i="1"/>
  <c r="CC102" i="1"/>
  <c r="CB102" i="1"/>
  <c r="CA102" i="1"/>
  <c r="BZ102" i="1"/>
  <c r="BY102" i="1"/>
  <c r="BX102" i="1"/>
  <c r="BW102" i="1"/>
  <c r="BV102" i="1"/>
  <c r="BU102" i="1"/>
  <c r="CJ101" i="1"/>
  <c r="CI101" i="1"/>
  <c r="CH101" i="1"/>
  <c r="CG101" i="1"/>
  <c r="CF101" i="1"/>
  <c r="CE101" i="1"/>
  <c r="CD101" i="1"/>
  <c r="CC101" i="1"/>
  <c r="CB101" i="1"/>
  <c r="CA101" i="1"/>
  <c r="BZ101" i="1"/>
  <c r="BY101" i="1"/>
  <c r="BX101" i="1"/>
  <c r="BW101" i="1"/>
  <c r="BV101" i="1"/>
  <c r="BU101" i="1"/>
  <c r="CJ100" i="1"/>
  <c r="CI100" i="1"/>
  <c r="CH100" i="1"/>
  <c r="CG100" i="1"/>
  <c r="CF100" i="1"/>
  <c r="CE100" i="1"/>
  <c r="CD100" i="1"/>
  <c r="CC100" i="1"/>
  <c r="CB100" i="1"/>
  <c r="CA100" i="1"/>
  <c r="BZ100" i="1"/>
  <c r="BY100" i="1"/>
  <c r="BX100" i="1"/>
  <c r="BW100" i="1"/>
  <c r="BV100" i="1"/>
  <c r="BU100" i="1"/>
  <c r="CJ99" i="1"/>
  <c r="CI99" i="1"/>
  <c r="CH99" i="1"/>
  <c r="CG99" i="1"/>
  <c r="CF99" i="1"/>
  <c r="CE99" i="1"/>
  <c r="CD99" i="1"/>
  <c r="CC99" i="1"/>
  <c r="CB99" i="1"/>
  <c r="CA99" i="1"/>
  <c r="BZ99" i="1"/>
  <c r="BY99" i="1"/>
  <c r="BX99" i="1"/>
  <c r="BW99" i="1"/>
  <c r="BV99" i="1"/>
  <c r="BU99" i="1"/>
  <c r="CJ98" i="1"/>
  <c r="CI98" i="1"/>
  <c r="CH98" i="1"/>
  <c r="CG98" i="1"/>
  <c r="CF98" i="1"/>
  <c r="CE98" i="1"/>
  <c r="CD98" i="1"/>
  <c r="CC98" i="1"/>
  <c r="CB98" i="1"/>
  <c r="CA98" i="1"/>
  <c r="BZ98" i="1"/>
  <c r="BY98" i="1"/>
  <c r="BX98" i="1"/>
  <c r="BW98" i="1"/>
  <c r="BV98" i="1"/>
  <c r="BU98" i="1"/>
  <c r="CJ97" i="1"/>
  <c r="CI97" i="1"/>
  <c r="CH97" i="1"/>
  <c r="CG97" i="1"/>
  <c r="CF97" i="1"/>
  <c r="CE97" i="1"/>
  <c r="CD97" i="1"/>
  <c r="CC97" i="1"/>
  <c r="CB97" i="1"/>
  <c r="CA97" i="1"/>
  <c r="BZ97" i="1"/>
  <c r="BY97" i="1"/>
  <c r="BX97" i="1"/>
  <c r="BW97" i="1"/>
  <c r="BV97" i="1"/>
  <c r="BU97" i="1"/>
  <c r="CJ96" i="1"/>
  <c r="CI96" i="1"/>
  <c r="CH96" i="1"/>
  <c r="CG96" i="1"/>
  <c r="CF96" i="1"/>
  <c r="CE96" i="1"/>
  <c r="CD96" i="1"/>
  <c r="CC96" i="1"/>
  <c r="CB96" i="1"/>
  <c r="CA96" i="1"/>
  <c r="BZ96" i="1"/>
  <c r="BY96" i="1"/>
  <c r="BX96" i="1"/>
  <c r="BW96" i="1"/>
  <c r="BV96" i="1"/>
  <c r="BU96" i="1"/>
  <c r="CJ95" i="1"/>
  <c r="CI95" i="1"/>
  <c r="CH95" i="1"/>
  <c r="CG95" i="1"/>
  <c r="CF95" i="1"/>
  <c r="CE95" i="1"/>
  <c r="CD95" i="1"/>
  <c r="CC95" i="1"/>
  <c r="CB95" i="1"/>
  <c r="CA95" i="1"/>
  <c r="BZ95" i="1"/>
  <c r="BY95" i="1"/>
  <c r="BX95" i="1"/>
  <c r="BW95" i="1"/>
  <c r="BV95" i="1"/>
  <c r="BU95" i="1"/>
  <c r="CJ94" i="1"/>
  <c r="CI94" i="1"/>
  <c r="CH94" i="1"/>
  <c r="CG94" i="1"/>
  <c r="CF94" i="1"/>
  <c r="CE94" i="1"/>
  <c r="CD94" i="1"/>
  <c r="CC94" i="1"/>
  <c r="CB94" i="1"/>
  <c r="CA94" i="1"/>
  <c r="BZ94" i="1"/>
  <c r="BY94" i="1"/>
  <c r="BX94" i="1"/>
  <c r="BW94" i="1"/>
  <c r="BV94" i="1"/>
  <c r="BU94" i="1"/>
  <c r="CJ93" i="1"/>
  <c r="CI93" i="1"/>
  <c r="CH93" i="1"/>
  <c r="CG93" i="1"/>
  <c r="CF93" i="1"/>
  <c r="CE93" i="1"/>
  <c r="CD93" i="1"/>
  <c r="CC93" i="1"/>
  <c r="CB93" i="1"/>
  <c r="CA93" i="1"/>
  <c r="BZ93" i="1"/>
  <c r="BY93" i="1"/>
  <c r="BX93" i="1"/>
  <c r="BW93" i="1"/>
  <c r="BV93" i="1"/>
  <c r="BU93" i="1"/>
  <c r="CJ92" i="1"/>
  <c r="CI92" i="1"/>
  <c r="CH92" i="1"/>
  <c r="CG92" i="1"/>
  <c r="CF92" i="1"/>
  <c r="CE92" i="1"/>
  <c r="CD92" i="1"/>
  <c r="CC92" i="1"/>
  <c r="CB92" i="1"/>
  <c r="CA92" i="1"/>
  <c r="BZ92" i="1"/>
  <c r="BY92" i="1"/>
  <c r="BX92" i="1"/>
  <c r="BW92" i="1"/>
  <c r="BV92" i="1"/>
  <c r="BU92" i="1"/>
  <c r="CJ91" i="1"/>
  <c r="CI91" i="1"/>
  <c r="CH91" i="1"/>
  <c r="CG91" i="1"/>
  <c r="CF91" i="1"/>
  <c r="CE91" i="1"/>
  <c r="CD91" i="1"/>
  <c r="CC91" i="1"/>
  <c r="CB91" i="1"/>
  <c r="CA91" i="1"/>
  <c r="BZ91" i="1"/>
  <c r="BY91" i="1"/>
  <c r="BX91" i="1"/>
  <c r="BW91" i="1"/>
  <c r="BV91" i="1"/>
  <c r="BU91" i="1"/>
  <c r="CJ90" i="1"/>
  <c r="CI90" i="1"/>
  <c r="CH90" i="1"/>
  <c r="CG90" i="1"/>
  <c r="CF90" i="1"/>
  <c r="CE90" i="1"/>
  <c r="CD90" i="1"/>
  <c r="CC90" i="1"/>
  <c r="CB90" i="1"/>
  <c r="CA90" i="1"/>
  <c r="BZ90" i="1"/>
  <c r="BY90" i="1"/>
  <c r="BX90" i="1"/>
  <c r="BW90" i="1"/>
  <c r="BV90" i="1"/>
  <c r="BU90" i="1"/>
  <c r="CJ89" i="1"/>
  <c r="CI89" i="1"/>
  <c r="CH89" i="1"/>
  <c r="CG89" i="1"/>
  <c r="CF89" i="1"/>
  <c r="CE89" i="1"/>
  <c r="CD89" i="1"/>
  <c r="CC89" i="1"/>
  <c r="CB89" i="1"/>
  <c r="CA89" i="1"/>
  <c r="BZ89" i="1"/>
  <c r="BY89" i="1"/>
  <c r="BX89" i="1"/>
  <c r="BW89" i="1"/>
  <c r="BV89" i="1"/>
  <c r="BU89" i="1"/>
  <c r="CJ88" i="1"/>
  <c r="CI88" i="1"/>
  <c r="CH88" i="1"/>
  <c r="CG88" i="1"/>
  <c r="CF88" i="1"/>
  <c r="CE88" i="1"/>
  <c r="CD88" i="1"/>
  <c r="CC88" i="1"/>
  <c r="CB88" i="1"/>
  <c r="CA88" i="1"/>
  <c r="BZ88" i="1"/>
  <c r="BY88" i="1"/>
  <c r="BX88" i="1"/>
  <c r="BW88" i="1"/>
  <c r="BV88" i="1"/>
  <c r="BU88" i="1"/>
  <c r="CJ87" i="1"/>
  <c r="CI87" i="1"/>
  <c r="CH87" i="1"/>
  <c r="CG87" i="1"/>
  <c r="CF87" i="1"/>
  <c r="CE87" i="1"/>
  <c r="CD87" i="1"/>
  <c r="CC87" i="1"/>
  <c r="CB87" i="1"/>
  <c r="CA87" i="1"/>
  <c r="BZ87" i="1"/>
  <c r="BY87" i="1"/>
  <c r="BX87" i="1"/>
  <c r="BW87" i="1"/>
  <c r="BV87" i="1"/>
  <c r="BU87" i="1"/>
  <c r="CJ86" i="1"/>
  <c r="CI86" i="1"/>
  <c r="CH86" i="1"/>
  <c r="CG86" i="1"/>
  <c r="CF86" i="1"/>
  <c r="CE86" i="1"/>
  <c r="CD86" i="1"/>
  <c r="CC86" i="1"/>
  <c r="CB86" i="1"/>
  <c r="CA86" i="1"/>
  <c r="BZ86" i="1"/>
  <c r="BY86" i="1"/>
  <c r="BX86" i="1"/>
  <c r="BW86" i="1"/>
  <c r="BV86" i="1"/>
  <c r="BU86" i="1"/>
  <c r="CJ85" i="1"/>
  <c r="CI85" i="1"/>
  <c r="CH85" i="1"/>
  <c r="CG85" i="1"/>
  <c r="CF85" i="1"/>
  <c r="CE85" i="1"/>
  <c r="CD85" i="1"/>
  <c r="CC85" i="1"/>
  <c r="CB85" i="1"/>
  <c r="CA85" i="1"/>
  <c r="BZ85" i="1"/>
  <c r="BY85" i="1"/>
  <c r="BX85" i="1"/>
  <c r="BW85" i="1"/>
  <c r="BV85" i="1"/>
  <c r="BU85" i="1"/>
  <c r="CJ84" i="1"/>
  <c r="CI84" i="1"/>
  <c r="CH84" i="1"/>
  <c r="CG84" i="1"/>
  <c r="CF84" i="1"/>
  <c r="CE84" i="1"/>
  <c r="CD84" i="1"/>
  <c r="CC84" i="1"/>
  <c r="CB84" i="1"/>
  <c r="CA84" i="1"/>
  <c r="BZ84" i="1"/>
  <c r="BY84" i="1"/>
  <c r="BX84" i="1"/>
  <c r="BW84" i="1"/>
  <c r="BV84" i="1"/>
  <c r="BU84" i="1"/>
  <c r="CJ83" i="1"/>
  <c r="CI83" i="1"/>
  <c r="CH83" i="1"/>
  <c r="CG83" i="1"/>
  <c r="CF83" i="1"/>
  <c r="CE83" i="1"/>
  <c r="CD83" i="1"/>
  <c r="CC83" i="1"/>
  <c r="CB83" i="1"/>
  <c r="CA83" i="1"/>
  <c r="BZ83" i="1"/>
  <c r="BY83" i="1"/>
  <c r="BX83" i="1"/>
  <c r="BW83" i="1"/>
  <c r="BV83" i="1"/>
  <c r="BU83" i="1"/>
  <c r="CJ82" i="1"/>
  <c r="CI82" i="1"/>
  <c r="CH82" i="1"/>
  <c r="CG82" i="1"/>
  <c r="CF82" i="1"/>
  <c r="CE82" i="1"/>
  <c r="CD82" i="1"/>
  <c r="CC82" i="1"/>
  <c r="CB82" i="1"/>
  <c r="CA82" i="1"/>
  <c r="BZ82" i="1"/>
  <c r="BY82" i="1"/>
  <c r="BX82" i="1"/>
  <c r="BW82" i="1"/>
  <c r="BV82" i="1"/>
  <c r="BU82" i="1"/>
  <c r="CJ81" i="1"/>
  <c r="CI81" i="1"/>
  <c r="CH81" i="1"/>
  <c r="CG81" i="1"/>
  <c r="CF81" i="1"/>
  <c r="CE81" i="1"/>
  <c r="CD81" i="1"/>
  <c r="CC81" i="1"/>
  <c r="CB81" i="1"/>
  <c r="CA81" i="1"/>
  <c r="BZ81" i="1"/>
  <c r="BY81" i="1"/>
  <c r="BX81" i="1"/>
  <c r="BW81" i="1"/>
  <c r="BV81" i="1"/>
  <c r="BU81" i="1"/>
  <c r="CJ80" i="1"/>
  <c r="CI80" i="1"/>
  <c r="CH80" i="1"/>
  <c r="CG80" i="1"/>
  <c r="CF80" i="1"/>
  <c r="CE80" i="1"/>
  <c r="CD80" i="1"/>
  <c r="CC80" i="1"/>
  <c r="CB80" i="1"/>
  <c r="CA80" i="1"/>
  <c r="BZ80" i="1"/>
  <c r="BY80" i="1"/>
  <c r="BX80" i="1"/>
  <c r="BW80" i="1"/>
  <c r="BV80" i="1"/>
  <c r="BU80" i="1"/>
  <c r="CJ79" i="1"/>
  <c r="CI79" i="1"/>
  <c r="CH79" i="1"/>
  <c r="CG79" i="1"/>
  <c r="CF79" i="1"/>
  <c r="CE79" i="1"/>
  <c r="CD79" i="1"/>
  <c r="CC79" i="1"/>
  <c r="CB79" i="1"/>
  <c r="CA79" i="1"/>
  <c r="BZ79" i="1"/>
  <c r="BY79" i="1"/>
  <c r="BX79" i="1"/>
  <c r="BW79" i="1"/>
  <c r="BV79" i="1"/>
  <c r="BU79" i="1"/>
  <c r="CJ78" i="1"/>
  <c r="CI78" i="1"/>
  <c r="CH78" i="1"/>
  <c r="CG78" i="1"/>
  <c r="CF78" i="1"/>
  <c r="CE78" i="1"/>
  <c r="CD78" i="1"/>
  <c r="CC78" i="1"/>
  <c r="CB78" i="1"/>
  <c r="CA78" i="1"/>
  <c r="BZ78" i="1"/>
  <c r="BY78" i="1"/>
  <c r="BX78" i="1"/>
  <c r="BW78" i="1"/>
  <c r="BV78" i="1"/>
  <c r="BU78" i="1"/>
  <c r="CJ77" i="1"/>
  <c r="CI77" i="1"/>
  <c r="CH77" i="1"/>
  <c r="CG77" i="1"/>
  <c r="CF77" i="1"/>
  <c r="CE77" i="1"/>
  <c r="CD77" i="1"/>
  <c r="CC77" i="1"/>
  <c r="CB77" i="1"/>
  <c r="CA77" i="1"/>
  <c r="BZ77" i="1"/>
  <c r="BY77" i="1"/>
  <c r="BX77" i="1"/>
  <c r="BW77" i="1"/>
  <c r="BV77" i="1"/>
  <c r="BU77" i="1"/>
  <c r="CJ76" i="1"/>
  <c r="CI76" i="1"/>
  <c r="CH76" i="1"/>
  <c r="CG76" i="1"/>
  <c r="CF76" i="1"/>
  <c r="CE76" i="1"/>
  <c r="CD76" i="1"/>
  <c r="CC76" i="1"/>
  <c r="CB76" i="1"/>
  <c r="CA76" i="1"/>
  <c r="BZ76" i="1"/>
  <c r="BY76" i="1"/>
  <c r="BX76" i="1"/>
  <c r="BW76" i="1"/>
  <c r="BV76" i="1"/>
  <c r="BU76" i="1"/>
  <c r="CJ75" i="1"/>
  <c r="CI75" i="1"/>
  <c r="CH75" i="1"/>
  <c r="CG75" i="1"/>
  <c r="CF75" i="1"/>
  <c r="CE75" i="1"/>
  <c r="CD75" i="1"/>
  <c r="CC75" i="1"/>
  <c r="CB75" i="1"/>
  <c r="CA75" i="1"/>
  <c r="BZ75" i="1"/>
  <c r="BY75" i="1"/>
  <c r="BX75" i="1"/>
  <c r="BW75" i="1"/>
  <c r="BV75" i="1"/>
  <c r="BU75" i="1"/>
  <c r="CJ74" i="1"/>
  <c r="CI74" i="1"/>
  <c r="CH74" i="1"/>
  <c r="CG74" i="1"/>
  <c r="CF74" i="1"/>
  <c r="CE74" i="1"/>
  <c r="CD74" i="1"/>
  <c r="CC74" i="1"/>
  <c r="CB74" i="1"/>
  <c r="CA74" i="1"/>
  <c r="BZ74" i="1"/>
  <c r="BY74" i="1"/>
  <c r="BX74" i="1"/>
  <c r="BW74" i="1"/>
  <c r="BV74" i="1"/>
  <c r="BU74" i="1"/>
  <c r="CJ73" i="1"/>
  <c r="CI73" i="1"/>
  <c r="CH73" i="1"/>
  <c r="CG73" i="1"/>
  <c r="CF73" i="1"/>
  <c r="CE73" i="1"/>
  <c r="CD73" i="1"/>
  <c r="CC73" i="1"/>
  <c r="CB73" i="1"/>
  <c r="CA73" i="1"/>
  <c r="BZ73" i="1"/>
  <c r="BY73" i="1"/>
  <c r="BX73" i="1"/>
  <c r="BW73" i="1"/>
  <c r="BV73" i="1"/>
  <c r="BU73" i="1"/>
  <c r="CJ72" i="1"/>
  <c r="CI72" i="1"/>
  <c r="CH72" i="1"/>
  <c r="CG72" i="1"/>
  <c r="CF72" i="1"/>
  <c r="CE72" i="1"/>
  <c r="CD72" i="1"/>
  <c r="CC72" i="1"/>
  <c r="CB72" i="1"/>
  <c r="CA72" i="1"/>
  <c r="BZ72" i="1"/>
  <c r="BY72" i="1"/>
  <c r="BX72" i="1"/>
  <c r="BW72" i="1"/>
  <c r="BV72" i="1"/>
  <c r="BU72" i="1"/>
  <c r="CJ71" i="1"/>
  <c r="CI71" i="1"/>
  <c r="CH71" i="1"/>
  <c r="CG71" i="1"/>
  <c r="CF71" i="1"/>
  <c r="CE71" i="1"/>
  <c r="CD71" i="1"/>
  <c r="CC71" i="1"/>
  <c r="CB71" i="1"/>
  <c r="CA71" i="1"/>
  <c r="BZ71" i="1"/>
  <c r="BY71" i="1"/>
  <c r="BX71" i="1"/>
  <c r="BW71" i="1"/>
  <c r="BV71" i="1"/>
  <c r="BU71" i="1"/>
  <c r="CJ70" i="1"/>
  <c r="CI70" i="1"/>
  <c r="CH70" i="1"/>
  <c r="CG70" i="1"/>
  <c r="CF70" i="1"/>
  <c r="CE70" i="1"/>
  <c r="CD70" i="1"/>
  <c r="CC70" i="1"/>
  <c r="CB70" i="1"/>
  <c r="CA70" i="1"/>
  <c r="BZ70" i="1"/>
  <c r="BY70" i="1"/>
  <c r="BX70" i="1"/>
  <c r="BW70" i="1"/>
  <c r="BV70" i="1"/>
  <c r="BU70" i="1"/>
  <c r="CJ69" i="1"/>
  <c r="CI69" i="1"/>
  <c r="CH69" i="1"/>
  <c r="CG69" i="1"/>
  <c r="CF69" i="1"/>
  <c r="CE69" i="1"/>
  <c r="CD69" i="1"/>
  <c r="CC69" i="1"/>
  <c r="CB69" i="1"/>
  <c r="CA69" i="1"/>
  <c r="BZ69" i="1"/>
  <c r="BY69" i="1"/>
  <c r="BX69" i="1"/>
  <c r="BW69" i="1"/>
  <c r="BV69" i="1"/>
  <c r="BU69" i="1"/>
  <c r="CJ68" i="1"/>
  <c r="CI68" i="1"/>
  <c r="CH68" i="1"/>
  <c r="CG68" i="1"/>
  <c r="CF68" i="1"/>
  <c r="CE68" i="1"/>
  <c r="CD68" i="1"/>
  <c r="CC68" i="1"/>
  <c r="CB68" i="1"/>
  <c r="CA68" i="1"/>
  <c r="BZ68" i="1"/>
  <c r="BY68" i="1"/>
  <c r="BX68" i="1"/>
  <c r="BW68" i="1"/>
  <c r="BV68" i="1"/>
  <c r="BU68" i="1"/>
  <c r="CJ67" i="1"/>
  <c r="CI67" i="1"/>
  <c r="CH67" i="1"/>
  <c r="CG67" i="1"/>
  <c r="CF67" i="1"/>
  <c r="CE67" i="1"/>
  <c r="CD67" i="1"/>
  <c r="CC67" i="1"/>
  <c r="CB67" i="1"/>
  <c r="CA67" i="1"/>
  <c r="BZ67" i="1"/>
  <c r="BY67" i="1"/>
  <c r="BX67" i="1"/>
  <c r="BW67" i="1"/>
  <c r="BV67" i="1"/>
  <c r="BU67" i="1"/>
  <c r="CJ66" i="1"/>
  <c r="CI66" i="1"/>
  <c r="CH66" i="1"/>
  <c r="CG66" i="1"/>
  <c r="CF66" i="1"/>
  <c r="CE66" i="1"/>
  <c r="CD66" i="1"/>
  <c r="CC66" i="1"/>
  <c r="CB66" i="1"/>
  <c r="CA66" i="1"/>
  <c r="BZ66" i="1"/>
  <c r="BY66" i="1"/>
  <c r="BX66" i="1"/>
  <c r="BW66" i="1"/>
  <c r="BV66" i="1"/>
  <c r="BU66" i="1"/>
  <c r="CJ65" i="1"/>
  <c r="CI65" i="1"/>
  <c r="CH65" i="1"/>
  <c r="CG65" i="1"/>
  <c r="CF65" i="1"/>
  <c r="CE65" i="1"/>
  <c r="CD65" i="1"/>
  <c r="CC65" i="1"/>
  <c r="CB65" i="1"/>
  <c r="CA65" i="1"/>
  <c r="BZ65" i="1"/>
  <c r="BY65" i="1"/>
  <c r="BX65" i="1"/>
  <c r="BW65" i="1"/>
  <c r="BV65" i="1"/>
  <c r="BU65" i="1"/>
  <c r="CJ64" i="1"/>
  <c r="CI64" i="1"/>
  <c r="CH64" i="1"/>
  <c r="CG64" i="1"/>
  <c r="CF64" i="1"/>
  <c r="CE64" i="1"/>
  <c r="CD64" i="1"/>
  <c r="CC64" i="1"/>
  <c r="CB64" i="1"/>
  <c r="CA64" i="1"/>
  <c r="BZ64" i="1"/>
  <c r="BY64" i="1"/>
  <c r="BX64" i="1"/>
  <c r="BW64" i="1"/>
  <c r="BV64" i="1"/>
  <c r="BU64" i="1"/>
  <c r="CJ63" i="1"/>
  <c r="CI63" i="1"/>
  <c r="CH63" i="1"/>
  <c r="CG63" i="1"/>
  <c r="CF63" i="1"/>
  <c r="CE63" i="1"/>
  <c r="CD63" i="1"/>
  <c r="CC63" i="1"/>
  <c r="CB63" i="1"/>
  <c r="CA63" i="1"/>
  <c r="BZ63" i="1"/>
  <c r="BY63" i="1"/>
  <c r="BX63" i="1"/>
  <c r="BW63" i="1"/>
  <c r="BV63" i="1"/>
  <c r="BU63" i="1"/>
  <c r="CJ62" i="1"/>
  <c r="CI62" i="1"/>
  <c r="CH62" i="1"/>
  <c r="CG62" i="1"/>
  <c r="CF62" i="1"/>
  <c r="CE62" i="1"/>
  <c r="CD62" i="1"/>
  <c r="CC62" i="1"/>
  <c r="CB62" i="1"/>
  <c r="CA62" i="1"/>
  <c r="BZ62" i="1"/>
  <c r="BY62" i="1"/>
  <c r="BX62" i="1"/>
  <c r="BW62" i="1"/>
  <c r="BV62" i="1"/>
  <c r="BU62" i="1"/>
  <c r="CJ61" i="1"/>
  <c r="CI61" i="1"/>
  <c r="CH61" i="1"/>
  <c r="CG61" i="1"/>
  <c r="CF61" i="1"/>
  <c r="CE61" i="1"/>
  <c r="CD61" i="1"/>
  <c r="CC61" i="1"/>
  <c r="CB61" i="1"/>
  <c r="CA61" i="1"/>
  <c r="BZ61" i="1"/>
  <c r="BY61" i="1"/>
  <c r="BX61" i="1"/>
  <c r="BW61" i="1"/>
  <c r="BV61" i="1"/>
  <c r="BU61" i="1"/>
  <c r="CJ60" i="1"/>
  <c r="CI60" i="1"/>
  <c r="CH60" i="1"/>
  <c r="CG60" i="1"/>
  <c r="CF60" i="1"/>
  <c r="CE60" i="1"/>
  <c r="CD60" i="1"/>
  <c r="CC60" i="1"/>
  <c r="CB60" i="1"/>
  <c r="CA60" i="1"/>
  <c r="BZ60" i="1"/>
  <c r="BY60" i="1"/>
  <c r="BX60" i="1"/>
  <c r="BW60" i="1"/>
  <c r="BV60" i="1"/>
  <c r="BU60" i="1"/>
  <c r="CJ59" i="1"/>
  <c r="CI59" i="1"/>
  <c r="CH59" i="1"/>
  <c r="CG59" i="1"/>
  <c r="CF59" i="1"/>
  <c r="CE59" i="1"/>
  <c r="CD59" i="1"/>
  <c r="CC59" i="1"/>
  <c r="CB59" i="1"/>
  <c r="CA59" i="1"/>
  <c r="BZ59" i="1"/>
  <c r="BY59" i="1"/>
  <c r="BX59" i="1"/>
  <c r="BW59" i="1"/>
  <c r="BV59" i="1"/>
  <c r="BU59" i="1"/>
  <c r="CJ58" i="1"/>
  <c r="CI58" i="1"/>
  <c r="CH58" i="1"/>
  <c r="CG58" i="1"/>
  <c r="CF58" i="1"/>
  <c r="CE58" i="1"/>
  <c r="CD58" i="1"/>
  <c r="CC58" i="1"/>
  <c r="CB58" i="1"/>
  <c r="CA58" i="1"/>
  <c r="BZ58" i="1"/>
  <c r="BY58" i="1"/>
  <c r="BX58" i="1"/>
  <c r="BW58" i="1"/>
  <c r="BV58" i="1"/>
  <c r="BU58" i="1"/>
  <c r="CJ57" i="1"/>
  <c r="CI57" i="1"/>
  <c r="CH57" i="1"/>
  <c r="CG57" i="1"/>
  <c r="CF57" i="1"/>
  <c r="CE57" i="1"/>
  <c r="CD57" i="1"/>
  <c r="CC57" i="1"/>
  <c r="CB57" i="1"/>
  <c r="CA57" i="1"/>
  <c r="BZ57" i="1"/>
  <c r="BY57" i="1"/>
  <c r="BX57" i="1"/>
  <c r="BW57" i="1"/>
  <c r="BV57" i="1"/>
  <c r="BU57" i="1"/>
  <c r="CJ56" i="1"/>
  <c r="CI56" i="1"/>
  <c r="CH56" i="1"/>
  <c r="CG56" i="1"/>
  <c r="CF56" i="1"/>
  <c r="CE56" i="1"/>
  <c r="CD56" i="1"/>
  <c r="CC56" i="1"/>
  <c r="CB56" i="1"/>
  <c r="CA56" i="1"/>
  <c r="BZ56" i="1"/>
  <c r="BY56" i="1"/>
  <c r="BX56" i="1"/>
  <c r="BW56" i="1"/>
  <c r="BV56" i="1"/>
  <c r="BU56" i="1"/>
  <c r="CJ55" i="1"/>
  <c r="CI55" i="1"/>
  <c r="CH55" i="1"/>
  <c r="CG55" i="1"/>
  <c r="CF55" i="1"/>
  <c r="CE55" i="1"/>
  <c r="CD55" i="1"/>
  <c r="CC55" i="1"/>
  <c r="CB55" i="1"/>
  <c r="CA55" i="1"/>
  <c r="BZ55" i="1"/>
  <c r="BY55" i="1"/>
  <c r="BX55" i="1"/>
  <c r="BW55" i="1"/>
  <c r="BV55" i="1"/>
  <c r="BU55" i="1"/>
  <c r="CJ54" i="1"/>
  <c r="CI54" i="1"/>
  <c r="CH54" i="1"/>
  <c r="CG54" i="1"/>
  <c r="CF54" i="1"/>
  <c r="CE54" i="1"/>
  <c r="CD54" i="1"/>
  <c r="CC54" i="1"/>
  <c r="CB54" i="1"/>
  <c r="CA54" i="1"/>
  <c r="BZ54" i="1"/>
  <c r="BY54" i="1"/>
  <c r="BX54" i="1"/>
  <c r="BW54" i="1"/>
  <c r="BV54" i="1"/>
  <c r="BU54" i="1"/>
  <c r="CJ53" i="1"/>
  <c r="CI53" i="1"/>
  <c r="CH53" i="1"/>
  <c r="CG53" i="1"/>
  <c r="CF53" i="1"/>
  <c r="CE53" i="1"/>
  <c r="CD53" i="1"/>
  <c r="CC53" i="1"/>
  <c r="CB53" i="1"/>
  <c r="CA53" i="1"/>
  <c r="BZ53" i="1"/>
  <c r="BY53" i="1"/>
  <c r="BX53" i="1"/>
  <c r="BW53" i="1"/>
  <c r="BV53" i="1"/>
  <c r="BU53" i="1"/>
  <c r="CJ52" i="1"/>
  <c r="CI52" i="1"/>
  <c r="CH52" i="1"/>
  <c r="CG52" i="1"/>
  <c r="CF52" i="1"/>
  <c r="CE52" i="1"/>
  <c r="CD52" i="1"/>
  <c r="CC52" i="1"/>
  <c r="CB52" i="1"/>
  <c r="CA52" i="1"/>
  <c r="BZ52" i="1"/>
  <c r="BY52" i="1"/>
  <c r="BX52" i="1"/>
  <c r="BW52" i="1"/>
  <c r="BV52" i="1"/>
  <c r="BU52" i="1"/>
  <c r="CJ51" i="1"/>
  <c r="CI51" i="1"/>
  <c r="CH51" i="1"/>
  <c r="CG51" i="1"/>
  <c r="CF51" i="1"/>
  <c r="CE51" i="1"/>
  <c r="CD51" i="1"/>
  <c r="CC51" i="1"/>
  <c r="CB51" i="1"/>
  <c r="CA51" i="1"/>
  <c r="BZ51" i="1"/>
  <c r="BY51" i="1"/>
  <c r="BX51" i="1"/>
  <c r="BW51" i="1"/>
  <c r="BV51" i="1"/>
  <c r="BU51" i="1"/>
  <c r="CJ50" i="1"/>
  <c r="CI50" i="1"/>
  <c r="CH50" i="1"/>
  <c r="CG50" i="1"/>
  <c r="CF50" i="1"/>
  <c r="CE50" i="1"/>
  <c r="CD50" i="1"/>
  <c r="CC50" i="1"/>
  <c r="CB50" i="1"/>
  <c r="CA50" i="1"/>
  <c r="BZ50" i="1"/>
  <c r="BY50" i="1"/>
  <c r="BX50" i="1"/>
  <c r="BW50" i="1"/>
  <c r="BV50" i="1"/>
  <c r="BU50" i="1"/>
  <c r="CJ49" i="1"/>
  <c r="CI49" i="1"/>
  <c r="CH49" i="1"/>
  <c r="CG49" i="1"/>
  <c r="CF49" i="1"/>
  <c r="CE49" i="1"/>
  <c r="CD49" i="1"/>
  <c r="CC49" i="1"/>
  <c r="CB49" i="1"/>
  <c r="CA49" i="1"/>
  <c r="BZ49" i="1"/>
  <c r="BY49" i="1"/>
  <c r="BX49" i="1"/>
  <c r="BW49" i="1"/>
  <c r="BV49" i="1"/>
  <c r="BU49" i="1"/>
  <c r="CJ48" i="1"/>
  <c r="CI48" i="1"/>
  <c r="CH48" i="1"/>
  <c r="CG48" i="1"/>
  <c r="CF48" i="1"/>
  <c r="CE48" i="1"/>
  <c r="CD48" i="1"/>
  <c r="CC48" i="1"/>
  <c r="CB48" i="1"/>
  <c r="CA48" i="1"/>
  <c r="BZ48" i="1"/>
  <c r="BY48" i="1"/>
  <c r="BX48" i="1"/>
  <c r="BW48" i="1"/>
  <c r="BV48" i="1"/>
  <c r="BU48" i="1"/>
  <c r="CJ47" i="1"/>
  <c r="CI47" i="1"/>
  <c r="CH47" i="1"/>
  <c r="CG47" i="1"/>
  <c r="CF47" i="1"/>
  <c r="CE47" i="1"/>
  <c r="CD47" i="1"/>
  <c r="CC47" i="1"/>
  <c r="CB47" i="1"/>
  <c r="CA47" i="1"/>
  <c r="BZ47" i="1"/>
  <c r="BY47" i="1"/>
  <c r="BX47" i="1"/>
  <c r="BW47" i="1"/>
  <c r="BV47" i="1"/>
  <c r="BU47" i="1"/>
  <c r="CJ46" i="1"/>
  <c r="CI46" i="1"/>
  <c r="CH46" i="1"/>
  <c r="CG46" i="1"/>
  <c r="CF46" i="1"/>
  <c r="CE46" i="1"/>
  <c r="CD46" i="1"/>
  <c r="CC46" i="1"/>
  <c r="CB46" i="1"/>
  <c r="CA46" i="1"/>
  <c r="BZ46" i="1"/>
  <c r="BY46" i="1"/>
  <c r="BX46" i="1"/>
  <c r="BW46" i="1"/>
  <c r="BV46" i="1"/>
  <c r="BU46" i="1"/>
  <c r="CJ45" i="1"/>
  <c r="CI45" i="1"/>
  <c r="CH45" i="1"/>
  <c r="CG45" i="1"/>
  <c r="CF45" i="1"/>
  <c r="CE45" i="1"/>
  <c r="CD45" i="1"/>
  <c r="CC45" i="1"/>
  <c r="CB45" i="1"/>
  <c r="CA45" i="1"/>
  <c r="BZ45" i="1"/>
  <c r="BY45" i="1"/>
  <c r="BX45" i="1"/>
  <c r="BW45" i="1"/>
  <c r="BV45" i="1"/>
  <c r="BU45" i="1"/>
  <c r="CJ44" i="1"/>
  <c r="CI44" i="1"/>
  <c r="CH44" i="1"/>
  <c r="CG44" i="1"/>
  <c r="CF44" i="1"/>
  <c r="CE44" i="1"/>
  <c r="CD44" i="1"/>
  <c r="CC44" i="1"/>
  <c r="CB44" i="1"/>
  <c r="CA44" i="1"/>
  <c r="BZ44" i="1"/>
  <c r="BY44" i="1"/>
  <c r="BX44" i="1"/>
  <c r="BW44" i="1"/>
  <c r="BV44" i="1"/>
  <c r="BU44" i="1"/>
  <c r="CJ43" i="1"/>
  <c r="CI43" i="1"/>
  <c r="CH43" i="1"/>
  <c r="CG43" i="1"/>
  <c r="CF43" i="1"/>
  <c r="CE43" i="1"/>
  <c r="CD43" i="1"/>
  <c r="CC43" i="1"/>
  <c r="CB43" i="1"/>
  <c r="CA43" i="1"/>
  <c r="BZ43" i="1"/>
  <c r="BY43" i="1"/>
  <c r="BX43" i="1"/>
  <c r="BW43" i="1"/>
  <c r="BV43" i="1"/>
  <c r="BU43" i="1"/>
  <c r="CJ42" i="1"/>
  <c r="CI42" i="1"/>
  <c r="CH42" i="1"/>
  <c r="CG42" i="1"/>
  <c r="CF42" i="1"/>
  <c r="CE42" i="1"/>
  <c r="CD42" i="1"/>
  <c r="CC42" i="1"/>
  <c r="CB42" i="1"/>
  <c r="CA42" i="1"/>
  <c r="BZ42" i="1"/>
  <c r="BY42" i="1"/>
  <c r="BX42" i="1"/>
  <c r="BW42" i="1"/>
  <c r="BV42" i="1"/>
  <c r="BU42" i="1"/>
  <c r="CJ41" i="1"/>
  <c r="CI41" i="1"/>
  <c r="CH41" i="1"/>
  <c r="CG41" i="1"/>
  <c r="CF41" i="1"/>
  <c r="CE41" i="1"/>
  <c r="CD41" i="1"/>
  <c r="CC41" i="1"/>
  <c r="CB41" i="1"/>
  <c r="CA41" i="1"/>
  <c r="BZ41" i="1"/>
  <c r="BY41" i="1"/>
  <c r="BX41" i="1"/>
  <c r="BW41" i="1"/>
  <c r="BV41" i="1"/>
  <c r="BU41" i="1"/>
  <c r="CJ40" i="1"/>
  <c r="CI40" i="1"/>
  <c r="CH40" i="1"/>
  <c r="CG40" i="1"/>
  <c r="CF40" i="1"/>
  <c r="CE40" i="1"/>
  <c r="CD40" i="1"/>
  <c r="CC40" i="1"/>
  <c r="CB40" i="1"/>
  <c r="CA40" i="1"/>
  <c r="BZ40" i="1"/>
  <c r="BY40" i="1"/>
  <c r="BX40" i="1"/>
  <c r="BW40" i="1"/>
  <c r="BV40" i="1"/>
  <c r="BU40" i="1"/>
  <c r="CJ39" i="1"/>
  <c r="CI39" i="1"/>
  <c r="CH39" i="1"/>
  <c r="CG39" i="1"/>
  <c r="CF39" i="1"/>
  <c r="CE39" i="1"/>
  <c r="CD39" i="1"/>
  <c r="CC39" i="1"/>
  <c r="CB39" i="1"/>
  <c r="CA39" i="1"/>
  <c r="BZ39" i="1"/>
  <c r="BY39" i="1"/>
  <c r="BX39" i="1"/>
  <c r="BW39" i="1"/>
  <c r="BV39" i="1"/>
  <c r="BU39" i="1"/>
  <c r="CJ38" i="1"/>
  <c r="CI38" i="1"/>
  <c r="CH38" i="1"/>
  <c r="CG38" i="1"/>
  <c r="CF38" i="1"/>
  <c r="CE38" i="1"/>
  <c r="CD38" i="1"/>
  <c r="CC38" i="1"/>
  <c r="CB38" i="1"/>
  <c r="CA38" i="1"/>
  <c r="BZ38" i="1"/>
  <c r="BY38" i="1"/>
  <c r="BX38" i="1"/>
  <c r="BW38" i="1"/>
  <c r="BV38" i="1"/>
  <c r="BU38" i="1"/>
  <c r="CJ37" i="1"/>
  <c r="CI37" i="1"/>
  <c r="CH37" i="1"/>
  <c r="CG37" i="1"/>
  <c r="CF37" i="1"/>
  <c r="CE37" i="1"/>
  <c r="CD37" i="1"/>
  <c r="CC37" i="1"/>
  <c r="CB37" i="1"/>
  <c r="CA37" i="1"/>
  <c r="BZ37" i="1"/>
  <c r="BY37" i="1"/>
  <c r="BX37" i="1"/>
  <c r="BW37" i="1"/>
  <c r="BV37" i="1"/>
  <c r="BU37" i="1"/>
  <c r="CJ36" i="1"/>
  <c r="CI36" i="1"/>
  <c r="CH36" i="1"/>
  <c r="CG36" i="1"/>
  <c r="CF36" i="1"/>
  <c r="CE36" i="1"/>
  <c r="CD36" i="1"/>
  <c r="CC36" i="1"/>
  <c r="CB36" i="1"/>
  <c r="CA36" i="1"/>
  <c r="BZ36" i="1"/>
  <c r="BY36" i="1"/>
  <c r="BX36" i="1"/>
  <c r="BW36" i="1"/>
  <c r="BV36" i="1"/>
  <c r="BU36" i="1"/>
  <c r="CJ35" i="1"/>
  <c r="CI35" i="1"/>
  <c r="CH35" i="1"/>
  <c r="CG35" i="1"/>
  <c r="CF35" i="1"/>
  <c r="CE35" i="1"/>
  <c r="CD35" i="1"/>
  <c r="CC35" i="1"/>
  <c r="CB35" i="1"/>
  <c r="CA35" i="1"/>
  <c r="BZ35" i="1"/>
  <c r="BY35" i="1"/>
  <c r="BX35" i="1"/>
  <c r="BW35" i="1"/>
  <c r="BV35" i="1"/>
  <c r="BU35" i="1"/>
  <c r="CJ34" i="1"/>
  <c r="CI34" i="1"/>
  <c r="CH34" i="1"/>
  <c r="CG34" i="1"/>
  <c r="CF34" i="1"/>
  <c r="CE34" i="1"/>
  <c r="CD34" i="1"/>
  <c r="CC34" i="1"/>
  <c r="CB34" i="1"/>
  <c r="CA34" i="1"/>
  <c r="BZ34" i="1"/>
  <c r="BY34" i="1"/>
  <c r="BX34" i="1"/>
  <c r="BW34" i="1"/>
  <c r="BV34" i="1"/>
  <c r="BU34" i="1"/>
  <c r="CJ33" i="1"/>
  <c r="CI33" i="1"/>
  <c r="CH33" i="1"/>
  <c r="CG33" i="1"/>
  <c r="CF33" i="1"/>
  <c r="CE33" i="1"/>
  <c r="CD33" i="1"/>
  <c r="CC33" i="1"/>
  <c r="CB33" i="1"/>
  <c r="CA33" i="1"/>
  <c r="BZ33" i="1"/>
  <c r="BY33" i="1"/>
  <c r="BX33" i="1"/>
  <c r="BW33" i="1"/>
  <c r="BV33" i="1"/>
  <c r="BU33" i="1"/>
  <c r="CJ32" i="1"/>
  <c r="CI32" i="1"/>
  <c r="CH32" i="1"/>
  <c r="CG32" i="1"/>
  <c r="CF32" i="1"/>
  <c r="CE32" i="1"/>
  <c r="CD32" i="1"/>
  <c r="CC32" i="1"/>
  <c r="CB32" i="1"/>
  <c r="CA32" i="1"/>
  <c r="BZ32" i="1"/>
  <c r="BY32" i="1"/>
  <c r="BX32" i="1"/>
  <c r="BW32" i="1"/>
  <c r="BV32" i="1"/>
  <c r="BU32" i="1"/>
  <c r="CJ31" i="1"/>
  <c r="CI31" i="1"/>
  <c r="CH31" i="1"/>
  <c r="CG31" i="1"/>
  <c r="CF31" i="1"/>
  <c r="CE31" i="1"/>
  <c r="CD31" i="1"/>
  <c r="CC31" i="1"/>
  <c r="CB31" i="1"/>
  <c r="CA31" i="1"/>
  <c r="BZ31" i="1"/>
  <c r="BY31" i="1"/>
  <c r="BX31" i="1"/>
  <c r="BW31" i="1"/>
  <c r="BV31" i="1"/>
  <c r="BU31" i="1"/>
  <c r="CJ30" i="1"/>
  <c r="CI30" i="1"/>
  <c r="CH30" i="1"/>
  <c r="CG30" i="1"/>
  <c r="CF30" i="1"/>
  <c r="CE30" i="1"/>
  <c r="CD30" i="1"/>
  <c r="CC30" i="1"/>
  <c r="CB30" i="1"/>
  <c r="CA30" i="1"/>
  <c r="BZ30" i="1"/>
  <c r="BY30" i="1"/>
  <c r="BX30" i="1"/>
  <c r="BW30" i="1"/>
  <c r="BV30" i="1"/>
  <c r="BU30" i="1"/>
  <c r="CJ29" i="1"/>
  <c r="CI29" i="1"/>
  <c r="CH29" i="1"/>
  <c r="CG29" i="1"/>
  <c r="CF29" i="1"/>
  <c r="CE29" i="1"/>
  <c r="CD29" i="1"/>
  <c r="CC29" i="1"/>
  <c r="CB29" i="1"/>
  <c r="CA29" i="1"/>
  <c r="BZ29" i="1"/>
  <c r="BY29" i="1"/>
  <c r="BX29" i="1"/>
  <c r="BW29" i="1"/>
  <c r="BV29" i="1"/>
  <c r="BU29" i="1"/>
  <c r="CJ28" i="1"/>
  <c r="CI28" i="1"/>
  <c r="CH28" i="1"/>
  <c r="CG28" i="1"/>
  <c r="CF28" i="1"/>
  <c r="CE28" i="1"/>
  <c r="CD28" i="1"/>
  <c r="CC28" i="1"/>
  <c r="CB28" i="1"/>
  <c r="CA28" i="1"/>
  <c r="BZ28" i="1"/>
  <c r="BY28" i="1"/>
  <c r="BX28" i="1"/>
  <c r="BW28" i="1"/>
  <c r="BV28" i="1"/>
  <c r="BU28" i="1"/>
  <c r="CJ27" i="1"/>
  <c r="CI27" i="1"/>
  <c r="CH27" i="1"/>
  <c r="CG27" i="1"/>
  <c r="CF27" i="1"/>
  <c r="CE27" i="1"/>
  <c r="CD27" i="1"/>
  <c r="CC27" i="1"/>
  <c r="CB27" i="1"/>
  <c r="CA27" i="1"/>
  <c r="BZ27" i="1"/>
  <c r="BY27" i="1"/>
  <c r="BX27" i="1"/>
  <c r="BW27" i="1"/>
  <c r="BV27" i="1"/>
  <c r="BU27" i="1"/>
  <c r="CJ26" i="1"/>
  <c r="CI26" i="1"/>
  <c r="CH26" i="1"/>
  <c r="CG26" i="1"/>
  <c r="CF26" i="1"/>
  <c r="CE26" i="1"/>
  <c r="CD26" i="1"/>
  <c r="CC26" i="1"/>
  <c r="CB26" i="1"/>
  <c r="CA26" i="1"/>
  <c r="BZ26" i="1"/>
  <c r="BY26" i="1"/>
  <c r="BX26" i="1"/>
  <c r="BW26" i="1"/>
  <c r="BV26" i="1"/>
  <c r="BU26" i="1"/>
  <c r="CJ25" i="1"/>
  <c r="CI25" i="1"/>
  <c r="CH25" i="1"/>
  <c r="CG25" i="1"/>
  <c r="CF25" i="1"/>
  <c r="CE25" i="1"/>
  <c r="CD25" i="1"/>
  <c r="CC25" i="1"/>
  <c r="CB25" i="1"/>
  <c r="CA25" i="1"/>
  <c r="BZ25" i="1"/>
  <c r="BY25" i="1"/>
  <c r="BX25" i="1"/>
  <c r="BW25" i="1"/>
  <c r="BV25" i="1"/>
  <c r="BU25" i="1"/>
  <c r="CJ24" i="1"/>
  <c r="CI24" i="1"/>
  <c r="CH24" i="1"/>
  <c r="CG24" i="1"/>
  <c r="CF24" i="1"/>
  <c r="CE24" i="1"/>
  <c r="CD24" i="1"/>
  <c r="CC24" i="1"/>
  <c r="CB24" i="1"/>
  <c r="CA24" i="1"/>
  <c r="BZ24" i="1"/>
  <c r="BY24" i="1"/>
  <c r="BX24" i="1"/>
  <c r="BW24" i="1"/>
  <c r="BV24" i="1"/>
  <c r="BU24" i="1"/>
  <c r="CJ23" i="1"/>
  <c r="CI23" i="1"/>
  <c r="CH23" i="1"/>
  <c r="CG23" i="1"/>
  <c r="CF23" i="1"/>
  <c r="CE23" i="1"/>
  <c r="CD23" i="1"/>
  <c r="CC23" i="1"/>
  <c r="CB23" i="1"/>
  <c r="CA23" i="1"/>
  <c r="BZ23" i="1"/>
  <c r="BY23" i="1"/>
  <c r="BX23" i="1"/>
  <c r="BW23" i="1"/>
  <c r="BV23" i="1"/>
  <c r="BU23" i="1"/>
  <c r="CJ22" i="1"/>
  <c r="CI22" i="1"/>
  <c r="CH22" i="1"/>
  <c r="CG22" i="1"/>
  <c r="CF22" i="1"/>
  <c r="CE22" i="1"/>
  <c r="CD22" i="1"/>
  <c r="CC22" i="1"/>
  <c r="CB22" i="1"/>
  <c r="CA22" i="1"/>
  <c r="BZ22" i="1"/>
  <c r="BY22" i="1"/>
  <c r="BX22" i="1"/>
  <c r="BW22" i="1"/>
  <c r="BV22" i="1"/>
  <c r="BU22" i="1"/>
  <c r="CJ21" i="1"/>
  <c r="CI21" i="1"/>
  <c r="CH21" i="1"/>
  <c r="CG21" i="1"/>
  <c r="CF21" i="1"/>
  <c r="CE21" i="1"/>
  <c r="CD21" i="1"/>
  <c r="CC21" i="1"/>
  <c r="CB21" i="1"/>
  <c r="CA21" i="1"/>
  <c r="BZ21" i="1"/>
  <c r="BY21" i="1"/>
  <c r="BX21" i="1"/>
  <c r="BW21" i="1"/>
  <c r="BV21" i="1"/>
  <c r="BU21" i="1"/>
  <c r="CJ20" i="1"/>
  <c r="CI20" i="1"/>
  <c r="CH20" i="1"/>
  <c r="CG20" i="1"/>
  <c r="CF20" i="1"/>
  <c r="CE20" i="1"/>
  <c r="CD20" i="1"/>
  <c r="CC20" i="1"/>
  <c r="CB20" i="1"/>
  <c r="CA20" i="1"/>
  <c r="BZ20" i="1"/>
  <c r="BY20" i="1"/>
  <c r="BX20" i="1"/>
  <c r="BW20" i="1"/>
  <c r="BV20" i="1"/>
  <c r="BU20" i="1"/>
  <c r="CJ19" i="1"/>
  <c r="CI19" i="1"/>
  <c r="CH19" i="1"/>
  <c r="CG19" i="1"/>
  <c r="CF19" i="1"/>
  <c r="CE19" i="1"/>
  <c r="CD19" i="1"/>
  <c r="CC19" i="1"/>
  <c r="CB19" i="1"/>
  <c r="CA19" i="1"/>
  <c r="BZ19" i="1"/>
  <c r="BY19" i="1"/>
  <c r="BX19" i="1"/>
  <c r="BW19" i="1"/>
  <c r="BV19" i="1"/>
  <c r="BU19" i="1"/>
  <c r="CJ18" i="1"/>
  <c r="CI18" i="1"/>
  <c r="CH18" i="1"/>
  <c r="CG18" i="1"/>
  <c r="CF18" i="1"/>
  <c r="CE18" i="1"/>
  <c r="CD18" i="1"/>
  <c r="CC18" i="1"/>
  <c r="CB18" i="1"/>
  <c r="CA18" i="1"/>
  <c r="BZ18" i="1"/>
  <c r="BY18" i="1"/>
  <c r="BX18" i="1"/>
  <c r="BW18" i="1"/>
  <c r="BV18" i="1"/>
  <c r="BU18" i="1"/>
  <c r="CJ17" i="1"/>
  <c r="CI17" i="1"/>
  <c r="CH17" i="1"/>
  <c r="CG17" i="1"/>
  <c r="CF17" i="1"/>
  <c r="CE17" i="1"/>
  <c r="CD17" i="1"/>
  <c r="CC17" i="1"/>
  <c r="CB17" i="1"/>
  <c r="CA17" i="1"/>
  <c r="BZ17" i="1"/>
  <c r="BY17" i="1"/>
  <c r="BX17" i="1"/>
  <c r="BW17" i="1"/>
  <c r="BV17" i="1"/>
  <c r="BU17" i="1"/>
  <c r="CJ16" i="1"/>
  <c r="CI16" i="1"/>
  <c r="CH16" i="1"/>
  <c r="CG16" i="1"/>
  <c r="CF16" i="1"/>
  <c r="CE16" i="1"/>
  <c r="CD16" i="1"/>
  <c r="CC16" i="1"/>
  <c r="CB16" i="1"/>
  <c r="CA16" i="1"/>
  <c r="BZ16" i="1"/>
  <c r="BY16" i="1"/>
  <c r="BX16" i="1"/>
  <c r="BW16" i="1"/>
  <c r="BV16" i="1"/>
  <c r="BU16" i="1"/>
  <c r="CJ15" i="1"/>
  <c r="CI15" i="1"/>
  <c r="CH15" i="1"/>
  <c r="CG15" i="1"/>
  <c r="CF15" i="1"/>
  <c r="CE15" i="1"/>
  <c r="CD15" i="1"/>
  <c r="CC15" i="1"/>
  <c r="CB15" i="1"/>
  <c r="CA15" i="1"/>
  <c r="BZ15" i="1"/>
  <c r="BY15" i="1"/>
  <c r="BX15" i="1"/>
  <c r="BW15" i="1"/>
  <c r="BV15" i="1"/>
  <c r="BU15" i="1"/>
  <c r="CJ14" i="1"/>
  <c r="CI14" i="1"/>
  <c r="CH14" i="1"/>
  <c r="CG14" i="1"/>
  <c r="CF14" i="1"/>
  <c r="CE14" i="1"/>
  <c r="CD14" i="1"/>
  <c r="CC14" i="1"/>
  <c r="CB14" i="1"/>
  <c r="CA14" i="1"/>
  <c r="BZ14" i="1"/>
  <c r="BY14" i="1"/>
  <c r="BX14" i="1"/>
  <c r="BW14" i="1"/>
  <c r="BV14" i="1"/>
  <c r="BU14" i="1"/>
  <c r="CJ13" i="1"/>
  <c r="CI13" i="1"/>
  <c r="CH13" i="1"/>
  <c r="CG13" i="1"/>
  <c r="CF13" i="1"/>
  <c r="CE13" i="1"/>
  <c r="CD13" i="1"/>
  <c r="CC13" i="1"/>
  <c r="CB13" i="1"/>
  <c r="CA13" i="1"/>
  <c r="BZ13" i="1"/>
  <c r="BY13" i="1"/>
  <c r="BX13" i="1"/>
  <c r="BW13" i="1"/>
  <c r="BV13" i="1"/>
  <c r="BU13" i="1"/>
  <c r="CJ12" i="1"/>
  <c r="CI12" i="1"/>
  <c r="CH12" i="1"/>
  <c r="CG12" i="1"/>
  <c r="CF12" i="1"/>
  <c r="CE12" i="1"/>
  <c r="CD12" i="1"/>
  <c r="CC12" i="1"/>
  <c r="CB12" i="1"/>
  <c r="CA12" i="1"/>
  <c r="BZ12" i="1"/>
  <c r="BY12" i="1"/>
  <c r="BX12" i="1"/>
  <c r="BW12" i="1"/>
  <c r="BV12" i="1"/>
  <c r="BU12" i="1"/>
  <c r="CJ11" i="1"/>
  <c r="CI11" i="1"/>
  <c r="CH11" i="1"/>
  <c r="CG11" i="1"/>
  <c r="CF11" i="1"/>
  <c r="CE11" i="1"/>
  <c r="CD11" i="1"/>
  <c r="CC11" i="1"/>
  <c r="CB11" i="1"/>
  <c r="CA11" i="1"/>
  <c r="BZ11" i="1"/>
  <c r="BY11" i="1"/>
  <c r="BX11" i="1"/>
  <c r="BW11" i="1"/>
  <c r="BV11" i="1"/>
  <c r="BU11" i="1"/>
  <c r="CJ10" i="1"/>
  <c r="CI10" i="1"/>
  <c r="CH10" i="1"/>
  <c r="CG10" i="1"/>
  <c r="CF10" i="1"/>
  <c r="CE10" i="1"/>
  <c r="CD10" i="1"/>
  <c r="CC10" i="1"/>
  <c r="CB10" i="1"/>
  <c r="CA10" i="1"/>
  <c r="BZ10" i="1"/>
  <c r="BY10" i="1"/>
  <c r="BX10" i="1"/>
  <c r="BW10" i="1"/>
  <c r="BV10" i="1"/>
  <c r="BU10" i="1"/>
  <c r="CJ9" i="1"/>
  <c r="CI9" i="1"/>
  <c r="CH9" i="1"/>
  <c r="CG9" i="1"/>
  <c r="CF9" i="1"/>
  <c r="CE9" i="1"/>
  <c r="CD9" i="1"/>
  <c r="CC9" i="1"/>
  <c r="CB9" i="1"/>
  <c r="CA9" i="1"/>
  <c r="BZ9" i="1"/>
  <c r="BY9" i="1"/>
  <c r="BX9" i="1"/>
  <c r="BW9" i="1"/>
  <c r="BV9" i="1"/>
  <c r="BU9" i="1"/>
  <c r="CJ8" i="1"/>
  <c r="CI8" i="1"/>
  <c r="CH8" i="1"/>
  <c r="CG8" i="1"/>
  <c r="CF8" i="1"/>
  <c r="CE8" i="1"/>
  <c r="CD8" i="1"/>
  <c r="CC8" i="1"/>
  <c r="CB8" i="1"/>
  <c r="CA8" i="1"/>
  <c r="BZ8" i="1"/>
  <c r="BY8" i="1"/>
  <c r="BX8" i="1"/>
  <c r="BW8" i="1"/>
  <c r="BV8" i="1"/>
  <c r="BU8" i="1"/>
  <c r="CJ7" i="1"/>
  <c r="CI7" i="1"/>
  <c r="CH7" i="1"/>
  <c r="CG7" i="1"/>
  <c r="CF7" i="1"/>
  <c r="CE7" i="1"/>
  <c r="CD7" i="1"/>
  <c r="CC7" i="1"/>
  <c r="CB7" i="1"/>
  <c r="CA7" i="1"/>
  <c r="BZ7" i="1"/>
  <c r="BY7" i="1"/>
  <c r="BX7" i="1"/>
  <c r="BW7" i="1"/>
  <c r="BV7" i="1"/>
  <c r="BU7" i="1"/>
  <c r="CJ6" i="1"/>
  <c r="CI6" i="1"/>
  <c r="CH6" i="1"/>
  <c r="CG6" i="1"/>
  <c r="CF6" i="1"/>
  <c r="CE6" i="1"/>
  <c r="CD6" i="1"/>
  <c r="CC6" i="1"/>
  <c r="CB6" i="1"/>
  <c r="CA6" i="1"/>
  <c r="BZ6" i="1"/>
  <c r="BY6" i="1"/>
  <c r="BX6" i="1"/>
  <c r="BW6" i="1"/>
  <c r="BV6" i="1"/>
  <c r="BU6" i="1"/>
  <c r="CJ5" i="1"/>
  <c r="CI5" i="1"/>
  <c r="CH5" i="1"/>
  <c r="CG5" i="1"/>
  <c r="CF5" i="1"/>
  <c r="CE5" i="1"/>
  <c r="CD5" i="1"/>
  <c r="CC5" i="1"/>
  <c r="CB5" i="1"/>
  <c r="CA5" i="1"/>
  <c r="BZ5" i="1"/>
  <c r="BY5" i="1"/>
  <c r="BX5" i="1"/>
  <c r="BW5" i="1"/>
  <c r="BV5" i="1"/>
  <c r="BU5" i="1"/>
  <c r="CJ1" i="1"/>
  <c r="CA1" i="1"/>
  <c r="BU1" i="1" l="1"/>
  <c r="BY1" i="1"/>
  <c r="CC1" i="1"/>
  <c r="CG1" i="1"/>
  <c r="BV1" i="1"/>
  <c r="BZ1" i="1"/>
  <c r="CD1" i="1"/>
  <c r="CH1" i="1"/>
  <c r="BW1" i="1"/>
  <c r="CE1" i="1"/>
  <c r="CI1" i="1"/>
  <c r="BX1" i="1"/>
  <c r="CB1" i="1"/>
  <c r="CF1" i="1"/>
  <c r="BP1" i="3"/>
  <c r="O1" i="3"/>
  <c r="H26" i="4"/>
  <c r="H27" i="4"/>
  <c r="H28" i="4"/>
  <c r="H29" i="4"/>
  <c r="H30" i="4"/>
  <c r="H31" i="4"/>
  <c r="H32" i="4"/>
  <c r="H33" i="4"/>
  <c r="H34" i="4"/>
  <c r="H35" i="4"/>
  <c r="H36" i="4"/>
  <c r="H37" i="4"/>
  <c r="H38" i="4"/>
  <c r="H39" i="4"/>
  <c r="H40" i="4"/>
  <c r="H41" i="4"/>
  <c r="H42" i="4"/>
  <c r="H43" i="4"/>
  <c r="H44" i="4"/>
  <c r="H45" i="4"/>
  <c r="H46" i="4"/>
  <c r="H47" i="4"/>
  <c r="H48" i="4"/>
  <c r="H49" i="4"/>
  <c r="H50" i="4"/>
  <c r="H51" i="4"/>
  <c r="H52" i="4"/>
  <c r="H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25" i="4"/>
  <c r="CF1" i="3" l="1"/>
  <c r="CE1" i="3"/>
  <c r="CD1" i="3"/>
  <c r="CC1" i="3"/>
  <c r="CB1" i="3"/>
  <c r="CA1" i="3"/>
  <c r="BZ1" i="3"/>
  <c r="BY1" i="3"/>
  <c r="BX1" i="3"/>
  <c r="BW1" i="3"/>
  <c r="BV1" i="3"/>
  <c r="BU1" i="3"/>
  <c r="BT1" i="3"/>
  <c r="BS1" i="3"/>
  <c r="BR1" i="3"/>
  <c r="BQ1" i="3"/>
  <c r="BO1" i="3"/>
  <c r="BN1" i="3"/>
  <c r="BM1" i="3"/>
  <c r="BL1" i="3"/>
  <c r="BK1" i="3"/>
  <c r="BJ1" i="3"/>
  <c r="BI1" i="3"/>
  <c r="BH1" i="3"/>
  <c r="BG1" i="3"/>
  <c r="BF1" i="3"/>
  <c r="BE1" i="3"/>
  <c r="BD1" i="3"/>
  <c r="BC1" i="3"/>
  <c r="BB1" i="3"/>
  <c r="BA1" i="3"/>
  <c r="AZ1" i="3"/>
  <c r="AY1" i="3"/>
  <c r="AX1" i="3"/>
  <c r="AW1" i="3"/>
  <c r="AV1" i="3"/>
  <c r="AU1" i="3"/>
  <c r="AT1" i="3"/>
  <c r="AS1" i="3"/>
  <c r="AR1" i="3"/>
  <c r="AQ1" i="3"/>
  <c r="AP1" i="3"/>
  <c r="AO1" i="3"/>
  <c r="AN1" i="3"/>
  <c r="AM1" i="3"/>
  <c r="AL1" i="3"/>
  <c r="AK1" i="3"/>
  <c r="AJ1" i="3"/>
  <c r="AI1" i="3"/>
  <c r="AH1" i="3"/>
  <c r="AG1" i="3"/>
  <c r="AF1" i="3"/>
  <c r="AE1" i="3"/>
  <c r="AD1" i="3"/>
  <c r="AC1" i="3"/>
  <c r="AB1" i="3"/>
  <c r="AA1" i="3"/>
  <c r="Z1" i="3"/>
  <c r="Y1" i="3"/>
  <c r="X1" i="3"/>
  <c r="W1" i="3"/>
  <c r="V1" i="3"/>
  <c r="U1" i="3"/>
  <c r="T1" i="3"/>
  <c r="S1" i="3"/>
  <c r="R1" i="3"/>
  <c r="Q1" i="3"/>
  <c r="P1" i="3"/>
  <c r="N1" i="3"/>
  <c r="M1" i="3"/>
  <c r="L1" i="3"/>
  <c r="K1" i="3"/>
  <c r="J1" i="3"/>
  <c r="I1" i="3"/>
  <c r="H1" i="3"/>
  <c r="G1" i="3"/>
  <c r="BY1" i="2"/>
  <c r="BX1" i="2"/>
  <c r="BW1" i="2"/>
  <c r="BV1" i="2"/>
  <c r="BU1" i="2"/>
  <c r="BT1" i="2"/>
  <c r="BS1" i="2"/>
  <c r="BR1" i="2"/>
  <c r="BQ1" i="2"/>
  <c r="BP1" i="2"/>
  <c r="BO1" i="2"/>
  <c r="BN1" i="2"/>
  <c r="BM1" i="2"/>
  <c r="BL1" i="2"/>
  <c r="BK1" i="2"/>
  <c r="BJ1" i="2"/>
  <c r="BI1" i="2"/>
  <c r="BH1" i="2"/>
  <c r="BG1" i="2"/>
  <c r="BF1" i="2"/>
  <c r="BE1" i="2"/>
  <c r="BD1" i="2"/>
  <c r="BC1" i="2"/>
  <c r="BB1" i="2"/>
  <c r="BA1" i="2"/>
  <c r="AZ1" i="2"/>
  <c r="AY1" i="2"/>
  <c r="AX1" i="2"/>
  <c r="AW1" i="2"/>
  <c r="AV1" i="2"/>
  <c r="AU1" i="2"/>
  <c r="AT1" i="2"/>
  <c r="AS1" i="2"/>
  <c r="AR1" i="2"/>
  <c r="AQ1" i="2"/>
  <c r="AP1" i="2"/>
  <c r="AO1" i="2"/>
  <c r="AN1" i="2"/>
  <c r="AM1" i="2"/>
  <c r="AL1" i="2"/>
  <c r="AK1" i="2"/>
  <c r="AJ1" i="2"/>
  <c r="AI1" i="2"/>
  <c r="AH1" i="2"/>
  <c r="AG1" i="2"/>
  <c r="AF1" i="2"/>
  <c r="AE1" i="2"/>
  <c r="AD1" i="2"/>
  <c r="AC1" i="2"/>
  <c r="AB1" i="2"/>
  <c r="AA1" i="2"/>
  <c r="Z1" i="2"/>
  <c r="Y1" i="2"/>
  <c r="X1" i="2"/>
  <c r="W1" i="2"/>
  <c r="V1" i="2"/>
  <c r="U1" i="2"/>
  <c r="T1" i="2"/>
  <c r="S1" i="2"/>
  <c r="R1" i="2"/>
  <c r="Q1" i="2"/>
  <c r="P1" i="2"/>
  <c r="O1" i="2"/>
  <c r="N1" i="2"/>
  <c r="M1" i="2"/>
  <c r="L1" i="2"/>
  <c r="K1" i="2"/>
  <c r="J1" i="2"/>
  <c r="I1" i="2"/>
  <c r="H1" i="2"/>
  <c r="G1" i="2"/>
</calcChain>
</file>

<file path=xl/sharedStrings.xml><?xml version="1.0" encoding="utf-8"?>
<sst xmlns="http://schemas.openxmlformats.org/spreadsheetml/2006/main" count="2333" uniqueCount="1676">
  <si>
    <t>SUM</t>
  </si>
  <si>
    <t>Authorship</t>
  </si>
  <si>
    <t xml:space="preserve">Melatonin Discovery </t>
  </si>
  <si>
    <t>Topic Area By  Title Search Term</t>
  </si>
  <si>
    <t>OMICS studies</t>
  </si>
  <si>
    <t>Method</t>
  </si>
  <si>
    <t>Citation Summary</t>
  </si>
  <si>
    <t>Title</t>
  </si>
  <si>
    <t>Authors</t>
  </si>
  <si>
    <t>Abstract</t>
  </si>
  <si>
    <t>Journal</t>
  </si>
  <si>
    <t>Year</t>
  </si>
  <si>
    <t>DOI</t>
  </si>
  <si>
    <t xml:space="preserve">First Author </t>
  </si>
  <si>
    <t>Last Author</t>
  </si>
  <si>
    <t>Total Number Authors</t>
  </si>
  <si>
    <t>1997 Murch</t>
  </si>
  <si>
    <t>Dubbels 1995</t>
  </si>
  <si>
    <t>Hattori 1995</t>
  </si>
  <si>
    <t>senescence</t>
  </si>
  <si>
    <t>rhythm</t>
  </si>
  <si>
    <t>photosynthesis</t>
  </si>
  <si>
    <t>light</t>
  </si>
  <si>
    <t>antioxidant</t>
  </si>
  <si>
    <t>ROS or reactive oxygen species</t>
  </si>
  <si>
    <t>stress</t>
  </si>
  <si>
    <t>cold stress</t>
  </si>
  <si>
    <t>low temperature</t>
  </si>
  <si>
    <t>salt OR sodium OR salinity</t>
  </si>
  <si>
    <t>heat OR high temperature</t>
  </si>
  <si>
    <t>metal OR cadmium OR selenium OR aluminum OR arsenic OR copper OR boron OR fluoride</t>
  </si>
  <si>
    <t>toxicity</t>
  </si>
  <si>
    <t>drought</t>
  </si>
  <si>
    <t>water stress</t>
  </si>
  <si>
    <t>abiotic</t>
  </si>
  <si>
    <t>biotic</t>
  </si>
  <si>
    <t>organogenesis</t>
  </si>
  <si>
    <t>morphogenesis</t>
  </si>
  <si>
    <t>root</t>
  </si>
  <si>
    <t>seed OR nut</t>
  </si>
  <si>
    <t>embryo OR ovule</t>
  </si>
  <si>
    <t>pollen</t>
  </si>
  <si>
    <t>microspore</t>
  </si>
  <si>
    <t>reproduction OR reproductive</t>
  </si>
  <si>
    <t>shoot</t>
  </si>
  <si>
    <t>enzyme OR characterization OR cloning</t>
  </si>
  <si>
    <t>vegetative</t>
  </si>
  <si>
    <t>development</t>
  </si>
  <si>
    <t>germination</t>
  </si>
  <si>
    <t>metabolism</t>
  </si>
  <si>
    <t>biosynthesis OR biosynthetic</t>
  </si>
  <si>
    <t>mechanism OR mode of action</t>
  </si>
  <si>
    <t>receptor</t>
  </si>
  <si>
    <t>transport</t>
  </si>
  <si>
    <t>location OR Localization OR distribution</t>
  </si>
  <si>
    <t>abscisic acid</t>
  </si>
  <si>
    <t>Gibberellin OR gibberellic acid</t>
  </si>
  <si>
    <t>salicylic acid</t>
  </si>
  <si>
    <t>brassinosteroid</t>
  </si>
  <si>
    <t>strigolactone</t>
  </si>
  <si>
    <t>polyamine</t>
  </si>
  <si>
    <t>jasmonic acid OR jasmonate</t>
  </si>
  <si>
    <t>plant growth regulator or Phytohormone</t>
  </si>
  <si>
    <t>auxin OR IAA</t>
  </si>
  <si>
    <t>cytokinin</t>
  </si>
  <si>
    <t>ethylene</t>
  </si>
  <si>
    <t>food</t>
  </si>
  <si>
    <t>quantification OR determination</t>
  </si>
  <si>
    <t>fungus OR fungi OR bacteria OR bacterium</t>
  </si>
  <si>
    <t>endophyte OR symbiont OR symbiosis</t>
  </si>
  <si>
    <t>postharvest</t>
  </si>
  <si>
    <t>infection OR pathogen</t>
  </si>
  <si>
    <t>proteomics</t>
  </si>
  <si>
    <t>genomics</t>
  </si>
  <si>
    <t>transcriptomics</t>
  </si>
  <si>
    <t>microarray</t>
  </si>
  <si>
    <t>metabolomics</t>
  </si>
  <si>
    <t>LC OR liquid chromatography OR liquid-chromatography</t>
  </si>
  <si>
    <t>GC OR gas chromatography or gas-chromatography</t>
  </si>
  <si>
    <t>MS OR mass spectrometry or mass-spectrometry</t>
  </si>
  <si>
    <t>UV OR PDA OR DAD</t>
  </si>
  <si>
    <t>Fluorescence OR FLD</t>
  </si>
  <si>
    <t>ECD OR electrochemical</t>
  </si>
  <si>
    <t>ELISA OR enzyme-linked immunosorbent assay OR EIA OR enzyme immunoassay</t>
  </si>
  <si>
    <t>Total Citations</t>
  </si>
  <si>
    <t>Average per Year</t>
  </si>
  <si>
    <t>References Cited</t>
  </si>
  <si>
    <t>Number of Refs Cited</t>
  </si>
  <si>
    <r>
      <t>Web of Science Core Collection</t>
    </r>
    <r>
      <rPr>
        <sz val="14"/>
        <color theme="1"/>
        <rFont val="Arial"/>
        <family val="2"/>
      </rPr>
      <t xml:space="preserve"> Times Cited Count</t>
    </r>
  </si>
  <si>
    <t>Total Times Cited</t>
  </si>
  <si>
    <t>Usage count last 180 days</t>
  </si>
  <si>
    <t>Usage count since 2013</t>
  </si>
  <si>
    <t>Author Full Name</t>
  </si>
  <si>
    <t>author keywords</t>
  </si>
  <si>
    <t>Index keywords</t>
  </si>
  <si>
    <t>All author addresses</t>
  </si>
  <si>
    <t>Corresponding author address</t>
  </si>
  <si>
    <t>Corresponding author email</t>
  </si>
  <si>
    <t>WoS ResearcherID</t>
  </si>
  <si>
    <t>ORCID</t>
  </si>
  <si>
    <t>Publisher</t>
  </si>
  <si>
    <t>Publisher City</t>
  </si>
  <si>
    <t>ISSN</t>
  </si>
  <si>
    <t>eISSN</t>
  </si>
  <si>
    <t>29 Character Source Abbreviation</t>
  </si>
  <si>
    <t>Journal Abbreviation</t>
  </si>
  <si>
    <t>Publication Month</t>
  </si>
  <si>
    <t>volume</t>
  </si>
  <si>
    <t>issue</t>
  </si>
  <si>
    <t>beginning page</t>
  </si>
  <si>
    <t>end page</t>
  </si>
  <si>
    <t>page count</t>
  </si>
  <si>
    <t>WoS Categories</t>
  </si>
  <si>
    <t>Research Areas</t>
  </si>
  <si>
    <t>WoS ID</t>
  </si>
  <si>
    <t>PubMedID</t>
  </si>
  <si>
    <t>JOURNAL OF PINEAL RESEARCH</t>
  </si>
  <si>
    <t>0742-3098</t>
  </si>
  <si>
    <t>J PINEAL RES</t>
  </si>
  <si>
    <t>J. Pineal Res.</t>
  </si>
  <si>
    <t>JAN</t>
  </si>
  <si>
    <t>sren@vsu.edu; yaguo@cau.edu.cn</t>
  </si>
  <si>
    <t>WILEY-BLACKWELL</t>
  </si>
  <si>
    <t>HOBOKEN</t>
  </si>
  <si>
    <t>1600-079X</t>
  </si>
  <si>
    <t>tan, dun-xian/E-3610-2010</t>
  </si>
  <si>
    <t>PERGAMON-ELSEVIER SCIENCE LTD</t>
  </si>
  <si>
    <t>OXFORD</t>
  </si>
  <si>
    <t>WILEY</t>
  </si>
  <si>
    <t>OCT</t>
  </si>
  <si>
    <t>Reiter, RJ</t>
  </si>
  <si>
    <t>reiter@uthscsa.edu</t>
  </si>
  <si>
    <t>NEW YORK</t>
  </si>
  <si>
    <t>SEP</t>
  </si>
  <si>
    <t>AUG</t>
  </si>
  <si>
    <t>APR</t>
  </si>
  <si>
    <t>JOURNAL OF EXPERIMENTAL BOTANY</t>
  </si>
  <si>
    <t>OXFORD UNIV PRESS</t>
  </si>
  <si>
    <t>0022-0957</t>
  </si>
  <si>
    <t>1460-2431</t>
  </si>
  <si>
    <t>J EXP BOT</t>
  </si>
  <si>
    <t>J. Exp. Bot.</t>
  </si>
  <si>
    <t>FEB</t>
  </si>
  <si>
    <t>Plant Sciences</t>
  </si>
  <si>
    <t>marino@um.es</t>
  </si>
  <si>
    <t>SPRINGER</t>
  </si>
  <si>
    <t>NOV</t>
  </si>
  <si>
    <t>JUN</t>
  </si>
  <si>
    <t>psaxena@uoguelph.ca</t>
  </si>
  <si>
    <t>Arnao, M. B.; Hernandez-Ruiz, J.</t>
  </si>
  <si>
    <t>Arnao, Marino B./ABE-9146-2020; Josefa, Hernandez-Ruiz/R-5424-2018</t>
  </si>
  <si>
    <t>Arnao, Marino B./0000-0001-8517-6889; Josefa, Hernandez-Ruiz/0000-0002-1847-8809</t>
  </si>
  <si>
    <t>Arnao, Marino B.; Hernandez-Ruiz, Josefa</t>
  </si>
  <si>
    <t>MAR</t>
  </si>
  <si>
    <t>posmyk@biol.uni.lodz.pl</t>
  </si>
  <si>
    <t>Posmyk, Malgorzata Maria/0000-0002-3147-6250</t>
  </si>
  <si>
    <t>MAY</t>
  </si>
  <si>
    <t>Sainz, Rosa M./0000-0003-3048-5582; Mayo, Juan C/0000-0002-0882-2047</t>
  </si>
  <si>
    <t>kback@chonnam.ac.kr</t>
  </si>
  <si>
    <t>FOOD CHEMISTRY</t>
  </si>
  <si>
    <t>ELSEVIER SCI LTD</t>
  </si>
  <si>
    <t>0308-8146</t>
  </si>
  <si>
    <t>1873-7072</t>
  </si>
  <si>
    <t>FOOD CHEM</t>
  </si>
  <si>
    <t>Food Chem.</t>
  </si>
  <si>
    <t>Chan, Zhulong/AAM-5018-2020</t>
  </si>
  <si>
    <t>O'Neill, SD (corresponding author), Univ Calif Davis, Div Biol Sci, Plant Biol Sect, Davis, CA 95616 USA.</t>
  </si>
  <si>
    <t>sdoneill@ucdavis.edu</t>
  </si>
  <si>
    <t>IN VITRO CELLULAR &amp; DEVELOPMENTAL BIOLOGY-PLANT</t>
  </si>
  <si>
    <t>FRONTIERS IN PLANT SCIENCE</t>
  </si>
  <si>
    <t>jie@zju.edu.cn</t>
  </si>
  <si>
    <t>FRONTIERS MEDIA SA</t>
  </si>
  <si>
    <t>LAUSANNE</t>
  </si>
  <si>
    <t>1664-462X</t>
  </si>
  <si>
    <t>FRONT PLANT SCI</t>
  </si>
  <si>
    <t>Front. Plant Sci.</t>
  </si>
  <si>
    <t>Zhou, J (corresponding author), Zhejiang Univ, Dept Hort, Hangzhou, Zhejiang, Peoples R China.</t>
  </si>
  <si>
    <t>ELSEVIER</t>
  </si>
  <si>
    <t>AMSTERDAM</t>
  </si>
  <si>
    <t>JOURNAL OF THE SCIENCE OF FOOD AND AGRICULTURE</t>
  </si>
  <si>
    <t>0022-5142</t>
  </si>
  <si>
    <t>J SCI FOOD AGR</t>
  </si>
  <si>
    <t>J. Sci. Food Agric.</t>
  </si>
  <si>
    <t>MOLECULES</t>
  </si>
  <si>
    <t>MDPI</t>
  </si>
  <si>
    <t>BASEL</t>
  </si>
  <si>
    <t>1420-3049</t>
  </si>
  <si>
    <t>Molecules</t>
  </si>
  <si>
    <t>Saxena, PK (corresponding author), Univ Guelph, Dept Plant Agr, Guelph, ON N1G 2W1, Canada.</t>
  </si>
  <si>
    <t>Hardeland, R (corresponding author), Univ Gottingen, Johann Friedrich Blumenbach Inst Zool &amp; Anthropol, Berliner Str 28, D-37073 Gottingen, Germany.</t>
  </si>
  <si>
    <t>rhardel@gwdg.de</t>
  </si>
  <si>
    <t>PHYSIOLOGIA PLANTARUM</t>
  </si>
  <si>
    <t>machackova@ueb.cas.cz</t>
  </si>
  <si>
    <t>0031-9317</t>
  </si>
  <si>
    <t>1399-3054</t>
  </si>
  <si>
    <t>PHYSIOL PLANTARUM</t>
  </si>
  <si>
    <t>Physiol. Plant.</t>
  </si>
  <si>
    <t>ACADEMIC PRESS INC ELSEVIER SCIENCE</t>
  </si>
  <si>
    <t>SAN DIEGO</t>
  </si>
  <si>
    <t>JUL</t>
  </si>
  <si>
    <t>Mukherjee, Soumya</t>
  </si>
  <si>
    <t>Bhatla, SC (corresponding author), Univ Delhi, Dept Bot, Lab Plant Physiol &amp; Biochem, Delhi 110007, India.</t>
  </si>
  <si>
    <t>DEC</t>
  </si>
  <si>
    <t>JOURNAL OF FOOD COMPOSITION AND ANALYSIS</t>
  </si>
  <si>
    <t>mcparrilla@us.es</t>
  </si>
  <si>
    <t>0889-1575</t>
  </si>
  <si>
    <t>1096-0481</t>
  </si>
  <si>
    <t>J FOOD COMPOS ANAL</t>
  </si>
  <si>
    <t>J. Food Compos. Anal.</t>
  </si>
  <si>
    <t>marcello.iriti@unimi.it</t>
  </si>
  <si>
    <t>PLANT PHYSIOLOGY AND BIOCHEMISTRY</t>
  </si>
  <si>
    <t>ELSEVIER FRANCE-EDITIONS SCIENTIFIQUES MEDICALES ELSEVIER</t>
  </si>
  <si>
    <t>0981-9428</t>
  </si>
  <si>
    <t>PLANT PHYSIOL BIOCH</t>
  </si>
  <si>
    <t>Plant Physiol. Biochem.</t>
  </si>
  <si>
    <t>ENVIRONMENTAL AND EXPERIMENTAL BOTANY</t>
  </si>
  <si>
    <t>0098-8472</t>
  </si>
  <si>
    <t>1873-7307</t>
  </si>
  <si>
    <t>ENVIRON EXP BOT</t>
  </si>
  <si>
    <t>Environ. Exp. Bot.</t>
  </si>
  <si>
    <t>LONDON</t>
  </si>
  <si>
    <t>ACTA PHYSIOLOGIAE PLANTARUM</t>
  </si>
  <si>
    <t>SPRINGER HEIDELBERG</t>
  </si>
  <si>
    <t>HEIDELBERG</t>
  </si>
  <si>
    <t>0137-5881</t>
  </si>
  <si>
    <t>1861-1664</t>
  </si>
  <si>
    <t>ACTA PHYSIOL PLANT</t>
  </si>
  <si>
    <t>Acta Physiol. Plant.</t>
  </si>
  <si>
    <t>Arnao, MB (corresponding author), Univ Murcia, Dept Plant Physiol, E-30100 Murcia, Spain.</t>
  </si>
  <si>
    <t>Josefa, Hernandez-Ruiz/R-5424-2018; Arnao, Marino B./ABE-9146-2020</t>
  </si>
  <si>
    <t>Josefa, Hernandez-Ruiz/0000-0002-1847-8809; Arnao, Marino B./0000-0001-8517-6889</t>
  </si>
  <si>
    <t>Hernandez-Ruiz, Josefa; Arnao, Marino B.</t>
  </si>
  <si>
    <t>ELSEVIER IRELAND LTD</t>
  </si>
  <si>
    <t>CLARE</t>
  </si>
  <si>
    <t>ISSY-LES-MOULINEAUX</t>
  </si>
  <si>
    <t>Erland, Lauren/I-8415-2019</t>
  </si>
  <si>
    <t>Erland, Lauren/0000-0003-3157-0535</t>
  </si>
  <si>
    <t>Univ Guelph, Dept Plant Agr, Guelph, ON N1G 2W1, Canada</t>
  </si>
  <si>
    <t>Murch, SJ; Saxena, PK</t>
  </si>
  <si>
    <t>SCIENTIA HORTICULTURAE</t>
  </si>
  <si>
    <t>0304-4238</t>
  </si>
  <si>
    <t>1879-1018</t>
  </si>
  <si>
    <t>SCI HORTIC-AMSTERDAM</t>
  </si>
  <si>
    <t>Sci. Hortic.</t>
  </si>
  <si>
    <t>INTERNATIONAL JOURNAL OF MOLECULAR SCIENCES</t>
  </si>
  <si>
    <t>1422-0067</t>
  </si>
  <si>
    <t>INT J MOL SCI</t>
  </si>
  <si>
    <t>Int. J. Mol. Sci.</t>
  </si>
  <si>
    <t>NITRIC OXIDE-BIOLOGY AND CHEMISTRY</t>
  </si>
  <si>
    <t>1089-8603</t>
  </si>
  <si>
    <t>1089-8611</t>
  </si>
  <si>
    <t>NITRIC OXIDE-BIOL CH</t>
  </si>
  <si>
    <t>Nitric Oxide-Biol. Chem.</t>
  </si>
  <si>
    <t>MDPI AG</t>
  </si>
  <si>
    <t>haitaoshi@hainu.edu.cn; czhe@hainu.edu.cn</t>
  </si>
  <si>
    <t>1054-5476</t>
  </si>
  <si>
    <t>1475-2689</t>
  </si>
  <si>
    <t>IN VITRO CELL DEV-PL</t>
  </si>
  <si>
    <t>In Vitro Cell. Dev. Biol.-Plant</t>
  </si>
  <si>
    <t>ANNALS OF BOTANY</t>
  </si>
  <si>
    <t>0305-7364</t>
  </si>
  <si>
    <t>1095-8290</t>
  </si>
  <si>
    <t>ANN BOT-LONDON</t>
  </si>
  <si>
    <t>Ann. Bot.</t>
  </si>
  <si>
    <t>Qiu, DL (corresponding author), Fujian Agr &amp; Forestry Univ, Coll Hort, Fuzhou 350002, Fujian, Peoples R China.</t>
  </si>
  <si>
    <t>smunne@ub.edu</t>
  </si>
  <si>
    <t>akorkmaz@ksu.edu.tr</t>
  </si>
  <si>
    <t>TAYLOR &amp; FRANCIS INC</t>
  </si>
  <si>
    <t>PHILADELPHIA</t>
  </si>
  <si>
    <t>PLANT SIGNALING &amp; BEHAVIOR</t>
  </si>
  <si>
    <t>1559-2316</t>
  </si>
  <si>
    <t>1559-2324</t>
  </si>
  <si>
    <t>PLANT SIGNAL BEHAV</t>
  </si>
  <si>
    <t>Plant Signal. Behav.</t>
  </si>
  <si>
    <t>Sharma, Anket/L-4200-2018</t>
  </si>
  <si>
    <t>Sharma, Anket/0000-0002-5251-9045</t>
  </si>
  <si>
    <t>Back, K (corresponding author), Chonnam Natl Univ, Bioenergy Res Ctr, Dept Biotechnol, Coll Agr &amp; Life Sci, Gwangju, South Korea.</t>
  </si>
  <si>
    <t>parkwj@dku.edu</t>
  </si>
  <si>
    <t>WARSAW</t>
  </si>
  <si>
    <t>Chen, L (corresponding author), Chinese Acad Sci, Wuhan Bot Garden, Key Lab Plant Germplasm Enhancement &amp; Specialty A, Wuhan, Hubei, Peoples R China.</t>
  </si>
  <si>
    <t>PHYSIOLOGY AND MOLECULAR BIOLOGY OF PLANTS</t>
  </si>
  <si>
    <t>0971-5894</t>
  </si>
  <si>
    <t>0974-0430</t>
  </si>
  <si>
    <t>PHYSIOL MOL BIOL PLA</t>
  </si>
  <si>
    <t>Physiol. Mol. Biol. Plants</t>
  </si>
  <si>
    <t>FEBS JOURNAL</t>
  </si>
  <si>
    <t>1742-464X</t>
  </si>
  <si>
    <t>1742-4658</t>
  </si>
  <si>
    <t>FEBS J</t>
  </si>
  <si>
    <t>FEBS J.</t>
  </si>
  <si>
    <t>PLANTS-BASEL</t>
  </si>
  <si>
    <t>2223-7747</t>
  </si>
  <si>
    <t>Plants-Basel</t>
  </si>
  <si>
    <t>BIOMOLECULES</t>
  </si>
  <si>
    <t>2218-273X</t>
  </si>
  <si>
    <t>Biomolecules</t>
  </si>
  <si>
    <t>zlchan@mail.hzau.edu.cn</t>
  </si>
  <si>
    <t>OXFORD UNIV PRESS INC</t>
  </si>
  <si>
    <t>CARY</t>
  </si>
  <si>
    <t>PLANT BIOLOGY</t>
  </si>
  <si>
    <t>1435-8603</t>
  </si>
  <si>
    <t>1438-8677</t>
  </si>
  <si>
    <t>Plant Biol.</t>
  </si>
  <si>
    <t>MOSCOW</t>
  </si>
  <si>
    <t>AGRONOMY-BASEL</t>
  </si>
  <si>
    <t>2073-4395</t>
  </si>
  <si>
    <t>Agronomy-Basel</t>
  </si>
  <si>
    <t>BELGRADE</t>
  </si>
  <si>
    <t>ANTIOXIDANTS</t>
  </si>
  <si>
    <t>2076-3921</t>
  </si>
  <si>
    <t>ANTIOXIDANTS-BASEL</t>
  </si>
  <si>
    <t>Antioxidants</t>
  </si>
  <si>
    <t>NOV-DEC</t>
  </si>
  <si>
    <t>bhatlasc@gmail.com</t>
  </si>
  <si>
    <t>KSU TARIM VE DOGA DERGISI-KSU JOURNAL OF AGRICULTURE AND NATURE</t>
  </si>
  <si>
    <t>KAHRAMANMARAS</t>
  </si>
  <si>
    <t>2619-9149</t>
  </si>
  <si>
    <t>KSU TARIM DOGA DERG</t>
  </si>
  <si>
    <t>KSU Tarim Doga Derg.</t>
  </si>
  <si>
    <t>MUKHERJEE, SOUMYA/0000-0002-4134-1157</t>
  </si>
  <si>
    <t>soumobios@gmail.com</t>
  </si>
  <si>
    <t>Hayat, Shamsul/E-5174-2014</t>
  </si>
  <si>
    <t>KAHRAMANMARAS SUTCU IMAM UNIV REKTORLUGU</t>
  </si>
  <si>
    <t>MELATONIN RESEARCH</t>
  </si>
  <si>
    <t xml:space="preserve">Melatonin and reactive oxygen and nitrogen species: a model for the plant redox network </t>
  </si>
  <si>
    <r>
      <t>Melatonin (</t>
    </r>
    <r>
      <rPr>
        <i/>
        <sz val="12"/>
        <color theme="1"/>
        <rFont val="Calibri"/>
        <family val="2"/>
        <scheme val="minor"/>
      </rPr>
      <t>N-</t>
    </r>
    <r>
      <rPr>
        <sz val="12"/>
        <color theme="1"/>
        <rFont val="Calibri"/>
        <family val="2"/>
        <scheme val="minor"/>
      </rPr>
      <t>acetyl-5-methoxytryptamine) was discovered in plants in 1995; since then numerous functions have been attributed to this molecule in vascular plants. In addition to its recognized role as a universal antioxidant, other relevant functions have been studied in plants such as its rhizogenic- and vegetative-growth effects, protection against leaf senescence and influences on photosynthesis and on the stomatal apparatus.  Also, melatonin has a protective role in stress situations (biotic and abiotic), acting as an osmoregulation and a metabolic corrector when confronted with different stresses. One of the most outstanding aspects is the involvement of melatonin as a multi-signaling molecule in plants. The dual roles of melatonin in physiological stress situations involve both its direct action (free of receptor action) as an antioxidant and its role as a regulator of gene expression. Its relationship with central elements of the plant redox network such as reactive oxygen species (ROS) and reactive nitrogen species (RNS) and the regulation of relevant elements is discussed. All recent data on melatonin are incorporated to present an updated model, where the balance between ROS and RNS, and between these and melatonin is a regulatory key center in the responses.</t>
    </r>
  </si>
  <si>
    <t xml:space="preserve">10.32794/11250036 </t>
  </si>
  <si>
    <t xml:space="preserve">1. Lerner AB, Case JD, Takahashi Y, Lee TH, Mori W (1958) Isolation of melatonin, a pineal factor that lightens melanocytes. J. Am. Chem. Soc. 80: 2587.
2. Jan JE, Reiter RJ, Wasdell MB, Bax M (2009) The role of the thalamus in sleep, pineal melatonin production, and circadian rhythm sleep disorders. J. Pineal Res. 46: 1-7.
3. Hattori A, Migitaka H, Iigo M, Yamamoto K, Ohtani-Kaneko R, Hara M, Suzuki T, Reiter RJ (1995) Identification of melatonin in plants and its effects on plasma melatonin levels and binding to melatonin receptors in vertebrates. Biochem. Mol. Biol. Int. 35: 627-634.
4. Dubbels R, Reiter RJ, Klenke E, Goebel A, Schnakenberg E, Ehlers C, Schiwara HW, Schloot W (1995) Melatonin in edible plants identified by radioimmunoassay and by HPLC-MS. J. Pineal Res. 18: 28-31.
5. Kolar J, Machackova I, Illnerova H, Prinsen E, van Dongen W, van Onckelen H (1995) Melatonin in higher plant determined by radioimmunoassay and liquid chromatography-mass spectrometry. Biol. Rhythm. Res. 26: 406-409.
6. Arnao MB, Hernández-Ruiz J (2015) Functions of melatonin in plants: a review. J. Pineal. Res. 59: 133-150.
7. Kang S, Kang K, Lee K, Back K (2007) Characterization of tryptamine 5-hydroxylase and serotonin synthesis in rice plants. Plant Cell Rep. 26: 2009-2015.
8. Kang S, Kang K, Lee K, Back K (2007) Characterization of rice tryptophan decarboxylases and their direct involvement in serotonin biosynthesis in transgenic rice. Planta 227: 263-272.
9. Kang K, Lee K, Park S, Kim YS, Back K (2010) Enhanced production of melatonin by ectopic overexpression of human serotonin N-acetyltransferase plays a role in cold resistance in transgenic rice seedlings. J. Pineal Res. 49: 176-182.
10. Kang K, Kong K, Park S, Natsagdori U, Kim Y, Back K (2011) Molecular cloning of a plant N-acetylserotonin methyltransferase and its expression characteristics in rice. J, Pineal Res, 50: 304-309.
11. Park S, Lee K, Kim YS, Back K (2012) Tryptamine 5-hydroxylase-deficient Sekiguchi rice induces synthesis of 5-hydroxytryptophan and N-acetyltryptamine but decreases melatonin biosynthesis during senescence process of detached leaves. J. Pineal Res. 52: 211-216.
12. Kang K, Lee K, Park S, Byeon Y, Back K (2013) Molecular cloning of rice serotonin N-acetyltransferase, the penultimate gene in plant melatonin biosynthesis. J. Pineal Res. 55: 7-13.
13. Park S, Byeon Y, Back K (2013) Functional analyses of three ASMT gene family members in rice plants. J. Pineal Res. 55: 409-415.
14. Byeon Y, Lee HY, Lee K, Park S, Back K (2014) Cellular localization and kinetics of the rice melatonin biosynthetic enzymes SNAT and ASMT. J. Pineal Res. 56: 107-114.
15. Byeon Y, Park S, Lee HY, Kim YS, Back K (2014) Elevated production of melatonin in transgenic rice seeds expressing rice tryptophan decarboxylase. J. Pineal Res. 56: 275-282.
16. Byeon Y, Choi GH, Lee HY, Back K (2015) Melatonin biosynthesis requires N-acetylserotonin methyltransferase activity of caffeic acid O-methyltransferase in rice. J. Exp. Bot. 66: 6917-6925.
17. Byeon Y, Lee HJ, Lee HY, Back K (2016) Cloning and functional characterization of the Arabidopsis N-acetylserotonin O-methyltransferase responsible for melatonin synthesis. J. Pineal Res. 60: 65-73.
18. Choi GH, Lee HY, Back K (2017) Chloroplast overexpression of rice caffeic acid O-methyltransferase increases melatonin production in chloroplasts via the 5-methoxytryptamine pathway in transgenic rice plants. J. Pineal Res. 62: e12412.
19. Back K, Tan DX, Reiter RJ (2016) Melatonin biosynthesis in plants: multiple pathways catalyze tryptophan to melatonin in the cytoplasm or chloroplasts. J. Pineal Res. 61: 426-437.
20. Zheng X, Tan DX, Allan AC, Zuo B, Zhao Y, Reiter RJ, Wang L, Wang Z, Guo Y, Zhou J et al. (2017) Chloroplastic biosynthesis of melatonin and its involvement in protection of plants from salt stress. Scientific Reports 7: 41236.
21. Potters G, Horemans N, Jansen MAK (2010) The cellular redox state in plant stress biology: A charging concept. Plant Physiol. Biochem. 48: 292-300.
22. Gill SS, Tuteja N (2010) Reactive oxygen species and antioxidant machinery in abiotic stress tolerance in crop plants. Plant Physiol. Biochem. 48: 909-930.
23. Claeys H, Van Landeghem S, Dubois M, Maleux K, Inzé D (2014) What is stress? Dose-response effects in commonly used in vitro stress assays. Plant Physiol. 165: 519-527.
24. Nguyen HC, Lin KH, Ho SL, Chiang CM, Yang CM (2018) Enhancing the abiotic stress tolerance of plants: from chemical treatment to biotechnological approaches. Physiol. Plantarum 164: 452-466.
25. Savvides A, Ali S, Tester M, Fotopoulos V (2016) Chemical priming of plants against multiple abiotic stresses: mission possible? Trends Plant Sci. 21: 329-340.
26. Chan Z, Shi H (2015) Improved abiotic stress tolerance of bermudagrass by exogenous small molecules. Plant Sign. Behav. 10: e991577.
27. Nabi RBS, Tayade R, Hussain A, Kulkarni KP, Imran QM, Mun BG, Yun BW (2019) Nitric oxide regulates plant responses to drought, salinity, and heavy metal stress. Env. Exp. Bot. 161: 120-133.
28. Soares C, Carvalho MEA, Azevedo RA, Fidalgo F (2019) Plants facing oxidative challenges: A little help from the antioxidant networks. Env. Exp. Bot. 161: 4-25.
29. Reiter RJ, Paredes SD, Manchester LC, Tan DX (2009) Reducing oxidative/nitrosative stress: a newly-discovered genre for melatonin. Crit. Rev. Biochem. Mol. Biol. 44: 175-200.
30. Saddhe AA, Malvankar MR, Karle SB, Kumar K (2019) Reactive nitrogen species: Paradigms of cellular signaling and regulation of salt stress in plants. Env. Exp. Bot. 161: 86-97.
31. Mittler R (2017) ROS are good. Trends Plant Sci. 22: 11-19.
32. Hieno A, Naznin HA, Inaba-Hasegawa K, Yokogawa T, Hayami N, Nomoto M, Tada Y, Yokogawa T, Higuchi-Takeuchi M, Hanada K et al. (2019) Transcriptome analysis and identification of a transcriptional regulatory network in the response to H2O2. Plant Physiol. 180: 1629-1646.
33. Kushwaha BK, Singh S, Tripathi DK, Sharma S, Prasad SM, Chauhan DK, Kumar V, Singh VP (2019) New adventitious root formation and primary root biomass accumulation are regulated by nitric oxide and reactive oxygen species in rice seedlings under arsenate stress. J. Hazard Mat. 361: 134-140.
34. Sun H, Feng F, Liu J, Zhao Q (2018) Nitric oxide affects rice root growth by regulating auxin transport under nitrate supply. Front. Plant Sci. 9: 659.
35. Zhang J, Li D, Wei J, Ma W, Kong X, Rengel Z, Chen Q (2019) Melatonin alleviates aluminum-induced root growth inhibition by interfering with nitric oxide production in Arabidopsis. Env. Exp. Bot. 161: 157-165.
36. Patel MK, Pandey S, Burritt DJ, Tran LSP (2019) Plant responses to low-oxygen stress: Interplay between ROS and NO signaling pathways. Env. Exp. Bot. 161: 134-142.
37. Halliwell B, Gutteridge J (1999) Free Radicals in Biology and Medicine, eds Halliwell B, Gutteridge JM, 3er Ed, Oxford Sci Publ, USA.
38. Sadowska-Bartosz I, Adamczyk R, Bartosz G (2014) Protection against peroxynitrite reactions by flavonoids. Food Chem. 164: 228-233.
39. Choi JS, Chung HY, Kang SS, Jung MJ, Kim JW, No JK, Jung HA (2002) The structure-activity relationship of flavonoids as scavengers of peroxynitrite. Phytother. Res. 16: 232-235.
40. Tan DX, Chen LD, Poeggeler B, Manchester LC, Reiter RJ (1993) Melatonin: a potent, endogenous hydroxyl radical scavenger. Endocr. J. 1: 57-60.
41. Reiter RJ, Poeggeler B, Tan DX, Chen L, Manchester L, Guerrero J (1993) Antioxidant capacity of melatonin. A novel action not requiring a receptor. Neuroendocrinol. Lett. 15: 103-116.
42. Poeggeler B, Reiter RJ, Tan DX, Chen L, Manchester L (1993) Melatonin, hydroxyl radical-mediated oxidative damage, and aging: a hypothesis. J. Pineal Res. 14: 151-168.
43. Reiter JR, Tan XD, Rosales-Corral S, Galano A, Zhou JX, Xu B (2018) Mitochondria: Central organelles for melatonin's antioxidant and anti-aging actions. Molecules 23: 509.
44. Galano A, Tan D, Reiter R (2011) Melatonin as a natural ally against oxidative stress: a physicochemical examination. J. Pineal Res. 51: 1-16.
45. Reiter RJ, Tan DX, Galano A (2014) Melatonin: exceeding expectations. Physiology (Bethesda) 56: 371-381.
46. Reiter RJ, Tan DX, Galano A (2014) Melatonin Reduces Lipid Peroxidation and Membrane Viscosity. Front. Physiol. 5: 377.
47. Galano A, Reiter RJ (2018) Melatonin and its metabolites vs oxidative stress: From individual actions to collective protection. J. Pineal Res. 65: e12514.
48. Tan DX, Manchester LC, Reiter RJ, Plummer B, Limson F, Weintraub ST, Qi W (2000) Melatonin direcly scavenges hydrogen peroxide: a potentially new metabolic pathway of melatonin biotransformation. Free Rad. Biol. Med. 1177-1185.
49. Williamson BL, Tomlinson AJ, Mishra PK, Gleich GJ, Naylor S (1998) Structural characterization of contaminants found in commercial preparations of melatonin: similarities to case-related compounds from L-tryptophan associated with Eosinophilia-Myalgia Syndrome. Chem. Res. Toxicol. 11: 234-240.
50. Arnao MB, Hernández-Ruiz J (2019) Melatonin: a new plant hormone and/or a plant master regulator? Trends Plant Sci. 24: 38-48.
51. Sharif R, Xie C, Zhang H, Arnao M, Ali M, Ali Q, Muhammad I, Shalmani A, Nawaz M, Chen P et al. (2018) Melatonin and its effects on plant systems. Molecules 23: 2352.
52. Arnao MB, Hernández-Ruiz J (2018) The multi-regulatory properties of melatonin in plants, In: Neurotransmitters in Plants, eds Roshchina VV, Ramakrishna A, Taylor &amp; Francis-CRC, New York, pp 71-101.
53. Reiter RJ, Korkmaz A, Paredes SD, Manchester LC, Tan DX (2008) Melatonin reduces oxidative/nitrosative stress due to drugs, toxins, metals, and herbicides. Neuroendocrinol. Lett. 29: 609-613.
54. Fowler G, Daroszewska M, Ingold KU (2003) Melatonin does not directly scavenge hydrogen peroxide: demise of another myth. Free Rad. Biol. Med. 34: 77-83.
55. Korkmaz A, Kunak Z, Paredes S, Yaren H, Tan D-X, Reiter JR (2008) The use of melatonin to combat mustard toxicity. Neuroendocrinol. Lett. 29: 614-619.
56. Park S, Lee DE, Jang H, Byeon Y, Kim YS, Back K (2013) Melatonin-rich transgenic rice plants exhibit resistance to herbicide-induced oxidative stress. J. Pineal Res. 54: 258-263.
57. Szafranska K, Reiter RJ, Posmyk MM (2017) Melatonin improves the photosynthetic apparatus in pea leaves stressed by paraquat via chlorophyll breakdown regulation and its accelerated de novo synthesis. Front. Plant Sci. 8: 878.
58. Galano A, Tan DX, Reiter RJ (2014) Cyclic 3-hydroxymelatonin, a key metabolite enhancing the peroxyl radical scavenging activity of melatonin. RSC Adv. 4: 5220-5227.
59. Sandalio L, Romero-Puertas M (2015) Peroxisomes sense and respond to environmental cues by regulating ROS and RNS signalling networks. Ann. Bot. 116: 475-485.
60. Noctor G, Reichheld J, Foyer C (2018) ROS-related redox regulation and signaling in plants. Sem. Cell Dev. Biol. 80: 3-12.
61. Considine M, Sandalio L, Foyer C (2015) Unravelling how plants benefit from ROS and NO reactions, while resisting oxidative stress. Ann. Bot. 116: 469-473.
62. Hideg E, Jansen MAK, Strid A (2013) UV-B exposure, ROS, and stress: inseparable companions or loosely linked associates? Trends Plant Sci. 18: 107-115.
63. Kranner I, Minibayeva FV, Beckett RP, Seal CE (2010) What is stress? Concepts, definitions and applications in seed science. New Phytol. 188: 655-673.
64. Agathokleous E, Kitao M, Calabrese EJ (2019) Hormesis: a compelling platform for sophisticated plant science. Trends Plant Sci. 24: 318-327.
65. Calabrese EJ (2014) Hormesis: a fundamental concept in biology. Microbial. Cell 1: 145-149.
66. Murch SJ, Saxena PK (2002) Melatonin: a potential regulator of plant growth and development? In Vitro Cell Dev. Biol. Plant 38: 531-536.
67. Arnao MB, Hernández-Ruiz J (2006) The physiological function of melatonin in plants. Plant Sign. Behav. 1: 89-95.
68. Zhao D, Yu Y, Shen Y, Liu Q, Zhao Z, Sharma R, Reiter RJ (2019) Melatonin synthesis and function: evolutionary history in animals and plants. Front. Endocrinol. 10: 249.
69. Wang Y, Reiter RJ, Chan Z (2018) Phytomelatonin: a universal abiotic stress regulator. J. Exp. Bot. 69: 963-974.
70. Dubocovich ML, Markowska M (2005) Functional MT1 and MT2 melatonin receptors in mammals. Endocrine 27: 101-110.
71. Wei J, Li D, Zhang J, Shan C, Rengel Z, Song Z, Chen Q (2018) Phytomelatonin receptor PMTR1-mediated signaling regulates stomatal closure in Arabidopsis thaliana. J. Pineal Res. 65: e12500.
72. Chen Z, Xie Y, Gu Q, Zhao G, Zhang Y, Cui W, Xu S, Wang R, Shen W (2017) The AtrbohF-dependent regulation of ROS signaling is required for melatonin-induced salinity tolerance in Arabidopsis. Free Rad. Biol. Med. 108: 465-477.
73. Wang P, Yin L, Liang D, Li C, Ma F, Yue Z (2012) Delayed senescence of apple leaves by exogenous melatonin treatment: toward regulating the ascorbate-glutathione cycle. J. Pineal Res. 53: 11-20.
74. Cui G, Zhao X, Liu S, Sun F, Zhang C, Xi Y (2017) Beneficial effects of melatonin in overcoming drought stress in wheat seedlings. Plant Physiol. Biochem. 118: 138-149.
75. Siddiqui HM, Alamri S, Al-Khaishany YM, Khan NM, Al-Amri A, Ali MH, Alaraidh AI, Alsahli AA (2019) Exogenous melatonin counteracts NaCl-induced damage by regulating the antioxidant system, proline and carbohydrates metabolism in tomato seedlings. Int. J. Mol. Sci. 20: 353.
76. Shi H, Chen Y, Tan DX, Reiter RJ, Chan Z, He C (2015) Melatonin induces nitric oxide and the potential mechanisms relate to innate immunity against bacterial pathogen infection in Arabidopsis. J. Pineal Res. 59: 102-108.
77. Qiao Y, Yin L, Wang B, Ke Q, Deng X, Wang S (2019) Melatonin promotes plant growth by increasing nitrogen uptake and assimilation under nitrogen deficient condition in winter wheat. Plant Physiol. Biochem. 139: 342-349.
78. Wen D, Gong B, Sun S, Liu S, Wang X, Wei M, Yang F, Li Y, Shi Q (2016) Promoting roles of melatonin in adventitious root development of Solanum lycopersicum L. by regulating auxin and nitric oxide signaling. Front. Plant Sci. 7: 718.
79. Sun Q, Zhang N, Wang J, Cao Y, Li X, Zhang H, Zhang L, Tan DX, Guo YD (2016) A label-free differential proteomics analysis reveals the effect of melatonin on promoting fruit ripening and anthocyanin accumulation upon postharvest in tomato. J. Pineal Res. 61: 138-153.
80. Zhao L, Chen L, Gu P, Zhan X, Zhang Y, Hou C, Wu Z, Wu YF, Wang QC (2019) Exogenous application of melatonin improves plant resistance to virus infection. Plant Pathol. (https://doi.org/10.1111/ppa.13057).
81. Singh N, Bhatla SC, Demidchik V (2019) Plants and human beings engage similar molecular crosstalk with nitric oxide under stress conditions. Funct. Plant Biol. 46: 695-701.
82. Kelm M (1999) Nitric oxide metabolism and breakdown. Biochim Biophys Acta Bioenergetics 1411: 273-289.
83. Correa-Aragunde N, Graziano M, Lamattina L (2004) Nitric oxide plays a central role in determining lateral root development in tomato. Planta 218: 900-905.
84. Freschi L (2013) Nitric oxide and phytohormone interactions: current status and perspectives. Front. Plant Sci. 4: 398.
85. Asgher M, Per TS, Masood A, Fatma M, Freschi L, Corpas FJ, Khan NA (2017) Nitric oxide signaling and its crosstalk with other plant growth regulators in plant responses to abiotic stress. Env. Sci. Pollut. Res. 24: 2273-2285.
86. Parankusam S, Adimulam SS, Bhatnagar-Mathur P, Sharma KK (2017) Nitric Oxide (NO) in plant heat stress tolerance: current knowledge and perspectives. Front. Plant Sci. 8: 1582.
87. Hussain A, Mun BG, Imran QM, Lee SU, Adamu TA, Shahid M, Kim KM, Yun BW (2016) Nitric oxide mediated transcriptome profiling reveals activation of multiple regulatory pathways in Arabidopsis thaliana. Front. Plant Sci. 7: 975.
88. Yoon HY, Kim M, Park JW (2019) Foliar accumulation of melatonin applied to the roots of maize (Zea mays) seedlings. Biomolecules 9: 26.
89. Li H, Chang J, Zheng J, Dong Y, Liu Q, Yang X, Wei C, Zhang Y, Ma J, Zhang X (2017) Local melatonin application induces cold tolerance in distant organs of Citrullus lanatus L. via long distance transport. Sci. Rep. 7: 40858.
90. Lee HY, Back K (2017) Melatonin is required for H2O2- and NO-mediated defense signaling through MAPKKK3 and OXI1 in Arabidopsis thaliana. J. Pineal Res. 62: e12379.
91. Zhou C, Liu Z, Zhu L, Ma Z, Wang J, Zhu J (2016) Exogenous melatonin improves plant iron deficiency tolerance via increased accumulation of polyamine-mediated nitric oxide. Int. J. Mol. Sci. 17: 1777.
92. Zhao G, Zhao Y, Yu X, Felix K, Han H, Guan R, Wang R, Shen W (2018) Nitric oxide is required for melatonin-enhanced tolerance against salinity stress in rapeseed (Brassica napus L.) seedlings. Int. J. Mol. Sci. 19: 1912.
93. Kaya C, Higgs D, Ashraf M, Alyemeni M, Ahmad P (2019) Integrative roles of nitric oxide and hydrogen sulfide in melatonin-induced tolerance of pepper (Capsicum annuum L.) plants to iron deficiency and salt stress alone or in combination. Physiol. Plant. (https://doi.org/10.1111/ppl.12976).
94. Kaur H, Bhatla SC (2016) Melatonin and nitric oxide modulate glutathione content and glutathione reductase activity in sunflower seedling cotyledons accompanying salt stress. Nitric Oxide 59: 42-53.
95. Arora D, Bhatla SC (2017) Melatonin and nitric oxide regulate sunflower seedling growth under salt stress accompanying differential expression of Cu/Zn SOD and Mn SOD. Free Rad. Biol. Med. 106: 315-328.
96. Antoniou C, Chatzimichail G, Xenofontos R, Pavlou JJ, Panagiotou E, Christou A, Fotopoulos V (2017) Melatonin systemically ameliorates drought stress-induced damage in Medicago sativa plants by modulating nitro-oxidative homeostasis and proline metabolism. J. Pineal Res. 62: e12401.
97. Lee K, Choi GH, Back K (2017) Cadmium-induced melatonin synthesis in rice requires light, hydrogen peroxide, and nitric oxide: Key regulatory roles for tryptophan decarboxylase and caffeic acid O-methyltransferase. J. Pineal Res. 63: e12441.
98. Liu J, Yang J, Zhang H, Cong L, Zhai R, Yang C, Wang Z, Ma F, Xu L (2019) Melatonin inhibits ethylene synthesis via nitric oxide regulation to delay postharvest senescence in pears. J. Agr. Food Chem. 67: 2279-2288.
99. Aghdam MS, Luo Z, Jannatizadeh A, Sheikh-Assadi M, Sharafi Y, Farmani B, Fard JR, Razavi F (2019) Employing exogenous melatonin applying confers chilling tolerance in tomato fruits by upregulating ZAT2/6/12 giving rise to promoting endogenous polyamines, proline, and nitric oxide accumulation by triggering arginine pathway activity. Food Chem. 275: 549-556.
100. Corpas FJ, Freschi L, Rodríguez-Ruiz M, Mioto PT, González-Gordo S, Palma JM (2018) Nitro-oxidative metabolism during fruit ripening. J. Exp. Bot. 69: 3449-3463.
101. Mukherjee S (2019) Recent advancements in the mechanism of nitric oxide signaling associated with hydrogen sulfide and melatonin crosstalk during ethylene-induced fruit ripening in plants. Nitric Oxide 82: 25-34.
102. Okant M, Kaya C (2019) The role of endogenous nitric oxide in melatonin-improved tolerance to lead toxicity in maize plants. Env. Sci. Pollut. Res. 26: 11864-11874.
103. Xia XJ, Zhou YH, Shi K, Zhou J, Foyer CH, Yu JQ (2015) Interplay between reactive oxygen species and hormones in the control of plant development and stress tolerance. J. Exp. Bot. 66: 2839-2856.
104. Arnao MB, Hernández-Ruiz J (2018) Melatonin in its relationship to plant hormones. Ann. Bot. 121: 195-207.
105. Kolbert Z, Feigl G, Freschi L, Poór P (2019) Gasotransmitters in action: Nitric oxide-ethylene crosstalk during plant growth and abiotic stress responses. Antioxidants 8: 167.
106. Castillo MC, Coego A, Costa-Broseta A, León J (2018) Nitric oxide responses in Arabidopsis hypocotyls are mediated by diverse phytohormone pathways. J. Exp. Bot. 69: 5265-5278.
107. Prakash V, Singh VP, Tripathi DK, Sharma S, Corpas FJ (2019) Crosstalk between nitric oxide (NO) and abscisic acid (ABA) signalling molecules in higher plants. Env. Exp. Bot. 161: 41-49.
108. Bheri M, Pandey GK (2019) Protein phosphatases meet reactive oxygen species in plant signaling networks. Env. Exp. Bot. 161: 26-40.
109. Bai X, Yang L, Yang Y, Ahmad P, Yang Y, Hu X (2011) Deciphering the protective role of nitric oxide against salt stress at the physiological and proteomic levels in maize. J. Proteome. Res. 10: 4349-4364.
110. Nawaz MA, Huang Y, Bie Z, Ahmad W, Reiter RJ, Niu M, Hameed S (2016) Melatonin: current status and future perspectives in plant science. Front. Plant Sci. 6: 1230.
111. Corpas FJ, González-Gordo S, Cañas A, Palma JM (2019) Nitric oxide and hydrogen sulfide in plants: which comes first? J. Exp. Bot. https://doi.org/10.1093/jxb/erz031.
112. Begara-Morales JC, Chaki M, Valderrama R, Sánchez-Calvo B, Mata-Pérez C, Padilla MN, Corpas FJ, Barroso JB (2018) Nitric oxide buffering and conditional nitric oxide release in stress response. J. Exp. Bot. 69: 3425-3438.
113. Jiang JL, Tian Y, Li L, Yu M, Hou RP, Ren XM (2019) H2S alleviates salinity stress in cucumber by maintaining the Na+/K+ balance and regulating H2S metabolism and oxidative stress response. Front. Plant Sci. 10: 678.
114. Calderwood A, Kopriva S (2014) Hydrogen sulfide in plants: From dissipation of excess sulfur to signaling molecule. Nitric Oxide 41: 72-78.
115. Banerjee A, Tripathi DK, Roychoudhury A (2018) Hydrogen sulphide trapeze: Environmental stress amelioration and phytohormone crosstalk. Plant Physiol. Biochem. 132: 46-53.
116. Kabala K, Zboinska M, Glowiak D, Reda M, Jakubowska D, Janicka M (2019) Interaction between the signaling molecules hydrogen sulfide and hydrogen peroxide and their role in vacuolar H+-ATPase regulation in cadmium-stressed cucumber roots. Physiol. Plant 166: 688-704.
117. Liang Y, Zheng P, Li S, Li Kz, Xu Hn (2018) Nitrate reductase-dependent NO production is involved in H2S-induced nitrate stress tolerance in tomato via activation of antioxidant enzymes. Sci. Hort. 229: 207-214.
118. Darley-Usmar V, Wiseman H, Halliwell B (1995) Nitric oxide and oxygen radicals: a question of balance. FEBS Lett. 369: 131-135. </t>
  </si>
  <si>
    <t xml:space="preserve">melatonin; NO; plant stress; redox network; ROS; RNS </t>
  </si>
  <si>
    <t>Zhao, DK; Wang, HP; Chen, SY; Yu, DQ; Reiter, RJ</t>
  </si>
  <si>
    <t>Arnao, MB; Hernandez-Ruiz, J</t>
  </si>
  <si>
    <t>Falcon, J; Torriglia, A; Attia, D; Vienot, F; Gronfier, C; Behar-Cohen, F; Martinsons, C; Hicks, D</t>
  </si>
  <si>
    <t>Moustafa-Farag, M; Elkelish, A; Dafea, M; Khan, M; Arnao, MB; Abdelhamid, MT; Abu El-Ezz, A; Almoneafy, A; Mahmoud, A; Awad, M; Li, LF; Wang, YH; Hasanuzzaman, M; Ai, SY</t>
  </si>
  <si>
    <t>Pardo-Hernandez, M; Lopez-Delacalle, M; Rivero, RM</t>
  </si>
  <si>
    <t>Tiwari, RK; Lal, MK; Naga, KC; Kumar, R; Chourasia, KN; Subhash, S; Kumar, D; Sharma, S</t>
  </si>
  <si>
    <t>He, HY; He, LF</t>
  </si>
  <si>
    <t>Juhnevica-Radenkova, K; Moreno, DA; Ikase, L; Drudze, I; Radenkovs, V</t>
  </si>
  <si>
    <t>Khan, TA; Fariduddin, Q; Nazir, F; Saleem, M</t>
  </si>
  <si>
    <t>Moustafa-Farag, M; Mahmoud, A; Arnao, MB; Sheteiwy, MS; Dafea, M; Soltan, M; Elkelish, A; Hasanuzzaman, M; Ai, SY</t>
  </si>
  <si>
    <t>Sun, CL; Liu, LJ; Wang, LX; Li, BH; Jin, CW; Lin, XY</t>
  </si>
  <si>
    <t>Tan, DX; Reiter, RJ</t>
  </si>
  <si>
    <t>Alessa, H; Althakafy, JT; Saber, AL</t>
  </si>
  <si>
    <t>Bose, SK; Howlader, P</t>
  </si>
  <si>
    <t>Wang, SY; Shi, XC; Wang, R; Wang, HL; Liu, FQ; Laborda, P</t>
  </si>
  <si>
    <t>Mir, AR; Faizan, M; Bajguz, A; Sami, F; Siddiqui, H; Hayat, S</t>
  </si>
  <si>
    <t>Khan, A; Numan, M; Khan, AL; Lee, IJ; Imran, M; Asaf, S; Al-Harrasi, A</t>
  </si>
  <si>
    <t>Moustafa-Farag, M; Almoneafy, A; Mahmoud, A; Elkelish, A; Arnao, MB; Li, LF; Ai, SY</t>
  </si>
  <si>
    <t>Zhu, Y; Gao, H; Lu, MX; Hao, CY; Pu, ZQ; Guo, MJ; Hou, DR; Chen, LY; Huang, X</t>
  </si>
  <si>
    <t>Mukherjee, S</t>
  </si>
  <si>
    <t>Xu, T; Chen, Y; Kang, HS</t>
  </si>
  <si>
    <t>Sharma, A; Zheng, BS</t>
  </si>
  <si>
    <t>Salehi, B; Sharopov, F; Fokou, PVT; Kobylinska, A; de Jonge, L; Tadio, K; Sharifi-Rad, J; Posmyk, MM; Martorell, M; Martins, N; Iriti, M</t>
  </si>
  <si>
    <t>Asif, M; Pervez, A; Ahmad, R</t>
  </si>
  <si>
    <t>Zhao, D; Yu, Y; Shen, Y; Liu, Q; Zhao, ZW; Sharma, R; Reiter, RJ</t>
  </si>
  <si>
    <t>Li, JP; Liu, J; Zhu, TT; Zhao, C; Li, LY; Chen, M</t>
  </si>
  <si>
    <t>Debnath, B; Islam, W; Li, M; Sun, YT; Lu, XC; Mitra, S; Hussain, M; Liu, S; Qiu, DL</t>
  </si>
  <si>
    <t>Perez-Llorca, M; Munoz, P; Muller, M; Munne-Bosch, S</t>
  </si>
  <si>
    <t>Zhan, HS; Nie, XJ; Zhang, T; Li, S; Wang, XY; Du, XH; Tong, W; Song, WN</t>
  </si>
  <si>
    <t>Agathokleous, E; Kitao, M; Calabrese, EJ</t>
  </si>
  <si>
    <t>Kanwar, MK; Yu, JQ; Zhou, J</t>
  </si>
  <si>
    <t>Sharif, R; Xie, C; Zhang, HQ; Arnao, MB; Ali, M; Ali, Q; Muhammad, I; Shalmani, A; Nawaz, MA; Chen, P; Li, YH</t>
  </si>
  <si>
    <t>Yu, Y; Lv, Y; Shi, YN; Li, T; Chen, YC; Zhao, DK; Zhao, ZW</t>
  </si>
  <si>
    <t>Fan, JB; Xie, Y; Zhang, ZC; Chen, L</t>
  </si>
  <si>
    <t>Hernandez-Ruiz, J; Arnao, MB</t>
  </si>
  <si>
    <t>Wang, YP; Reiter, RJ; Chan, ZL</t>
  </si>
  <si>
    <t>Erland, LAE; Saxena, PK</t>
  </si>
  <si>
    <t>Yakupoglu, G; Koklu, S; Korkmaz, A</t>
  </si>
  <si>
    <t>Mayo, JC; Sainz, RM; Gonzalez-Menendez, P; Hevia, D; Cernuda-Cernuda, R</t>
  </si>
  <si>
    <t>Hardeland, R</t>
  </si>
  <si>
    <t>Shibaeva, TG; Markovskaya, EF; Mamaev, AV</t>
  </si>
  <si>
    <t>Koca Caliskan, U; Aka, C; Bor, E</t>
  </si>
  <si>
    <t>Meng, X; Li, Y; Li, S; Zhou, Y; Gan, RY; Xu, DP; Li, HB</t>
  </si>
  <si>
    <t>Kennaway, DJ</t>
  </si>
  <si>
    <t>Back, K; Tan, DX; Reiter, RJ</t>
  </si>
  <si>
    <t>Sanchez-Barcelo, EJ; Mediavilla, MD; Vriend, J; Reiter, RJ</t>
  </si>
  <si>
    <t>Tan, DX; Hardeland, R; Back, K; Manchester, LC; Alatorre-Jimenez, MA; Reiter, RJ</t>
  </si>
  <si>
    <t>Shi, H; Chen, KL; Wei, YX; He, CZ</t>
  </si>
  <si>
    <t>Kolodziejczyk, I; Posmyk, MM</t>
  </si>
  <si>
    <t>Iriti, M; Varoni, EM</t>
  </si>
  <si>
    <t>Erland, LAE; Murch, SJ; Reiter, RJ; Saxena, PK</t>
  </si>
  <si>
    <t>Kaur, H; Mukherjee, S; Baluska, F; Bhatla, SC</t>
  </si>
  <si>
    <t>Manchester, LC; Coto-Montes, A; Boga, JA; Andersen, LPH; Zhou, Z; Galano, A; Vriend, J; Tan, DX; Reiter, RJ</t>
  </si>
  <si>
    <t>Tan, DX; Manchester, LC; Esteban-Zubero, E; Zhou, Z; Reiter, RJ</t>
  </si>
  <si>
    <t>Reiter, RJ; Tan, DX; Zhou, Z; Cruz, MHC; Fuentes-Broto, L; Galano, A</t>
  </si>
  <si>
    <t>Zhang, N; Sun, QQ; Zhang, HJ; Cao, YY; Weeda, S; Ren, SX; Guo, YD</t>
  </si>
  <si>
    <t>Tan, DX; Zheng, XD; Kong, J; Manchester, LC; Hardeland, R; Kim, SJ; Xu, XY; Reiter, RJ</t>
  </si>
  <si>
    <t>Janas, KM; Posmyk, MM</t>
  </si>
  <si>
    <t>Tan, DX; Manchester, LC; Liu, XY; Rosales-Corral, SA; Acuna-Castroviejo, D; Reiter, RJ</t>
  </si>
  <si>
    <t>Reiter, RJ; Tan, DX; Rosales-Corral, S; Manchester, LC</t>
  </si>
  <si>
    <t>Tan, DX; Hardeland, R; Manchester, LC; Rosales-Corral, S; Coto-Montes, A; Boga, JA; Reiter, RJ</t>
  </si>
  <si>
    <t>Tan, DX; Hardeland, R; Manchester, LC; Korkmaz, A; Ma, SR; Rosales-Corral, S; Reiter, RJ</t>
  </si>
  <si>
    <t>Park, WJ</t>
  </si>
  <si>
    <t>Huang, X; Mazza, G</t>
  </si>
  <si>
    <t>Iriti, M; Varoni, EM; Vitalini, S</t>
  </si>
  <si>
    <t>Tan, DX; Hardeland, R; Manchester, LC; Paredes, SD; Korkmaz, A; Sainz, RM; Mayo, JC; Fuentes-Broto, L; Reiter, RJ</t>
  </si>
  <si>
    <t>Garcia-Parrilla, MC; Cantos, E; Troncoso, AM</t>
  </si>
  <si>
    <t>Posmyk, MM; Janas, KM</t>
  </si>
  <si>
    <t>Paredes, SD; Korkmaz, A; Manchester, LC; Tan, DX; Reiter, RJ</t>
  </si>
  <si>
    <t>Pandi-Perumal, SR; Srinivasan, V; Maestroni, GJM; Cardinali, DP; Poeggeler, B; Hardeland, R</t>
  </si>
  <si>
    <t>Kolar, J; Machackova, I</t>
  </si>
  <si>
    <t>Hardeland, R; Poeggeler, B</t>
  </si>
  <si>
    <t>Reiter, RJ; Tan, DX; Burkhardt, S; Manchester, LC</t>
  </si>
  <si>
    <t>Van Tassel, DL; O'Neill, SD</t>
  </si>
  <si>
    <t>Hardeland, R; Balzer, I; Fuhrberg, B; Behrmann, G</t>
  </si>
  <si>
    <t>Phytomelatonin: An Emerging Regulator of Plant Biotic Stress Resistance</t>
  </si>
  <si>
    <t>Melatonin as a regulatory hub of plant hormone levels and action in stress situations</t>
  </si>
  <si>
    <t>Exposure to Artificial Light at Night and the Consequences for Flora, Fauna, and Ecosystems</t>
  </si>
  <si>
    <t>Role of Melatonin in Plant Tolerance to Soil Stressors: Salinity, pH and Heavy Metals</t>
  </si>
  <si>
    <t>ROS and NO Regulation by Melatonin Under Abiotic Stress in Plants</t>
  </si>
  <si>
    <t>Emerging roles of melatonin in mitigating abiotic and biotic stresses of horticultural crops</t>
  </si>
  <si>
    <t>Crosstalk between melatonin and nitric oxide in plant development and stress responses</t>
  </si>
  <si>
    <t>Naturally occurring melatonin: Sources and possible ways of its biosynthesis</t>
  </si>
  <si>
    <t>Melatonin in business with abiotic stresses in plants</t>
  </si>
  <si>
    <t>Melatonin-Induced Water Stress Tolerance in Plants: Recent Advances</t>
  </si>
  <si>
    <t>Melatonin: A master regulator of plant development and stress responses</t>
  </si>
  <si>
    <t>An evolutionary view of melatonin synthesis and metabolism related to its biological functions in plants</t>
  </si>
  <si>
    <t>Electroanalytical and Spectrophotometric Methods for the Determination of Melatonin-a Review</t>
  </si>
  <si>
    <t>Melatonin plays multifunctional role in horticultural crops against environmental stresses: A review</t>
  </si>
  <si>
    <t>Melatonin in fruit production and postharvest preservation: A review</t>
  </si>
  <si>
    <t>Occurrence and Biosynthesis of Melatonin and Its Exogenous Effect on Plants</t>
  </si>
  <si>
    <t>Melatonin in flowering, fruit set and fruit ripening</t>
  </si>
  <si>
    <t>Melatonin: Awakening the Defense Mechanisms during Plant Oxidative Stress</t>
  </si>
  <si>
    <t>Melatonin and Its Protective Role against Biotic Stress Impacts on Plants</t>
  </si>
  <si>
    <t>Is Phytomelatonin a New Plant Hormone?</t>
  </si>
  <si>
    <t>Role of Melatonin to Enhance Phytoremediation Capacity</t>
  </si>
  <si>
    <t>Melatonin-Nitric Oxide Crosstalk and Their Roles in the Redox Network in Plants</t>
  </si>
  <si>
    <t>Insights into nitric oxide-melatonin crosstalk and N-nitrosomelatonin functioning in plants</t>
  </si>
  <si>
    <t>Melatonin Is a Potential Target for Improving Post-Harvest Preservation of Fruits and Vegetables</t>
  </si>
  <si>
    <t>Melatonin as a Chemical Substance or as Phytomelatonin Rich-Extracts for Use as Plant Protector and/or Biostimulant in Accordance with EC Legislation</t>
  </si>
  <si>
    <t>Melatonin Mediated Regulation of Drought Stress: Physiological and Molecular Aspects</t>
  </si>
  <si>
    <t>Melatonin in Medicinal and Food Plants: Occurrence, Bioavailability, and Health Potential for Humans</t>
  </si>
  <si>
    <t>Role of Melatonin and Plant-Growth-Promoting Rhizobacteria in the Growth and Development of Plants</t>
  </si>
  <si>
    <t>Melatonin Synthesis and Function: Evolutionary History in Animals and Plants</t>
  </si>
  <si>
    <t>The Role of Melatonin in Salt Stress Responses</t>
  </si>
  <si>
    <t>Melatonin Mediates Enhancement of Stress Tolerance in Plants</t>
  </si>
  <si>
    <t>Biosynthesis, Metabolism and Function of Auxin, Salicylic Acid and Melatonin in Climacteric and Non-climacteric Fruits</t>
  </si>
  <si>
    <t>Melatonin: A Small Molecule but Important for Salt Stress Tolerance in Plants</t>
  </si>
  <si>
    <t>New insights into the role of melatonin in plants and animals</t>
  </si>
  <si>
    <t>Recent advancements in the mechanism of nitric oxide signaling associated with hydrogen sulfide and melatonin crosstalk during ethylene-induced fruit ripening in plants</t>
  </si>
  <si>
    <t>Melatonin: A New Plant Hormone and/or a Plant Master Regulator?</t>
  </si>
  <si>
    <t>Novel perspectives on the molecular crosstalk mechanisms of serotonin and melatonin in plants</t>
  </si>
  <si>
    <t>Phytomelatonin: Recent advances and future prospects</t>
  </si>
  <si>
    <t>Melatonin and Its Effects on Plant Systems</t>
  </si>
  <si>
    <t>The Role of Phyto-Melatonin and Related Metabolites in Response to Stress</t>
  </si>
  <si>
    <t>Melatonin: A Multifunctional Factor in Plants</t>
  </si>
  <si>
    <t>Relationship of Melatonin and Salicylic Acid in Biotic/Abiotic Plant Stress Responses</t>
  </si>
  <si>
    <t>Phytomelatonin: a universal abiotic stress regulator</t>
  </si>
  <si>
    <t>Melatonin and its relationship to plant hormones</t>
  </si>
  <si>
    <t>Melatonin in plant morphogenesis</t>
  </si>
  <si>
    <t>The Potential of Phytomelatonin as a Nutraceutical</t>
  </si>
  <si>
    <t>Phytomelatonin and Its Roles in Plants</t>
  </si>
  <si>
    <t>Melatonin transport into mitochondria</t>
  </si>
  <si>
    <t>Phytomelatonin: A review</t>
  </si>
  <si>
    <t>Melatonin in Edible and Non-Edible Plants</t>
  </si>
  <si>
    <t>Dietary Sources and Bioactivities of Melatonin</t>
  </si>
  <si>
    <t>Are the proposed benefits of melatonin-rich foods too hard to swallow?</t>
  </si>
  <si>
    <t>Melatonin biosynthesis in plants: multiple pathways catalyze tryptophan to melatonin in the cytoplasm or chloroplasts</t>
  </si>
  <si>
    <t>Constitutive photomorphogenesis protein 1 (COP1) and COP9 signalosome, evolutionarily conserved photomorphogenic proteins as possible targets of melatonin</t>
  </si>
  <si>
    <t>On the significance of an alternate pathway of melatonin synthesis via 5-methoxytryptamine: comparisons across species</t>
  </si>
  <si>
    <t>Fundamental Issues of Melatonin-Mediated Stress Signaling in Plants</t>
  </si>
  <si>
    <t>Melatonin in Plants - Diversity of Levels and Multiplicity of Functions</t>
  </si>
  <si>
    <t>MELATONIN - A NEW PLANT BIOSTIMULATOR?</t>
  </si>
  <si>
    <t>A new balancing act: The many roles of melatonin and serotonin in plant growth and development</t>
  </si>
  <si>
    <t>Regulatory roles of serotonin and melatonin in abiotic stress tolerance in plants</t>
  </si>
  <si>
    <t>Melatonin: an ancient molecule that makes oxygen metabolically tolerable</t>
  </si>
  <si>
    <t>Melatonin as a Potent and Inducible Endogenous Antioxidant: Synthesis and Metabolism</t>
  </si>
  <si>
    <t>Functions of melatonin in plants: a review</t>
  </si>
  <si>
    <t>Melatonin in Mediterranean diet, a new perspective</t>
  </si>
  <si>
    <t>Phytomelatonin: Assisting Plants to Survive and Thrive</t>
  </si>
  <si>
    <t>Melatonin in plants and other phototrophs: advances and gaps concerning the diversity of functions</t>
  </si>
  <si>
    <t>Roles of melatonin in abiotic stress resistance in plants</t>
  </si>
  <si>
    <t>Melatonin: plant growth regulator and/or biostimulator during stress?</t>
  </si>
  <si>
    <t>Fundamental Issues Related to the Origin of Melatonin and Melatonin Isomers during Evolution: Relation to Their Biological Functions</t>
  </si>
  <si>
    <t>Melatonin, an underestimated natural substance with great potential for agricultural application</t>
  </si>
  <si>
    <t>Mitochondria and chloroplasts as the original sites of melatonin synthesis: a hypothesis related to melatonin's primary function and evolution in eukaryotes</t>
  </si>
  <si>
    <t>The Universal Nature, Unequal Distribution and Antioxidant Functions of Melatonin and Its Derivatives</t>
  </si>
  <si>
    <t>Emergence of naturally occurring melatonin isomers and their proposed nomenclature</t>
  </si>
  <si>
    <t>Functional roles of melatonin in plants, and perspectives in nutritional and agricultural science</t>
  </si>
  <si>
    <t>Melatonin as an Endogenous Plant Regulatory Signal: Debates and Perspectives</t>
  </si>
  <si>
    <t>Application of LC and LC-MS to the Analysis of Melatonin and Serotonin in Edible Plants</t>
  </si>
  <si>
    <t>Melatonin in traditional Mediterranean diets</t>
  </si>
  <si>
    <t>The changing biological roles of melatonin during evolution: from an antioxidant to signals of darkness, sexual selection and fitness</t>
  </si>
  <si>
    <t>Analysis of melatonin in foods</t>
  </si>
  <si>
    <t>Melatonin in plants</t>
  </si>
  <si>
    <t>Phytomelatonin: a review</t>
  </si>
  <si>
    <t>Melatonin, hormone of darkness and more - occurrence, control mechanisms, actions and bioactive metabolites</t>
  </si>
  <si>
    <t>Melatonin - Nature's most versatile biological signal?</t>
  </si>
  <si>
    <t>Melatonin in higher plants: occurrence and possible functions</t>
  </si>
  <si>
    <t>Non-vertebrate melatonin</t>
  </si>
  <si>
    <t>Melatonin: A potential regulator of plant growth and development?</t>
  </si>
  <si>
    <t>Putative regulatory molecules in plants: evaluating melatonin</t>
  </si>
  <si>
    <t>New actions of melatonin and their relevance to biometeorology</t>
  </si>
  <si>
    <t>Melatonin in unicellular organisms and plants</t>
  </si>
  <si>
    <t>TRENDS IN PLANT SCIENCE</t>
  </si>
  <si>
    <t>FRONTIERS IN NEUROSCIENCE</t>
  </si>
  <si>
    <t>COMPREHENSIVE REVIEWS IN FOOD SCIENCE AND FOOD SAFETY</t>
  </si>
  <si>
    <t>JOURNAL OF INTEGRATIVE PLANT BIOLOGY</t>
  </si>
  <si>
    <t>INTERNATIONAL JOURNAL OF ELECTROCHEMICAL SCIENCE</t>
  </si>
  <si>
    <t>ACTA SOCIETATIS BOTANICORUM POLONIAE</t>
  </si>
  <si>
    <t>PLANT REPRODUCTION</t>
  </si>
  <si>
    <t>APPLIED SCIENCES-BASEL</t>
  </si>
  <si>
    <t>CELLS</t>
  </si>
  <si>
    <t>CLEAN-SOIL AIR WATER</t>
  </si>
  <si>
    <t>FRONTIERS IN ENDOCRINOLOGY</t>
  </si>
  <si>
    <t>CHEMICO-BIOLOGICAL INTERACTIONS</t>
  </si>
  <si>
    <t>NUTRIENTS</t>
  </si>
  <si>
    <t>CELLULAR AND MOLECULAR LIFE SCIENCES</t>
  </si>
  <si>
    <t>ZHURNAL OBSHCHEI BIOLOGII</t>
  </si>
  <si>
    <t>TURKISH JOURNAL OF PHARMACEUTICAL SCIENCES</t>
  </si>
  <si>
    <t>CRITICAL REVIEWS IN FOOD SCIENCE AND NUTRITION</t>
  </si>
  <si>
    <t>JOURNAL OF ELEMENTOLOGY</t>
  </si>
  <si>
    <t>MINI-REVIEWS IN MEDICINAL CHEMISTRY</t>
  </si>
  <si>
    <t>1040-8398</t>
  </si>
  <si>
    <t>JOURNAL OF PLANT BIOLOGY</t>
  </si>
  <si>
    <t>BIOLOGICAL REVIEWS</t>
  </si>
  <si>
    <t>NUTRITION REVIEWS</t>
  </si>
  <si>
    <t>INTERNATIONAL JOURNAL OF BIOMETEOROLOGY</t>
  </si>
  <si>
    <t>MELATONIN: A UNIVERSAL PHOTOPERIODIC SIGNAL WITH DIVERSE ACTIONS</t>
  </si>
  <si>
    <t>Melatonin has diverse functions in plant development and stress tolerance, with recent evidence showing a beneficial role in plant biotic stress tolerance. It has been hypothesized that pathogenic invasion causes the immediate generation of melatonin, reactive oxygen species (ROS), and reactive nitrogen species (RNS), with these being mutually dependent, forming the integrative melatonin-ROS-RNS feedforward loop. Here we discuss how the loop, possibly located in the mitochondria and chloroplasts, maximizes disease resistance in the early pathogen ingress stage, providing on-site protection. We also review how melatonin interacts with phytohormone signaling pathways to mediate defense responses and discuss the evolutionary context from the beginnings of the melatonin receptor-mitogen-activated protein kinase (MAPK) cascade in unicellular green algae, followed by the occurrence of phytohormone pathways in land plants.</t>
  </si>
  <si>
    <t>Melatonin, a molecule first discovered in animal tissues, plays an important role in multiple physiological responses as a possible plant master regulator. It mediates responses to different types of stress, both biotic and abiotic. Melatonin reduces the negative effects associated with stressors, improving the plant response by increasing plant stress tolerance. When plants respond to stress situations, they use up a large amount of plant resources through a set of perfectly synchronized actions. Responses mediated by melatonin use the plant's hormones to, after adequate modulation, counteract and overcome the negative action of the stressor. In this paper, we review melatonin-plant hormone relationships. Factors that trigger the stress response and the central role of melatonin are analysed. An extensive analysis of current studies shows that melatonin modulates the metabolism of plant hormones (biosynthesis and catabolism), the rise or fall in their endogenous levels, the regulation of signalling elements and how melatonin affects the final response of auxin, gibberellins, cytokinins, abscisic acid, ethylene, salicylic acid, jasmonates, brassinosteroids, polyamines and strigolactones. Lastly, a general overview of melatonin's actions and its regulatory role at a global level is provided and proposals for future research are made.</t>
  </si>
  <si>
    <t>The present review draws together wide-ranging studies performed over the last decades that catalogue the effects of artificial-light-at-night (ALAN) upon living species and their environment. We provide an overview of the tremendous variety of light-detection strategies which have evolved in living organisms - unicellular, plants and animals, covering chloroplasts (plants), and the plethora of ocular and extra-ocular organs (animals). We describe the visual pigments which permit photo-detection, paying attention to their spectral characteristics, which extend from the ultraviolet into infrared. We discuss how organisms use light information in a way crucial for their development, growth and survival: phototropism, phototaxis, photoperiodism, and synchronization of circadian clocks. These aspects are treated in depth, as their perturbation underlies much of the disruptive effects of ALAN. The review goes into detail on circadian networks in living organisms, since these fundamental features are of critical importance in regulating the interface between environment and body. Especially, hormonal synthesis and secretion are often under circadian and circannual control, hence perturbation of the clock will lead to hormonal imbalance. The review addresses how the ubiquitous introduction of light-emitting diode technology may exacerbate, or in some cases reduce, the generalized ever-increasing light pollution. Numerous examples are given of how widespread exposure to ALAN is perturbing many aspects of plant and animal behaviour and survival: foraging, orientation, migration, seasonal reproduction, colonization and more. We examine the potential problems at the level of individual species and populations and extend the debate to the consequences for ecosystems. We stress, through a few examples, the synergistic harmful effects resulting from the impacts of ALAN combined with other anthropogenic pressures, which often impact the neuroendocrine loops in vertebrates. The article concludes by debating how these anthropogenic changes could be mitigated by more reasonable use of available technology - for example by restricting illumination to more essential areas and hours, directing lighting to avoid wasteful radiation and selecting spectral emissions, to reduce impact on circadian clocks. We end by discussing how society should take into account the potentially major consequences that ALAN has on the natural world and the repercussions for ongoing human health and welfare.</t>
  </si>
  <si>
    <t>Melatonin (MT) is a pleiotropic molecule with diverse and numerous actions both in plants and animals. In plants, MT acts as an excellent promotor of tolerance against abiotic stress situations such as drought, cold, heat, salinity, and chemical pollutants. In all these situations, MT has a stimulating effect on plants, fomenting many changes in biochemical processes and stress-related gene expression. Melatonin plays vital roles as an antioxidant and can work as a free radical scavenger to protect plants from oxidative stress by stabilization cell redox status; however, MT can alleviate the toxic oxygen and nitrogen species. Beyond this, MT stimulates the antioxidant enzymes and augments antioxidants, as well as activates the ascorbate-glutathione (AsA-GSH) cycle to scavenge excess reactive oxygen species (ROS). In this review, we examine the recent data on the capacity of MT to alleviate the effects of common abiotic soil stressors, such as salinity, alkalinity, acidity, and the presence of heavy metals, reinforcing the general metabolism of plants and counteracting harmful agents. An exhaustive analysis of the latest advances in this regard is presented, and possible future applications of MT are discussed.</t>
  </si>
  <si>
    <t>Abiotic stress in plants is an increasingly common problem in agriculture, and thus, studies on plant treatments with specific compounds that may help to mitigate these effects have increased in recent years. Melatonin (MET) application and its role in mitigating the negative effects of abiotic stress in plants have become important in the last few years. MET, a derivative of tryptophan, is an important plant-related response molecule involved in the growth, development, and reproduction of plants, and the induction of different stress factors. In addition, MET plays a protective role against different abiotic stresses such as salinity, high/low temperature, high light, waterlogging, nutrient deficiency and stress combination by regulating both the enzymatic and non-enzymatic antioxidant defense systems. Moreover, MET interacts with many signaling molecules, such as reactive oxygen species (ROS) and nitric oxide (NO), and participates in a wide variety of physiological reactions. It is well known that NO produces S-nitrosylation and NO2-Tyr of important antioxidant-related proteins, with this being an important mechanism for maintaining the antioxidant capacity of the AsA/GSH cycle under nitro-oxidative conditions, as extensively reviewed here under different abiotic stress conditions. Lastly, in this review, we show the coordinated actions between NO and MET as a long-range signaling molecule, regulating many responses in plants, including plant growth and abiotic stress tolerance. Despite all the knowledge acquired over the years, there is still more to know about how MET and NO act on the tolerance of plants to abiotic stresses.</t>
  </si>
  <si>
    <t>Environmental stress and pathogen infection are the major limiting factors in worldwide horticulture production, resulting in huge yield loss. Melatonin (N-acetyl-5-methoxytryptamine) has gained a great interest in plant science research owing to its multifaceted role in plant systems. Melatonin mediated efficient reactive oxygen species scavenging and activation of antioxidant defence responses is the two major mechanisms to cope with most of the abiotic stresses and pathogen infections. Besides that, the activation of gene expression of stress-specific genes, antioxidant enzyme genes and pathogenesis-related genes make it a master regulator in plant defence responses under pathogen infection and environmental stresses. Additionally, hormonal cross-talk of melatonin with other phytohormones in regulating drought stress and virus infection gives an idea to explore the possibilities of such a mechanism in other stresses in diverse horticultural crops. The complementary effect of melatonin with fungicides is giving new hope in reducing the burden of exhaustive use of toxic chemicals in vegetables and fruit crops. Melatonin can play an essential role in combating sequential and simultaneous combined stresses in crop plants which are an emerging challenge these days. Our review highlighted the functions of melatonin in ameliorating major abiotic (heat, cold, drought, and salt) and biotic (fungi, virus, bacteria, and insects) stresses of horticultural crops and elucidated the resulting physiological and molecular mechanism. The versatile role of this biological molecule in anti-stress regulation showing successful cases of growth promotion and enhanced resistance makes it suitable for environment-friendly horticultural crop production and to ensure food safety.</t>
  </si>
  <si>
    <t>Melatonin is widely involved in plant growth and stress responses as a master regulator. Melatonin treatment alters the levels of endogenous nitric oxide (NO) and NO affects endogenous melatonin content. Melatonin and NO may induce various plant physiological behavior through interaction mechanism. However, the interactions between melatonin and NO in plants are largely unknown. The review presented the metabolism of endogenous melatonin and NO and their relationship in plants. The interactions between melatonin and NO in plant growth and development and responses to environmental stress were summarized. The molecular mechanisms of interaction between melatonin and NO in plants were also proposed.</t>
  </si>
  <si>
    <t>According to recent reports, the global market for melatonin is worth 700 million USD in 2018 and would reach 2,790 million USD by 2025, growing at a CAGR of 18.9% during 2019 to 2025. Having regard to the prevalence of sleep and circadian rhythm disorders and a clear tendency to increase the demand for melatonin, and the current lack of alternative green and cost-efficient technologies of its synthesis, the supply of this remedy will not be enough to guarantee melatonin supply and affordability on a global scale. The emergence of naturally occurring melatonin and its isomers in fermented foods has opened an exciting new research area; there are still, however, some obscure points in the efficient microbiological biosynthesis of melatonin. This review summarizes the research progress and recent evidence related to melatonin and its isomers in various foodstuffs. Additionally, one possible way to synthesize melatonin is also discussed. The evidence pointed out that the presence of melatonin and its isomers is not exclusive for grapes and grape-derived products, because it can be also found in sweet and sour cherries. However, different species of bothSaccharomycesand non-Saccharomycesyeasts could be used to obtain melatonin and melatonin isomers in the process of alcoholic fermentation biotechnologically. The availability ofL-tryptophan has been a key factor in determining the concentration of indolic compounds produced, and the utilization of probiotic lactic acid bacteria could help in the formation of melatonin isomers during malolactic fermentation. These approaches are environmentally friendly alternatives with a safer profile than conventional ones and could represent the future for sustainable industrial-scale melatonin production.</t>
  </si>
  <si>
    <t>Melatonin (MEL) is the potential biostimulator molecule, governing multiple range of growth and developmental processes in plants, particularly under different environmental constrains. Mainly, its role is considered as an antioxidant molecule that copes with oxidative stress through scavenging of reactive oxygen species and modulation of stress related genes. It also enhances the antioxidant enzyme activities and thus helps in regulating the redox hemostasis in plants. Apart from its broad range of antioxidant functions, it is involved in the regulation of various physiological processes such as germination, lateral root growth and senescence in plants. Moreover this multifunctional molecule takes much interest due to its recent identification and characterization of receptorCandidate G-protein-Coupled Receptor 2/Phytomelatonin receptor(CAND2/PMTR1) inArabidopsis thaliana. In this compiled work, different aspects of melatonin in plants such as melatonin biosynthesis and detection in plants, signaling pathway, modulation of stress related genes and physiological role of melatonin under different environmental stresses have been dissected in detail.</t>
  </si>
  <si>
    <t>Water stress (drought and waterlogging) is severe abiotic stress to plant growth and development. Melatonin, a bioactive plant hormone, has been widely tested in drought situations in diverse plant species, while few studies on the role of melatonin in waterlogging stress conditions have been published. In the current review, we analyze the biostimulatory functions of melatonin on plants under both drought and waterlogging stresses. Melatonin controls the levels of reactive oxygen and nitrogen species and positively changes the molecular defense to improve plant tolerance against water stress. Moreover, the crosstalk of melatonin and other phytohormones is a key element of plant survival under drought stress, while this relationship needs further investigation under waterlogging stress. In this review, we draw the complete story of water stress on both sides-drought and waterlogging-through discussing the previous critical studies under both conditions. Moreover, we suggest several research directions, especially for waterlogging, which remains a big and vague piece of the melatonin and water stress puzzle.</t>
  </si>
  <si>
    <t>Melatonin is a pleiotropic molecule with multiple functions in plants. Since the discovery of melatonin in plants, numerous studies have provided insight into the biosynthesis, catabolism, and physiological and biochemical functions of this important molecule. Here, we describe the biosynthesis of melatonin from tryptophan, as well as its various degradation pathways in plants. The identification of a putative melatonin receptor in plants has led to the hypothesis that melatonin is a hormone involved in regulating plant growth, aerial organ development, root morphology, and the floral transition. The universal antioxidant activity of melatonin and its role in preserving chlorophyll might explain its anti-senescence capacity in aging leaves. An impressive amount of research has focused on the role of melatonin in modulating postharvest fruit ripening by regulating the expression of ethylene-related genes. Recent evidence also indicated that melatonin functions in the plant's response to biotic stress, cooperating with other phytohormones and well-known molecules such as reactive oxygen species and nitric oxide. Finally, great progress has been made towards understanding how melatonin alleviates the effects of various abiotic stresses, including salt, drought, extreme temperature, and heavy metal stress. Given its diverse roles, we propose that melatonin is a master regulator in plants.</t>
  </si>
  <si>
    <t>Plant melatonin research is a rapidly developing field. A variety of isoforms of melatonin's biosynthetic enzymes are present in different plants. Due to the different origins, they exhibit independent responses to the variable environmental stimuli. The locations for melatonin biosynthesis in plants are chloroplasts and mitochondria. These organelles have inherited their melatonin biosynthetic capacities from their bacterial ancestors. Under ideal conditions, chloroplasts are the main sites of melatonin biosynthesis. If the chloroplast pathway is blocked for any reason, the mitochondrial pathway will be activated for melatonin biosynthesis to maintain its production. Melatonin metabolism in plants is a less studied field; its metabolism is quite different from that of animals even though they share similar metabolites. Several new enzymes for melatonin metabolism in plants have been cloned and these enzymes are absent in animals. It seems that the 2-hydroxymelatonin is a major metabolite of melatonin in plants and its level is similar to 400-fold higher than that of melatonin. In the current article, from an evolutionary point of view, we update the information on plant melatonin biosynthesis and metabolism. This review will help the reader to understand the complexity of these processes and promote research enthusiasm in these fields.</t>
  </si>
  <si>
    <t>Melatonin (MT), chemically N-acetyl-5-methoxytryptamine, was initially recognized in bovine pineal tissue and hence it has been represented exclusively as a hormone. The hormone can be used as a sleep aid for the treatment of some sleep disorders. However, MT is discovered in the earliest life forms and presented plants, bacteria, insects, fungi, and vertebrates as well as humans. MT possess various features that differentiate it from being a classical hormone, such as its direct, non-receptor-mediated free radical scavenging activity. Also, MT can be absorbed and consumed in foodstuffs such as wheat, vegetables, fruits, rice and herbal medicines. MT can also be classified as a vitamin. It seems likely that MT at first developed as an antioxidant, transformed to a vitamin in the food chain, and in multicellular organisms, where it is created, it has gained autacoid, paracoid and hormonal properties. This review concerns about different electroanalytical and spectrophotometric methods that have been used for the detection of melatonin, especially in the last three decades. It also illustrates the different electrodes materials and their modifications as they are the heart of sensors detection systems.</t>
  </si>
  <si>
    <t>Melatonin (N-acetyl-5-methoxytryptamine) is a multifunctional nontoxic signaling molecule, universally distributed in different plant organs and accountable for invigorating numerous physiological mechanisms against various adverse environmental factors. In the current review, we revealed that the biosynthesis of melatonin occurred in plants by themselves and accumulation of melatonin vacillated distinctly by regulating its biosynthesis and metabolic pathways under stress conditions. its concentration varied from plant to plant and even organ to organ of plants. Endogenous or exogenously applied melatonin boosted the tolerance against several environmental stresses, such as cold, heavy metals, drought, salt, chilling injury and temperature through a direct scavenging of reactive oxygen species (ROS) and reactive nitrogen species (RNS) production by enhancing antioxidant enzymes activity, non-enzymatic antioxidants, and enzymes related to oxidized protein repair. In addition, melatonin acts as an important signaling molecule to induce protective mechanisms via up-regulating the expression of defense genes by activating the SA, GA and ABA dependent pathways. There are also several studies that melatonin promotes seed germination, seedling growth, root regeneration, root growth and photosynthesis rate of horticultural crops under the influence of several environmental stresses. However, our review emphasized the multiple roles of melatonin against environmental stresses in horticultural crops along with future research directions, which could be useful for improving the eco-friendly crop production and ensure food safety.</t>
  </si>
  <si>
    <t>Melatonin (MLT) is a versatile biological signal that is involved in a number of plant processes, including germination, development, flowering, photosynthesis and defence. The need to develop new methodologies for enhancing crop yields and extending fruit postharvest preservation, together with the beneficial effects of dietary MLT, have stimulated the study of the availability and biological roles of MLT in fruit. Here, we are reviewing for the first time the effects of endogenous and exogenous MLT on fruit production and postharvest preservation. The signalling pathways implicated in MLT response and the applications of MLT in fruit decay, abiotic stress and pathogen infection have been traced in order to provide new insights on the biological significance of MLT in fruit.</t>
  </si>
  <si>
    <t>Melatonin is an endogenous indolamine found in many plants. It has been shown to generate a wide range of metabolic, physiological, and cellular responses, thus affecting growth and development, particularly under different environmental stresses. In the present review, we focus on its role in germination, growth and development, photosynthesis, senescence, and antioxidant activity in plants. Further, an effort has been made to discuss its occurrence, biosynthesis, and relationship with other phytohormones in plants. Moreover, melatonin-mediated signaling and its mechanisms of action under stress conditions in plants have been comprehensively discussed. Finally, its role under various abiotic stress conditions has also been discussed in this review.</t>
  </si>
  <si>
    <t>Key message Melatonin induces a delay in flowering stabilizing DELLA proteins and also promotes the transcription of FLC. In fruit set, melatonin is able to induce parthenocarpy. Melatonin promotes ripening and retards senescence of fruits. Melatonin is an animal hormone involved in many regulatory processes such as those related to sleep. Melatonin was discovered in plants in 1995 and is called phytomelatonin. Also in plants, a great variety of physiological processes have been described in which melatonin plays a role. In plants, melatonin is mainly involved in stress situations but also in germination, plant growth, rhizogenesis, senescence and as a protector agent improving important processes such as photosynthesis, CO2 uptake, cell water economy and primary and secondary metabolism. Melatonin has been related to changes in the majority of plant hormones. Many revisions of stress situations have been published. However, melatonin and plant reproductive development have been poorly studied. The aim of this review is to provide an overview of works related to flowering, fruit set and development, including parthenocarpy and fruit ripening/senescence, and the role played by melatonin in the same.</t>
  </si>
  <si>
    <t>Melatonin is a multifunctional signaling molecule that is ubiquitously distributed in different parts of a plant and responsible for stimulating several physio-chemical responses to adverse environmental conditions. In this review, we show that, although plants are able to biosynthesize melatonin, the exogenous application of melatonin to various crops can improve plant growth and development in response to various abiotic and biotic stresses (e.g., drought, unfavorable temperatures, high salinity, heavy metal contamination, acid rain, and combined stresses) by regulating antioxidant machinery of plants. Current knowledge suggests that exogenously applied melatonin can enhance the stress tolerance of plants by regulating both the enzymatic and non-enzymatic antioxidant defense systems. Enzymic antioxidants upregulated by exogenous melatonin include superoxide dismutase, catalase, glutathione peroxidase, and enzymes involved in the ascorbate-glutathione cycle (ascorbate peroxidase, monodehydroascorbate reductase, dehydroascorbate reductase, and glutathione reductase), whereas levels of non-enzymatic antioxidants such as ascorbate, reduced glutathione, carotenoids, tocopherols, and phenolics are also higher under stress conditions. The enhanced antioxidant system consequently exhibits lower lipid peroxidation and greater plasma membrane integrity when under stress. However, these responses vary greatly from crop to crop and depend on the intensity and type of stress, and most studies to date have been conducted under controlled conditions. This means that a wider range of crop field trials and detailed transcriptomic analysis are required to reveal the gene regulatory networks involved in the between melatonin, antioxidants, and abiotic stress.</t>
  </si>
  <si>
    <t>Biotic stress causes immense damage to agricultural products worldwide and raises the risk of hunger in many areas. Plants themselves tolerate biotic stresses via several pathways, including pathogen-associated molecular patterns (PAMPs), which trigger immunity and plant resistance (R) proteins. On the other hand, humans use several non-ecofriendly methods to control biotic stresses, such as chemical applications. Compared with chemical control, melatonin is an ecofriendly compound that is an economical alternative strategy which can be used to protect animals and plants from attacks via pathogens. In plants, the bactericidal capacity of melatonin was verified against Mycobacterium tuberculosis, as well as multidrug-resistant Gram-negative and -positive bacteria under in vitro conditions. Regarding plant-bacteria interaction, melatonin has presented effective antibacterial activities against phytobacterial pathogens. In plant-fungi interaction models, melatonin was found to play a key role in plant resistance to Botrytis cinerea, to increase fungicide susceptibility, and to reduce the stress tolerance of Phytophthora infestans. In plant-virus interaction models, melatonin not only efficiently eradicated apple stem grooving virus (ASGV) from apple shoots in vitro (making it useful for the production of virus-free plants) but also reduced tobacco mosaic virus (TMV) viral RNA and virus concentration in infected Nicotiana glutinosa and Solanum lycopersicum seedlings. Indeed, melatonin has unique advantages in plant growth regulation and increasing plant resistance effectiveness against different forms of biotic and abiotic stress. Although considerable work has been done regarding the role of melatonin in plant tolerance to abiotic stresses, its role in biotic stress remains unclear and requires clarification. In our review, we summarize the work that has been accomplished so far; highlight melatonin's function in plant tolerance to pathogens such as bacteria, viruses, and fungi; and determine the direction required for future studies on this topic.</t>
  </si>
  <si>
    <t>Melatonin (N-acetyl-5-methoxytryptamine) is of particular importance as a chronobiological hormone in mammals, acting as a signal of darkness that provides information to the brain and peripheral organs. It is an endogenous synchronizer for both endocrine (i.e., via neurotransmitter release) and other physiological rhythms. In this work we will try to add to the series of scientific events and discoveries made in plants that, surprisingly, confirm the great similarity of action of melatonin in animals and plants. The most relevant milestones on the 25 years of phytomelatonin studies are presented, from its discovery in 1995 to the discovery of its receptor in plants in 2018, suggesting it should be regarded as a new plant hormone.</t>
  </si>
  <si>
    <t>Phytoremediation is a green technology that aims to take up pollutants from soil or water. Metals are one of the targets of these techniques due to their high toxicity in biological systems, including plants and animals. Their elimination or, at least, decrease will help keep them from being incorporated in the trophic chain and thus reaching animal and human food. The metal removal efficiency of plants is closely related to their growth rate, tolerance, and their adaptability to different environments. Melatonin (N-acetyl-5-methoxytryptamine) is a ubiquitous molecule present in animals, plants, fungi, and bacteria. In plants, it plays an important role related to antioxidant activity, but also as an important redox network regulator. Thus, melatonin has been defined as a biostimulator of plant growth, especially under environmental stress conditions, whether abiotic (water deficit and waterlogging, extreme temperature, UV radiation, salinity, alkalinity, specific mineral deficit/excess, metals and other toxic compounds, etc.) or biotic (bacteria, fungi, and viruses). Exogenous melatonin treated plants have been seen to have a high tolerance to stressors, minimizing possible harmful effects through the control of reactive oxygen species (ROS) levels and activating antioxidative responses. Furthermore, important gene expression changes in stress specific transcription factors have been demonstrated. Melatonin is capable of mobilizing toxic metals, through phytochelatins, transporting this, while sequestration adds to the biostimulator effect of melatonin on plants, improving plant tolerance against toxic pollutants. Furthermore, melatonin improves the uptake of nitrogen (N), phosphorus (P), and sulfur (S) in stress situations, enhancing cell metabolism. In light of the above, the application of melatonin seems to be a useful option for clearing toxic pollutants from the environment by improving phytoremediation. Interestingly, a variety of stressors induce melatonin biosynthesis in plants, and the study of this endogenous response in hyperaccumulator plants may be even more interesting as a natural response of the phytoremediation of diverse plants.</t>
  </si>
  <si>
    <t>Melatonin, an amine hormone highly conserved during evolution, has a wide range of physiological functions in animals and plants. It is involved in plant growth, development, maturation, and aging, and also helps ameliorate various types of abiotic and biotic stresses, including salt, drought, heavy metals, and pathogens. Melatonin-related growth and defense responses of plants are complex, and involve many signaling molecules. Among these, the most important one is nitric oxide (NO), a freely diffusing amphiphilic biomolecule that can easily cross the cell membrane, produce rapid signal responses, and participate in a wide variety of physiological reactions. NO-induced S-nitrosylation is also involved in plant defense responses. NO interacts with melatonin as a long-range signaling molecule, and helps regulate plant growth and maintain oxidative homeostasis. Exposure of plants to abiotic stresses causes the increase of endogenous melatonin levels, with the consequent up-regulation of melatonin synthesis genes, and further increase of melatonin content. The application of exogenous melatonin causes an increase in endogenous NO and up-regulation of defense-related transcription factors, resulting in enhanced stress resistance. When plants are infected by pathogenic bacteria, NO acts as a downstream signal to lead to increased melatonin levels, which in turn induces the mitogen-activated protein kinase (MAPK) cascade and associated defense responses. The application of exogenous melatonin can also promote sugar and glycerol production, leading to increased levels of salicylic acid and NO. Melatonin and NO in plants can function cooperatively to promote lateral root growth, delay aging, and ameliorate iron deficiency. Further studies are needed to clarify certain aspects of the melatonin/NO relationship in plant physiology.</t>
  </si>
  <si>
    <t>Similar to animal systems, plants have been suggested to possess both positive and antagonistic interactions between nitric oxide (NO) and melatonin. This review summarizes the current understanding of NO-melatonin crosstalk in plants with regard to redox homoeostasis, regulation of gene expression, and developmental changes. It also addresses the possible role of N-nitrosomelatonin (NOmela), which is likely to be associated with redox signaling and long-distance communication. Localization and quantification of NOmela are expected to add new insights into its precise role in plants. Methodological advances in imaging, isolation, and quantification of such a transient molecule require further attention. The quest for the biological role of NOmela in plants should lure physiologists to pursue investigations to obtain solid experimental evidence.</t>
  </si>
  <si>
    <t>Melatonin is a ubiquitous molecule distributed in nature and not only plays an important role in animals and humans but also has extensive functions in plants, such as delaying senescence, exerting antioxidant effects, regulating growth and development, and facilitating plant adaption to stress conditions. Endogenous melatonin is widespread in fruits and vegetables and plays prominent roles in the ripening and post-harvest process of fruits and vegetables. Exogenous application of melatonin removes excess reactive oxygen species from post-harvest fruits and vegetables by increasing antioxidant enzymes, non-enzymatic antioxidants, and enzymes related to oxidized protein repair. Moreover, exogenous application of melatonin can increase endogenous melatonin to augment its effects on various physiological processes. Many previous reports have demonstrated that application of exogenous melatonin improves the post-harvest preservation of fruits and vegetables. Although overproduction of melatonin in plants via transgenic approaches could be a potential means for improving the post-harvest preservation of fruits and vegetables, efforts to increase endogenous melatonin in plants are limited. In this review, we summarize the recent progress revealing the role and action mechanisms of melatonin in post-harvest fruits and vegetables and provide future directions for the utilization of melatonin to improve the post-harvest preservation of fruits and vegetables.</t>
  </si>
  <si>
    <t>Melatonin (N-acetyl-5-methoxytryptamine) is a ubiquitous molecule present in animals and plants, and also in bacteria and fungi. In plants, it has an important regulatory and protective role in the face of different stress situations in which it can be involved, mainly due to its immobility. Both in the presence of biotic and abiotic stressors, melatonin exerts protective action in which, through significant changes in gene expression, it activates a stress tolerance response. Its anti-stress role, along with other outstanding functions, suggests its possible use in active agricultural management. This review establishes considerations that are necessary for its possible authorization. The particular characteristics of this substance and its categorization as plant biostimulant are discussed, and also the different legal aspects within the framework of the European Community. The advantages and disadvantages are also described of two of its possible applications, as a plant protector or biostimulant, in accordance with legal provisions.</t>
  </si>
  <si>
    <t>Drought stress adversely effects physiological and biochemical processes of plants, leading to a reduction in plant productivity. Plants try to protect themselves via activation of their internal defense system, but severe drought causes dysfunction of this defense system. The imbalance between generation and scavenging of reactive oxygen species (ROS) leads to oxidative stress. Melatonin, a multifunctional molecule, has the potential to protect plants from the adverse effects of drought stress by enhancing the ROS scavenging efficiency. It helps in protection of photosynthetic apparatus and reduction of drought induced oxidative stress. Melatonin regulates plant processes at a molecular level, which results in providing better resistance against drought stress. In this review, the authors have discussed various physiological and molecular aspects regulated by melatonin in plants under drought conditions, along with their underlying mechanisms.</t>
  </si>
  <si>
    <t>Melatonin is a widespread molecule among living organisms involved in multiple biological, hormonal, and physiological processes at cellular, tissue, and organic levels. It is well-known for its ability to cross the blood brain barrier, and renowned antioxidant effects, acting as a free radical scavenger, up-regulating antioxidant enzymes, reducing mitochondrial electron leakage, and interfering with proinflammatory signaling pathways. Detected in various medicinal and food plants, its concentration is widely variable. Plant generative organs (e.g., flowers, fruits), and especially seeds, have been proposed as having the highest melatonin concentrations, markedly higher than those found in vertebrate tissues. In addition, seeds are also rich in other substances (lipids, sugars, and proteins), constituting the energetic reserve for a potentially growing seedling and beneficial for the human diet. Thus, given that dietary melatonin is absorbed in the gastrointestinal tract and transported into the bloodstream, the ingestion of medicinal and plant foods by mammals as a source of melatonin may be conceived as a key step in serum melatonin modulation and, consequently, health promotion.</t>
  </si>
  <si>
    <t>Melatonin is a tryptophan-based indole molecule found in primitive photosynthetic bacteria to mammals. It performs different functions in plants like rhizogenesis, enhancing plant growth, seed germination, plant yield, biomass production, photosynthesis, circadian rhythm, and fruit ripening. In addition, one of the most significant attributes of melatonin is its antioxidant activity. Moreover, it works as an anti-stress agent against different biotic and abiotic stresses like drought, salinity, potentially toxic metals, and pathogens. Melatonin forms antioxidant cascade reaction by scavenging free radicals that enhances its antioxidant capacity. In response to different stress conditions, expression of genes involved in melatonin synthesis is increased. In the same way, plant-growth-promoting rhizobacteria colonize plant roots and enhance plant growth by a number of mechanisms like phosphate solubilization, nitrogen fixation, siderophore production, production of phytohormones, phytoremediation, disease suppression, and production of 1-aminocyclopropane- 1-carboxylate deaminase. Thus, melatonin and plant-growth-promoting rhizobacteria are involved in enhancing plant growth under abiotic and biotic stress but the mechanisms of action of both are different. Therefore, in this study, the data on the impact of melatonin and plant-growth-promoting rhizobacteria on plants are combined for the first time and how these could be useful in enhancing the plant growth is examined. In addition, the research gaps are identified in melatonin and plant-growth-promoting rhizobacteria research already conducted from the last few decades that will help the scientific community in further research.</t>
  </si>
  <si>
    <t>Melatonin is an ancient molecule that can be traced back to the origin of life. Melatonin's initial function was likely that as a free radical scavenger. Melatonin presumably evolved in bacteria; it has been measured in both alpha-proteobacteria and in photosynthetic cyanobacteria. In early evolution, bacteria were phagocytosed by primitive eukaryotes for their nutrient value. According to the endosymbiotic theory, the ingested bacteria eventually developed a symbiotic association with their host eukaryotes. The ingested alpha-proteobacteria evolved into mitochondria while cyanobacteria became chloroplasts and both organelles retained their ability to produce melatonin. Since these organelles have persisted to the present day, all species that ever existed or currently exist may have or may continue to synthesize melatonin in their mitochondria (animals and plants) and chloroplasts (plants) where it functions as an antioxidant. Melatonin's other functions, including its multiple receptors, developed later in evolution. In present day animals, via receptor-mediated means, melatonin functions in the regulation of sleep, modulation of circadian rhythms, enhancement of immunity, as a multifunctional oncostatic agent, etc., while retaining its ability to reduce oxidative stress by processes that are, in part, receptor-independent. In plants, melatonin continues to function in reducing oxidative stress as well as in promoting seed germination and growth, improving stress resistance, stimulating the immune system and modulating circadian rhythms; a single melatonin receptor has been identified in land plants where it controls stomatal closure on leaves. The melatonin synthetic pathway varies somewhat between plants and animals. The amino acid, tryptophan, is the necessary precursor of melatonin in all taxa. In animals, tryptophan is initially hydroxylated to 5-hydroxytryptophan which is then decarboxylated with the formation of serotonin. Serotonin is either acetylated to N-acetylserotonin or it is methylated to form 5-methoxytryptamine; these products are either methylated or acetylated, respectively, to produce melatonin. In plants, tryptophan is first decarboxylated to tryptamine which is then hydroxylated to form serotonin.</t>
  </si>
  <si>
    <t>Melatonin, an indoleamine widely found in animals and plants, is considered as a candidate phytohormone that affects responses to a variety of biotic and abiotic stresses. In plants, melatonin has a similar action to that of the auxin indole-3-acetic acid (IAA), and IAA and melatonin have the same biosynthetic precursor, tryptophan. Salt stress results in the rapid accumulation of melatonin in plants. Melatonin enhances plant resistance to salt stress in two ways: one is via direct pathways, such as the direct clearance of reactive oxygen species; the other is via an indirect pathway by enhancing antioxidant enzyme activity, photosynthetic efficiency, and metabolite content, and by regulating transcription factors associated with stress. In addition, melatonin can affect the performance of plants by affecting the expression of genes. Interestingly, other precursors and metabolite molecules associated with melatonin can also increase the tolerance of plants to salt stress. This paper explores the mechanisms by which melatonin alleviates salt stress by its actions on antioxidants, photosynthesis, ion regulation, and stress signaling.</t>
  </si>
  <si>
    <t>Melatonin is a multifunctional signaling molecule, ubiquitously distributed in different parts of plants and responsible for stimulating several physiological responses to adverse environmental conditions. In the current review, we showed that the biosynthesis of melatonin occurred in plants by themselves, and accumulation of melatonin fluctuated sharply by modulating its biosynthesis and metabolic pathways under stress conditions. Melatonin, with its precursors and derivatives, acted as a powerful growth regulator, bio-stimulator, and antioxidant, which delayed leaf senescence, lessened photosynthesis inhibition, and improved redox homeostasis and the antioxidant system through a direct scavenging of reactive oxygen species (ROS) and reactive nitrogen species (RNS) under abiotic and biotic stress conditions. In addition, exogenous melatonin boosted the growth, photosynthetic, and antioxidant activities in plants, confirming their tolerances against drought, unfavorable temperatures, salinity, heavy metals, acid rain, and pathogens. However, future research, together with recent advancements, would support emerging new approaches to adopt strategies in overcoming the effect of hazardous environments on crops and may have potential implications in expanding crop cultivation against harsh conditions. Thus, farming communities and consumers will benefit from elucidating food safety concerns.</t>
  </si>
  <si>
    <t>Climacteric and non-climacteric fruits are differentiated by the ripening process, in particular by the involvement of ethylene, high respiration rates and the nature of the process, being autocatalytic or not, respectively. Here, we focus on the biosynthesis, metabolism and function of three compounds (auxin, salicylic acid and melatonin) sharing not only a common precursor (chorismate), but also regulatory functions in plants, and therefore in fruits. Aside from describing their biosynthesis in plants, with a particular emphasis on common precursors and points of metabolic diversion, we will discuss recent advances on their role in fruit ripening and the regulation of bioactive compounds accumulation, both in climacteric and non-climacteric fruits.</t>
  </si>
  <si>
    <t>Salt stress is one of the most serious limiting factors in worldwide agricultural production, resulting in huge annual yield loss. Since 1995, melatonin (N-acetyl-5-methoxytryptamine)an ancient multi-functional molecule in eukaryotes and prokaryoteshas been extensively validated as a regulator of plant growth and development, as well as various stress responses, especially its crucial role in plant salt tolerance. Salt stress and exogenous melatonin lead to an increase in endogenous melatonin levels, partly via the phyto-melatonin receptor CAND2/PMTR1. Melatonin plays important roles, as a free radical scavenger and antioxidant, in the improvement of antioxidant systems under salt stress. These functions improve photosynthesis, ion homeostasis, and activate a series of downstream signals, such as hormones, nitric oxide (NO) and polyamine metabolism. Melatonin also regulates gene expression responses to salt stress. In this study, we review recent literature and summarize the regulatory roles and signaling networks involving melatonin in response to salt stress in plants. We also discuss genes and gene families involved in the melatonin-mediated salt stress tolerance.</t>
  </si>
  <si>
    <t>Melatonin is a hormone produced in animals by the pineal gland and in plants under stress. Melatonin research has expanded rapidly, affecting an impressive enhancement in the understanding of its functions in plants and animals. However, far less focus has been directed to clarifying the nature of melatonin dose-response relationships. Here, we provide substantial evidence of melatonin-induced biphasic dose-response relationships from a series of independent studies involving plant and animal models. The characteristics of these dose responses are similar to those of the broad toxicological and pharmacological hormesis literature. Our analysis suggests that melatonin, in coordination with the circadian rhythms, is involved in stress adaptive responses, and may act as a conditioning agent protecting organisms against subsequent health threats within an hormetic framework. Incorporation of melatonin-induced hormesis in research protocols has the potential to enhance the treatment of neuropsychiatric diseases, cancers, and other animal diseases, as well as protection against environmental stress and to increase plant productivity.</t>
  </si>
  <si>
    <t>The current review focuses on the significant role of nitric oxide (NO) in modulating ethylene-induced fruit ripening responses in plants. In this context, hydrogen sulfide (H2S) and melatonin mediated crosstalk mechanisms have been discussed with recent updates. Physiological and biochemical events associated with climacteric fruit ripening involves a plethora of effects mediated by these biomolecules. In the last few years of progress in fruit ripening physiology, the involvement of hydrogen sulfide in relation to NO remains as a nascent field of research. The importance of nitric oxide as a freely diffusible and membrane permeable biomolecule leads to its applications in post-harvest fruit storage. The process of field to market transition of edible fruits involves various intermediate stages of post-harvest storage and transport. Fruits harvested in the pre-climacteric stage are intended to be stored and transported for longer durations. However, this does not confer proper development of aroma and flavor in the post-harvest stages. Nitric oxide and ethylene crosstalk is mediated by hydrogen sulfide and melatonin activity which regulate various metabolic pathways associated with fruit ripening. A surge in the reactive nitrogen species (RNS), sugar metabolism, and plastid biogenesis are the plausible effects of NO-ethylene crosstalk. NO-mediated regulations of carbon metabolism and phytohormone levels are essential components of fruit ripening process. Melatonin by the virtue of its functional group possesses strong anti-oxidative properties. Recent updates suggest crosstalk mechanisms associated with melatonin-ethylene and nitric oxide in plants. The present review briefly summarizes the current understandings of fruit ripening physiology manifested by the effects of NO, H2S and melatonin signaling. The agri-horticultural applications of exogenous NO/H2S donors and melatonin treatment impose major benefits for delaying postharvest fruit senescence.</t>
  </si>
  <si>
    <t>Melatonin is a pleiotropic molecule with many diverse actions in plants. It is considered primarily an antioxidant with important actions in the control of reactive oxygen and nitrogen species (ROS and RNS), among other free radicals, and harmful oxidative molecules present in plant cells. In addition, plant melatonin is involved in multiple physiological actions, such as growth, rooting, seed germination, photosynthesis, and protection against abiotic and/or biotic stressors. The recent identification of the first plant melatonin receptor opened the door to this regulatory molecule being considered a new plant hormone. However, due to the diversity of its actions, melatonin has also been proposed as a plant master regulator. Here, we discuss the most recent data in respect to both perspectives.</t>
  </si>
  <si>
    <t>Current review focuses on the significant role of serotonin and melatonin in various molecular crosstalk mechanisms in plants. In this context phytohormones (like auxin, gibberellins, ethylene or abscisic acid), plant growth regulators, and associated biomolecules like reactive oxygen species, nitric oxide, brassinosteroids and hydrogen sulphide have been discussed in a wider context. Long distance signaling responses of serotonin in association with auxin, jasmonic acid, salicylic acid and ABA have been critically reviewed. Auxin-serotonin crosstalk in relation to PIN protein functioning and root growth regulation appears to be a major advancement in the context of phytoserotonin signaling in plants. Auxin and serotonin share structural similarities which bring possibilities of auxin receptors being surrogated for serotonin transport in plants. The modulation of root apex architecture is highly regulative in terms of serotonin-jasmonic acid crosstalk. Reactive oxygen species (ROS) appears to be a primary mediator of serotonin mediated root growth response. Serotonin induced signaling therefore involve ROS, auxin, JA and ethylene action. Although there exists handful of critical reviews on the role of phytomelatonin in plants, recent advancements on its regulatory role in modulating plant hormones, ROS scavenging enzymes, ROS/RNS and glutathione levels need attention. Melatonin signaling associated with nitrogen metabolism and nitrosative stress are recent developments in plants. Interesting relationship between nitric oxide and melatonin has been established in relation with biotic and abiotic stress tolerance in plants. Developments in hydrogen sulphide-melatonin signaling in plants are still at its nascent stage but exhibits promising scopes for future.</t>
  </si>
  <si>
    <t>Melatonin (MEL) has been revealed as a phylogenetically conserved molecule with a ubiquitous distribution from primitive photosynthetic bacteria to higher plants, including algae and fungi. Since MEL is implicated in numerous plant developmental processes and stress responses, the exploration of its functions in plant has become a rapidly progressing field with the new paradigm of involvement in plants growth and development. The pleiotropic involvement of MEL in regulating the transcripts of numerous genes confirms its vital involvement as a multi-regulatory molecule that architects many aspects of plant development. However, the cumulative research in plants is still preliminary and fragmentary in terms of its established functions compared to what is known about MEL physiology in animals. This supports the need for a comprehensive review that summarizes the new aspects pertaining to its functional role in photosynthesis, phytohormonal interactions under stress, cellular redox signaling, along with other regulatory roles in plant immunity, phytoremediation, and plant microbial interactions. The present review covers the latest advances on the mechanistic roles of phytomelatonin. While phytomelatonin is a sovereign plant growth regulator that can interact with the functions of other plant growth regulators or hormones, its qualifications as a complete phytohormone are still to be established. This review also showcases the yet to be identified potentials of phytomelatonin that will surely encourage the plant scientists to uncover new functional aspects of phytomelatonin in plant growth and development, subsequently improving its status as a potential new phytohormone.</t>
  </si>
  <si>
    <t>Melatonin (N-acetyl-5-methoxytryptamine) is a nontoxic biological molecule produced in a pineal gland of animals and different tissues of plants. It is an important secondary messenger molecule, playing a vital role in coping with various abiotic and biotic stresses. Melatonin serves as an antioxidant in postharvest technology and enhances the postharvest life of fruits and vegetables. The application of exogenous melatonin alleviated reactive oxygen species and cell damage induced by abiotic and biotic stresses by means of repairing mitochondria. Additionally, the regulation of stress-specific genes and the activation of pathogenesis-related protein and antioxidant enzymes genes under biotic and abiotic stress makes it a more versatile molecule. Besides that, the crosstalk with other phytohormones makes inroads to utilize melatonin against non-testified stress conditions, such as viruses and nematodes. Furthermore, different strategies have been discussed to induce endogenous melatonin activity in order to sustain a plant system. Our review highlighted the diverse roles of melatonin in a plant system, which could be useful in enhancing the environmental friendly crop production and ensure food safety.</t>
  </si>
  <si>
    <t>Plant hormone candidate melatonin has been widely studied in plants under various stress conditions, such as heat, cold, salt, drought, heavy metal, and pathogen attack. Under stress, melatonin usually accumulates sharply by modulating its biosynthesis and metabolic pathways. Beginning from the precursor tryptophan, four consecutive enzymes mediate the biosynthesis of tryptamine or 5-hydroxytryptophan, serotonin, N-acetylserotonin or 5-methoxytryptamine, and melatonin. Then, the compound is catabolized into 2-hydroxymelatonin, cyclic-3-hydroxymelatonin, and N-1-acetyl-N-2-formyl-5-methoxyknuramine through 2-oxoglutarate-dependent dioxygenase catalysis or reaction with reactive oxygen species. As an ancient and powerful antioxidant, melatonin directly scavenges ROS induced by various stress conditions. Furthermore, it confreres stress tolerance by activating the plant's antioxidant system, alleviating photosynthesis inhibition, modulating transcription factors that are involved with stress resisting, and chelating and promoting the transport of heavy metals. Melatonin is even proven to defense against pathogen attacks for the plant by activating other stress-relevant hormones, like salicylic acid, ethylene, and jasmonic acid. Intriguingly, other precursors and metabolite molecules involved with melatonin also can increase stress tolerance for plant except for unconfirmed 5-methoxytryptamine, cyclic-3-hydroxymelatonin, and N-1-acetyl-N-2-formyl-5-methoxyknuramine. Therefore, the precursors and metabolites locating at the whole biosynthesis and catabolism pathway of melatonin could contribute to plant stress resistance, thus providing a new perspective for promoting plant stress tolerance.</t>
  </si>
  <si>
    <t>Melatonin (N-acetyl-5-methoxy-tryptamine) is a universal molecule that is present in animals and plants. It has been detected in different kinds of plants and organs in different levels. Melatonin in plants shares the same initial biosynthesis compound with auxin, and therefore functions as indole-3-acetic acid like hormones. Moreover, melatonin is involved in regulating plant growth and development, protecting plants against biotic and abiotic stresses, such as salt, drought, cold, heat and heavy metal stresses. Melatonin improves the stress tolerance of plants via a direct pathway, which scavenges reactive oxygen species directly, and indirect pathways, such as increasing antioxidate enzymes activity, photosynthetic efficiency and metabolites content. In addition, melatonin plays a role in regulating gene expression, and hence affects performance of plants. In this review, the biosynthesis pathway, growth and development regulation, and the environment stress response of melatonin in plants are summarized and future research directions and priorities of melatonin in plants are speculated.</t>
  </si>
  <si>
    <t>Melatonin (N-acetyl-5-methoxytryptamine) was discovered in plants in 1995, while salicylic acid was the name given to the active ingredient of willow in 1838. From a physiological point of view, these two molecules present in plants have never been compared, even though they have a great number of similarities, as we shall see in this work. Both molecules have biosynthesis pathways that share a common precursor and both play a relevant role in the physiology of plants, especially in aspects related to biotic and abiotic stress. They have also been described as biostimulants of photosynthetic processes and productivity enhancers in agricultural crops. We review the coincident aspects of both molecules, and propose an action model, by which the relationship between these molecules and other agents and plant hormones can be studied.</t>
  </si>
  <si>
    <t>Melatonin, a derivative of tryptophan, was first detected in plant species in 1995 and it has been shown to be a diverse regulator during plant growth and development, and in stress responses. Recently, great progress has been made towards determining the detailed functions of melatonin in plant responses to abiotic stress. Melatonin priming improves plant tolerance to cold, heat, salt, and drought stresses through regulation of genes involved in the DREB/CBF, HSF, SOS, and ABA pathways, respectively. As a scavenger of free radicals, melatonin also directly detoxifies reactive oxygen species, thus alleviating membrane oxidation. Abiotic stress-inhibited photosynthesis is partially recovered and metabolites accumulate in the presence of melatonin, leading to improved plant growth, delayed leaf senescence, and increased stress tolerance. In this review, we summarize the interactions of melatonin with phytohormones to regulate downstream gene expression, protein stabilization, and epigenetic modification in plants. Finally, we consider the need for, and approaches to, the identification of melatonin receptors and components during signaling transduction pathways.</t>
  </si>
  <si>
    <t>Background Plant melatonin appears to be a multi-regulatory molecule, similar to those observed in animals, with many specific functions in plant physiology. In recent years, the number of studies on melatonin in plants has increased significantly. One of the most studied actions of melatonin in plants is its effect on biotic and abiotic stress, such as that produced by drought, extreme temperatures, salinity, chemical pollution and UV radiation, among others. Scope This review looks at studies in which some aspects of the relationship between melatonin and the plant hormones auxin, cytokinin, gibberellins, abscisic acid, ethylene, jasmonic acid and salicylic acid are presented. The effects that some melatonin treatments have on endogenous plant hormone levels, their related genes (biosynthesis, catabolism, receptors and transcription factors) and the physiological actions induced by melatonin, mainly in stress conditions, are discussed. Conclusions Melatonin is an important modulator of gene expression related to plant hormones, e. g. in auxin carrier proteins, as well as in metabolism of indole-3-acetic acid (IAA), gibberellins, cytokinins, abscisic acid and ethylene. Most of the studies performed have dealt with the auxin-like activity of melatonin which, in a similar way to IAA, is able to induce growth in shoots and roots and stimulate root generation, giving rise to new lateral and adventitious roots. Melatonin is also able to delay senescence, protecting photosynthetic systems and related subcellular structures and processes. Also, its role in fruit ripening and post-harvest processes as a gene regulator of ethylene-related factors is relevant. Another decisive aspect is its role in the pathogen-plant interaction. Melatonin appears to act as a key molecule in the plant immune response, together with other well-known molecules such as nitric oxide and hormones, such as jasmonic acid and salicylic acid. In this sense, the discovery of elevated levels of melatonin in endophytic organisms associated with plants has thrown light on a possible novel form of communication between beneficial endophytes and host plants via melatonin.</t>
  </si>
  <si>
    <t>Melatonin is a ubiquitously present indoleamine with a vast capacity for modulating the growth and behavior of plants, animals, and microbes. Though melatonin was discovered in plants decades after its discovery in mammals, its presence has now been confirmed in almost all plant families. Despite this, the in vitro and in vivo mechanisms of action of melatonin are still poorly defined. Although there are an increasingly large number of investigations into the roles of melatonin in plants, few take advantage of in vitro culture systems. Melatonin has been found to possess several important roles in plant growth and development, including functions in rhythmic and cyclic processes, such as chronoregulation, seasonal and senescence processes, as well as modulation of reproductive development, control of root and shoot organogenesis, maintenance of plant tissues, and responses to biotic and abiotic stresses. This review highlights the potential for use of melatonin in several in vitro systems, the roles it plays in plant morphogenesis, and the importance of melatonin in communication within and between plants, and how in vitro systems can be exploited to better understand these understudied functions of melatonin.</t>
  </si>
  <si>
    <t>Phytomelatonin (plant melatonin) is chemically related to the amino acid tryptophan and has many diverse properties. Phytomelatonin is an interesting compound due to its outstanding actions at the cellular and physiological level, especially its protective effect in plants exposed to diverse stress situations, while its vegetable origin offers many opportunities because it is a natural compound. We present an overview of its origin, its action in plants in general (particularly in plant species with high levels of phytomelatonin), and its possibilities for use as a nutraceutical with particular attention paid to the beneficial effects that it may have in human health. The differences between synthetic melatonin and phytomelatonin, according to its origin and purity, are presented. Finally, the current market for phytomelatonin and its limits and potentials are discussed.</t>
  </si>
  <si>
    <t>Since its discovery in plants, extensive research has been conducted on melatonin which was formerly known to be a hormone existed exclusively in animals. Studies have shown that melatonin was indeed present in every plant species tested and that it had similar roles as in animals. Main roles of phytomelatonin are to regulate circadian rhythm as well as growth and development and to enhance tolerance to various environmental stress factors. Evidence indicates that plants living under stressful environments have higher melatonin contents compared to those live under normal conditions and that exogenous application of melatonin can also improve stress tolerance of plants that do not produce enough melatonin endogenously. Additionally, new lines in some crop species that possess excessive melatonin production traits have recently been developed through genetic engineering. This review mainly focuses on the discovery of melatonin in plants, its distribution among plant species and on the regulatory effects of melatonin when plants confront with harsh environmental conditions.</t>
  </si>
  <si>
    <t>Melatonin is a well-known, nighttime-produced indole found in bacteria, eukaryotic unicellulars, animals or vascular plants. In vertebrates, melatonin is the major product of the pineal gland, which accounts for its increase in serum during the dark phase, but it is also produced by many other organs and cell types. Such a wide distribution is consistent with its multiple and well-described functions which include from the circadian regulation and adaptation to seasonal variations to immunomodulatory and oncostatic actions in different types of tumors. The discovery of its antioxidant properties in the early 1990s opened a new field of potential protective functions in multiple tissues. A special mention should be made regarding the nervous system, where the indole is considered a major neuroprotector. Furthermore, mitochondria appear as one of the most important targets for the indole's protective actions. Melatonin's mechanisms of action vary from the direct molecular interaction with free radicals (free radical scavenger) to the binding to membrane (MLT1A and MLT1B) or nuclear receptors (RZR/ROR alpha). Receptor binding has been associated with some, but not all of the indole functions reported to date. Recently, two new mechanisms of cellular uptake involving the facilitative glucose transporters GLUT/SLC2A and the proton-driven oligopeptide transporter PEPT1/2 have been reported. Here we discuss the potential importance that these newly discovered transport systems could have in determining the actions of melatonin, particularly in the mitochondria. We also argue the relative importance of passive diffusion vs active transport in different parts of the cell.</t>
  </si>
  <si>
    <t>Melatonin (N-acetyl-5-methoxy tryptamine) is a hormone, an indole compound, which for a long time was considered as associated only with animals and humans. After 30 years of its discovery, it was detected also in plants. Ubiquitous presence and high concentrations of melatonin in higher plants, as opposite to animals, led to introduction of the term "phytomelatonin" in 2004. At present, proved biological effects of phytomelatonin appear to be antioxidant, antistress, and growth-promoting ones. At the same time, melatonin contribution to circadian rhythms and photoperiodic regulation, although well studied in animals, in plants is still in doubt. It is surmised that melatonin could be used in agricultural practice for enhancement of plants stress-tolerance and productivity. The present review deals with the history of melatonin studies in plants and recent achievements in finding its new functions.</t>
  </si>
  <si>
    <t>The concept of melatonin has become more important recently both in plants and in human who utilize plants for nutritional and health purposes. Melatonin, synthesized from L-tryptophan by enzyms, protects plants against difficult conditions. People have consumed these plants for their antioxidant, immunomodulator, antiinflammatory and anticancer effects. In parts of edible and non-edible plants, levels of melatonin are determined by cyclodextrin- modified micellar electrokinetic chromatography, enzyme-linked immuno sorbent assay, radioimmunoassay, highperformance liquid chromatography, liquid chromatography with electrochemical detection, liquid chromatography with fluorimetric detection, liquid chromatography-mass spectrometry, and liquid chromatography-ultraviolet spectrophotometry. In this review, biosynthesis of melatonin in both animal and plants, function of melatonin in plant kingdom, especially in medicinal/edible and nonedible plants, and detection of phytomelatonin content in those plants are presented.</t>
  </si>
  <si>
    <t>Insomnia is a serious worldwide health threat, affecting nearly one third of the general population. Melatonin has been reported to improve sleep efficiency and it was found that eating melatonin-rich foods could assist sleep. During the last decades, melatonin has been widely identified and qualified in various foods from fungi to animals and plants. Eggs and fish are higher melatonin-containing food groups in animal foods, whereas in plant foods, nuts are with the highest content of melatonin. Some kinds of mushrooms, cereals and germinated legumes or seeds are also good dietary sources of melatonin. It has been proved that the melatonin concentration in human serum could significantly increase after the consumption of melatonin containing food. Furthermore, studies show that melatonin exhibits many bioactivities, such as antioxidant activity, anti-inflammatory characteristics, boosting immunity, anticancer activity, cardiovascular protection, anti-diabetic, anti-obese, neuroprotective and anti-aging activity. This review summaries the dietary sources and bioactivities of melatonin, with special attention paid to the mechanisms of action.</t>
  </si>
  <si>
    <t>Melatonin has been proposed as a potent anti-oxidant, and its presence in many plants and foods has been suggested to be beneficial for health. Indeed, the concentrations of melatonin in blood and the melatonin metabolite 6 sulphatoxymelatonin in urine have been found to increase significantly after ingestion of melatonin-rich foods. In this review, the studies have been critically evaluated in light of the reported plant melatonin concentrations and our knowledge of pharmacokinetics of orally administered pure melatonin. In the case of studies involving measurement of plasma melatonin following ingestion of beer or fruits, the reported increase in melatonin is not consistent with the amount of melatonin ingested. Similarly, the amount of melatonin metabolite excreted following ingestion of melatonin-rich foods greatly exceeded the amount of melatonin ingested. It is concluded that studies reporting the appearance of melatonin in blood and its metabolites in urine following ingestion of melatonin-rich foods are flawed. While there may be health benefits for certain foods, it is difficult to accept that these are due to their low melatonin content.</t>
  </si>
  <si>
    <t>Melatonin is an animal hormone as well as a signaling molecule in plants. It was first identified in plants in 1995, and almost all enzymes responsible for melatonin biosynthesis had already been characterized in these species. Melatonin biosynthesis from tryptophan requires four-step reactions. However, six genes, that is, TDC, TPH, T5H, SNAT, ASMT, and COMT, have been implicated in the synthesis of melatonin in plants, suggesting the presence of multiple pathways. Two major pathways have been proposed based on the enzyme kinetics: One is the tryptophan/tryptamine/serotonin/N-acetylserotonin/melatonin pathway, which may occur under normal growth conditions; the other is the tryptophan/tryptamine/serotonin/5-methoxytryptamine/melatonin pathway, which may occur when plants produce large amounts of serotonin, for example, upon senescence. The melatonin biosynthetic capacity associated with conversion of tryptophan to serotonin is much higher than that associated with conversion of serotonin to melatonin, which yields a low level of melatonin synthesis in plants. Many melatonin intermediates are produced in various subcellular compartments, such as the cytoplasm, endoplasmic reticulum, and chloroplasts, which either facilitates or impedes the subsequent enzymatic steps. Depending on the pathways, the final subcellular sites of melatonin synthesis vary at either the cytoplasm or chloroplasts, which may differentially affect the mode of action of melatonin in plants.</t>
  </si>
  <si>
    <t>The ubiquitin proteasome system has been proposed as a possible mechanism involved in the multiple actions of melatonin. COP1 (constitutive photomorphogenesis protein 1), a RING finger-type ubiquitin E3 ligase formerly identified in Arabidopsis, is a central switch for the transition from plant growth underground in darkness (etiolation) to growth under light exposure (photomorphogenesis). In darkness, COP1 binds to photomorphogenic transcription factors driving its degradation via the 26S proteasome; blue light, detected by cryptochromes, and red and far-red light detected by phytochromes, negatively regulate COP1. Homologues of plant COP1 containing all the structural features present in Arabidopsis as well as E3 ubiquitin ligase activity have been identified in mice and humans. Substrates for mammalian (m) COP1 include p53, AP-1 and c-Jun, p27(Kip1), ETV1, MVP, 14-3-3 sigma, C/EBP alpha, MTA1, PEA3, ACC, TORC2 and FOXO1. This mCOP1 target suggests functions related to tumorigenesis, gluconeogenesis, and lipid metabolism. The role of mCOP1 in tumorigenesis (either as a tumor promoter or tumor suppressor), as well as in glucose metabolism (inhibition of gluconeogenesis) and lipid metabolism (inhibition of fatty acid synthesis), has been previously demonstrated. COP1, along with numerous other ubiquitin ligases, is regulated by the COP9 signalosome; this protein complex is associated with the oxidative stress sensor Keap1 and the deubiquitinase USP15. The objective of this review was to provide new information on the possible role of COP1 and COP9 as melatonin targets. The hypothesis is based on common functional aspects of melatonin and COP1 and COP9, including their dependence on light, regulation of the metabolism, and their control of tumor growth.</t>
  </si>
  <si>
    <t>Melatonin is a phylogenetically ancient molecule. It is ubiquitously present in almost all organisms from primitive photosynthetic bacteria to humans. Its original primary function is presumable to be that of an antioxidant with other functions of this molecule having been acquired during evolution. The synthetic pathway of melatonin in vertebrates has been extensively studied. It is common knowledge that serotonin is acetylated to form N-acetylserotonin by arylalkylamine N-acetyltransferase (AANAT) or arylamine N-acetyltransferase (SNAT or NAT) and N-acetylserotonin is, subsequently, methylated to melatonin by N-acetylserotonin O-methyltransferase (ASMT; also known as hydroxyindole-O-methyltransferase, HIOMT). This is referred to as a classic melatonin synthetic pathway. Based on new evidence, we feel that this classic melatonin pathway is not generally the prevailing route of melatonin production. An alternate pathway is known to exist, in which serotonin is first O-methylated to 5-methoxytryptamine (5-MT) and, thereafter, 5-MT is N-acetylated to melatonin. Here, we hypothesize that the alternate melatonin synthetic pathway may be more important in certain organisms and under certain conditions. Evidence strongly supports that this alternate pathway prevails in some plants, bacteria, and, perhaps, yeast and may also occur in animals.</t>
  </si>
  <si>
    <t>As a widely known hormone in animals, melatonin (N-acetyl-5-methoxytryptamine) has been more and more popular research topic in various aspects of plants. To summarize the these recent advances, this review focuses on the regulatory effects of melatonin in plant response to multiple abiotic stresses including salt, drought, cold, heat and oxidative stresses and biotic stress such as pathogen infection. We highlight the changes of endogenous melatonin levels under stress conditions, and the extensive metabolome, transcriptome, and proteome reprogramming by exogenous melatonin application. Moreover, melatonin-mediated stress signaling and underlying mechanism in plants are extensively discussed. Much more is needed to further study in detail the mechanisms of melatonin-mediated stress signaling in plants.</t>
  </si>
  <si>
    <t>Melatonin has been detected in numerous plant species. A particularly surprising finding concerns the highly divergent levels of melatonin that vary between species, organs and environmental conditions, from a few pg/g to over 20 mu g/g, reportedly up to 200 mu g/g. Highest values have been determined in oily seeds and in plant organs exposed to high UV radiation. The divergency of melatonin concentrations is discussed under various functional aspects and focused on several open questions. This comprises differences in precursor availability, catabolism, the relative contribution of isoenzymes of the melatonin biosynthetic pathway, and differences in rate limitation by either serotonin N-acetyltransferase or N-acetylserotonin O-methyltransferase. Other differences are related to the remarkable pleiotropy of melatonin, which exhibits properties as a growth regulator and morphogenetic factor, actually debated in terms of auxin-like effects, and as a signaling molecule that modulates pathways of ethylene, abscisic, jasmonic and salicylic acids and is involved in stress tolerance, pathogen defense and delay of senescence. In the context of high light/UV intensities, elevated melatonin levels exceed those required for signaling via stress-related phytohormones and may comprise direct antioxidant and photoprotectant properties, perhaps with a contribution of its oxidatively formed metabolites, such as N-1-acetyl-N-2-formyl-5-methoxykynuramine and its secondary products. High melatonin levels in seeds may also serve antioxidative protection and have been shown to promote seed viability and germination capacity.</t>
  </si>
  <si>
    <t>Melatonin (MEL) is a highly conserved molecule occurring in evolutionarily distant organisms such as bacteria, mono-and multicellular algae, higher plants, invertebrates and vertebrates. Although until recently, this molecule was mainly known as an animal hormone and neuro-transmitter, its role in plants is currently being extensively investigated. MEL, N-acetyl-5-methoxytryptamine was found in various agronomically important vegetables, fruits, grains and herbs. Its concentration varies from ng to pg per gram fresh weight. MEL is present in all plant organs with its highest level found in seeds. Since the germ tissues are highly vulnerable to oxidative damage, and MEL is well known as an effective amphiphilic free radical scavenger, MEL may play an important role in plant antioxidant defence system. Especially in desiccated seed tissues, where the activity of detoxifying enzymes is limited, MEL may be essential for protecting plant germ and reproductive tissues from oxidative injuries. Recent studies provide solid evidence for MEL acting as plant growth and development regulator as well as a biostimulator, especially under unfavourable environmental conditions. Various plant species rich in MEL exhibit higher capacity for stress tolerance. MEL is also involved in stress-affected developmental transitions including flowering, fruiting and senescence. Plants are equipped with an enzymatic system for MEL biosynthesis; they are also able to synthesize a MEL precursor, tryptophan. In addition to in vivo synthesis, plants can also absorb exogenously provided MEL from the environment. These, and particularly the evidence that in plants MEL induces resistance against stresses, suggest that our concept of seed enrichment with exogenous MEL is justified. Our experiments proved that exogenous MEL applied into seeds by pre-sowing treatment (priming) improved their vigour and germination efficiency as well as seedling growth.</t>
  </si>
  <si>
    <t>Melatonin and serotonin are indoleamines first identified as neurotransmitters in vertebrates; they have now been found to be ubiquitously present across all forms of life. Both melatonin and serotonin were discovered in plants several years after their discovery in mammals, but their presence has now been confirmed in almost all plant families. The mechanisms of action of melatonin and serotonin are still poorly defined. Melatonin and serotonin possess important roles in plant growth and development, including functions in chronoregulation and modulation of reproductive development, control of root and shoot organogenesis, maintenance of plant tissues, delay of senescence, and responses to biotic and abiotic stresses. This review focuses on the roles of melatonin and serotonin as a novel class of plant growth regulators. Their roles in reproductive and vegetative plant growth will be examined including an overview of current hypotheses and knowledge regarding their mechanisms of action in specific responses.</t>
  </si>
  <si>
    <t>Understanding the physiological and biochemical basis of abiotic stress tolerance in plants has always been one of the major aspects of research aiming to enhance plant productivity in arid and semi-arid cultivated lands all over the world. Growth of stress-tolerant transgenic crops and associated agricultural benefits through increased productivity, and related ethical issues, are also the major concerns of current research in various laboratories. Interesting data on the regulation of abiotic stress tolerance in plants by serotonin and melatonin has accumulated in the recent past. These two indoleamines possess antioxidative and growth-inducing properties, thus proving beneficial for stress acclimatization. Present review shall focus on the modes of serotonin and melatonin-induced regulation of abiotic stress tolerance in plants. Complex molecular interactions of serotonin and auxin-responsive genes have suggested their antagonistic nature. Data from genomic and metabolomic analyses of melatonin-induced abiotic stress signaling have lead to an understanding of the regulation of stress tolerance through the modulation of transcription factors, enzymes and various signaling molecules. Melatonin, nitric oxide (NO) and calmodulin interactions have provided new avenues for research on the molecular aspects of stress physiology in plants. Investigations on the characterization of receptors associated with serotonin and melatonin responses, are yet to be undertaken in plants. Patenting of biotechnological inventions pertaining to serotonin and melatonin formulations (through soil application or foliar spray) are expected to be some of the possible ways to regulate abiotic stress tolerance in plants. The present review, thus, summarizes the regulatory roles of serotonin and melatonin in modulating the signaling events accompanying abiotic stress in plants.</t>
  </si>
  <si>
    <t>Melatonin is remarkably functionally diverse with actions as a free radical scavenger and antioxidant, circadian rhythm regulator, anti-inflammatory and immunoregulating molecule, and as an oncostatic agent. We hypothesize that the initial and primary function of melatonin in photosynthetic cyanobacteria, which appeared on Earth 3.5-3.2billion years ago, was as an antioxidant. The evolution of melatonin as an antioxidant by this organism was necessary as photosynthesis is associated with the generation of toxic-free radicals. The other secondary functions of melatonin came about much later in evolution. We also surmise that mitochondria and chloroplasts may be primary sites of melatonin synthesis in all eukaryotic cells that possess these organelles. This prediction is made on the basis that mitochondria and chloroplasts of eukaryotes developed from purple nonsulfur bacteria (which also produce melatonin) and cyanobacteria when they were engulfed by early eukaryotes. Thus, we speculate that the melatonin-synthesizing actions of the engulfed bacteria were retained when these organelles became mitochondria and chloroplasts, respectively. That mitochondria are likely sites of melatonin formation is supported by the observation that this organelle contains high levels of melatonin that are not impacted by blood melatonin concentrations. Melatonin has a remarkable array of means by which it thwarts oxidative damage. It, as well as its metabolites, is differentially effective in scavenging a variety of reactive oxygen and reactive nitrogen species. Moreover, melatonin and its metabolites modulate a large number of antioxidative and pro-oxidative enzymes, leading to a reduction in oxidative damage. The actions of melatonin on radical metabolizing/producing enzymes may be mediated by the Keap1-Nrf2-ARE pathway. Beyond its direct free radical scavenging and indirect antioxidant effects, melatonin has a variety of physiological and metabolic advantages that may enhance its ability to limit oxidative stress.</t>
  </si>
  <si>
    <t>Melatonin is a tryptophan-derived molecule with pleiotropic activities. It is present in almost all or all organisms. Its synthetic pathway depends on the species in which it is measured. For example, the tryptophan to melatonin pathway differs in plants and animals. It is speculated that the melatonin synthetic machinery in eukaryotes was inherited from bacteria as a result of endosymbiosis. However, melatonin's synthetic mechanisms in microorganisms are currently unknown. Melatonin metabolism is highly complex with these enzymatic processes having evolved from cytochrome C. In addition to its enzymatic degradation, melatonin is metabolized via pseudoenzymatic and free radical interactive processes. The metabolic products of these processes overlap and it is often difficult to determine which process is dominant. However, under oxidative stress, the free radical interactive pathway may be featured over the others. Because of the complexity of the melatonin degradative processes, it is expected that additional novel melatonin metabolites will be identified in future investigations. The original and primary function of melatonin in early life forms such as in unicellular organisms was as a free radical scavenger and antioxidant. During evolution, melatonin was selected as a signaling molecule to transduce the environmental photoperiodic information into an endocrine message in multicellular organisms and for other purposes as well. As an antioxidant, melatonin exhibits several unique features which differ from the classic antioxidants. These include its cascade reaction with free radicals and its capacity to be induced under moderate oxidative stress. These features make melatonin a potent endogenously-occurring antioxidant that protects organisms from catastrophic oxidative stress.</t>
  </si>
  <si>
    <t>The number of studies on melatonin in plants has increased significantly in recent years. This molecule, with a large set of functions in animals, has also shown great potential in plant physiology. This review outlines the main functions of melatonin in the physiology of higher plants. Its role as antistress agent against abiotic stressors, such as drought, salinity, low and high ambient temperatures, UV radiation and toxic chemicals, is analyzed. The latest data on their role in plant-pathogen interactions are also discussed. Both abiotic and biotic stresses produce a significant increase in endogenous melatonin levels, indicating its possible role as effector in these situations. The existence of endogenous circadian rhythms in melatonin levels has been demonstrated in some species, and the data, although limited, suggest a central role of this molecule in the day/night cycles in plants. Finally, another aspect that has led to a large volume of research is the involvement of melatonin in aspects of plant development regulation. Although its role as a plant hormone is still far of from being fully established, its involvement in processes such as growth, rhizogenesis, and photosynthesis seems evident. The multiple changes in gene expression caused by melatonin point to its role as a multiregulatory molecule capable of coordinating many aspects of plant development. This last aspect, together with its role as an alleviating-stressor agent, suggests that melatonin is an excellent prospect for crop improvement.</t>
  </si>
  <si>
    <t>The health-promoting properties of the Mediterranean diet have been attributed, at least in part, to the chemical diversity of plant foods. Among phytochemicals, polyphenols represent the paradigm of the relationship between healthy foods and reduced risk of chronic-degenerative diseases, although, in the past few years, a new element has enriched this scenario. Melatonin, and possibly other indoleamines recently discovered in some relevant Mediterranean foods, may represent a new factor contributing to the elucidation of the protective effects of diets rich in plant products. Therefore, in synergy with polyphenols and other bioactive phytochemicals (e.g. carotenoids and glucosinolates), melatonin may contribute to maximizing the benefits of healthy dietary styles. This brief survey deals with the occurrence of melatonin in the Mediterranean diet, with an emphasis on grape products, and focuses on the biological significance of dietary melatonin, an emerging and exciting topic in the field of nutritional sciences. (c) 2014 Society of Chemical Industry</t>
  </si>
  <si>
    <t>This review summarizes the advances that have been made in terms of the identified functions of melatonin in plants. Melatonin is an endogenously-produced molecule in all plant species that have been investigated. Its concentration in plant organs varies in different tissues, e.g., roots versus leaves, and with their developmental stage. As in animals, the pathway of melatonin synthesis in plants utilizes tryptophan as an essential precursor molecule. Melatonin synthesis is inducible in plants when they are exposed to abiotic stresses (extremes of temperature, toxins, increased soil salinity, drought, etc.) as well as to biotic stresses (fungal infection). Melatonin aids plants in terms of root growth, leaf morphology, chlorophyll preservation and fruit development. There is also evidence that exogenously-applied melatonin improves seed germination, plant growth and crop yield and its application to plant products post-harvest shows that melatonin advances fruit ripening and may improve food quality. Since melatonin was only discovered in plants two decades ago, there is still a great deal to learn about the functional significance of melatonin in plants. It is the hope of the authors that the current review will serve as a stimulus for scientists to join the endeavor of clarifying the function of this phylogenetically-ancient molecule in plants and particularly in reference to the mechanisms by which melatonin mediates its multiple actions.</t>
  </si>
  <si>
    <t>Melatonin is synthesized in Alphaproteobacteria, Cyanobacteria, Dinoflagellata, Euglenoidea, Rhodophyta, Phaeophyta, and Viridiplantae. The biosynthetic pathways have been identified in dinoflagellates and plants. Other than in dinoflagellates and animals, tryptophan is not 5-hydroxylated in plants but is first decarboxylated. Serotonin is formed by 5-hydroxylation of tryptamine. Serotonin N-acetyltransferase is localized in plastids and lacks homology to the vertebrate aralkylamine N-acetyltransferase. Melatonin content varies considerably among species, from a few picograms to several micrograms per gram, a strong hint for different actions of this indoleamine. At elevated levels, the common and presumably ancient property as an antioxidant may prevail. Although melatonin exhibits nocturnal maxima in some phototrophs, it is not generally a mediator of the signal 'darkness'. In various plants, its formation is upregulated by visible and/or UV light. Increases are often induced by high or low temperature and several other stressors including drought, salinity, and chemical toxins. In Arabidopsis, melatonin induces cold-and stress-responsive genes. It has been shown to support cold resistance and to delay experimental leaf senescence. Transcriptome data from Arabidopsis indicate upregulation of genes related to ethylene, abscisic acid, jasmonic acid, and salicylic acid. Auxin-like actions have been reported concerning root growth and inhibition, and hypocotyl or coleoptile lengthening, but effects caused by melatonin and auxins can be dissected. Assumptions on roles in flower morphogenesis and fruit ripening are based mainly on concentration changes. Whether or not melatonin will find a place in the phytohormone network depends especially on the identification of molecular signals regulating its synthesis, high-affinity binding sites, and signal transduction pathways.</t>
  </si>
  <si>
    <t>In recent years melatonin has emerged as a research highlight in plant studies. Melatonin has different functions in many aspects of plant growth and development. The most frequently mentioned functions of melatonin are related to abiotic stresses such as drought, radiation, extreme temperature, and chemical stresses. This review mainly focuses on the regulatory effects of melatonin when plants face harsh environmental conditions. Evidence indicates that environmental stress can increase the level of endogenous melatonin in plants. Overexpression of the melatonin biosynthetic genes elevates melatonin levels in transgenic plants. The transgenic plants show enhanced tolerance to abiotic stresses. Exogenously applied melatonin can also improve the ability of plants to tolerate abiotic stresses. The mechanisms by which melatonin alleviates abiotic stresses are discussed.</t>
  </si>
  <si>
    <t>Melatonin regulates the growth of roots, shoots, and explants, to activate seed germination and rhizogenesis and to delay induced leaf senescence. The antioxidant properties of melatonin would seem to explain, at least partially, its ability to fortify plants subjected to abiotic stress. In this Review we examine recent data on the gene-regulation capacity of melatonin that point to many interesting features, such as the upregulation of anti-stress genes and recent aspects of the auxin-independent effects of melatonin as a plant growth regulator. This, together with the recent data on endogenous melatonin biosynthesis induction by environmental factors, makes melatonin an interesting candidate for use as a natural biostimulating treatment for field crops.</t>
  </si>
  <si>
    <t>Melatonin and melatonin isomers exist and/or coexist in living organisms including yeasts, bacteria and plants. The levels of melatonin isomers are significantly higher than that of melatonin in some plants and in several fermented products such as in wine and bread. Currently, there are no reports documenting the presence of melatonin isomers in vertebrates. From an evolutionary point of view, it is unlikely that melatonin isomers do not exist in vertebrates. On the other hand, large quantities of the microbial flora exist in the gut of the vertebrates. These microorganisms frequently exchange materials with the host. Melatonin isomers, which are produced by these organisms inevitably enter the host's system. The origins of melatonin and its isomers can be traced back to photosynthetic bacteria and other primitive unicellular organisms. Since some of these bacteria are believed to be the precursors of mitochondria and chloroplasts these cellular organelles may be the primary sites of melatonin production in animals or in plants, respectively. Phylogenic analysis based on its rate-limiting synthetic enzyme, serotonin N-acetyltransferase (SNAT), indicates its multiple origins during evolution. Therefore, it is likely that melatonin and its isomer are also present in the domain of archaea, which perhaps require these molecules to protect them against hostile environments including extremely high or low temperature. Evidence indicates that the initial and primary function of melatonin and its isomers was to serve as the first-line of defence against oxidative stress and all other functions were acquired during evolution either by the process of adoption or by the extension of its antioxidative capacity.</t>
  </si>
  <si>
    <t>Melatonin (MEL) was thought to be only a neurotransmitter found in vertebrates until its detection in other organisms including plants. Although the number of publications on MEL function in plants is expanding, the knowledge of this subject is still insufficient. Among many functions which MEL performs in plants, its role as an antioxidant and a growth promoter is most supported by experimental evidence. This compound is an independent plant growth regulator and it may mediate the activities of other plant growth regulators. Due to its antioxidant properties MEL may also stabilize cell redox status and protect tissues against reactive oxygen and nitrogen species which accumulated under stressful environment. Some researchers propose that MEL could be used to improve the phytoremediation efficiency of plants against different pollutants. In this paper we show that exogenous MEL applied into the seeds could be a good biostimulator improving not only seed germination, seedling/plant growth but also crop production especially under stress conditions. We also believe that this compound can increase food quality (the aspect of functional food) and may improve human health. Since MEL is inexpensive and safe for animals and humans its application as a biostimulator could be a good, feasible and cost-effective method useful in agriculture.</t>
  </si>
  <si>
    <t>Mitochondria and chloroplasts are major sources of free radical generation in living organisms. Because of this, these organelles require strong protection from free radicals and associated oxidative stress. Melatonin is a potent free radical scavenger and antioxidant. It meets the criteria as a mitochondrial and chloroplast antioxidant. Evidence has emerged to show that both mitochondria and chloroplasts may have the capacity to synthesize and metabolize melatonin. The activity of arylalkylamine N-acetyltransferase (AANAT), the reported rate-limiting enzyme in melatonin synthesis, has been identified in mitochondria, and high levels of melatonin have also been found in this organelle. From an evolutionary point of view, the precursor of mitochondria probably is the purple nonsulfur bacterium, particularly, Rhodospirillum rubrum, and chloroplasts are probably the descendents of cyanobacteria. These bacterial species were endosymbionts of host proto-eukaryotes and gradually transformed into cellular organelles, that is, mitochondria and chloroplasts, respectively, thereby giving rise to eukaryotic cells. Of special importance, both purple nonsulfur bacteria (R.rubrum) and cyanobacteria synthesize melatonin. The enzyme activities required for melatonin synthesis have also been detected in these primitive species. It is our hypothesis that mitochondria and chloroplasts are the original sites of melatonin synthesis in the early stage of endosymbiotic organisms; this synthetic capacity was carried into host eukaryotes by the above-mentioned bacteria. Moreover, their melatonin biosynthetic capacities have been preserved during evolution. In most, if not in all cells, mitochondria and chloroplasts may continue to be the primary sites of melatonin generation. Melatonin production in other cellular compartments may have derived from mitochondria and chloroplasts. On the basis of this hypothesis, it is also possible to explain why plants typically have higher melatonin levels than do animals. In plants, both chloroplasts and mitochondria likely synthesize melatonin, while animal cells contain only mitochondria. The high levels of melatonin produced by mitochondria and chloroplasts are used to protect these important cellular organelles against oxidative stress and preserve their physiological functions. The superior beneficial effects of melatonin in both mitochondria and chloroplasts have been frequently reported.</t>
  </si>
  <si>
    <t>Melatonin is an uncommonly widely distributed molecule. It is found throughout the plant and animal kingdoms, i.e., perhaps in every living organism. Within vertebrate organisms, melatonin also has an extremely wide distribution, seemingly being capable of entering every cell and all subcellular compartments. So-called morphophysiological barriers, e. g., the blood-brain barrier, are no impediment to the passage of melatonin and it has a multitude of confirmed functions. We have hypothesized that melatonin originally evolved as a free radical scavenger and during evolution it acquired other important and essential actions. Due to the multi-faceted actions of melatonin and its metabolites as direct free radical scavengers and indirect antioxidants, these agents have been used to abate oxidative damage in a diverse variety of experimental models where free radical destruction is a component. When compared with classic, better-known antioxidants, melatonin is better in terms of limiting destruction of intracellular macromolecules when the damage is a consequence of excessive oxygen or nitrogen-based toxic reactants. Considering the vast array of experimental data that has accumulated which documents melatonin's high efficacy and lack of, or minimal, toxicity over a very wide dose range, it is essential that the usefulness of this agent be more thoroughly tested at the clinical level. The findings from experimental models of numerous diseases overwhelming confirm that this indoleamine would likely have great benefit in aiding humans suffering with conditions that have as their basis tissue and molecular damage resulting from oxygen and nitrogen-based reactants.</t>
  </si>
  <si>
    <t>Melatonin was considered to be the sole member of this natural family. The emergence of naturally occurring melatonin isomers (MIs) has opened an exciting new research area. Currently, several MIs have been identified in wine, and these molecules are believed to be synthesized by either yeasts or bacteria. A tentative nomenclature for the MIs is proposed in this article. It will be important to explore whether all organisms have the capacity to synthesize MIs, especially under the conditions of environmental stress. These isomers probably share many of the biological functions of melatonin, but their activities seem to exceed those of melatonin. On basis of the limited available information, it seems that MIs differ in their biosynthetic pathways from melatonin. Especially in those compounds in which the aliphatic side chain is not attached to ring atom 3, the starting material may not be tryptophan. Also, the metabolic pathways of MIs remain unknown. This, therefore, is another promising area of research to explore. It is our hypothesis that MIs would increase the performance of yeasts and probiotic bacteria during the processes of fermentation. Therefore, yeasts producing elevated levels of these isomers might have a superior alcohol tolerance and be able to produce higher levels of alcohol. This can be tested by comparing existing yeast strains differing in alcohol tolerance. Selection for MIs may become a strategy for isolating more resistant yeast and Lactobacillus strains, which can be of interest for industrial alcohol production and quality improvements in bacterially fermented foods such as kimchi.</t>
  </si>
  <si>
    <t>The presence of melatonin in plants is universal. Evidence has confirmed that a major portion of the melatonin is synthesized by plants themselves even though a homologue of the classic arylalkylamine N-acetyltransferase (AANAT) has not been identified as yet in plants. Thus, the serotonin N-acetylating enzyme in plants may differ greatly from the animal AANAT with regard to sequence and structure. This would imply multiple evolutionary origins of enzymes with these catalytic properties. A primary function of melatonin in plants is to serve as the first line of defence against internal and environmental oxidative stressors. The much higher melatonin levels in plants compared with those found in animals are thought to be a compensatory response by plants which lack means of mobility, unlike animals, as a means of coping with harsh environments. Importantly, remarkably high melatonin concentrations have been measured in popular beverages (coffee, tea, wine, and beer) and crops (corn, rice, wheat, barley, and oats). Billions of people worldwide consume these products daily. The beneficial effects of melatonin on human health derived from the consumption of these products must be considered. Evidence also indicates that melatonin has an ability to increase the production of crops. The mechanisms may involve the roles of melatonin in preservation of chlorophyll, promotion of photosynthesis, and stimulation of root development. Transgenic plants with enhanced melatonin content could probably lead to breakthroughs to increase crop production in agriculture and to improve the general health of humans.</t>
  </si>
  <si>
    <t>Melatonin (N-acetyl-5-methoxytryptamine) exists in plants, although it is commonly known as a neurohormone in animals. Indeed, the melatonin level is very high in some medicinal plants and changes developmental stage specifically, indicating that it plays specific physiological roles. Plant melatonin may play unique roles in plants as well as similar functions in animals. Furthermore, exogenously applied melatonin affects developmental processes during both vegetative and reproductive growth. In this study, current knowledge regarding plant melatonin is reviewed and its implications and problems are discussed.</t>
  </si>
  <si>
    <t>Melatonin is a neurohormone produced by the pineal gland of animals. Serotonin is a monoamine neurotransmitter and one of the precursors of melatonin biosynthesis. These two indoleamines have recently been reported to have widespread occurrence in many edible plants. Consuming foodstuffs containing melatonin and serotonin could raise their physiologic concentrations in blood and enhance human health. Literature concerning analytical methods suitable for determination of melatonin and serotonin in edible plants is limited, although several liquid chromatographic (LC) techniques have been used for their quantification. Liquid chromatography-mass spectrometry (LC-MS) methods combine selectivity, sensitivity, and high precision, and enable the simultaneous determination of melatonin and serotonin. This work reviews LC and LC-MS techniques used to determine melatonin and serotonin, and the available data on melatonin and serotonin levels in edible plants.</t>
  </si>
  <si>
    <t>Compared with other industrialized countries, the lower incidence of chronic-degenerative disorders in Mediterranean populations has been emphasized in recent decades. The health-promoting effects arising from Mediterranean dietary habits have been attributed to the large intake of plant foodstuffs rich in bioactive phytochemicals, such as melatonin. Recently, it has been suggested that melatonin present in edible plants may improve human health, by virtue of its biological activities and its good bioavailability. Plant melatonin, besides contributing to optimize the physiological functions regulated, in humans, by endogenous melatonin, may be involved in nutritional therapy to reduce the risk of cancer, cardiovascular and neurodegenerative diseases in western populations. In this view, the presence of melatonin in some Mediterranean foods and beverages adds a new element to the hypothesis of health benefits associated to Mediterranean dietary patterns, although the available data are still preliminary and incomplete.</t>
  </si>
  <si>
    <t>Melatonin is a molecule present in a multitude of taxa and may be ubiquitous in organisms. It has been found in bacteria, unicellular eukaryotes, macroalgae, fungi, plants and animals. A primary biological function of melatonin in primitive unicellular organisms is in antioxidant defence to protect against toxic free radical damage. During evolution, melatonin has been adopted by multicellular organisms to perform many other biological functions. These functions likely include the chemical expression of darkness in vertebrates, environmental tolerance in fungi and plants, sexual signaling in birds and fish, seasonal reproductive regulation in photoperiodic mammals, and immunomodulation and anti-inflammatory activity in all vertebrates tested. Moreover, its waning production during aging may indicate senescence in terms of a bio-clock in many organisms. Conversely, high melatonin levels can serve as a signal of vitality and health. The multiple biological functions of melatonin can partially be attributed to its unconventional metabolism which is comprised of multi-enzymatic, pseudo-enzymatic and non-enzymatic pathways. As a result, several bioactive metabolites of melatonin are formed during its metabolism and some of the presumed biological functions of melatonin reported to date may, in fact, be mediated by these metabolites. The changing biological roles of melatonin seem to have evolved from its primary function as an antioxidant.</t>
  </si>
  <si>
    <t>Melatonin (N-acetyl-5-methoxytriptamine), a neurohormone produced by the pineal gland, has recently been reported in foods, mainly of plant origin. Literature concerning the biological properties is extensive. However, little is known about melatonin presence in foods or the analytical methods suitable for assay in food matrices and the potential influence of dietetic intake on human health. The aim of this work is to review current knowledge and available data of dietary intake of melatonin as it has been proposed as a new bioactive food component. There are gaps in the knowledge and insufficiently standardised methods for its analysis. Advantages and disadvantages of analytical methods to assess melatonin in different food matrixes are discussed, as well as the effect of dietetic melatonin. (C) 2009 Elsevier Inc. All rights reserved.</t>
  </si>
  <si>
    <t>A widespread occurrence of melatonin (MEL) in plant kingdom has been reported. MEL is a highly conserved molecule occurring in evolutionary distant organisms. Its role in plants seems to be similar to that in animals. Although MEL function in plants is not well known, yet a hypothesis can be put forward that it probably functions as a night signal, coordinating responses to diurnal and photoperiodic environmental cues. It has also been suggested that MEL is an independent plant growth regulator, probably its action is analogous to IAA and it may mediate the actions of other plant growth regulators. Due to its antioxidant properties MEL may also stabilize cell red-ox status and protect them against reactive oxygen species (ROS) and other harmful environmental influence.</t>
  </si>
  <si>
    <t>Melatonin (N-acetyl-5-methoxytryptamine) has been detected in a number of plant species. Indeed, there exists evidence that this classically-considered animal indole is actually both synthesized in and taken up by plants. Among the actions that melatonin may carry out in plant tissues, its role as an antioxidant or growth promoter is most strongly supported by the experimental evidence. Other suggested functional implications include the co-ordination of photoperiodic responses and regulation of plant reproductive physiology, defence of plant cells against apoptosis induced by harsh environmental conditions, its participation as a free radical scavenging agent and/or up-regulator of certain protective enzymes in the senescent process. This review presents a detailed summary of the investigations that have been performed to date in the plant melatonin (phytomelatonin) field. The purpose of this summary is to bring the reader up to date on what is known about melatonin in plants and to encourage plant scientists to investigate this novel research topic; this would certainly assist in solving the numerous questions that still remain regarding the role of melatonin in plants.</t>
  </si>
  <si>
    <t>In its role as a pineal hormone, melatonin is a pleiotropic, nocturnally peaking and systemically acting chronobiotic. These effects are largely explained by actions via G protein-coupled membrane receptors found in the suprachiasmatic nucleus, but also in numerous other sites. Nuclear (ROR/RZR), cytoplasmic (quinone reductase-2, calmodulin, calreticulin) and mitochondrial binding sites and radical-scavenging properties contribute to the actions of melatonin. Regulation of pineal melatonin biosynthesis is largely explained by control mechanisms acting on arylalkylamine N-acetyltransferase, at the levels of gene expression and/or enzyme stability influenced by phosphorylation and interaction with 14-3-3 proteins. Melatonin is not only a hormone but is also synthesized in numerous extrapineal sites, in which it sometimes attains much higher quantities than in the pineal and the circulation. It is also present in many taxonomically distant groups of organisms, including bacteria, fungi, and plants. Moreover, melatonin is a source of bioactive metabolites, such as 5-methoxytryptamine, N-1-acetyl-N-2-formyl-5-methoxykynuramine and N-1-acetyl-5-methoxykynuramine.</t>
  </si>
  <si>
    <t>Melatonin is a ubiquitous molecule and widely distributed in nature, with functional activity occurring in unicellular organisms, plants, fungi and animals. In most vertebrates, including humans, melatonin is synthesized primarily in the pineal gland and is regulated by the environmental light/dark cycle via the suprachiasmatic nucleus. Pinealocytes function as 'neuroendocrine transducers' to secrete melatonin during the dark phase of the light/dark cycle and, consequently, melatonin is often called the 'hormone of darkness'. Melatonin is principally secreted at night and is centrally involved in sleep regulation, as well as in a number of other cyclical bodily activities. Melatonin is exclusively involved in signaling the 'time of day' and 'time of year' (hence considered to help both clock and calendar functions) to all tissues and is thus considered to be the body's chronological pacemaker or 'Zeitgeber'. Synthesis of melatonin also occurs in other areas of the body, including the retina, the gastrointestinal tract, skin, bone marrow and in lymphocytes, from which it may influence other physiological functions through paracrine signaling. Melatonin has also been extracted from the seeds and leaves of a number of plants and its concentration in some of this material is several orders of magnitude higher than its night-time plasma value in humans. Melatonin participates in diverse physiological functions. In addition to its timekeeping functions, melatonin is an effective antioxidant which scavenges free radicals and up-regulates several antioxidant enzymes. It also has a strong antiapoptotic signaling function, an effect which it exerts even during ischemia. Melatonin's cytoprotective properties have practical implications in the treatment of neurodegenerative diseases. Melatonin also has immune-enhancing and oncostatic properties. Its 'chronobiotic' properties have been shown to have value in treating various circadian rhythm sleep disorders, such as jet lag or shift-work sleep disorder. Melatonin acting as an 'internal sleep facilitator' promotes sleep, and melatonin's sleep-facilitating properties have been found to be useful for treating insomnia symptoms in elderly and depressive patients. A recently introduced melatonin analog, agomelatine, is also efficient for the treatment of major depressive disorder and bipolar affective disorder. Melatonin's role as a 'photoperiodic molecule' in seasonal reproduction has been established in photoperiodic species, although its regulatory influence in humans remains under investigation. Taken together, this evidence implicates melatonin in a broad range of effects with a significant regulatory influence over many of the body's physiological functions.</t>
  </si>
  <si>
    <t>Melatonin may be ubiquitous in the plant kingdom. This review considers the evaluation of methods of melatonin determination in plant material and possible melatonin functions in plants. Concerning the determination methods, the only reliable techniques are liquid chromatography - mass spectrometry or gas chromatography - mass spectrometry after some purification steps of the extract. Melatonin was shown to delay flower induction in some photoperiodic plants and in the dinoflagellate Lingulodinium it replaces, in part, the requirement of darkness for cyst formation. Melatonin may also have a function as an antioxidant and it may possess some auxin-like effects. Finally, it may act as a signal for interaction of plants with herbivores and pests. Further research is needed to clarify these potential functions.</t>
  </si>
  <si>
    <t>Melatonin has been detected in bacteria, eukaryotic unicells, macroalgae, plants, fungi and various taxa of invertebrates. Although precise determinations are missing in many of these organisms and the roles of melatonin are still unknown, investigations in some species allow more detailed conclusions. Non-vertebrate melatonin is not necessarily circadian, and if so, not always peaking at night, although nocturnal maxima are frequently found. In the cases under study, the major biosynthetic pathway is identical with that of vertebrates. Mimicking of photoperiodic responses and concentration changes upon temperature decreases have been studied in more detail only in dinoflagellates. In plants, an involvement in photoperiodism seems conceivable but requires further support. No stimulation of flowering has been demonstrated to date. A participation in antioxidative protection might be possible in many aerobic non-vertebrates, although evidence for a contribution at physiological levels is mostly missing. Protection from stress by oxidotoxins or/and extensions of lifespan have been shown in very different organisms, such as the dinoflagellate Lingulodinium , the ciliate Paramecium , the rotifer Philodina and Drosophila . Melatonin can be taken up from the food, findings with possible implications in ecophysiology as well as for human nutrition and, with regard to high levels in medicinal plants, also in pharmacology.</t>
  </si>
  <si>
    <t>Recent research has reported the presence of melatonin (N-acetyl-5-methoxytryptamine), a mammalian indoleamine neurohormone, in higher plants, indicating that melatonin may be an important metabolic regulator that has been highly conserved across biological kingdoms. Melatonin is synthesized from tryptophan in the mammalian pineal gland and a similar biosynthetic pathway was recently described in St. John's wort shoot tissues, wherein radiolabel from tryptophan was recovered in serotonin and melatonin as well as indoleacetic acid. There is growing information describing melatonin control of physiological processes in mammals, yeast, and bacteria, including diurnal responses, detoxification of free radicals, and environmental adaptations. However, at the current time, there is no known specific role for melatonin in plant physiology. Alterations in melatonin concentrations in plant tissues have been shown to affect root development, mitosis, and mitotic spindle formation. The recent advancements in melatonin research in plants and some directions for important areas of future research are reviewed in this article.</t>
  </si>
  <si>
    <t>Once thought to be exclusively a molecule of the animal kingdom, melatonin has now been found to exist in plants as well. Among a number of actions, melatonin is a direct free radical scavenger and an indirect antioxidant. Melatonin directly detoxifies the hydroxyl radical (circle OH), hydrogen peroxide, nitric oxide, peroxynitrite anion, peroxynitrous acid, and hypochlorous acid. The products from each of these reactions have been identified in pure chemical systems and in at least one case in vivo; the interaction product of melatonin with the circle OH, i.e., cyclic 3-hydroxymelatonin, is found in the urine of humans and rats. Some of the products that are produced when melatonin detoxifies reactive species are also highly efficient scavengers. As a result, a cascade of scavenging reactions may enhance the antioxidant capacity of melatonin. Additionally, melatonin increases the activity of several antioxidative enzymes, thereby improving its ability to protect macromolecules from oxidative stress. Melatonin is endogenously produced and is also consumed in edible plants. In animal experiments, feeding melatonin-containing foods raised blood levels of the indole. Because physiologic concentrations of melatonin in the blood are known to correlate with the total antioxidant capacity of the serum, consuming foodstuffs containing melatonin may be helpful in lowering oxidative stress.</t>
  </si>
  <si>
    <t>Numerous classes of chemicals have been considered as regulators of various aspects of plant growth and development. In evaluating these putative regulatory molecules, plant biologists have encountered a number of challenges, including: the problem of quantifying substances present at trace levels in extremely complex mixtures; difficulty in obtaining and interpreting phenotypic responses to exogenous applications; and, until recently, the inability to selectively alter endogenous levels of these substances. Melatonin (N-acetyl 5-methoxytryptamine). a methoxylated indoleamine, is a potential regulatory molecule found in plants. Although no specific phenotype is currently associated with melatonin or its analogs in higher plants, it has important and unique biological activity in many other taxa, from algae to primates. In these organisms, melatonin functions as a night signal, coordinating responses to diurnal and photoperiodic environmental cues. We assess the process by which melatonin has been evaluated in plants so far and find that many of the methods for melatonin analysis, which have been adopted from animal studies, are inappropriate for use with plant materials. Thus, despite some interesting preliminary reports, research supporting the case for melatonin as a plant regulator is still in its infancy.</t>
  </si>
  <si>
    <t>Melatonin is not only produced by the pineal gland, retina and parietal but also by various other tissues and cells from vertebrates, invertebrates, fungi, plants, multicellular algae and by unicells. In plants, many invertebrates and unicells, its concentration often exceeds that found in vertebrate blood by several orders of magnitude. The action of melatonin is highly pleiotropic. It involves firstly, direct effects, via specific binding sites in various peripheral tissues and cells of vertebrates, including immunomodulation; secondly, systemic influences on the cytoskeleton and nitric oxide formation, mediated by calmodulin; and thirdly, antioxidative protection, perhaps also in the context of photoprotection in plants and unicells. In some dinoflagellates, melatonin conveys temperature signals. On the basis of these comparisons, melatonin appears to mediate and modulate influences from several major environmental factors, such as the photoperiod, radiation intensity and temperature.</t>
  </si>
  <si>
    <t>10.1016/j.tplants.2020.08.009</t>
  </si>
  <si>
    <t>10.1111/plb.13202</t>
  </si>
  <si>
    <t>10.3389/fnins.2020.602796</t>
  </si>
  <si>
    <t>10.3390/molecules25225359</t>
  </si>
  <si>
    <t>10.3390/antiox9111078</t>
  </si>
  <si>
    <t>10.1016/j.scienta.2020.109592</t>
  </si>
  <si>
    <t>10.1111/ppl.13143</t>
  </si>
  <si>
    <t>10.1111/1541-4337.12639</t>
  </si>
  <si>
    <t>10.1007/s12298-020-00878-z</t>
  </si>
  <si>
    <t>10.3390/antiox9090809</t>
  </si>
  <si>
    <t>10.1111/jipb.12993</t>
  </si>
  <si>
    <t>10.1093/jxb/eraa235</t>
  </si>
  <si>
    <t>10.20964/2020.08.04</t>
  </si>
  <si>
    <t>10.1016/j.envexpbot.2020.104063</t>
  </si>
  <si>
    <t>10.1016/j.foodchem.2020.126642</t>
  </si>
  <si>
    <t>10.5586/asbp.8922</t>
  </si>
  <si>
    <t>10.1007/s00497-020-00388-8</t>
  </si>
  <si>
    <t>10.3390/plants9040407</t>
  </si>
  <si>
    <t>10.3390/biom10010054</t>
  </si>
  <si>
    <t>10.3390/agronomy10010095</t>
  </si>
  <si>
    <t>10.3390/app9245293</t>
  </si>
  <si>
    <t>10.3390/ijms20246200</t>
  </si>
  <si>
    <t>10.1093/jxb/erz375</t>
  </si>
  <si>
    <t>10.3389/fpls.2019.01388</t>
  </si>
  <si>
    <t>10.3390/agronomy9100570</t>
  </si>
  <si>
    <t>10.3390/plants8070190</t>
  </si>
  <si>
    <t>10.3390/cells8070681</t>
  </si>
  <si>
    <t>10.1002/clen.201800459</t>
  </si>
  <si>
    <t>10.3389/fendo.2019.00249</t>
  </si>
  <si>
    <t>10.3390/ijms20071735</t>
  </si>
  <si>
    <t>10.3390/ijms20051040</t>
  </si>
  <si>
    <t>10.3389/fpls.2019.00136</t>
  </si>
  <si>
    <t>10.3390/ijms20030709</t>
  </si>
  <si>
    <t>10.1016/j.cbi.2018.12.008</t>
  </si>
  <si>
    <t>10.1016/j.niox.2018.11.003</t>
  </si>
  <si>
    <t>10.1016/j.tplants.2018.10.010</t>
  </si>
  <si>
    <t>10.1016/j.plaphy.2018.08.031</t>
  </si>
  <si>
    <t>10.1111/jpi.12526</t>
  </si>
  <si>
    <t>10.3390/molecules23092352</t>
  </si>
  <si>
    <t>10.3390/molecules23081887</t>
  </si>
  <si>
    <t>10.3390/ijms19051528</t>
  </si>
  <si>
    <t>10.3390/agronomy8040033</t>
  </si>
  <si>
    <t>10.1093/jxb/erx473</t>
  </si>
  <si>
    <t>10.1093/aob/mcx114</t>
  </si>
  <si>
    <t>10.1007/s11627-017-9879-5</t>
  </si>
  <si>
    <t>10.3390/molecules23010238</t>
  </si>
  <si>
    <t>10.18016/ksudobil.320180</t>
  </si>
  <si>
    <t>10.1007/s00018-017-2616-8</t>
  </si>
  <si>
    <t>10.4274/tjps.33043</t>
  </si>
  <si>
    <t>10.3390/nu9040367</t>
  </si>
  <si>
    <t>10.1080/10408398.2014.962686</t>
  </si>
  <si>
    <t>10.1111/jpi.12364</t>
  </si>
  <si>
    <t>10.1111/jpi.12340</t>
  </si>
  <si>
    <t>10.1111/jpi.12336</t>
  </si>
  <si>
    <t>10.3389/fpls.2016.01124</t>
  </si>
  <si>
    <t>10.3389/fpls.2016.00198</t>
  </si>
  <si>
    <t>10.5601/jelem.2015.20.3.1012</t>
  </si>
  <si>
    <t>10.1080/15592324.2015.1096469</t>
  </si>
  <si>
    <t>10.1080/15592324.2015.1049788</t>
  </si>
  <si>
    <t>10.1111/jpi.12267</t>
  </si>
  <si>
    <t>10.3390/molecules201018886</t>
  </si>
  <si>
    <t>10.1111/jpi.12253</t>
  </si>
  <si>
    <t>10.1002/jsfa.7051</t>
  </si>
  <si>
    <t>10.3390/molecules20047396</t>
  </si>
  <si>
    <t>10.1093/jxb/eru386</t>
  </si>
  <si>
    <t>10.1093/jxb/eru336</t>
  </si>
  <si>
    <t>10.1016/j.tplants.2014.07.006</t>
  </si>
  <si>
    <t>10.3390/ijms150915858</t>
  </si>
  <si>
    <t>10.1007/s11738-013-1372-0</t>
  </si>
  <si>
    <t>10.1111/jpi.12026</t>
  </si>
  <si>
    <t>10.1111/j.1600-079X.2012.00979.x</t>
  </si>
  <si>
    <t>10.1093/jxb/err256</t>
  </si>
  <si>
    <t>10.1007/s12374-011-9159-6</t>
  </si>
  <si>
    <t>10.1080/10408398.2010.529193</t>
  </si>
  <si>
    <t>10.1111/j.1600-079X.2010.00777.x</t>
  </si>
  <si>
    <t>10.1111/j.1469-185X.2009.00118.x</t>
  </si>
  <si>
    <t>10.1016/j.jfca.2008.09.009</t>
  </si>
  <si>
    <t>10.1007/s11738-008-0213-z</t>
  </si>
  <si>
    <t>10.1093/jxb/ern284</t>
  </si>
  <si>
    <t>10.1007/s00018-008-8001-x</t>
  </si>
  <si>
    <t>10.1111/j.1742-4658.2006.05322.x</t>
  </si>
  <si>
    <t>10.1111/j.1600-079X.2005.00276.x</t>
  </si>
  <si>
    <t>10.1034/j.1600-079X.2003.00040.x</t>
  </si>
  <si>
    <t>10.1079/IVP2002333</t>
  </si>
  <si>
    <t>10.1034/j.1600-079X.2001.310101.x</t>
  </si>
  <si>
    <t>10.1007/s004840050053</t>
  </si>
  <si>
    <t>Acuna-Castroviejo D, 2018, MELATON RES, V1, P21, DOI [10.32794/mr11250002, DOI 10.32794/MR11250002]; Aghdam MS, 2017, FOOD CHEM, V221, P1650, DOI 10.1016/j.foodchem.2016.10.123; Amirsadeghi S, 2007, PHYSIOL PLANTARUM, V129, P253, DOI 10.1111/j.1399-3054.2006.00775.x; Arnao MB, 2018, ANN BOT-LONDON, V121, P195, DOI 10.1093/aob/mcx114; Arnao MB, 2019, TRENDS PLANT SCI, V24, P38, DOI 10.1016/j.tplants.2018.10.010; Arnao MB, 2015, J PINEAL RES, V59, P133, DOI 10.1111/jpi.12253; Arnao MB, 2014, TRENDS PLANT SCI, V19, P789, DOI 10.1016/j.tplants.2014.07.006; ARNAO MB, 2019, MELATONIN RES, V2, P152, DOI DOI 10.32794/11250036; Astier J, 2016, FRONT PLANT SCI, V7, DOI 10.3389/fpls.2016.01731; Back K., 2019, MELATONIN RES, V2, P35, DOI DOI 10.32794/MR11250020; Baxter A, 2014, J EXP BOT, V65, P1229, DOI 10.1093/jxb/ert375; Benleulmi-Chaachoua A, 2016, J PINEAL RES, V60, P95, DOI 10.1111/jpi.12294; Berens ML, 2017, ANNU REV PHYTOPATHOL, V55, P401, DOI 10.1146/annurev-phyto-080516-035544; Bobik K, 2015, FRONT PLANT SCI, V6, DOI 10.3389/fpls.2015.00781; Boyer S, 2012, B ENTOMOL RES, V102, P213, DOI 10.1017/S0007485311000654; Byeon Y, 2013, J PINEAL RES, V55, P357, DOI 10.1111/jpi.12077; Caverzan A, 2016, ABIOTIC AND BIOTIC STRESS IN PLANTS - RECENT ADVANCES AND FUTURE PERSPECTIVES, P463, DOI 10.5772/61368; Chinnusamy V, 2008, J INTEGR PLANT BIOL, V50, P1187, DOI 10.1111/j.1744-7909.2008.00727.x; Chisholm ST, 2006, CELL, V124, P803, DOI 10.1016/j.cell.2006.02.008; Choi GH, 2017, J PINEAL RES, V63, DOI 10.1111/jpi.12412; Cui HT, 2015, ANNU REV PLANT BIOL, V66, P487, DOI 10.1146/annurev-arplant-050213-040012; Cuming AC, 2015, NEW PHYTOL, V206, P5, DOI 10.1111/nph.13333; De Bruyne L, 2014, MOL PLANT, V7, P943, DOI 10.1093/mp/ssu050; Deng XG, 2016, PLANT J, V85, P478, DOI 10.1111/tpj.13120; Feng HQ, 2010, MOL PLANT PATHOL, V11, P429, DOI [10.1111/j.1364-3703.2010.00615.x, 10.1111/J.1364-3703.2010.00615.X]; Fernandez JC, 2019, CURR OPIN PLANT BIOL, V50, P148, DOI 10.1016/j.pbi.2019.06.002; Freschi L, 2013, FRONT PLANT SCI, V4, DOI 10.3389/fpls.2013.00398; Galano A, 2018, J PINEAL RES, V65, DOI 10.1111/jpi.12514; Gaupels F, 2017, NEW PHYTOL, V214, P554, DOI 10.1111/nph.14399; Ghanashyam C, 2009, PLANT SIGNAL BEHAV, V4, P846, DOI 10.4161/psb.4.9.9376; Gong B, 2017, PHYSIOL PLANTARUM, V160, P396, DOI 10.1111/ppl.12581; Gonzalez D.H., 2015, PLANT TRANSCRIPTION; Greenberg JT, 2003, CURR OPIN MICROBIOL, V6, P20, DOI 10.1016/S1369-5274(02)00004-8; Hadidi A., 2011, VIRUS VIRUS LIKE DIS, P1; Hamel LP, 2006, TRENDS PLANT SCI, V11, P192, DOI 10.1016/j.tplants.2006.02.007; HARDELAND R, 2019, MELATONIN RES, V2, P10, DOI DOI 10.32794/MR11250029; Hideg E, 2013, TRENDS PLANT SCI, V18, P107, DOI 10.1016/j.tplants.2012.09.003; Huang PY, 2016, J EXP BOT, V67, P1231, DOI 10.1093/jxb/erv518; Huber AE, 2016, J EXP BOT, V67, P2063, DOI 10.1093/jxb/erw099; Jahan A, 2019, PLANT PHYSIOL, V179, P317, DOI 10.1104/pp.18.00761; Jockers R, 2016, BRIT J PHARMACOL, V173, P2702, DOI 10.1111/bph.13536; Kanwar MK, 2018, J PINEAL RES, V65, DOI 10.1111/jpi.12526; Kumar D, 2014, PLANT SCI, V228, P127, DOI 10.1016/j.plantsci.2014.04.014; Lazaro JJ, 2013, FRONT PLANT SCI, V4, DOI 10.3389/fpls.2013.00460; Lee HY, 2017, J PINEAL RES, V62, DOI 10.1111/jpi.12379; Lee HY, 2016, J PINEAL RES, V60, P327, DOI 10.1111/jpi.12314; Lee HY, 2015, J PINEAL RES, V58, P291, DOI 10.1111/jpi.12214; Lee HY, 2014, J PINEAL RES, V57, P262, DOI 10.1111/jpi.12165; Lee JS, 2007, J BIOL CHEM, V282, P25020, DOI 10.1074/jbc.M701888200; Lee K, 2016, J PINEAL RES, V61, P470, DOI 10.1111/jpi.12361; Lee SH, 2015, P NATL ACAD SCI USA, V112, P1733, DOI 10.1073/pnas.1424386112; Li C, 2016, J PINEAL RES, V61, P218, DOI 10.1111/jpi.12342; Li C, 2012, J PINEAL RES, V53, P298, DOI 10.1111/j.1600-079X.2012.00999.x; Li C, 2019, PLANT J, V100, P784, DOI 10.1111/tpj.14477; Li JP, 2019, INT J MOL SCI, V20, DOI 10.3390/ijms20071735; Liberatore KL, 2016, FREE RADICAL BIO MED, V100, P238, DOI 10.1016/j.freeradbiomed.2016.03.033; Lim CW, 2015, INT J MOL SCI, V16, P15251, DOI 10.3390/ijms160715251; Liu CX, 2019, J AGR FOOD CHEM, V67, P6116, DOI 10.1021/acs.jafc.9b00058; Lorenzo O, 2003, PLANT CELL, V15, P165, DOI 10.1105/tpc.007468; Lu RF, 2019, VIROL J, V16, DOI 10.1186/s12985-019-1228-3; Lu Y, 2018, INT J MOL SCI, V19, DOI 10.3390/ijms19123900; Mandal MK, 2018, J PINEAL RES, V65, DOI 10.1111/jpi.12505; Meng XZ, 2013, ANNU REV PHYTOPATHOL, V51, P245, DOI 10.1146/annurev-phyto-082712-102314; Mittler R, 2002, TRENDS PLANT SCI, V7, P405, DOI 10.1016/S1360-1385(02)02312-9; Mittler R, 2017, TRENDS PLANT SCI, V22, P11, DOI 10.1016/j.tplants.2016.08.002; Moustafa-Farag M, 2020, BIOMOLECULES, V10, DOI 10.3390/biom10010054; Mukherjee S, 2019, J EXP BOT, V70, P6035, DOI 10.1093/jxb/erz375; Nawaz MA, 2016, FRONT PLANT SCI, V6, DOI 10.3389/fpls.2015.01230; Park E, 2018, NEW PHYTOL, V217, P1012, DOI 10.1111/nph.14959; de Leon IP, 2013, INT J MOL SCI, V14, P3178, DOI 10.3390/ijms14023178; Qian YQ, 2015, SCI REP-UK, V5, DOI 10.1038/srep15815; Qiao YJ, 2019, PLANT PHYSIOL BIOCH, V139, P342, DOI 10.1016/j.plaphy.2019.03.037; Vielma JR, 2014, ACTA TROP, V137, P31, DOI 10.1016/j.actatropica.2014.04.021; Reiter R., 2019, SER ENDOCRINOL DIABE, V1, P52; REITER RJ, 2019, MELATONIN RES, V2, P105, DOI DOI 10.32794/MR11250033; Reiter RJ, 2018, MOLECULES, V23, DOI 10.3390/molecules23020509; Reiter RJ, 2017, CELL MOL LIFE SCI, V74, P3863, DOI 10.1007/s00018-017-2609-7; Reiter RJ, 2015, MOLECULES, V20, P7396, DOI 10.3390/molecules20047396; Reiter RJ, 2014, FRONT PHYSIOL, V5, DOI 10.3389/fphys.2014.00377; Reiter RJ, 2009, CRIT REV BIOCHEM MOL, V44, P175, DOI 10.1080/10409230903044914; Robert-Seilaniantz A, 2007, CURR OPIN PLANT BIOL, V10, P372, DOI 10.1016/j.pbi.2007.06.003; Rodriguez MCS, 2010, ANNU REV PLANT BIOL, V61, P621, DOI 10.1146/annurev-arplant-042809-112252; Samuel MA, 2008, PLANT SIGNAL BEHAV, V3, P6, DOI 10.4161/psb.3.1.4856; Scheler C, 2013, CURR OPIN PLANT BIOL, V16, P534, DOI 10.1016/j.pbi.2013.06.020; Shi HT, 2015, J PINEAL RES, V59, P102, DOI 10.1111/jpi.12244; Shi L, 2015, CURR OPIN CELL BIOL, V33, P125, DOI 10.1016/j.ceb.2015.02.003; Spoel SH, 2007, P NATL ACAD SCI USA, V104, P18842, DOI 10.1073/pnas.0708139104; Stael S, 2015, TRENDS PLANT SCI, V20, P3, DOI 10.1016/j.tplants.2014.10.002; Suofu Y, 2017, P NATL ACAD SCI USA, V114, pE7997, DOI 10.1073/pnas.1705768114; Tan DX, 2007, FASEB J, V21, P1724, DOI 10.1096/fj.06-7745com; Tan DX, 2015, J EXP BOT, V66, P625, DOI 10.1093/jxb/eru523; Tan DX, 2013, J PINEAL RES, V54, P127, DOI 10.1111/jpi.12026; Tan DX, 2012, J EXP BOT, V63, P577, DOI 10.1093/jxb/err256; Turkan I, 2018, J EXP BOT, V69, P3313, DOI 10.1093/jxb/ery198; Van Aken O, 2016, PLANT PHYSIOL, V171, P2150, DOI 10.1104/pp.16.00273; Van Alstyne KL, 2006, OECOLOGIA, V148, P304, DOI 10.1007/s00442-006-0378-3; VanWallendael A, 2019, ANNU REV PLANT BIOL, V70, P559, DOI 10.1146/annurev-arplant-050718-100114; Wang L, 2017, J PINEAL RES, V63, DOI 10.1111/jpi.12429; Wang YP, 2018, J EXP BOT, V69, P963, DOI 10.1093/jxb/erx473; Weeda S, 2014, PLOS ONE, V9, DOI 10.1371/journal.pone.0093462; Wei J, 2018, J PINEAL RES, V65, DOI 10.1111/jpi.12500; Wei W, 2015, J EXP BOT, V66, P695, DOI 10.1093/jxb/eru392; Wei Y., 2018, J PINEAL RES, V63; Widmann C, 1999, PHYSIOL REV, V79, P143; Xu J, 2015, TRENDS PLANT SCI, V20, P56, DOI 10.1016/j.tplants.2014.10.001; Yin LH, 2013, J PINEAL RES, V54, P426, DOI 10.1111/jpi.12038; Yoon YH, 2019, BIOMOLECULES, V9, DOI 10.3390/biom9010026; Yu Y, 2018, MOLECULES, V23, DOI 10.3390/molecules23081887; Yuan S, 2016, FRONT PLANT SCI, V7, DOI 10.3389/fpls.2016.01289; Zhang HX, 2019, J PINEAL RES, V66, DOI 10.1111/jpi.12551; Zhang JR, 2019, ENVIRON EXP BOT, V161, P157, DOI 10.1016/j.envexpbot.2018.08.014; Zhang N, 2015, J EXP BOT, V66, P647, DOI 10.1093/jxb/eru336; Zhang N, 2013, J PINEAL RES, V54, P15, DOI 10.1111/j.1600-079X.2012.01015.x; Zhang SM, 2017, FRONT PLANT SCI, V8, DOI 10.3389/fpls.2017.01993; Zhao D, 2019, FRONT ENDOCRINOL, V10, DOI 10.3389/fendo.2019.00249; Zhao L, 2019, PLANT PATHOL, V68, P1287, DOI 10.1111/ppa.13057; Zhao Y, 2013, J PINEAL RES, V55, P79, DOI 10.1111/jpi.12044</t>
  </si>
  <si>
    <t>Abd El-Naby S.K.M., 2020, PLANT ARCH, V20, P3523; Aghdam MS, 2019, FOOD CHEM, V275, P549, DOI 10.1016/j.foodchem.2018.09.157; Aghdam MS, 2017, FOOD CHEM, V221, P1650, DOI 10.1016/j.foodchem.2016.10.123; Alam MN, 2018, BMC GENOMICS, V19, DOI 10.1186/s12864-018-4588-y; Arnao MB, 2007, ADVANCES IN PLANT ETHYLENE RESEARCH, P101, DOI 10.1007/978-1-4020-6014-4_21; Arnao MB, 2020, PLANT REPROD, V33, P77, DOI 10.1007/s00497-020-00388-8; Arnao MB, 2018, ANN BOT-LONDON, V121, P195, DOI 10.1093/aob/mcx114; Arnao MB, 2017, ACTA PHYSIOL PLANT, V39, DOI 10.1007/s11738-017-2428-3; Arnao MB, 2009, J PINEAL RES, V46, P58, DOI 10.1111/j.1600-079X.2008.00625.x; Arnao M.B., 2018, NEUROTRANSMITTERS PL, P71, DOI [10.1201/b22467, DOI 10.1201/B22467]; Arnao MB, 2007, J PINEAL RES, V42, P147, DOI 10.1111/j.1600-079X.2006.00396.x; Arnao MB, 2006, PLANT SIGNAL BEHAV, V1, P89, DOI 10.4161/psb.1.3.2640; Arnao MB, 2020, AGRONOMY-BASEL, V10, DOI 10.3390/agronomy10010095; Arnao MB, 2019, AGRONOMY-BASEL, V9, DOI 10.3390/agronomy9100570; Arnao MB, 2019, TRENDS PLANT SCI, V24, P38, DOI 10.1016/j.tplants.2018.10.010; Arnao MB, 2014, TRENDS PLANT SCI, V19, P789, DOI 10.1016/j.tplants.2014.07.006; ARNAO MB, 2019, MELATONIN RES, V2, P152, DOI DOI 10.32794/11250036; Back K., 2019, MELATONIN RES, V2, P35, DOI DOI 10.32794/MR11250020; Back K, 2016, J PINEAL RES, V61, P426, DOI 10.1111/jpi.12364; Bal E, 2019, J FOOD MEAS CHARACT, V13, P1713, DOI 10.1007/s11694-019-00088-6; Banerjee A., 2017, MECH PHYTOHORMONAL S, P47; Banerjee A, 2019, PLANT PHYSIOL BIOCH, V145, P164, DOI 10.1016/j.plaphy.2019.10.033; Bita CE, 2013, FRONT PLANT SCI, V4, DOI 10.3389/fpls.2013.00273; Buttar ZA, 2020, PLANTS-BASEL, V9, DOI 10.3390/plants9070809; Chen Q, 2009, J PLANT PHYSIOL, V166, P324, DOI 10.1016/j.jplph.2008.06.002; Chen ZP, 2017, FREE RADICAL BIO MED, V108, P465, DOI 10.1016/j.freeradbiomed.2017.04.009; Ding F, 2017, SCI HORTIC-AMSTERDAM, V219, P264, DOI 10.1016/j.scienta.2017.03.029; DUBBELS R, 1995, J PINEAL RES, V18, P28, DOI 10.1111/j.1600-079X.1995.tb00136.x; El-Mogy MM, 2019, J BERRY RES, V9, P297, DOI 10.3233/JBR-180361; Fabregas N, 2019, J EXP BOT, V70, P1077, DOI 10.1093/jxb/ery437; Fichman Y, 2020, PLANT J, V102, P887, DOI 10.1111/tpj.14685; Fleta-Soriano E, 2017, J AGRON CROP SCI, V203, P286, DOI 10.1111/jac.12201; Fu JJ, 2017, SCI REP-UK, V7, DOI 10.1038/srep39865; Fukao T, 2019, FRONT PLANT SCI, V10, DOI 10.3389/fpls.2019.00340; Gao H, 2016, POSTHARVEST BIOL TEC, V118, P103, DOI 10.1016/j.postharvbio.2016.03.006; Gill SS, 2010, PLANT SIGNAL BEHAV, V5, P26, DOI 10.4161/psb.5.1.10291; Golldack D, 2011, PLANT CELL REP, V30, P1383, DOI 10.1007/s00299-011-1068-0; Gong XQ, 2017, MOLECULES, V22, DOI 10.3390/molecules22091542; HATTORI A, 1995, BIOCHEM MOL BIOL INT, V35, P627; Haydari M, 2019, ANTIOXIDANTS-BASEL, V8, DOI 10.3390/antiox8110547; He M, 2018, FRONT PLANT SCI, V9, DOI 10.3389/fpls.2018.01771; Hernandez-Ruiz J, 2005, J PINEAL RES, V39, P137, DOI 10.1111/j.1600-079X.2005.00226.x; Hernandez-Ruiz J, 2004, PLANTA, V220, P140, DOI 10.1007/s00425-004-1317-3; Hernandez-Ruiz J, 2018, AGRONOMY-BASEL, V8, DOI 10.3390/agronomy8040033; Nguyen HC, 2018, PHYSIOL PLANTARUM, V164, P452, DOI 10.1111/ppl.12812; Hu W, 2017, J AGR FOOD CHEM, V65, P9987, DOI 10.1021/acs.jafc.7b03354; Hu W, 2016, FRONT PLANT SCI, V7, DOI 10.3389/fpls.2016.00736; Hwang OJ, 2018, J PINEAL RES, V65, DOI 10.1111/jpi.12495; Jahan MS, 2019, BMC PLANT BIOL, V19, DOI 10.1186/s12870-019-1992-7; Jia CH, 2020, J PLANT GROWTH REGUL, V39, P631, DOI 10.1007/s00344-019-10006-1; Kamiab F, 2020, J PLANT NUTR, V43, P1468, DOI 10.1080/01904167.2020.1730898; Ke QB, 2018, FRONT PLANT SCI, V9, DOI 10.3389/fpls.2018.00914; Lee H.Y., 2020, MELATONIN RES, V3, P177; Lee HY, 2015, J PINEAL RES, V58, P291, DOI 10.1111/jpi.12214; Li C, 2015, J EXP BOT, V66, P669, DOI 10.1093/jxb/eru476; Li TT, 2019, BMC PLANT BIOL, V19, DOI 10.1186/s12870-019-1855-2; Li XN, 2016, J PINEAL RES, V61, P328, DOI 10.1111/jpi.12350; Liang CZ, 2017, FRONT PLANT SCI, V8, DOI 10.3389/fpls.2017.00134; Liu CH, 2018, POSTHARVEST BIOL TEC, V139, P47, DOI 10.1016/j.postharvbio.2018.01.016; Liu CX, 2019, J AGR FOOD CHEM, V67, P6116, DOI 10.1021/acs.jafc.9b00058; Liu GS, 2020, FOODS, V9, DOI 10.3390/foods9040454; Liu JL, 2019, MOLECULES, V24, DOI 10.3390/molecules24234233; Liu JL, 2019, J AGR FOOD CHEM, V67, P2279, DOI 10.1021/acs.jafc.8b06580; Liu JL, 2018, FRONT PLANT SCI, V9, DOI 10.3389/fpls.2018.00946; Liu JL, 2016, SCI HORTIC-AMSTERDAM, V207, P14, DOI 10.1016/j.scienta.2016.05.003; Liu SM, 2020, POSTHARVEST BIOL TEC, V163, DOI 10.1016/j.postharvbio.2020.111136; Ma GJ, 2020, ECOTOX ENVIRON SAFE, V202, DOI 10.1016/j.ecoenv.2020.110877; Ma XQ, 2018, ENVIRON EXP BOT, V145, P1, DOI 10.1016/j.envexpbot.2017.10.010; Mandal MK, 2018, J PINEAL RES, V65, DOI 10.1111/jpi.12505; Mao J., 2020, BIOMED CENTRAL PLANT, DOI [10.21203/rs.3.rs-29239/v1, DOI 10.21203/RS.3.RS-29239/V1]; Moustafa-Farag M, 2020, ANTIOXIDANTS-BASEL, V9, DOI 10.3390/antiox9090809; Moustafa-Farag M, 2020, BIOMOLECULES, V10, DOI 10.3390/biom10010054; Mukherjee S, 2019, J EXP BOT, V70, P6035, DOI 10.1093/jxb/erz375; Mukherjee S, 2019, NITRIC OXIDE-BIOL CH, V82, P25, DOI 10.1016/j.niox.2018.11.003; Pelagio-Flores R, 2012, J PINEAL RES, V53, P279, DOI 10.1111/j.1600-079X.2012.00996.x; Posmyk MM, 2008, J PINEAL RES, V45, P24, DOI 10.1111/j.1600-079X.2007.00552.x; Posmyk MM, 2009, J PINEAL RES, V46, P214, DOI 10.1111/j.1600-079X.2008.00652.x; Ren S, 2019, PLOS ONE, V14, DOI 10.1371/journal.pone.0211566; Sharif R, 2018, MOLECULES, V23, DOI 10.3390/molecules23092352; Sharma A, 2020, SCI TOTAL ENVIRON, V713, DOI 10.1016/j.scitotenv.2020.136675; Shi HT, 2016, J PINEAL RES, V60, P373, DOI 10.1111/jpi.12320; Shinozaki K, 2003, CURR OPIN PLANT BIOL, V6, P410, DOI 10.1016/S1369-5266(03)00092-X; Siddiqui MH, 2019, INT J MOL SCI, V20, DOI 10.3390/ijms20020353; Sun QQ, 2020, PLANT SCI, V298, DOI 10.1016/j.plantsci.2020.110580; Sun QQ, 2016, J PINEAL RES, V61, P138, DOI 10.1111/jpi.12315; Sun QQ, 2015, J EXP BOT, V66, P657, DOI 10.1093/jxb/eru332; Tan XL, 2019, J PINEAL RES, V67, DOI 10.1111/jpi.12570; Tan XY, 2019, INT J MOL SCI, V20, DOI 10.3390/ijms20215355; Tanveer M, 2019, PLANT PHYSIOL BIOCH, V135, P295, DOI 10.1016/j.plaphy.2018.12.013; Tijero V, 2019, PLANT PHYSIOL BIOCH, V140, P88, DOI 10.1016/j.plaphy.2019.05.007; Wang L, 2014, J PINEAL RES, V56, P134, DOI 10.1111/jpi.12105; Wang ML, 2019, AGRONOMY-BASEL, V9, DOI 10.3390/agronomy9120795; Wang P, 2012, J PINEAL RES, V53, P11, DOI 10.1111/j.1600-079X.2011.00966.x; Wang QN, 2016, FRONT PLANT SCI, V7, DOI 10.3389/fpls.2016.01882; Wang SY, 2020, FOOD CHEM, V320, DOI 10.1016/j.foodchem.2020.126642; Wang T, 2020, POSTHARVEST BIOL TEC, V160, DOI 10.1016/j.postharvbio.2019.111066; Wasternack C, 2013, ANN BOT-LONDON, V111, P1021, DOI 10.1093/aob/mct067; Weeda S, 2014, PLOS ONE, V9, DOI 10.1371/journal.pone.0093462; Wei J, 2018, J PINEAL RES, V65, DOI 10.1111/jpi.12500; Wen D, 2016, FRONT PLANT SCI, V7, DOI 10.3389/fpls.2016.00718; Xiao S, 2019, PLOS ONE, V14, DOI 10.1371/journal.pone.0216575; Xiong FJ, 2019, FRONT PLANT SCI, V10, DOI 10.3389/fpls.2019.01082; Xu LL, 2017, FRONT PLANT SCI, V8, DOI 10.3389/fpls.2017.01426; Yang J, 2019, FRONT PLANT SCI, V10, DOI 10.3389/fpls.2019.01349; Yang L., 2020, GENE; Zahedi SM, 2020, PLANT PHYSIOL BIOCH, V149, P313, DOI 10.1016/j.plaphy.2020.02.021; Zhai R, 2018, POSTHARVEST BIOL TEC, V139, P38, DOI 10.1016/j.postharvbio.2018.01.017; Zhang HJ, 2014, J PINEAL RES, V57, P269, DOI 10.1111/jpi.12167; Zhang J, 2017, ENVIRON EXP BOT, V138, P36, DOI 10.1016/j.envexpbot.2017.02.012; Zhang N, 2014, J PINEAL RES, V56, P39, DOI 10.1111/jpi.12095; Zhang Q, 2019, FRONT PLANT SCI, V10, DOI 10.3389/fpls.2019.00044; Zhang YY, 2018, J AGR FOOD CHEM, V66, P7475, DOI 10.1021/acs.jafc.8b01922; Zhang ZX, 2019, J PINEAL RES, V67, DOI 10.1111/jpi.12582; Zhao HL, 2017, SCI REP-UK, V7, DOI 10.1038/s41598-017-05267-3; Zhao L, 2019, PLANT PATHOL, V68, P1287, DOI 10.1111/ppa.13057; Zhou C, 2016, INT J MOL SCI, V17, DOI 10.3390/ijms17111777; Zia SF, 2019, BMC PLANT BIOL, V19, DOI 10.1186/s12870-019-2158-3; Zuo BX, 2014, J PINEAL RES, V57, P408, DOI 10.1111/jpi.12180</t>
  </si>
  <si>
    <t>Acharya J, 2016, J PLANT DIS PROTECT, V123, P321, DOI 10.1007/s41348-016-0029-9; Alsanius BW, 2019, HORTICULTURAE, V5, DOI 10.3390/horticulturae5020041; Altringham John, 2016, P35; Arboleda E, 2019, FRONT PHYSIOL, V10, DOI 10.3389/fphys.2019.00900; Arikawa K, 2017, FRONT NEURAL CIRCUIT, V11, DOI 10.3389/fncir.2017.00096; Arowolo MA, 2019, WORLD POULTRY SCI J, V75, P17, DOI 10.1017/S0043933918000934; Attia D., 2019, EFFETS SANTE HUMAINE; Autrum H., 2012, COMP PHYSL EVOLUTION; Azam C., 2016, IMPACTS LIGHT POLLUT, P129; Baker GE, 2015, J EXP BIOL, V218, P2826, DOI 10.1242/jeb.125203; Barak S, 2000, TRENDS PLANT SCI, V5, P517, DOI 10.1016/S1360-1385(00)01785-4; Baudelot E., 1883, RECHERCHES SYSTEME N; Bazalova O, 2016, P NATL ACAD SCI USA, V113, P1660, DOI 10.1073/pnas.1518622113; Bedrosian TA, 2016, ANNU REV PHYSIOL, V78, P109, DOI 10.1146/annurev-physiol-021115-105102; Bell-Pedersen D, 2005, NAT REV GENET, V6, P544, DOI 10.1038/nrg1633; Bengsen AJ, 2010, APPL ANIM BEHAV SCI, V127, P66, DOI 10.1016/j.applanim.2010.08.006; Bennie J, 2016, J ECOL, V104, P611, DOI 10.1111/1365-2745.12551; Bennie J, 2015, REMOTE SENS-BASEL, V7, P2715, DOI 10.3390/rs70302715; Bennie J, 2015, PHILOS T R SOC B, V370, DOI 10.1098/rstb.2014.0131; Benoit J, 1935, CR SOC BIOL, V120, P133; BENOIT J, 1954, CR HEBD ACAD SCI, V239, P105; Berry RP, 2011, J EXP BIOL, V214, P1283, DOI 10.1242/jeb.050427; Bhadra U, 2017, SLEEP MED, V35, P49, DOI 10.1016/j.sleep.2017.04.008; Bhoo SH, 2001, NATURE, V414, P776, DOI 10.1038/414776a; Binder TR, 2008, J COMP PHYSIOL A, V194, P921, DOI 10.1007/s00359-008-0364-9; Bird S, 2014, J INSECT CONSERV, V18, P737, DOI 10.1007/s10841-014-9664-2; Blackshaw S, 1997, J NEUROSCI, V17, P8074; Bloch G, 2013, J INSECT PHYSIOL, V59, P56, DOI 10.1016/j.jinsphys.2012.10.012; Boissin J., 1998, RYTHMES VIVANT ORIGI, P320; Bolliet V, 1997, EUR J NEUROSCI, V9, P643, DOI 10.1111/j.1460-9568.1997.tb01413.x; Bolton D, 2017, SCI TOTAL ENVIRON, V576, P1, DOI 10.1016/j.scitotenv.2016.10.037; Boyles JG, 2011, SCIENCE, V332, P41, DOI 10.1126/science.1201366; Brei M, 2016, J ENVIRON ECON MANAG, V77, P95, DOI 10.1016/j.jeem.2016.02.003; Bruning A, 2018, CONSERV PHYSIOL, V6, DOI 10.1093/conphys/coy016; Bruning A, 2018, FISH PHYSIOL BIOCHEM, V44, P1, DOI 10.1007/s10695-017-0408-6; Bruning A, 2016, SCI TOTAL ENVIRON, V543, P214, DOI 10.1016/j.scitotenv.2015.11.023; Buhr ED, 2019, CURR BIOL, V29, P3478, DOI 10.1016/j.cub.2019.08.063; Cameron MA, 2009, MOL VIS, V15, P2209; Cancho-Candela R, 2007, J EPIDEMIOL COMMUN H, V61, P713, DOI 10.1136/jech.2006.050211; Casals-Casas C, 2011, ANNU REV PHYSIOL, V73, P135, DOI 10.1146/annurev-physiol-012110-142200; Casasole G, 2017, COMP BIOCHEM PHYS A, V210, P14, DOI 10.1016/j.cbpa.2017.05.003; Cassone VM, 2014, FRONT NEUROENDOCRIN, V35, P76, DOI 10.1016/j.yfrne.2013.10.002; Cavey M, 2016, NAT NEUROSCI, V19, P587, DOI 10.1038/nn.4263; Challet E, 2015, DIABETES OBES METAB, V17, P76, DOI 10.1111/dom.12516; Chau RMW, 2017, MBIO, V8, DOI 10.1128/mBio.02330-16; Chaves I, 2011, ANNU REV PLANT BIOL, V62, P335, DOI 10.1146/annurev-arplant-042110-103759; Chen M, 2004, ANNU REV GENET, V38, P87, DOI 10.1146/annurev.genet.38.072902.092259; Chen SC, 2014, BIOL OPEN, V3, P1032, DOI 10.1242/bio.201410058; Choi JY, 2016, ENVIRON TOXICOL PHAR, V45, P140, DOI 10.1016/j.etap.2016.05.026; Ciach M, 2019, URBAN ECOSYST, V22, P513, DOI 10.1007/s11252-019-00840-2; Cohnstaedt LW, 2008, J AM MOSQUITO CONTR, V24, P331, DOI 10.2987/5619.1; COLLIN JP, 1988, RECHERCHE, V19, P1154; Correa A, 2002, EUKARYOT CELL, V1, P273, DOI 10.1128/EC.1.2.273-280.2002; Cote IM, 2016, P ROY SOC B-BIOL SCI, V283, DOI 10.1098/rspb.2015.2592; Currie SP, 2016, P NATL ACAD SCI USA, V113, P6053, DOI 10.1073/pnas.1515516113; Dananay KL, 2018, P ROY SOC B-BIOL SCI, V285, DOI 10.1098/rspb.2018.0367; Darling ES, 2008, ECOL LETT, V11, P1278, DOI 10.1111/j.1461-0248.2008.01243.x; Dauchy RT, 2016, COMPARATIVE MED, V66, P373; Davies TW, 2017, GLOBAL CHANGE BIOL, V23, P2641, DOI 10.1111/gcb.13615; Davies WIL, 2012, MOL ECOL, V21, P3121, DOI 10.1111/j.1365-294X.2012.05617.x; de Jong M, 2017, J BIOL RHYTHM, V32, P323, DOI 10.1177/0748730417719168; de Jong M, 2016, PLOS ONE, V11, DOI 10.1371/journal.pone.0157357; de Jong M, 2016, PHYSIOL BEHAV, V155, P172, DOI 10.1016/j.physbeh.2015.12.012; de Jong M, 2015, PHILOS T R SOC B, V370, DOI 10.1098/rstb.2014.0128; Delabbio J., 2015, IMPORTANCE ENVIRONME; DELAHUNTY G, 1980, REV CAN BIOL EXPTL, V39, P173; Delroisse J, 2018, PLOS ONE, V13, DOI 10.1371/journal.pone.0209767; Demotes-Mainard S, 2016, ENVIRON EXP BOT, V121, P4, DOI 10.1016/j.envexpbot.2015.05.010; Dendy A., 1911, PHILOS T R SOC B, V201, P227, DOI 10.1098/rstb.1911.0006; Dibner C, 2010, ANNU REV PHYSIOL, V72, P517, DOI 10.1146/annurev-physiol-021909-135821; Dlugosz-Grochowska O, 2016, J FUNCT FOODS, V26, P228, DOI 10.1016/j.jff.2016.07.020; Do MTH, 2019, NEURON, V104, P205, DOI 10.1016/j.neuron.2019.07.016; Dodd AN, 2015, FRONT PLANT SCI, V6, DOI 10.3389/fpls.2015.00245; Dominoni D, 2020, ENVIRON POLLUT, V256, DOI 10.1016/j.envpol.2019.113314; Dominoni D, 2013, P ROY SOC B-BIOL SCI, V280, DOI 10.1098/rspb.2012.3017; Dominoni DM, 2016, BIOL LETTERS, V12, DOI 10.1098/rsbl.2016.0015; Dominoni DM, 2013, FRONT ZOOL, V10, DOI 10.1186/1742-9994-10-60; Donohue MW, 2018, SCI REP-UK, V8, DOI 10.1038/s41598-018-28004-w; Du XL, 2014, PHOTOCHEM PHOTOBIOL, V90, P989, DOI 10.1111/php.12276; Duarte C, 2019, ENVIRON POLLUT, V248, P565, DOI 10.1016/j.envpol.2019.02.037; Dueck T, 2016, ENVIRON EXP BOT, V121, P1, DOI 10.1016/j.envexpbot.2015.06.012; Duffy JP, 2015, SCI REP-UK, V5, DOI 10.1038/srep12042; Edmunds L. N., 1984, CELL CYCLE CLOCKS; Edmunds LN, 1988, CELLULAR MOL BASES B; Ekstrom P, 2003, PHILOS T R SOC B, V358, P1679, DOI 10.1098/rstb.2003.1303; Endo M, 2016, CURR OPIN PLANT BIOL, V29, P44, DOI 10.1016/j.pbi.2015.11.003; Espigares F, 2017, GEN COMP ENDOCR, V240, P35, DOI 10.1016/j.ygcen.2016.09.007; Fain GL, 2010, CURR BIOL, V20, pR114, DOI 10.1016/j.cub.2009.12.006; Falchi F, 2016, SCI ADV, V2, DOI 10.1126/sciadv.1600377; Falcon J, 1999, PROG NEUROBIOL, V58, P121, DOI 10.1016/S0301-0082(98)00078-1; Falcon J, 2010, GEN COMP ENDOCR, V165, P469, DOI 10.1016/j.ygcen.2009.04.026; Falcon J, 2007, FISH PHYSIOL, V25, P243, DOI 10.1016/S1546-5098(06)25006-4; Falcon J, 2007, TRENDS ENDOCRIN MET, V18, P81, DOI 10.1016/j.tem.2007.01.002; Fankhauser C, 2015, CURR BIOL, V25, pR384, DOI 10.1016/j.cub.2015.03.020; Faulkes CG, 2015, BIOL LETTERS, V11, DOI 10.1098/rsbl.2015.0185; Fernandes AM, 2012, CURR BIOL, V22, P2042, DOI 10.1016/j.cub.2012.08.016; Ferrari C, 2019, NAT COMMUN, V10, DOI 10.1038/s41467-019-08703-2; Feuda R, 2012, P NATL ACAD SCI USA, V109, P18868, DOI 10.1073/pnas.1204609109; Feuka AB, 2017, HERPETOL CONSERV BIO, V12, P470; Fobert EK, 2019, BIOL LETTERS, V15, DOI 10.1098/rsbl.2019.0272; Fonken LK, 2014, ENDOCR REV, V35, P648, DOI 10.1210/er.2013-1051; Foster JG, 2016, WATER AIR SOIL POLL, V227, DOI 10.1007/s11270-016-3106-6; Foster RG, 2008, CURR BIOL, V18, pR784, DOI 10.1016/j.cub.2008.07.003; Friedrich M, 2006, ARTHROPOD STRUCT DEV, V35, P357, DOI 10.1016/j.asd.2006.08.010; Fuller RC, 2011, MOL ECOL, V20, P3321, DOI 10.1111/j.1365-294X.2011.05180.x; Fusani L, 2014, J EXP BIOL, V217, P918, DOI 10.1242/jeb.096479; Gao XL, 2016, AQUACULTURE, V453, P31, DOI 10.1016/j.aquaculture.2015.11.033; Gavelis GS, 2015, NATURE, V523, P204, DOI 10.1038/nature14593; Gehring WJ, 2014, WIRES DEV BIOL, V3, P1, DOI 10.1002/wdev.96; Gehring WJ, 2012, EVOL DEV, V14, P34, DOI 10.1111/j.1525-142X.2011.00528.x; Gehring WJ, 2011, GENOME BIOL EVOL, V3, P1053, DOI 10.1093/gbe/evr061; Gehring WJ, 2005, J HERED, V96, P171, DOI 10.1093/jhered/esi027; Gil KE, 2019, NEW PHYTOL, V221, P1215, DOI 10.1111/nph.15518; Glukhova LB, 2014, BIOTECHNOL LETT, V36, P2283, DOI 10.1007/s10529-014-1605-3; Gongruttananun N, 2011, POULTRY SCI, V90, P2855, DOI 10.3382/ps.2011-01652; Gothilf Y, 1999, ENDOCRINOLOGY, V140, P4895, DOI 10.1210/en.140.10.4895; Goyal A, 2013, TRENDS PLANT SCI, V18, P393, DOI 10.1016/j.tplants.2013.03.002; Grenis K, 2019, INSECT SCI, V26, P770, DOI 10.1111/1744-7917.12574; Grubisic M, 2018, LIMNOLOGICA, V69, P55, DOI 10.1016/j.limno.2017.10.004; Grubisic M, 2018, ENVIRON POLLUT, V240, P630, DOI 10.1016/j.envpol.2018.04.146; Grubisic M, 2017, LIMNOL OCEANOGR, V62, P2799, DOI 10.1002/lno.10607; Haas R, 2017, POULTRY SCI, V96, P2908, DOI 10.3382/ps/pex037; Hang CY, 2016, FRONT NEUROANAT, V10, DOI 10.3389/fnana.2016.00048; Hang CY, 2014, J COMP NEUROL, V522, P3847, DOI 10.1002/cne.23645; Harder L, 2020, BIOESSAYS, V42, DOI 10.1002/bies.201900158; Hartmann S, 2018, PLOS ONE, V13, DOI 10.1371/journal.pone.0207264; He J, 2019, J PLANT NUTR, V42, P1740, DOI 10.1080/01904167.2019.1643367; Helfrich-Forster C, 2011, ESSAYS BIOCHEM, V49, P87, DOI 10.1042/BSE0490087; Helfrich-Forster C, 2002, J NEUROSCI, V22, P9255; Hermann C, 2013, J COMP NEUROL, V521, P367, DOI 10.1002/cne.23178; Hermann-Luibl C, 2015, CURR OPIN INSECT SCI, V7, P65, DOI 10.1016/j.cois.2014.11.003; Hernandez OH, 2001, BIOL RHYTHM RES, V32, P125, DOI 10.1076/brhm.32.2.125.1360; Hernandez R, 2016, ENVIRON EXP BOT, V121, P66, DOI 10.1016/j.envexpbot.2015.04.001; Hernandez-Perez J, 2015, CHRONOBIOL INT, V32, P1391, DOI 10.3109/07420528.2015.1100633; Holker F, 2010, TRENDS ECOL EVOL, V25, P681, DOI 10.1016/j.tree.2010.09.007; Hong CI, 2014, P NATL ACAD SCI USA, V111, P1397, DOI 10.1073/pnas.1319399111; Honnen AC, 2019, SUSTAINABILITY-BASEL, V11, DOI 10.3390/su11226220; Huber-Eicher B, 2013, POULTRY SCI, V92, P869, DOI 10.3382/ps.2012-02679; Huche-Thelier L, 2016, ENVIRON EXP BOT, V121, P22, DOI 10.1016/j.envexpbot.2015.06.009; Humberg TH, 2017, FRONT BEHAV NEUROSCI, V11, DOI 10.3389/fnbeh.2017.00066; Hurley J, 2015, METHOD ENZYMOL, V551, P29, DOI 10.1016/bs.mie.2014.10.009; Ikeno T, 2014, GEN COMP ENDOCR, V197, P56, DOI 10.1016/j.ygcen.2013.12.005; Imaizumi T, 2003, NATURE, V426, P302, DOI 10.1038/nature02090; Imamoto Y, 2014, BBA-BIOENERGETICS, V1837, P664, DOI 10.1016/j.bbabio.2013.08.009; Isayama T, 2014, J COMP NEUROL, V522, P2249, DOI 10.1002/cne.23531; Ito C, 2016, FRONT PHYSIOL, V7, DOI 10.3389/fphys.2016.00008; Jacobs GH, 2018, NEUROSCI BIOBEHAV R, V86, P108, DOI 10.1016/j.neubiorev.2017.12.006; Jaubert M, 2017, CURR OPIN PLANT BIOL, V37, P70, DOI 10.1016/j.pbi.2017.03.005; Jiang JX, 2020, ECOL INDIC, V108, DOI 10.1016/j.ecolind.2019.105702; Jiang W, 2017, REMOTE SENS-BASEL, V9, DOI 10.3390/rs9020135; Jiang Z, 2018, CELL, V175, P652, DOI 10.1016/j.cell.2018.08.055; Jung MM, 2016, BIOL RHYTHM RES, V47, P583, DOI 10.1080/09291016.2016.1173355; Jung SJ, 2016, FISH PHYSIOL BIOCHEM, V42, P1335, DOI 10.1007/s10695-016-0221-7; Justice MJ, 2016, ENTOMOL NEWS, V125, P315, DOI 10.3157/021.125.0502; Kandori H., 2015, OPTOGENETICS LIGHT S, P3, DOI DOI 10.1007/978-4-431-55516-2; Kantermann T, 2007, CURR BIOL, V17, P1996, DOI 10.1016/j.cub.2007.10.025; Kehayias G, 2016, FISH RES, V177, P18, DOI 10.1016/j.fishres.2016.01.003; Khan ZA, 2018, SCI TOTAL ENVIRON, V628-629, P1407, DOI 10.1016/j.scitotenv.2018.02.101; Kim MJ, 2017, FOOD MICROBIOL, V62, P124, DOI 10.1016/j.fm.2016.10.002; Kim SY, 2014, J FOOD PROCESS PRES, V38, P1926, DOI 10.1111/jfpp.12165; Kim TW, 2015, INT J ENDOCRINOL, DOI 10.1155/2015/591729; Kirchhoff H, 2019, NEW PHYTOL, V223, P565, DOI 10.1111/nph.15730; Klein DC, 1997, RECENT PROG HORM RES, V52, P307; Knop E, 2017, NATURE, V548, P206, DOI 10.1038/nature23288; Koritala BSC, 2017, ADV GENET, V99, P1, DOI 10.1016/bs.adgen.2017.09.001; Koutroumpa FA, 2014, BIOCHIMIE, V107, P15, DOI 10.1016/j.biochi.2014.07.018; Kruger L, 2017, POLAR BIOL, V40, P221, DOI 10.1007/s00300-016-1933-y; Kumar G, 2016, REV FISH SCI AQUAC, V24, P136, DOI 10.1080/23308249.2015.1112357; Kumar J, 2018, J EXP ZOOL PART A, V329, P488, DOI 10.1002/jez.2201; Kunz TH, 2011, ANN NY ACAD SCI, V1223, P1, DOI 10.1111/j.1749-6632.2011.06004.x; Kwan JW, 1996, BRAIN RES, V712, P40, DOI 10.1016/0006-8993(95)01426-8; Lacoeuilhe A, 2014, PLOS ONE, V9, DOI 10.1371/journal.pone.0103042; Lamb TD, 2007, NAT REV NEUROSCI, V8, P960, DOI 10.1038/nrn2283; Lamb TD, 2013, PROG RETIN EYE RES, V36, P52, DOI 10.1016/j.preteyeres.2013.06.001; Lambert MR, 2015, P NATL ACAD SCI USA, V112, P11881, DOI 10.1073/pnas.1501065112; Le Tallec T., 2014, THESIS, P228; Le Tallec T, 2016, J MAMMAL, V97, P753, DOI 10.1093/jmammal/gyw003; Leliavski A, 2015, J BIOL RHYTHM, V30, P20, DOI 10.1177/0748730414553971; Leung NY, 2017, ANNU REV CELL DEV BI, V33, P241, DOI 10.1146/annurev-cellbio-100616-060432; Lewanzik D, 2017, J APPL ECOL, V54, P264, DOI 10.1111/1365-2664.12758; Lewanzik D, 2014, J APPL ECOL, V51, P388, DOI 10.1111/1365-2664.12206; Lewis SM, 2020, BIOSCIENCE, V70, P157, DOI 10.1093/biosci/biz157; Lichtenstein L, 2018, BMC DEV BIOL, V18, DOI 10.1186/s12861-018-0162-8; Lincoln G, 2019, J NEUROENDOCRINOL, V31, DOI 10.1111/jne.12694; Lincoln GA, 2006, SCIENCE, V314, P1941, DOI 10.1126/science.1132009; Liu H, 2016, COMMUN SOIL SCI PLAN, V47, P1994, DOI 10.1080/00103624.2016.1225076; Liu ZZ, 2020, INT J MOL SCI, V21, DOI 10.3390/ijms21020422; Longcore T, 2015, PHILOS T R SOC B, V370, DOI 10.1098/rstb.2014.0125; Longcore T, 2010, CURR BIOL, V20, pR893, DOI 10.1016/j.cub.2010.09.011; Ludvigsen M, 2018, SCI ADV, V4, DOI 10.1126/sciadv.aap9887; Lunn RM, 2017, SCI TOTAL ENVIRON, V607, P1073, DOI 10.1016/j.scitotenv.2017.07.056; Macgregor CJ, 2019, ECOSPHERE, V10, DOI 10.1002/ecs2.2550; Macgregor CJ, 2017, GLOBAL CHANGE BIOL, V23, P697, DOI 10.1111/gcb.13371; Macgregor CJ, 2015, ECOL ENTOMOL, V40, P187, DOI 10.1111/een.12174; Maggi E, 2020, FUNCT ECOL, V34, P694, DOI 10.1111/1365-2435.13485; Maisse G., 1996, Productions Animales (Paris), V9, P71; Malpaux B., 1996, Productions Animales (Paris), V9, P9; Marchand F, 2017, BIODIVERS DATA J, V5, DOI 10.3897/BDJ.5.e15125; Marshall J, 2017, CURR BIOL, V27, pR494, DOI 10.1016/j.cub.2017.03.012; Massetti L, 2018, URBAN FOR URBAN GREE, V34, P71, DOI 10.1016/j.ufug.2018.05.015; Mathews F, 2015, PHILOS T R SOC B, V370, DOI 10.1098/rstb.2014.0124; Maurer AS, 2019, HERPETOL CONSERV BIO, V14, P105; May D, 2019, ENVIRON POLLUT, V251, P600, DOI 10.1016/j.envpol.2019.05.016; McClung CR, 2006, PLANT CELL, V18, P792, DOI 10.1105/tpc.106.040980; McLaren JD, 2018, ECOL LETT, V21, P356, DOI 10.1111/ele.12902; McMahon TA, 2017, ECOLOGY, V98, P1290, DOI 10.1002/ecy.1770; Mendoza J, 2014, NEUROSCIENCE, V282, P230, DOI 10.1016/j.neuroscience.2014.07.081; Meyer LA, 2013, ECOL APPL, V23, P1322, DOI 10.1890/12-2007.1; Millius Arthur, 2019, F1000Res, V8, DOI 10.12688/f1000research.18158.1; Minnaar C, 2015, J APPL ECOL, V52, P522, DOI 10.1111/1365-2664.12381; Miyatake T, 2016, J ECON ENTOMOL, V109, P2551, DOI 10.1093/jee/tow225; Moaraf S, 2020, NEUROSCI LETT, V716, DOI 10.1016/j.neulet.2019.134639; Moerkens R, 2016, ACTA HORTIC, V1134, P119, DOI 10.17660/ActaHortic.2016.1134.16; Mora C, 2007, P ROY SOC B-BIOL SCI, V274, P1023, DOI 10.1098/rspb.2006.0338; Moriya T, 1996, J EXP ZOOL, V276, P11, DOI 10.1002/(SICI)1097-010X(19960901)276:1&lt;11::AID-JEZ2&gt;3.0.CO;2-8; Mouritsen H, 2004, CURR BIOL, V14, P1946, DOI 10.1016/j.cub.2004.10.025; Mouritsen H, 2004, P NATL ACAD SCI USA, V101, P14294, DOI 10.1073/pnas.0405968101; Mure LS, 2018, SCIENCE, V359, P1232, DOI 10.1126/science.aao0318; Murphy BA, 2019, J EQUINE VET SCI, V76, P14, DOI 10.1016/j.jevs.2019.02.026; Nair GB, 2015, LUMINESCENCE, V30, P1167, DOI 10.1002/bio.2919; Nakamichi N, 2011, PLANT CELL PHYSIOL, V52, P1709, DOI 10.1093/pcp/pcr118; Nakane Y, 2013, NAT COMMUN, V4, DOI 10.1038/ncomms3108; Nakane Y, 2010, P NATL ACAD SCI USA, V107, P15264, DOI 10.1073/pnas.1006393107; Nayak G, 2020, CELL REP, V30, P672, DOI 10.1016/j.celrep.2019.12.043; Nickla DL, 2016, EXP EYE RES, V146, P189, DOI 10.1016/j.exer.2016.03.003; Niessner C, 2011, PLOS ONE, V6, DOI 10.1371/journal.pone.0020091; NISSILA J, 2012, EUR PSYCHIAT S1, V27; Nissila J, 2012, J COMP PHYSIOL A, V198, P833, DOI 10.1007/s00359-012-0754-x; Niwa Y, 2013, P NATL ACAD SCI USA, V110, P13666, DOI 10.1073/pnas.1220004110; Numata H, 2015, ZOOL LETT, V1, DOI 10.1186/s40851-014-0003-y; Oakley TH, 2015, ANNU REV ECOL EVOL S, V46, P237, DOI 10.1146/annurev-ecolsys-110512-135907; OLCESE JM, 1981, COMP BIOCHEM PHYS A, V70, P69, DOI 10.1016/0300-9629(81)90396-0; Olsson P, 2018, BEHAV ECOL, V29, P273, DOI 10.1093/beheco/arx133; Oonincx DGAB, 2016, J INSECT PHYSIOL, V95, P133, DOI 10.1016/j.jinsphys.2016.10.006; Ouyang JQ, 2015, BIOL LETTERS, V11, DOI 10.1098/rsbl.2015.0517; Owens ACS, 2020, BIOL CONSERV, V241, DOI 10.1016/j.biocon.2019.108259; Pan JM, 2015, PLOS ONE, V10, DOI 10.1371/journal.pone.0135330; Pankey S, 2010, J COMP PHYSIOL B, V180, P1205, DOI 10.1007/s00360-010-0490-x; Paris TM, 2017, INSECTS, V8, DOI 10.3390/insects8030088; Park JA, 2015, OCEAN COAST MANAGE, V116, P311, DOI 10.1016/j.ocecoaman.2015.08.012; Park JH, 2015, J KOREAN SOC APPL BI, V58, P373, DOI 10.1007/s13765-015-0056-4; Parvin R, 2014, WORLD POULTRY SCI J, V70, P543, DOI 10.1017/S0043933914000592; Parvin R, 2014, WORLD POULTRY SCI J, V70, P557, DOI 10.1017/S0043933914000609; Paul JR, 2016, NAT COMMUN, V7, DOI 10.1038/ncomms13470; Pawson SM, 2014, ECOL APPL, V24, P1561, DOI 10.1890/14-0468.1; Pegoraro M, 2011, WIRES RNA, V2, P312, DOI 10.1002/wrna.58; Perez JH, 2019, TRENDS ENDOCRIN MET, V30, P39, DOI 10.1016/j.tem.2018.10.005; Perry Gad, 2008, P239; Peschel N, 2011, FEBS LETT, V585, P1435, DOI 10.1016/j.febslet.2011.02.028; Peters JL, 2005, J PINEAL RES, V38, P209, DOI 10.1111/j.1600-079X.2004.00195.x; Petsakou A, 2015, CELL, V162, P823, DOI 10.1016/j.cell.2015.07.010; PICKARD GE, 1994, NEUROSCI LETT, V171, P109, DOI 10.1016/0304-3940(94)90617-3; Polak T, 2011, J ZOOL, V285, P21, DOI 10.1111/j.1469-7998.2011.00808.x; Porter ML, 2012, P ROY SOC B-BIOL SCI, V279, P3, DOI 10.1098/rspb.2011.1819; Prayag Abhishek S, 2019, Clocks Sleep, V1, P193, DOI 10.3390/clockssleep1010017; Raap T., 2018, FACULTEIT WETENSCHAP, P275; Raap T, 2016, SCI REP-UK, V6, DOI 10.1038/srep35626; Raap T, 2016, ENVIRON POLLUT, V218, P909, DOI 10.1016/j.envpol.2016.08.024; Raap T, 2016, ENVIRON POLLUT, V215, P125, DOI 10.1016/j.envpol.2016.04.100; Raap T, 2015, SCI REP-UK, V5, DOI 10.1038/srep13557; Ramos BCR, 2014, PLOS ONE, V9, DOI 10.1371/journal.pone.0106252; Randel N, 2016, PHILOS T R SOC B, V371, DOI 10.1098/rstb.2015.0042; Rehman M, 2017, ENVIRON SCI POLLUT R, V24, P24743, DOI 10.1007/s11356-017-0333-3; Reiter RJ, 1997, FRONT HORM RES, V23, P81; REITER RJ, 1991, MOL CELL ENDOCRINOL, V79, pC153, DOI 10.1016/0303-7207(91)90087-9; Renthlei Z, 2019, ENVIRON POLLUT, V255, DOI 10.1016/j.envpol.2019.113278; Riley WD, 2013, BIOL CONSERV, V158, P140, DOI 10.1016/j.biocon.2012.09.022; Robertson K, 2016, WILDLIFE RES, V43, P27, DOI 10.1071/WR15138; Rocha RJM, 2014, PLOS ONE, V9, DOI 10.1371/journal.pone.0105863; Rocha RJM, 2013, AQUACULTURE, V402, P38, DOI 10.1016/j.aquaculture.2013.03.028; Rodriguez A, 2017, J NAT CONSERV, V39, P68, DOI 10.1016/j.jnc.2017.07.001; Roh HJ, 2018, AQUACULTURE, V493, P176, DOI 10.1016/j.aquaculture.2018.04.045; Ronconi RA, 2015, J ENVIRON MANAGE, V147, P34, DOI 10.1016/j.jenvman.2014.07.031; Rotics S, 2011, J MAMMAL, V92, P159, DOI 10.1644/10-MAMM-A-112.1; Rotics S, 2011, CHRONOBIOL INT, V28, P70, DOI 10.3109/07420528.2010.525674; Rougvie A. E., 2013, DEV TIMING, V105; Rowe MH, 2002, NEWS PHYSIOL SCI, V17, P93, DOI 10.1152/nips.01376.2001; Rowse EG, 2016, PLOS ONE, V11, DOI 10.1371/journal.pone.0150884; Ruf T, 2015, BIOL REV, V90, P891, DOI 10.1111/brv.12137; Russ A, 2015, J ORNITHOL, V156, P123, DOI 10.1007/s10336-014-1105-1; Russart KLG, 2018, PHYSIOL BEHAV, V190, P82, DOI 10.1016/j.physbeh.2017.08.029; Ryo M, 2016, PLANT SIGNAL BEHAV, V11, DOI 10.1080/15592324.2015.1116661; Saini C, 2019, COMP BIOCHEM PHYS A, V233, P84, DOI 10.1016/j.cbpa.2019.04.002; Saini R, 2019, BMC BIOL, V17, DOI 10.1186/s12915-018-0623-3; Sanders D, 2018, CURR BIOL, V28, P2474, DOI 10.1016/j.cub.2018.05.078; Sanders D, 2015, SCI REP-UK, V5, DOI 10.1038/srep15232; Sarrazin F, 2016, SCIENCE, V351, P922, DOI 10.1126/science.aad6756; Saunders DS, 2012, PHYSIOL ENTOMOL, V37, P207, DOI 10.1111/j.1365-3032.2012.00837.x; Schirmer AE, 2014, J EXP BIOL, V217, P3853, DOI 10.1242/jeb.102947; Schoech SJ, 2013, J EXP ZOOL PART A, V319, P527, DOI 10.1002/jez.1816; Scholz S, 2008, MOL CELL ENDOCRINOL, V293, P57, DOI 10.1016/j.mce.2008.06.008; Schulze PSC, 2014, TRENDS BIOTECHNOL, V32, P423, DOI 10.1016/j.tibtech.2014.06.001; Schumacher J, 2017, FUNGAL GENET BIOL, V106, P26, DOI 10.1016/j.fgb.2017.06.002; Shichida Y, 2009, PHILOS T R SOC B, V364, P2881, DOI 10.1098/rstb.2009.0051; Shiga S, 2007, PHOTOCHEM PHOTOBIOL, V83, P76, DOI 10.1562/2006-03-31-IR-863; Shiga S, 2013, FRONT PHYSIOL, V4, DOI 10.3389/fphys.2013.00069; Shin HS, 2013, J PHOTOCH PHOTOBIO B, V127, P108, DOI 10.1016/j.jphotobiol.2013.07.026; Shubin N, 2009, NATURE, V457, P818, DOI 10.1038/nature07891; Silva FS, 2015, MEM I OSWALDO CRUZ, V110, P801, DOI 10.1590/0074-02760150132; Singh D, 2015, RENEW SUST ENERG REV, V49, P139, DOI 10.1016/j.rser.2015.04.117; Singh J, 2012, HORM BEHAV, V61, P527, DOI 10.1016/j.yhbeh.2012.01.015; Solov'yov IA, 2010, BIOPHYS J, V99, P40, DOI 10.1016/j.bpj.2010.03.053; Song H, 2017, EXP EYE RES, V160, P21, DOI 10.1016/j.exer.2017.04.004; Song JA, 2015, BIOL RHYTHM RES, V46, P121, DOI 10.1080/09291016.2014.963947; Spaethe J, 2005, J EXP BIOL, V208, P2347, DOI 10.1242/jeb.01634; Spitschan M, 2017, NEUROSCI BIOBEHAV R, V78, P24, DOI 10.1016/j.neubiorev.2017.04.016; Steindal IAF, 2019, BIOLOGY-BASEL, V8, DOI 10.3390/biology8010017; Stockl AL, 2019, J COMP PHYSIOL A, V205, P399, DOI 10.1007/s00359-019-01328-2; Stone EL, 2012, GLOBAL CHANGE BIOL, V18, P2458, DOI 10.1111/j.1365-2486.2012.02705.x; Studnicka F., 1905, PARIETALORGANE, V5, P1; Suetsugu N, 2013, PLANT CELL PHYSIOL, V54, P8, DOI 10.1093/pcp/pcs165; Sullivan BG, 2016, N AM J FISH MANAGE, V36, P1000, DOI 10.1080/02755947.2016.1141123; Sullivan SMP, 2019, ECOL APPL, V29, DOI 10.1002/eap.1821; Svrcek C, 2004, J ENVIRON ENG SCI, V3, P155, DOI 10.1139/S04-010; Tagua VG, 2015, P NATL ACAD SCI USA, V112, P15130, DOI 10.1073/pnas.1514637112; Takahashi A, 2016, GEN COMP ENDOCR, V232, P101, DOI 10.1016/j.ygcen.2016.01.008; Takahashi JS, 1996, NATURE, V382, P117, DOI 10.1038/382117a0; Talathi SS, 2009, NEUROSCI LETT, V455, P145, DOI 10.1016/j.neulet.2009.03.057; Tamir R, 2017, SCI REP-UK, V7, DOI 10.1038/srep42329; Temple SE, 2008, J EXP BIOL, V211, P3879, DOI 10.1242/jeb.020289; Terakita A., 2015, OPTOGENETICS LIGHT S, P77; Tomioka K, 2015, CURR OPIN INSECT SCI, V7, P58, DOI 10.1016/j.cois.2014.12.006; Tomioka K, 2012, J COMP PHYSIOL B, V182, P729, DOI 10.1007/s00360-012-0651-1; Tomioka K, 2010, CELL MOL LIFE SCI, V67, P1397, DOI 10.1007/s00018-009-0232-y; Tong MQ, 2013, BIOL RHYTHM RES, V44, P519, DOI 10.1080/09291016.2012.704801; Tonsfeldt KJ, 2012, MOL CELL ENDOCRINOL, V349, P3, DOI 10.1016/j.mce.2011.07.003; Torres-Farfan C, 2020, CURR OPIN PHYSIOL, V13, P128, DOI 10.1016/j.cophys.2019.11.005; Tosini G, 1996, J THERM BIOL, V21, P191, DOI 10.1016/0306-4565(96)00002-2; Tosini G, 2001, PHYSIOL BEHAV, V72, P461, DOI 10.1016/S0031-9384(00)00423-6; Touzot M, 2019, CONSERV PHYSIOL, V7, DOI 10.1093/conphys/coz002; Truscott Z, 2017, WILDLIFE RES, V44, P127, DOI 10.1071/WR16143; Ukai H, 2010, ANNU REV PHYSIOL, V72, P579, DOI 10.1146/annurev-physiol-073109-130051; Underwood CN, 2017, J ANIM ECOL, V86, P781, DOI 10.1111/1365-2656.12670; UNDERWOOD H, 1989, EXPERIENTIA, V45, P914, DOI 10.1007/BF01953048; Urrestarazu M, 2016, HORTSCIENCE, V51, P268, DOI 10.21273/HORTSCI.51.3.268; van Geffen KG, 2015, INSECT CONSERV DIVER, V8, P282, DOI 10.1111/icad.12116; van Langevelde F, 2017, BIOL LETTERS, V13, DOI 10.1098/rsbl.2016.0874; Vancura P, 2016, PLOS ONE, V11, DOI 10.1371/journal.pone.0164665; Vatine G, 2011, FEBS LETT, V585, P1485, DOI 10.1016/j.febslet.2011.04.007; Verra DM, 2011, INVEST OPHTH VIS SCI, V52, P5111, DOI 10.1167/iovs.11-75301; Viets K, 2016, TRENDS GENET, V32, P638, DOI 10.1016/j.tig.2016.07.004; Voigt CC, 2017, PLOS ONE, V12, DOI 10.1371/journal.pone.0177748; von Frisch K, 1911, PFLUG ARCH GES PHYS, V138, P319; Votsi NEP, 2017, ENVIRON POLLUT, V221, P459, DOI 10.1016/j.envpol.2016.12.015; Wakefield A, 2015, ROY SOC OPEN SCI, V2, DOI 10.1098/rsos.150291; Warrant E., 2019, ENCY ANIMAL BEHAV, P64, DOI [10.1016/B978-0-12-809633-8.01303-0, DOI 10.1016/B978-0-12-809633-8.01303-0]; Welkie DG, 2019, TRENDS MICROBIOL, V27, P231, DOI 10.1016/j.tim.2018.11.002; West AC, 2018, CURR OPIN PHYSIOL, V5, P1, DOI 10.1016/j.cophys.2018.04.006; Whitmore D, 1998, NAT NEUROSCI, V1, P701; Wijgerde T, 2012, AQUACULTURE, V344, P188, DOI 10.1016/j.aquaculture.2012.03.025; Wilde A, 2017, FEMS MICROBIOL REV, V41, P900, DOI 10.1093/femsre/fux045; Willmott NJ, 2018, PEERJ, V6, DOI 10.7717/peerj.5599; Witherington B. E., 2003, FLA MAR RES INST TEC, P1; Wojciechowska R, 2016, SCI HORTIC-AMSTERDAM, V211, P179, DOI 10.1016/j.scienta.2016.08.021; Wood S, 2018, GEN COMP ENDOCR, V258, P222, DOI 10.1016/j.ygcen.2017.06.029; Wood S, 2014, J ENDOCRINOL, V222, pR39, DOI 10.1530/JOE-14-0141; Wu JY, 2013, J CHEM TECHNOL BIOT, V88, P1841, DOI 10.1002/jctb.4038; Xu YC, 2016, OPTIK, V127, P7193, DOI 10.1016/j.ijleo.2016.05.056; Yang YF, 2018, POULTRY SCI, V97, P1980, DOI 10.3382/ps/pey065; Yang YF, 2016, SCI REP-UK, V6, DOI 10.1038/srep25972; Yeh N, 2014, RENEW SUST ENERG REV, V32, P611, DOI 10.1016/j.rser.2014.01.047; Yon F, 2016, NEW PHYTOL, V209, P1058, DOI 10.1111/nph.13681; Yu ZZ, 2019, NAT REV MICROBIOL, V17, P25, DOI 10.1038/s41579-018-0109-x; ZACHMANN A, 1992, NATO ADV SCI INST SE, V236, P149; Zamborszky J, 2014, FUNGAL GENET BIOL, V71, P52, DOI 10.1016/j.fgb.2014.08.014; Zapata MJ, 2019, ESTUAR COAST, V42, P309, DOI 10.1007/s12237-018-0479-3; Zhang QL, 2019, FRONT GENET, V10, DOI 10.3389/fgene.2019.00877; Zhang XJ, 2019, ENVIRON POLLUT, V249, P904, DOI 10.1016/j.envpol.2019.03.008; Zhao XB, 2014, ZOOL SCI, V31, P781, DOI 10.2108/zs130237; 2010, BIOL CLOCK FISH, P1</t>
  </si>
  <si>
    <t>Adcock D, 2007, AUST J EXP AGR, V47, P1245, DOI 10.1071/EA06250; Ahanger MA, 2017, AOB PLANTS, V9, DOI 10.1093/aobpla/plx025; Ahmed D, 2014, ANTIOXIDANTS-BASEL, V3, P671, DOI 10.3390/antiox3040671; Machado RMA, 2017, HORTICULTURAE, V3, DOI 10.3390/horticulturae3020030; Arnao MB, 2015, AMINO ACIDS IN HIGHER PLANTS, P390, DOI 10.1079/9781780642635.0390; Arnao M.B., 2018, NEUROTRANSMITTERS PL, P71, DOI [10.1201/b22467, DOI 10.1201/B22467]; Arnao M. B., 2014, ADV BOT, V2014, P1, DOI [10.1155/2014/815769, DOI 10.1155/2014/815769]; Arnao MB, 2006, PLANT SIGNAL BEHAV, V1, P89, DOI 10.4161/psb.1.3.2640; Arnao MB, 2019, TRENDS PLANT SCI, V24, P38, DOI 10.1016/j.tplants.2018.10.010; Arnao MB, 2014, TRENDS PLANT SCI, V19, P789, DOI 10.1016/j.tplants.2014.07.006; Arnao MB, 2013, J PINEAL RES, V55, P149, DOI 10.1111/jpi.12055; Arshad M. A., 1992, American Journal of Alternative Agriculture, V7, P25, DOI 10.1017/S0889189300004410; Balks MR, 2016, CELEBRATING SOIL DIS, P119; Barthod J, 2018, J ENVIRON MANAGE, V222, P207, DOI 10.1016/j.jenvman.2018.05.079; Cai SY, 2017, J PINEAL RES, V62, DOI 10.1111/jpi.12387; Chen YE, 2018, PHYSIOL PLANTARUM, V164, P349, DOI 10.1111/ppl.12737; Chen ZP, 2017, FREE RADICAL BIO MED, V108, P465, DOI 10.1016/j.freeradbiomed.2017.04.009; Choi GH, 2019, BIOMOLECULES, V9, DOI 10.3390/biom9100589; Choudhury FK, 2017, PLANT J, V90, P856, DOI 10.1111/tpj.13299; Corpas Francisco J., 2015, Plants-Basel, V4, P240, DOI 10.3390/plants4020240; DalCorso G, 2012, PLANTS HEAVY METALS, P1, DOI DOI 10.1007/978-94-007-4441-7_1; Dawood MG, 2015, ACTA BIOL COLOMB, V20, P223, DOI 10.15446/abc.v20n2.43291; Debnath B, 2018, MOLECULES, V23, DOI 10.3390/molecules23020388; Dhole A.M., 2018, J ANAL PHARM RES, V7, P188, DOI [10.15406/japlr.2018.07.00224, DOI 10.15406/JAPLR.2018.07.00224]; DUBBELS R, 1995, J PINEAL RES, V18, P28, DOI 10.1111/j.1600-079X.1995.tb00136.x; Dubocovich ML, 1997, N-S ARCH PHARMACOL, V355, P365, DOI 10.1007/PL00004956; El-Esawi MA, 2017, OXID MED CELL LONGEV, V2017, DOI 10.1155/2017/5604746; Elkelish AA, 2020, ENVIRON EXP BOT, V171, DOI 10.1016/j.envexpbot.2019.103946; Elkelish AA, 2019, PLANT PHYSIOL BIOCH, V137, P144, DOI 10.1016/j.plaphy.2019.02.004; Erland LAE, 2018, FUNCT PLANT BIOL, V45, P58, DOI 10.1071/FP16384; Fageria N., 2006, PHYSL CROP PRODUCTIO, P356; Fageria NK, 2009, COMMUN SOIL SCI PLAN, V40, P1148, DOI 10.1080/00103620902754127; Fageria NK, 2014, ADV AGRON, V128, P221, DOI 10.1016/B978-0-12-802139-2.00006-8; Fageria NK, 2004, RED SOILS OF CHINA: THEIR NATURE, MANAGEMENT AND UTILIZATION, P219; FAGERIA NK, 1991, COMMUN SOIL SCI PLAN, V22, P1631, DOI 10.1080/00103629109368524; Farag M, 2017, PLANT PHYSIOL BIOCH, V111, P166, DOI 10.1016/j.plaphy.2016.11.024; Felle HH, 2008, J PLANT PHYSIOL, V165, P52, DOI 10.1016/j.jplph.2007.08.006; Felle HH, 2009, MOL PLANT MICROBE IN, V22, P1179, DOI 10.1094/MPMI-22-9-1179; Foy C.D., 1992, ADV SOIL SCI, P97, DOI DOI 10.1007/978-1-4612-2894-3_5; Gong B, 2014, FREE RADICAL BIO MED, V71, P36, DOI 10.1016/j.freeradbiomed.2014.02.018; Gong XQ, 2017, MOLECULES, V22, DOI 10.3390/molecules22091542; Goulding KWT, 2016, SOIL USE MANAGE, V32, P390, DOI 10.1111/sum.12270; Grattan S.R., 1998, SCI HORTIC, V78, P127, DOI DOI 10.1016/S0304-4238(98)00192-7; Gu Q, 2017, PLANT SCI, V261, P28, DOI 10.1016/j.plantsci.2017.05.001; Hacisevici A., 2018, MELATONIN MOL BIOL C, P59, DOI DOI 10.5772/INTECHOPEN.79421; Hardeland R, 2016, FRONT PLANT SCI, V7, DOI 10.3389/fpls.2016.00198; Hasan MK, 2015, FRONT PLANT SCI, V6, DOI 10.3389/fpls.2015.00601; Hasanuzzaman M, 2014, BIOMED RES INT, V2014, DOI 10.1155/2014/589341; HATTORI A, 1995, BIOCHEM MOL BIOL INT, V35, P627; Haydari M, 2019, ANTIOXIDANTS-BASEL, V8, DOI 10.3390/antiox8110547; Huang P, 2018, PAK J BOT, V50, P1259; Hwang OJ, 2019, INT J MOL SCI, V20, DOI 10.3390/ijms20205173; Hwang OJ, 2018, J PINEAL RES, V65, DOI 10.1111/jpi.12495; Jiang CQ, 2016, ACTA PHYSIOL PLANT, V38, DOI 10.1007/s11738-016-2101-2; Kaur H, 2015, PLANT SIGNAL BEHAV, V10, DOI 10.1080/15592324.2015.1049788; Kaveh H, 2011, J BIOL ENV SCI, V5, P159; Ke QB, 2018, FRONT PLANT SCI, V9, DOI 10.3389/fpls.2018.00914; Kim K, 2010, J HAZARD MATER, V181, P74, DOI 10.1016/j.jhazmat.2010.04.089; Kobylinska A, 2016, BIOMETALS, V29, P1059, DOI 10.1007/s10534-016-9977-6; Kobylinska A, 2017, FRONT PLANT SCI, V8, DOI 10.3389/fpls.2017.01560; Lauchli A, 2012, PLANT STRESS PHYSIOLOGY, P194, DOI 10.1079/9781845939953.0194; Lager I, 2010, PLANT CELL ENVIRON, V33, P1513, DOI 10.1111/j.1365-3040.2010.02161.x; Lalita Batra, 2004, Journal of the Indian Society of Soil Science, V52, P160; Lee MC, 2017, COMP BIOCHEM PHYS A, V214, P79, DOI 10.1016/j.cbpa.2017.09.014; Li C, 2012, J PINEAL RES, V53, P298, DOI 10.1111/j.1600-079X.2012.00999.x; Li H, 2017, FRONT PLANT SCI, V8, DOI 10.3389/fpls.2017.00295; Li MQ, 2016, J PINEAL RES, V61, P291, DOI 10.1111/jpi.12346; Li XJ, 2017, PLANT GROWTH REGUL, V83, P441, DOI 10.1007/s10725-017-0310-3; Liang CZ, 2015, J PINEAL RES, V59, P91, DOI 10.1111/jpi.12243; Lin LJ, 2018, ENVIRON MONIT ASSESS, V190, DOI 10.1007/s10661-018-6481-1; Liu N, 2015, J PLANT PHYSIOL, V186, P68, DOI 10.1016/j.jplph.2015.07.012; Liu N, 2015, SCI HORTIC-AMSTERDAM, V181, P18, DOI 10.1016/j.scienta.2014.10.049; Long A, 2017, FRONT PLANT SCI, V8, DOI 10.3389/fpls.2017.00185; Luo HS, 2018, PLOS ONE, V13, DOI 10.1371/journal.pone.0196952; Malpaux B, 2001, J BIOL RHYTHM, V16, P336, DOI 10.1177/074873001129002051; Martinez V, 2018, MOLECULES, V23, DOI 10.3390/molecules23030535; MISRA S, 1989, THEOR APPL GENET, V78, P161, DOI 10.1007/BF00288793; Mosaad ISM, 2020, J PLANT NUTR, V43, P354, DOI 10.1080/01904167.2019.1676901; Moussa H. R., 2017, International Journal of Vegetable Science, V23, P233, DOI 10.1080/19315260.2016.1243184; Moustafa-Farag M, 2020, ANTIOXIDANTS-BASEL, V9, DOI 10.3390/antiox9090809; Moustafa-Farag M, 2020, BIOMOLECULES, V10, DOI 10.3390/biom10010054; Moustafa-Farag M, 2016, J PLANT NUTR, V39, P1989, DOI 10.1080/01904167.2015.1105263; Munns R, 2008, ANNU REV PLANT BIOL, V59, P651, DOI 10.1146/annurev.arplant.59.032607.092911; Murtaza G, 2006, AGR WATER MANAGE, V81, P98, DOI 10.1016/j.agwat.2005.03.003; Nawaz MA, 2016, FRONT PLANT SCI, V7, DOI 10.3389/fpls.2016.00714; Nawaz MA, 2018, J PLANT PHYSIOL, V220, P115, DOI 10.1016/j.jplph.2017.11.003; Ni J, 2018, MOLECULES, V23, DOI 10.3390/molecules23040799; Pagani A, 2012, SOIL SCI SOC AM J, V76, P1877, DOI 10.2136/sssaj2012.0119; Pathak H, 1998, SOIL BIOL BIOCHEM, V30, P695, DOI 10.1016/S0038-0717(97)00208-3; POEGGELER B, 1994, J PINEAL RES, V17, P1, DOI 10.1111/j.1600-079X.1994.tb00106.x; Posmyk MM, 2008, J PINEAL RES, V45, P24, DOI 10.1111/j.1600-079X.2007.00552.x; Qadir M, 2007, ADV AGRON, V96, P197, DOI 10.1016/S0065-2113(07)96006-X; Qadir M, 2004, SCI TOTAL ENVIRON, V323, P1, DOI 10.1016/j.scitotenv.2003.10.012; Rangani J, 2016, FRONT PLANT SCI, V7, DOI 10.3389/fpls.2016.00050; Reiter RJ, 2014, PHYSIOLOGY, V29, P325, DOI 10.1152/physiol.00011.2014; Saleh A. A. H., 2007, American Journal of Plant Physiology, V2, P344; SANCHEZ PA, 1981, ADV AGRON, V34, P279, DOI 10.1016/S0065-2113(08)60889-5; Savvides A, 2016, TRENDS PLANT SCI, V21, P329, DOI 10.1016/j.tplants.2015.11.003; Sharma BR, 2005, AGR WATER MANAGE, V78, P136, DOI 10.1016/j.agwat.2005.04.019; Soliman M, 2019, PLANTS-BASEL, V8, DOI 10.3390/plants8120562; Soliman MH, 2018, BOT STUD, V59, DOI 10.1186/s40529-018-0222-1; Sreenivasulu N, 2000, PHYSIOL PLANTARUM, V109, P435, DOI 10.1034/j.1399-3054.2000.100410.x; Sumner D.A., 2003, EXOTIC PESTS DIS, P1; Sunkar R, 2006, PLANT CELL, V18, P2051, DOI 10.1105/tpc.106.041673; Suzuki N, 2012, PLANT CELL ENVIRON, V35, P259, DOI 10.1111/j.1365-3040.2011.02336.x; SZAFRANSKA K, 2016, FRONT PLANT SCI, V7, DOI DOI 10.3389/FPLS.2016.01663; Tan XY, 2019, INT J MOL SCI, V20, DOI 10.3390/ijms20215355; Ting KN, 1999, BRIT J PHARMACOL, V127, P987, DOI 10.1038/sj.bjp.0702612; Tiwari G, 2018, SCI REP-UK, V8, DOI 10.1038/s41598-018-35565-3; Wang LY, 2016, PHOTOSYNTHETICA, V54, P19, DOI 10.1007/s11099-015-0140-3; Wang P, 2012, J PINEAL RES, V53, P11, DOI 10.1111/j.1600-079X.2011.00966.x; Wang YP, 2018, J EXP BOT, V69, P963, DOI 10.1093/jxb/erx473; Weaver DR, 1999, LUNG BIOL HEALTH DIS, V133, P197; Wei W, 2015, J EXP BOT, V66, P695, DOI 10.1093/jxb/eru392; Wen D, 2016, FRONT PLANT SCI, V7, DOI 10.3389/fpls.2016.00718; Wu YP, 2013, EUR J SOIL BIOL, V54, P32, DOI 10.1016/j.ejsobi.2012.10.006; Xu JH, 2016, PLANT PHYSIOL BIOCH, V109, P561, DOI 10.1016/j.plaphy.2016.11.002; Xu T, 2019, FRONT PLANT SCI, V10, DOI 10.3389/fpls.2019.01388; Yadav S, 2013, PLANT SIGNAL BEHAV, V8, DOI 10.4161/psb.23196; Yang M, 2015, PLOS ONE, V10, DOI 10.1371/journal.pone.0130963; Yu YC, 2018, FRONT PLANT SCI, V9, DOI 10.3389/fpls.2018.00256; Zeng L, 2018, J INTEGR AGR, V17, P328, DOI [10.1016/s2095-3119(17)61757-x, 10.1016/S2095-3119(17)61757-X]; Zhang HJ, 2014, J PINEAL RES, V57, P269, DOI 10.1111/jpi.12167; Zhang JR, 2017, FUNCT PLANT BIOL, V44, P961, DOI 10.1071/FP17003; Zhang N, 2017, SCI REP-UK, V7, DOI 10.1038/s41598-017-00566-1; Zhang Y., 2013, ASCORBIC ACID PLANTS, P7, DOI [10.1007/978-1-4614-4127-4., DOI 10.1007/978-1-4614-4127-4_2, 10.1007/978-1-4614-4127-4_2]; Zhao D, 2019, FRONT ENDOCRINOL, V10, DOI 10.3389/fendo.2019.00249; Zhao G, 2018, INT J MOL SCI, V19, DOI 10.3390/ijms19071912; Zhou XT, 2016, FRONT PLANT SCI, V7, DOI 10.3389/fpls.2016.01823; Zhu YL, 1999, PLANT PHYSIOL, V121, P1169, DOI 10.1104/pp.121.4.1169; Zorb C, 2019, PLANT BIOLOGY, V21, P31, DOI 10.1111/plb.12884; Zuo ZY, 2017, MOLECULES, V22, DOI 10.3390/molecules22101727</t>
  </si>
  <si>
    <t>Aghdam MS, 2020, FOOD CHEM, V303, DOI 10.1016/j.foodchem.2019.125385; Aghdam MS, 2019, FOOD CHEM, V275, P549, DOI 10.1016/j.foodchem.2018.09.157; Ahammed GJ, 2019, ENVIRON EXP BOT, V161, P303, DOI 10.1016/j.envexpbot.2018.06.006; Ahmad S, 2019, PEERJ, V7, DOI 10.7717/peerj.7793; Alam MN, 2018, BMC GENOMICS, V19, DOI 10.1186/s12864-018-4588-y; Antoniou C, 2017, J PINEAL RES, V62, DOI 10.1111/jpi.12401; Arnao MB, 2019, APPL SCI-BASEL, V9, DOI 10.3390/app9245293; Arnao MB, 2020, AGRONOMY-BASEL, V10, DOI 10.3390/agronomy10010095; Arnao MB, 2019, TRENDS PLANT SCI, V24, P38, DOI 10.1016/j.tplants.2018.10.010; Arnao MB, 2015, J PINEAL RES, V59, P133, DOI 10.1111/jpi.12253; Arnao MB, 2014, TRENDS PLANT SCI, V19, P789, DOI 10.1016/j.tplants.2014.07.006; Arora D, 2017, FREE RADICAL BIO MED, V106, P315, DOI 10.1016/j.freeradbiomed.2017.02.042; Astier J, 2018, J EXP BOT, V69, P3401, DOI 10.1093/jxb/erx420; Aydogan S, 2006, J ENDOCRINOL INVEST, V29, P281, DOI 10.1007/BF03345555; Back K, 2016, J PINEAL RES, V61, P426, DOI 10.1111/jpi.12364; Bailey-Serres J, 2019, NATURE, V575, P109, DOI 10.1038/s41586-019-1679-0; Bajwa VS, 2014, J PINEAL RES, V56, P238, DOI 10.1111/jpi.12115; Balabusta M, 2016, FRONT PLANT SCI, V7, DOI 10.3389/fpls.2016.00575; Ballare CL, 2011, PHOTOCH PHOTOBIO SCI, V10, P226, DOI 10.1039/c0pp90035d; Bartesaghi S, 2018, REDOX BIOL, V14, P618, DOI 10.1016/j.redox.2017.09.009; Baxter A, 2014, J EXP BOT, V65, P1229, DOI 10.1093/jxb/ert375; Bechtold U, 2018, J EXP BOT, V69, P2753, DOI 10.1093/jxb/ery157; Begara-Morales JC, 2015, J EXP BOT, V66, P5983, DOI 10.1093/jxb/erv306; Begara-Morales JC, 2014, J EXP BOT, V65, P527, DOI 10.1093/jxb/ert396; Berchner-Pfannschmidt U, 2008, J PINEAL RES, V45, P489, DOI 10.1111/j.1600-079X.2008.00622.x; Besson-Bard A, 2008, ANNU REV PLANT BIOL, V59, P21, DOI 10.1146/annurev.arplant.59.032607.092830; Bethke PC, 2004, PLANT CELL, V16, P332, DOI 10.1105/tpc.017822; BOYER JS, 1982, SCIENCE, V218, P443, DOI 10.1126/science.218.4571.443; Buet A, 2019, J EXP BOT, V70, P4461, DOI 10.1093/jxb/erz129; Bychkov I, 2019, PLANT PHYSIOL BIOCH, V144, P404, DOI 10.1016/j.plaphy.2019.10.013; Byeon Y, 2015, J PINEAL RES, V59, P448, DOI 10.1111/jpi.12274; Campbell WH, 2001, CELL MOL LIFE SCI, V58, P194, DOI 10.1007/PL00000847; Cassia R, 2019, REACTIVE OXYGEN, NITROGEN AND SULFUR SPECIES IN PLANTS: PRODUCTION, METABOLISM, SIGNALING AND DEFENSE MECHANISMS, VOLS 1-2, P555; Cen HF, 2020, PLANTS-BASEL, V9, DOI 10.3390/plants9020220; Chamizo-Ampudia A, 2016, PLANT CELL ENVIRON, V39, P2097, DOI 10.1111/pce.12739; Chen K, 2003, FOLIA MICROBIOL, V48, P389, DOI 10.1007/BF02931372; Chen TS, 2016, FUNCT PLANT BIOL, V43, P244, DOI 10.1071/FP15120; Nguyen CT, 2018, P NATL ACAD SCI USA, V115, P10178, DOI 10.1073/pnas.1807049115; Ciais P, 2005, NATURE, V437, P529, DOI 10.1038/nature03972; Corpas FJ, 2017, NITRIC OXIDE-BIOL CH, V68, P5, DOI 10.1016/j.niox.2016.10.009; Debnath B, 2019, INT J MOL SCI, V20, DOI 10.3390/ijms20051040; Ding W, 2018, J AGR FOOD CHEM, V66, P7701, DOI 10.1021/acs.jafc.8b02178; Dordas C., 2015, NITRIC OXIDE ACTION, P115; Dreyer A, 2018, ANTIOXIDANTS-BASEL, V7, DOI 10.3390/antiox7110169; DUBBELS R, 1995, J PINEAL RES, V18, P28, DOI 10.1111/j.1600-079X.1995.tb00136.x; Ecopolovici L., 2010, PLANT CELL ENVIRON, V33, P1582, DOI [10.1111/j.1365-3040.2010.02166.x, DOI 10.1111/J.1365-3040.2010.02166.X]; Elhamid E. M. A., 2014, Agricultural Sciences, V5, P1269, DOI 10.4236/as.2014.513135; Erland LAE, 2015, PLANT SIGNAL BEHAV, V10, DOI 10.1080/15592324.2015.1096469; Fares A, 2011, BIOCHEM BIOPH RES CO, V416, P331, DOI 10.1016/j.bbrc.2011.11.036; Fedoroff NV, 2010, SCIENCE, V327, P833, DOI 10.1126/science.1186834; Fichman Y, 2019, MOL PLANT, V12, P1203, DOI 10.1016/j.molp.2019.06.003; Fu JJ, 2017, SCI REP-UK, V7, DOI 10.1038/srep39865; Gao WY, 2018, MOLECULES, V23, DOI 10.3390/molecules23071580; Gill SS, 2010, PLANT PHYSIOL BIOCH, V48, P909, DOI 10.1016/j.plaphy.2010.08.016; Gong XQ, 2017, MOLECULES, V22, DOI 10.3390/molecules22091542; Gow AJ, 2004, AM J PHYSIOL-LUNG C, V287, pL262, DOI 10.1152/ajplung.00295.2003; Guillas I, 2013, FRONT PLANT SCI, V4, DOI [10.3389/fpls.2013.00553, 10.3389/fpls.2013.00341]; Gupta KJ, 2011, MITOCHONDRION, V11, P537, DOI 10.1016/j.mito.2011.03.005; Hardeland R, 2011, PROG NEUROBIOL, V93, P350, DOI 10.1016/j.pneurobio.2010.12.004; Hasan MK, 2018, SCI REP-UK, V8, DOI 10.1038/s41598-018-28561-0; Hasanuzzaman M, 2013, INT J MOL SCI, V14, P9643, DOI 10.3390/ijms14059643; HATTORI A, 1995, BIOCHEM MOL BIOL INT, V35, P627; He HY, 2020, PHYSIOL PLANTARUM, V170, P218, DOI 10.1111/ppl.13143; He JM, 2005, FUNCT PLANT BIOL, V32, P237, DOI 10.1071/FP04185; Hee Hong Jung, 2010, [JOURNAL OF ENVIRONMENTAL SCIENCE INTERNATIONAL, 한국환경과학회지], V19, P1323; Huang B, 2019, FRONT PLANT SCI, V10, DOI 10.3389/fpls.2019.00677; Igamberdiev AU, 2006, PLANTA, V223, P1033, DOI 10.1007/s00425-005-0146-3; Jahan MS, 2019, BMC PLANT BIOL, V19, DOI 10.1186/s12870-019-1992-7; Jenkins GI, 2009, ANNU REV PLANT BIOL, V60, P407, DOI 10.1146/annurev.arplant.59.032607.092953; Jiang YP, 2013, PHYSIOL PLANTARUM, V148, P133, DOI 10.1111/j.1399-3054.2012.01696.x; Kaur H, 2016, NITRIC OXIDE-BIOL CH, V59, P42, DOI 10.1016/j.niox.2016.07.001; Kaur H, 2015, PLANT SIGNAL BEHAV, V10, DOI 10.1080/15592324.2015.1049788; Kaya C, 2020, PHYSIOL PLANTARUM, V168, P256, DOI 10.1111/ppl.12976; Khan A, 2020, PLANTS-BASEL, V9, DOI 10.3390/plants9040407; Khan MA, 2019, PEERJ, V7, DOI 10.7717/peerj.7741; Kopczak A, 2007, J PINEAL RES, V43, P343, DOI 10.1111/j.1600-079X.2007.00484.x; Kul R., 2019, MELATONIN ROLE INCRE, DOI [10.5772/intechopen.82590, DOI 10.5772/INTECHOPEN.82590]; Lee HJ, 2016, J PINEAL RES, V61, P303, DOI 10.1111/jpi.12347; Lee HY, 2018, J PINEAL RES, V65, DOI 10.1111/jpi.12504; Lee HY, 2017, J PINEAL RES, V62, DOI 10.1111/jpi.12379; LERNER AB, 1958, J AM CHEM SOC, V80, P2587, DOI 10.1021/ja01543a060; Li H, 2017, FRONT PLANT SCI, V8, DOI 10.3389/fpls.2017.00295; Li X, 2018, MOLECULES, V23, DOI 10.3390/molecules23010165; Li ZG, 2019, PROTOPLASMA, V256, P471, DOI 10.1007/s00709-018-1311-4; Liang D, 2018, MOLECULES, V23, DOI 10.3390/molecules23030584; Liu JL, 2019, J AGR FOOD CHEM, V67, P2279, DOI 10.1021/acs.jafc.8b06580; Liu N, 2015, J PLANT PHYSIOL, V186, P68, DOI 10.1016/j.jplph.2015.07.012; Liu N, 2015, SCI HORTIC-AMSTERDAM, V181, P18, DOI 10.1016/j.scienta.2014.10.049; Lytvyn DI, 2016, FRONT PLANT SCI, V7, DOI 10.3389/fpls.2016.00430; Ma YE, 2017, FRONT PLANT SCI, V7, DOI 10.3389/fpls.2016.02068; Ruiz-Lozano JM, 2012, J EXP BOT, V63, P4033, DOI 10.1093/jxb/ers126; Martinez V, 2018, MOLECULES, V23, DOI 10.3390/molecules23030535; Miller G, 2009, SCI SIGNAL, V2, DOI 10.1126/scisignal.2000448; Nawaz MA, 2016, FRONT PLANT SCI, V6, DOI 10.3389/fpls.2015.01230; Nieves-Cordones M, 2019, ENVIRON EXP BOT, V161, P74, DOI 10.1016/j.envexpbot.2018.10.039; Ozcubukcu S, 2014, ACTA BIOL HUNG, V65, P47, DOI 10.1556/ABiol.65.2014.1.5; Palma JM, 2019, J EXP BOT, V70, P4405, DOI 10.1093/jxb/erz350; Parankusam S, 2017, FRONT PLANT SCI, V8, DOI 10.3389/fpls.2017.01582; Parida AK, 2005, ECOTOX ENVIRON SAFE, V60, P324, DOI 10.1016/j.ecoenv.2004.06.010; Piao SL, 2019, GLOBAL CHANGE BIOL, V25, P1922, DOI 10.1111/gcb.14619; Planchet E, 2005, PLANT J, V41, P732, DOI 10.1111/j.1365-313X.2005.02335.x; Posmyk MM, 2008, J PINEAL RES, V45, P24, DOI 10.1111/j.1600-079X.2007.00552.x; Qi ZY, 2018, MOLECULES, V23, DOI 10.3390/molecules23020386; Qiao YJ, 2019, PLANT PHYSIOL BIOCH, V139, P342, DOI 10.1016/j.plaphy.2019.03.037; Radi R, 2004, P NATL ACAD SCI USA, V101, P4003, DOI 10.1073/pnas.0307446101; Rockel P, 2002, J EXP BOT, V53, P103, DOI 10.1093/jexbot/53.366.103; Romero-Puertas MC, 2008, PROTEOMICS, V8, P1459, DOI 10.1002/pmic.200700536; Sadak M.S., 2020, B NAT RES CTR, V44, P1, DOI DOI 10.1186/s42269-019-0259-7; Sadak M. S., 2014, MIDDLE E J AGR RES, V3, P943; Sharma A, 2020, SCI TOTAL ENVIRON, V713, DOI 10.1016/j.scitotenv.2020.136675; Sharma A, 2019, PLANTS-BASEL, V8, DOI 10.3390/plants8070190; Sun SS, 2020, J PLANT GROWTH REGUL, V39, P1221, DOI 10.1007/s00344-019-10058-3; Suzuki N, 2013, PLANT CELL, V25, P3553, DOI 10.1105/tpc.113.114595; Tan Dun-Xian, 2002, Current Topics in Medicinal Chemistry, V2, P181, DOI 10.2174/1568026023394443; Wahid A, 2007, ENVIRON EXP BOT, V61, P199, DOI 10.1016/j.envexpbot.2007.05.011; Wang L, 2017, J PINEAL RES, V63, DOI 10.1111/jpi.12429; Wang ML, 2020, ANTIOXIDANTS-BASEL, V9, DOI 10.3390/antiox9030218; Wang XY, 2020, PLANT CELL PHYSIOL, V61, P909, DOI 10.1093/pcp/pcaa018; Wang YP, 2018, J EXP BOT, V69, P963, DOI 10.1093/jxb/erx473; Wei J, 2018, J PINEAL RES, V65, DOI 10.1111/jpi.12500; Wei ZW, 2019, PLANT PHYSIOL BIOCH, V139, P630, DOI 10.1016/j.plaphy.2019.04.026; Wen D, 2016, FRONT PLANT SCI, V7, DOI 10.3389/fpls.2016.00718; Xiong LM, 2002, PLANT CELL, V14, pS165, DOI 10.1105/tpc.000596; Yamasaki H, 2000, FEBS LETT, V468, P89, DOI 10.1016/S0014-5793(00)01203-5; Yamasaki H, 1999, TRENDS PLANT SCI, V4, P128, DOI 10.1016/S1360-1385(99)01393-X; Yan F, 2016, BIOL PLANTARUM, V60, P686, DOI 10.1007/s10535-016-0622-6; Yang YR, 2020, MYCORRHIZA, V30, P357, DOI 10.1007/s00572-020-00942-2; Yemets A.I., 2015, NITRIC OXIDE ACTION, P141, DOI DOI 10.1007/978-3-319-17804-2-1; Yokawa K, 2014, PLANT SIGNAL BEHAV, V9, DOI 10.4161/psb.29522; Yu YC, 2018, FRONT PLANT SCI, V9, DOI 10.3389/fpls.2018.00256; Zahedi SM, 2020, PLANT PHYSIOL BIOCH, V149, P313, DOI 10.1016/j.plaphy.2020.02.021; Zandalinas SI, 2019, PLANT J, V98, P126, DOI 10.1111/tpj.14205; Zhan HS, 2019, INT J MOL SCI, V20, DOI 10.3390/ijms20030709; Zhang MC, 2019, PLOS ONE, V14, DOI 10.1371/journal.pone.0226542; Zhang N, 2015, J EXP BOT, V66, P647, DOI 10.1093/jxb/eru336; Zhang N, 2013, J PINEAL RES, V54, P15, DOI 10.1111/j.1600-079X.2012.01015.x; Zhang Q, 2019, FRONT PLANT SCI, V10, DOI 10.3389/fpls.2019.00044; Zhang WL, 2020, TRENDS FOOD SCI TECH, V99, P531, DOI 10.1016/j.tifs.2020.03.024; Zhao D, 2019, FRONT ENDOCRINOL, V10, DOI 10.3389/fendo.2019.00249; Zhao G, 2018, INT J MOL SCI, V19, DOI 10.3390/ijms19071912; Zhao H, 2017, FRONT PLANT SCI, V7, DOI [10.3389/fpls.2016.02045, 10.3389/fpls.2016.01814, 10.3389/fpls.2016.01270, 10.3389/fpls.2015.01270]; Zheng XD, 2017, FRONT PLANT SCI, V8, DOI 10.3389/fpls.2017.00483; Zhou C, 2016, INT J MOL SCI, V17, DOI 10.3390/ijms17111777; Zhou XT, 2016, FRONT PLANT SCI, V7, DOI 10.3389/fpls.2016.01823; Zhu JK, 2016, CELL, V167, P313, DOI 10.1016/j.cell.2016.08.029; Zhu Y, 2019, INT J MOL SCI, V20, DOI 10.3390/ijms20246200</t>
  </si>
  <si>
    <t>Aghdam MS, 2017, FOOD CHEM, V221, P1650, DOI 10.1016/j.foodchem.2016.10.123; Aguzzi J, 2009, DEEP-SEA RES PT I, V56, P1894, DOI 10.1016/j.dsr.2009.06.001; Ahammed GJ, 2018, FRONT PLANT SCI, V9, DOI 10.3389/fpls.2018.00998; Ahammed GJ, 2019, ENVIRON EXP BOT, V161, P303, DOI 10.1016/j.envexpbot.2018.06.006; Arnao MB, 2019, TRENDS PLANT SCI, V24, P38, DOI 10.1016/j.tplants.2018.10.010; Bajwa VS, 2014, J PINEAL RES, V56, P238, DOI 10.1111/jpi.12115; BALZER I, 1991, SCIENCE, V253, P795, DOI 10.1126/science.1876838; Bari R, 2009, PLANT MOL BIOL, V69, P473, DOI 10.1007/s11103-008-9435-0; Baxter A, 2014, J EXP BOT, V65, P1229, DOI 10.1093/jxb/ert375; Boga JA, 2019, J PINEAL RES, V66, DOI 10.1111/jpi.12534; BRAY E.A, 2000, BIOCH MOL BIOL PLANT, P1158, DOI DOI 10.12691/WJAR-2-2-2; Chakrabarty D, 2009, J HORTIC FOR, V1, P113; Chang BW, 2014, PLANT PHYSIOL BIOCH, V77, P140, DOI 10.1016/j.plaphy.2014.02.001; Cheng F, 2016, J EXP BOT, V67, P1919, DOI 10.1093/jxb/erw013; Chinnusamy V, 2010, METHODS MOL BIOL, V639, P39, DOI 10.1007/978-1-60761-702-0_3; Dhaliwal G. S., 2015, Indian Journal of Entomology, V77, P165, DOI 10.5958/0974-8172.2015.00033.4; DING F, 2018, MOLECULES, V23, DOI DOI 10.3390/MOLECULES23071605.; Ding F, 2017, SCI HORTIC-AMSTERDAM, V219, P264, DOI 10.1016/j.scienta.2017.03.029; Farooq M, 2009, SUSTAINABLE AGRICULTURE, P153, DOI [10.1007/978-90-481-2666-8_12, 10.1051/agro:2008021]; Food and Agriculture Organization, 2016, FAO SOILS PORT; Gao N, 1997, J INSECT PHYSIOL, V43, P615, DOI 10.1016/S0022-1910(97)00015-2; Garriga M, 2017, J PLANT PHYSIOL, V210, P9, DOI 10.1016/j.jplph.2016.12.007; Hardeland R, 2016, FRONT PLANT SCI, V7, DOI 10.3389/fpls.2016.00198; Hussain HA, 2018, FRONT PLANT SCI, V9, DOI 10.3389/fpls.2018.00393; Imahori Y, 2014, OXIDATIVE DAMAGE TO PLANTS: ANTIOXIDANT NETWORKS AND SIGNALING, P425, DOI 10.1016/B978-0-12-799963-0.00014-9; Iqbal M, 2017, AD CROP SCI TECH, V5, P251, DOI [10.4172/2329-8863.1000251, DOI 10.4172/2329-8863.1000251]; Jannatizadeh A, 2019, SCI HORTIC-AMSTERDAM, V246, P544, DOI 10.1016/j.scienta.2018.11.027; Karaca P., 2019, International Journal of Vegetable Science, V25, P601; Kostopoulou Z, 2015, PLANT PHYSIOL BIOCH, V86, P155, DOI 10.1016/j.plaphy.2014.11.021; Elmahallawy EK, 2014, CHEM-BIOL INTERACT, V220, P84, DOI 10.1016/j.cbi.2014.06.016; Lee HY, 2016, J PINEAL RES, V60, P327, DOI 10.1111/jpi.12314; LERNER AB, 1958, J AM CHEM SOC, V80, P2587, DOI 10.1021/ja01543a060; Li C, 2018, J PINEAL RES, V65, DOI 10.1111/jpi.12523; Li C, 2015, J EXP BOT, V66, P669, DOI 10.1093/jxb/eru476; Li C, 2012, J PINEAL RES, V53, P298, DOI 10.1111/j.1600-079X.2012.00999.x; Li H, 2017, FRONT PLANT SCI, V8, DOI 10.3389/fpls.2017.00295; Li H, 2017, SCI REP-UK, V7, DOI 10.1038/srep40858; Liang BW, 2018, ENVIRON EXP BOT, V155, P650, DOI 10.1016/j.envexpbot.2018.08.016; Liang D, 2019, SCI HORTIC-AMSTERDAM, V246, P34, DOI 10.1016/j.scienta.2018.10.058; Liu CX, 2019, J AGR FOOD CHEM, V67, P6116, DOI 10.1021/acs.jafc.9b00058; Liu JL, 2016, SCI HORTIC-AMSTERDAM, V207, P14, DOI 10.1016/j.scienta.2016.05.003; Liu JL, 2015, PLANT GROWTH REGUL, V77, P317, DOI 10.1007/s10725-015-0066-6; Liu N, 2015, J PLANT PHYSIOL, V186, P68, DOI 10.1016/j.jplph.2015.07.012; Ma XQ, 2018, ENVIRON EXP BOT, V145, P1, DOI 10.1016/j.envexpbot.2017.10.010; Manchester LC, 2015, J PINEAL RES, V59, P403, DOI 10.1111/jpi.12267; Mandal MK, 2018, J PINEAL RES, V65, DOI 10.1111/jpi.12505; Meng JF, 2014, J PINEAL RES, V57, P200, DOI 10.1111/jpi.12159; MENG XN, 2018, FRONT PLANT SCI, V9, DOI DOI 10.3389/FPLS.2018.00256; Migliori ML, 2012, J PINEAL RES, V53, P38, DOI 10.1111/j.1600-079X.2011.00969.x; Moustafa-Farag M, 2020, BIOMOLECULES, V10, DOI 10.3390/biom10010054; Munns R, 2008, ANNU REV PLANT BIOL, V59, P651, DOI 10.1146/annurev.arplant.59.032607.092911; Munoz JLP, 2011, J COMP PHYSIOL A, V197, P789, DOI 10.1007/s00359-011-0641-x; Oerke EC, 2004, CROP PROT, V23, P275, DOI 10.1016/j.cropro.2003.10.001; Pandey P, 2017, FRONT PLANT SCI, V8, DOI 10.3389/fpls.2017.00537; Peres R, 2014, BIOL BULL-US, V226, P146, DOI 10.1086/BBLv226n2p146; Qian YQ, 2015, SCI REP-UK, V5, DOI 10.1038/srep15815; Vielma JR, 2014, ACTA TROP, V137, P31, DOI 10.1016/j.actatropica.2014.04.021; Reiter R.J., 2016, J PINEAL RES, DOI [10.1111/jpi.12360, DOI 10.1111/JPI.12360.]; Saremba BM, 2017, PLANT SIGNAL BEHAV, V12, DOI 10.1080/15592324.2017.1296997; Sato Y, 2018, PROCEEDINGS OF ASIA INTERNATIONAL CONFERENCE ON TRIBOLOGY 2018 (ASIATRIB 2018), P23; Shah NH, 2003, PLANT SOIL, V257, P219, DOI 10.1023/A:1026237816578; Shaik R, 2014, PLANT PHYSIOL, V164, P481, DOI 10.1104/pp.113.225862; Sharafi Y, 2019, SCI HORTIC-AMSTERDAM, V254, P222, DOI 10.1016/j.scienta.2019.04.056; Sharif N, 2018, J OCUL PHARMACOL TH, V34, P1, DOI 10.1089/jop.2017.29037.int; Sharma A, 2019, PLANTS-BASEL, V8, DOI 10.3390/plants8070190; Shi HT, 2015, J PINEAL RES, V59, P102, DOI 10.1111/jpi.12244; Skirycz A, 2010, CURR OPIN BIOTECH, V21, P197, DOI 10.1016/j.copbio.2010.03.002; Smertenko A, 1997, PLANT CELL ENVIRON, V20, P1534, DOI 10.1046/j.1365-3040.1997.d01-44.x; Sun YK, 2019, SCI HORTIC-AMSTERDAM, V255, P231, DOI 10.1016/j.scienta.2019.04.057; Tiwari A.K., 2009, MED PLANTS INT J PHY, V2, P117; Van Tassel D.L., 1997, IDENTIFICATION QUANT; Vivien-Roels B., 1993, MELATONIN PRESENCE F, DOI [10.1007/BF01923945, DOI 10.1007/BF01923945]; Wang LY, 2016, PHOTOSYNTHETICA, V54, P19, DOI 10.1007/s11099-015-0140-3; Wang P, 2012, J PINEAL RES, V53, P11, DOI 10.1111/j.1600-079X.2011.00966.x; Wei YX, 2018, J PINEAL RES, V64, DOI 10.1111/jpi.12454; Wei YX, 2017, J PINEAL RES, V62, DOI 10.1111/jpi.12367; Xu T, 2019, FRONT PLANT SCI, V10, DOI 10.3389/fpls.2019.01388; Xu W, 2016, J PINEAL RES, V61, P457, DOI 10.1111/jpi.12359; Yan Y., 2020, MELATONIN, DOI [10.5772/intechopen.90935, DOI 10.5772/INTECHOPEN.90935]; Yin LH, 2013, J PINEAL RES, V54, P426, DOI 10.1111/jpi.12038; Yin ZP, 2019, J PLANT INTERACT, V14, P453, DOI 10.1080/17429145.2019.1645895; Zadoks JC, 2008, POTATO RES, V51, P5, DOI 10.1007/s11540-008-9091-4; Zhan HS, 2019, INT J MOL SCI, V20, DOI 10.3390/ijms20030709; Zhang HJ, 2014, J PINEAL RES, V57, P269, DOI 10.1111/jpi.12167; Zhang N, 2017, SCI REP-UK, V7, DOI 10.1038/s41598-017-00566-1; Zhang N, 2013, J PINEAL RES, V54, P15, DOI 10.1111/j.1600-079X.2012.01015.x; Zhang SM, 2017, FRONT PLANT SCI, V8, DOI 10.3389/fpls.2017.01993; Zhang TG, 2020, SCI HORTIC-AMSTERDAM, V262, DOI 10.1016/j.scienta.2019.109070; Zhao HB, 2015, J PINEAL RES, V59, P109, DOI 10.1111/jpi.12245; Zhao L, 2019, PLANT PATHOL, V68, P1287, DOI 10.1111/ppa.13057; ZUO XA, 2016, FRONT PLANT SCI, V7, DOI DOI 10.3389/FPLS.2016.01823.</t>
  </si>
  <si>
    <t>Acuna-Castroviejo D, 2005, ENDOCRINE, V27, P159, DOI 10.1385/ENDO:27:2:159; Afreen F, 2006, J PINEAL RES, V41, P108, DOI 10.1111/j.1600-079X.2006.00337.x; Aghdam MS, 2019, FOOD CHEM, V275, P549, DOI 10.1016/j.foodchem.2018.09.157; Antoniou C, 2017, J PINEAL RES, V62, DOI 10.1111/jpi.12401; Arnao MB, 2018, ANN BOT-LONDON, V121, P195, DOI 10.1093/aob/mcx114; Arnao MB, 2017, ACTA PHYSIOL PLANT, V39, DOI 10.1007/s11738-017-2428-3; Arnao MB, 2015, J PINEAL RES, V59, P133, DOI 10.1111/jpi.12253; Arnao MB, 2014, TRENDS PLANT SCI, V19, P789, DOI 10.1016/j.tplants.2014.07.006; Arnao MB, 2009, J PINEAL RES, V46, P295, DOI 10.1111/j.1600-079X.2008.00660.x; Arora D, 2017, FREE RADICAL BIO MED, V106, P315, DOI 10.1016/j.freeradbiomed.2017.02.042; Aydogan S, 2006, J ENDOCRINOL INVEST, V29, P281, DOI 10.1007/BF03345555; Back K., 2019, MELATONIN RES, V2, P35, DOI DOI 10.32794/MR11250020; Bajwa VS, 2014, J PINEAL RES, V56, P238, DOI 10.1111/jpi.12115; Arnao MB, 2013, FOOD CHEM, V138, P1212, DOI 10.1016/j.foodchem.2012.10.077; Berchner-Pfannschmidt U, 2008, J PINEAL RES, V45, P489, DOI 10.1111/j.1600-079X.2008.00622.x; Byeon Y, 2015, J PINEAL RES, V59, P448, DOI 10.1111/jpi.12274; Corpas FJ, 2019, J EXP BOT, V70, P4391, DOI 10.1093/jxb/erz031; Corpas FJ, 2018, J EXP BOT, V69, P3449, DOI 10.1093/jxb/erx453; Ding W, 2018, J AGR FOOD CHEM, V66, P7701, DOI 10.1021/acs.jafc.8b02178; DUBBELS R, 1995, J PINEAL RES, V18, P28, DOI 10.1111/j.1600-079X.1995.tb00136.x; Fan WG, 2018, LIFE SCI, V200, P142, DOI 10.1016/j.lfs.2018.03.035; Hardeland R., 2007, FUNCT PLANT SCI BIOT, V1, P32; HATTORI A, 1995, BIOCHEM MOL BIOL INT, V35, P627; Kaur H, 2016, NITRIC OXIDE-BIOL CH, V59, P42, DOI 10.1016/j.niox.2016.07.001; Kaur H, 2015, PLANT SIGNAL BEHAV, V10, DOI 10.1080/15592324.2015.1049788; Kaya C, 2020, PHYSIOL PLANTARUM, V168, P256, DOI 10.1111/ppl.12976; Kaya C, 2019, CHEMOSPHERE, V225, P627, DOI 10.1016/j.chemosphere.2019.03.026; Kopczak A, 2007, J PINEAL RES, V43, P343, DOI 10.1111/j.1600-079X.2007.00484.x; Lahiri DK, 1999, ANN NY ACAD SCI, V893, P325, DOI 10.1111/j.1749-6632.1999.tb07847.x; Lee HY, 2017, J PINEAL RES, V62, DOI 10.1111/jpi.12379; Lee HY, 2016, J PINEAL RES, V60, P327, DOI 10.1111/jpi.12314; Lee HY, 2015, J PINEAL RES, V58, P291, DOI 10.1111/jpi.12214; Lee HY, 2014, J PINEAL RES, V57, P262, DOI 10.1111/jpi.12165; Lee K, 2017, J PINEAL RES, V63, DOI 10.1111/jpi.12441; Lee K, 2016, J PINEAL RES, V61, P470, DOI 10.1111/jpi.12361; Liu JL, 2019, J AGR FOOD CHEM, V67, P2279, DOI 10.1021/acs.jafc.8b06580; Liu N, 2015, J PLANT PHYSIOL, V186, P68, DOI 10.1016/j.jplph.2015.07.012; Mukherjee S, 2019, J EXP BOT, V70, P6035, DOI 10.1093/jxb/erz375; Mukherjee S, 2019, NITRIC OXIDE-BIOL CH, V82, P25, DOI 10.1016/j.niox.2018.11.003; Nabaei M, 2020, ENVIRON SCI POLLUT R, V27, P6981, DOI 10.1007/s11356-019-07283-4; Nabaei M, 2019, BOTANY, V97, P681, DOI 10.1139/cjb-2019-0107; Nawaz MA, 2016, FRONT PLANT SCI, V6, DOI 10.3389/fpls.2015.01230; Noda Y, 1999, J PINEAL RES, V27, P159, DOI 10.1111/j.1600-079X.1999.tb00611.x; Okant M, 2019, ENVIRON SCI POLLUT R, V26, P11864, DOI 10.1007/s11356-019-04517-3; Qian YQ, 2015, SCI REP-UK, V5, DOI 10.1038/srep15815; Reiter RJ, 2016, J PINEAL RES, V61, P253, DOI 10.1111/jpi.12360; Reiter RJ, 2014, PHYSIOLOGY, V29, P325, DOI 10.1152/physiol.00011.2014; Santolini J, 2017, NITRIC OXIDE-BIOL CH, V63, P30, DOI 10.1016/j.niox.2016.09.005; Sarti P, 2013, INT J MOL SCI, V14, P11259, DOI 10.3390/ijms140611259; Shi HT, 2015, J PINEAL RES, V59, P102, DOI 10.1111/jpi.12244; Simontacchi M, 2013, PLANT CELL REP, V32, P853, DOI 10.1007/s00299-013-1434-1; Strumillo J, 2018, BBA-GEN SUBJECTS, V1862, P877, DOI 10.1016/j.bbagen.2017.12.017; Tan DX, 2007, J PINEAL RES, V42, P28, DOI 10.1111/j.1600-079X.2006.00407.x; Tan DX, 2007, FASEB J, V21, P1724, DOI 10.1096/fj.06-7745com; Tan DX, 2010, BIOL REV, V85, P607, DOI 10.1111/j.1469-185X.2009.00118.x; Tan DX, 2000, BIOL SIGNAL RECEPT, V9, P137; Tan DX, 2019, MELATONIN RES, V2, P44, DOI [10.32794/nr11250011, DOI 10.32794/mr11250011]; Wang YP, 2018, J EXP BOT, V69, P963, DOI 10.1093/jxb/erx473; Wei J, 2018, J PINEAL RES, V65, DOI 10.1111/jpi.12500; Wellard JW, 1996, AUST NZ J OPHTHALMOL, V24, P61; Wellard JW, 2004, NEUROCHEM INT, V45, P1143, DOI 10.1016/j.neuint.2004.06.014; Wen D, 2016, FRONT PLANT SCI, V7, DOI 10.3389/fpls.2016.00718; Zhang JR, 2019, ENVIRON EXP BOT, V161, P157, DOI 10.1016/j.envexpbot.2018.08.014; Zhao G, 2018, INT J MOL SCI, V19, DOI 10.3390/ijms19071912; Zhao L, 2019, PLANT PATHOL, V68, P1287, DOI 10.1111/ppa.13057; Zhou C, 2016, INT J MOL SCI, V17, DOI 10.3390/ijms17111777; Zipfel B, 1999, ADV EXP MED BIOL, V460, P79</t>
  </si>
  <si>
    <t>Akbarzadeh M, 2017, SCI REP-UK, V7, DOI 10.1038/s41598-017-16940-y; Aminzadeh A, 2018, FUND CLIN PHARMACOL, V32, P261, DOI 10.1111/fcp.12355; Andersen LPH, 2016, BMC PHARMACOL TOXICO, V17, DOI 10.1186/s40360-016-0052-2; Morcillo-Parra MA, 2019, FRONT MICROBIOL, V10, DOI 10.3389/fmicb.2019.02424; [Anonymous], 2017, IEEE T POWER SYSTEMS, VPP, P1, DOI DOI 10.1109/IEEESTD.2017.7920364; Anwar Md. J., 2015, EGYPTIAN J BASIC APP, V2, P139, DOI DOI 10.1016/J.EJBAS.2015.05.003; Arnao MB, 2018, MOLECULES, V23, DOI 10.3390/molecules23010238; Badria Farid A., 2002, Journal of Medicinal Food, V5, P153, DOI 10.1089/10966200260398189; Balzer I, 1996, BOT ACTA, V109, P180, DOI 10.1111/j.1438-8677.1996.tb00560.x; Biancatelli RMLC, 2020, J THORAC DIS, V12, pS54, DOI 10.21037/jtd.2019.12.85; Boccalandro HE, 2011, J PINEAL RES, V51, P226, DOI 10.1111/j.1600-079X.2011.00884.x; Burkhardt S, 2001, J AGR FOOD CHEM, V49, P4898, DOI 10.1021/jf010321+; Cao Y, 2018, REPRODUCTION, V155, P307, DOI 10.1530/REP-18-0002; Cardinali DP, 2012, J PINEAL RES, V52, P365, DOI 10.1111/j.1600-079X.2011.00962.x; Cardinali DP, 2008, NEUROIMMUNOMODULAT, V15, P272, DOI 10.1159/000156470; Garcia-Parrilla MC, 2009, J FOOD COMPOS ANAL, V22, P177, DOI 10.1016/j.jfca.2008.09.009; Castillo R. R., 2020, MELATONIN RES, V3, P297; Chen GF, 2003, LIFE SCI, V73, P19, DOI 10.1016/S0024-3205(03)00252-2; Chen WY, 2014, BREAST CANCER RES TR, V145, P381, DOI 10.1007/s10549-014-2944-4; Cummings C, 2012, PAED CHILD HEALT-CAN, V17, P331, DOI 10.1093/pch/17.6.331; DeMuro RL, 2000, J CLIN PHARMACOL, V40, P781, DOI 10.1177/00912700022009422; Diamantini G, 1998, RAPID COMMUN MASS SP, V12, P1538, DOI 10.1002/(SICI)1097-0231(19981030)12:20&lt;1538::AID-RCM342&gt;3.3.CO;2-9; DUBBELS R, 1995, J PINEAL RES, V18, P28, DOI 10.1111/j.1600-079X.1995.tb00136.x; Englezos V, 2015, INT J FOOD MICROBIOL, V199, P33, DOI 10.1016/j.ijfoodmicro.2015.01.009; Feng XY, 2014, TRENDS FOOD SCI TECH, V37, P21, DOI 10.1016/j.tifs.2014.02.001; Fernandez-Cruz E, 2016, FOOD ANAL METHOD, V9, P3327, DOI 10.1007/s12161-016-0529-z; Fernandez-Cruz E, 2017, FOOD CHEM, V217, P431, DOI 10.1016/j.foodchem.2016.08.020; Fernandez-Pachon MS, 2014, J PINEAL RES, V56, P31, DOI 10.1111/jpi.12093; Fourtillan JB, 2000, BIOPHARM DRUG DISPOS, V21, P15, DOI 10.1002/1099-081X(200001)21:1&lt;15::AID-BDD215&gt;3.0.CO;2-H; Fracassetti D, 2020, FOOD MICROBIOL, V86, DOI 10.1016/j.fm.2019.103265; Fracassetti D, 2019, FOODS, V8, DOI 10.3390/foods8030099; Galano A, 2011, J PINEAL RES, V51, P1, DOI 10.1111/j.1600-079X.2011.00916.x; Garcia-Moreno H, 2013, J PINEAL RES, V55, P26, DOI 10.1111/jpi.12005; Germann SM, 2016, BIOTECHNOL J, V11, P717, DOI 10.1002/biot.201500143; Gilmore J. H., 2008, AM J NEURORADIOL, V29, P1883, DOI DOI 10.3174/AJNR.A1256.FUNCTI0NAL; Goldman SE, 2014, J AUTISM DEV DISORD, V44, P2525, DOI 10.1007/s10803-014-2123-9; Gonzalez-Gomez D, 2009, EUR FOOD RES TECHNOL, V229, P223, DOI 10.1007/s00217-009-1042-z; Gooley JJ, 2011, J CLIN ENDOCR METAB, V96, pE463, DOI 10.1210/jc.2010-2098; Gu JY, 2017, BIOMED PHARMACOTHER, V93, P969, DOI 10.1016/j.biopha.2017.07.010; Habschied K, 2020, FOODS, V9, DOI 10.3390/foods9020238; Hamdieh M, 2017, NEUROL PSYCHIAT BR, V24, P30; Hardeland R, 2003, J PINEAL RES, V34, P233, DOI 10.1034/j.1600-079X.2003.00040.x; Hardeland Rudiger, 2005, Nutr Metab (Lond), V2, P22, DOI 10.1186/1743-7075-2-22; Hardeland R, 2015, J EXP BOT, V66, P627, DOI 10.1093/jxb/eru386; Hardeland R, 2012, SCI WORLD J, DOI 10.1100/2012/640389; HATTORI A, 1995, BIOCHEM MOL BIOL INT, V35, P627; Hazelwood LA, 2008, APPL ENVIRON MICROB, V74, P2259, DOI 10.1128/AEM.02625-07; Hevia D, 2017, INT J MOL SCI, V18, DOI 10.3390/ijms18081620; Howatson G, 2012, EUR J NUTR, V51, P909, DOI 10.1007/s00394-011-0263-7; Huang X, 2011, J CHROMATOGR A, V1218, P3890, DOI 10.1016/j.chroma.2011.04.049; HUGEL HM, 1995, ORG PREP PROCED INT, V27, P1; Iriti M, 2006, J SCI FOOD AGR, V86, P1432, DOI 10.1002/jsfa.2537; Iriti M, 2015, INT J TRYPTOPHAN RES, V8, P27, DOI 10.4137/IJTR.S22450; Rodriguez-Naranjo MI, 2013, FOOD CHEM TOXICOL, V57, P140, DOI 10.1016/j.fct.2013.03.014; Rodriguez-Naranjo MI, 2011, J FOOD COMPOS ANAL, V24, P603, DOI 10.1016/j.jfca.2010.12.009; Rodriguez-Naranjo MI, 2011, FOOD CHEM, V126, P1608, DOI 10.1016/j.foodchem.2010.12.038; Rodriguez-Naranjo MI, 2012, J PINEAL RES, V53, P219, DOI 10.1111/j.1600-079X.2012.00990.x; Johns NP, 2013, J AGR FOOD CHEM, V61, P913, DOI 10.1021/jf300359a; Valera MJ, 2019, INT J FOOD MICROBIOL, V289, P174, DOI 10.1016/j.ijfoodmicro.2018.09.013; Kandil TS, 2010, BMC GASTROENTEROL, V10, DOI 10.1186/1471-230X-10-7; Kang S, 2007, PLANT CELL REP, V26, P2009, DOI 10.1007/s00299-007-0405-9; Khullar A., 2012, ROLE MELATONIN CIRCA; Kirakosyan A, 2009, FOOD CHEM, V115, P20, DOI 10.1016/j.foodchem.2008.11.042; Kocadagli T, 2014, FOOD CHEM, V153, P151, DOI 10.1016/j.foodchem.2013.12.036; Kubatka P, 2018, CRIT REV ONCOL HEMAT, V122, P133, DOI 10.1016/j.critrevonc.2017.12.018; Lebda MA, 2018, LIFE SCI, V192, P136, DOI 10.1016/j.lfs.2017.11.036; LERNER AB, 1958, J AM CHEM SOC, V80, P2587, DOI 10.1021/ja01543a060; Li TJ, 2018, J PINEAL RES, V64, DOI 10.1111/jpi.12475; Losso J., 2018, REPORT AM PISTACHIO; Maldonado MD, 2009, CLIN NUTR, V28, P188, DOI 10.1016/j.clnu.2009.02.001; Manfroi L, 2009, FOOD CHEM, V116, P208, DOI 10.1016/j.foodchem.2009.02.034; Marshall B., 2020, QUANTUM MELATONIN; Mas A, 2014, BIOMED RES INT, V2014, DOI 10.1155/2014/898045; Mena P, 2012, LWT-FOOD SCI TECHNOL, V47, P13, DOI 10.1016/j.lwt.2012.01.009; Mercolini L, 2012, J PINEAL RES, V53, P21, DOI 10.1111/j.1600-079X.2011.00967.x; Mohammadi-Sartang M, 2018, CLIN NUTR, V37, P1943, DOI 10.1016/j.clnu.2017.11.003; Muniz-Calvo S., 2020, MELATONIN RES, V3, P144, DOI [10.32794/mr11250053, DOI 10.32794/MR11250053]; Murch SJ, 1997, LANCET, V350, P1598, DOI 10.1016/S0140-6736(05)64014-7; Murch SJ, 2000, PLANT CELL REP, V19, P698, DOI 10.1007/s002990000206; Murch SJ, 2010, J PINEAL RES, V49, P95, DOI 10.1111/j.1600-079X.2010.00774.x; Narayanan S., 2007, INT SOC PHARMACOECON, V49, P9581; Nutt David, 2008, Dialogues Clin Neurosci, V10, P329; ozen T, 2016, EUROPEAN INT J SCI T, V5, P57; Padilla B, 2016, FRONT MICROBIOL, V7, DOI [10.3389/fmicb.2016.00930, 10.3389/fmicb.2016.00411]; Paredes SD, 2009, J EXP BOT, V60, P57, DOI 10.1093/jxb/ern284; Phiphatwatcharaded C, 2017, ARCH ORAL BIOL, V79, P55, DOI 10.1016/j.archoralbio.2017.02.022; POGGELER B, 1991, NATURWISSENSCHAFTEN, V78, P268, DOI 10.1007/BF01134354; Pranil T, 2020, HELIYON, V6, DOI 10.1016/j.heliyon.2020.e03648; Proietti S, 2014, EXPERT OPIN DRUG MET, V10, P1193, DOI 10.1517/17425255.2014.943183; Reinholds I, 2016, J CHROMATOGR SCI, V54, P977, DOI 10.1093/chromsci/bmw030; REITER RJ, 1991, ENDOCR REV, V12, P151, DOI 10.1210/edrv-12-2-151; Reiter RJ, 2005, NUTRITION, V21, P920, DOI 10.1016/j.nut.2005.02.005; Reiter RJ, 2007, ACTA BIOCHIM POL, V54, P1; Rimdusit T, 2019, NAT PROD COMMUN, V14, DOI 10.1177/1934578X19863510; Romanini EB, 2019, J APPL ANIM RES, V47, P140, DOI 10.1080/09712119.2019.1583570; Sabzichi M, 2016, COLLOID SURFACE B, V145, P64, DOI 10.1016/j.colsurfb.2016.04.042; Sae-Teaw M, 2013, J PINEAL RES, V55, P58, DOI 10.1111/jpi.12025; Salehi B, 2019, CELLS-BASEL, V8, DOI 10.3390/cells8070681; Salva MAQ, 2011, CURR PHARM DESIGN, V17, P1459; Santoro SD, 2016, PHYSIOL BEHAV, V159, P14, DOI 10.1016/j.physbeh.2016.03.010; Seithikurippu R. A. M., 2015, BRAIN DISORD THER, V04, P4, DOI [10.4172/2168-975x.1000151, 10.4172/2168-975X.1000151, DOI 10.4172/2168-975X.1000151]; Sener TE, 2017, UROLOGY, V99, DOI 10.1016/j.urology.2016.09.032; Shen M, 2018, REDOX BIOL, V18, P138, DOI 10.1016/j.redox.2018.07.004; Sprenger J., 1999, Cytologia (Tokyo), V64, P209; Stage PW, 2010, ELECTROPHORESIS, V31, P2242, DOI 10.1002/elps.200900782; Sturtz M, 2011, FOOD CHEM, V127, P1329, DOI 10.1016/j.foodchem.2011.01.093; Tan DX, 2020, J EXP BOT, V71, P4677, DOI 10.1093/jxb/eraa235; Tan DX, 2015, MOLECULES, V20, P18886, DOI 10.3390/molecules201018886; Tan DX, 2014, INT J MOL SCI, V15, P15858, DOI 10.3390/ijms150915858; Tan DX, 2012, J PINEAL RES, V53, P113, DOI 10.1111/j.1600-079X.2012.00979.x; Tan DX, 2019, MELATONIN RES, V2, P44, DOI [10.32794/nr11250011, DOI 10.32794/mr11250011]; Tondini F, 2019, INT J FOOD MICROBIOL, V294, P42, DOI 10.1016/j.ijfoodmicro.2019.01.014; Tosini G, 2012, NEUROSCIENTIST, V18, P645, DOI 10.1177/1073858412446634; Tsai MH, 2016, CURR PSYCHIAT REP, V18, DOI 10.1007/s11920-016-0711-4; Verde A, 2019, EUR FOOD RES TECHNOL, V245, P51, DOI 10.1007/s00217-018-3139-8; Gomez FJV, 2013, ELECTROPHORESIS, V34, P1749, DOI 10.1002/elps.201200569; Gomez FJV, 2012, J PINEAL RES, V52, P349, DOI 10.1111/j.1600-079X.2011.00949.x; Vigentini I, 2015, J PINEAL RES, V58, P388, DOI 10.1111/jpi.12223; Vitalini S, 2013, J PINEAL RES, V54, P322, DOI 10.1111/jpi.12028; Vitalini S, 2011, J PINEAL RES, V51, P331, DOI 10.1111/j.1600-079X.2011.00893.x; Wang X, 2011, J NEUROSCI, V31, P14496, DOI 10.1523/JNEUROSCI.3059-11.2011; Xie ZZ, 2017, NEUROL RES, V39, P559, DOI 10.1080/01616412.2017.1315864; Xu J, 2015, AM J ALZHEIMERS DIS, V30, P439, DOI 10.1177/1533317514568005; Ye TT, 2019, J PINEAL RES, V66, DOI 10.1111/jpi.12531; Yilmaz C, 2014, J AGR FOOD CHEM, V62, P2900, DOI 10.1021/jf500294b; Yu LM, 2018, BBA-MOL BASIS DIS, V1864, P563, DOI 10.1016/j.bbadis.2017.11.023; Zhang HX, 2018, MOLECULES, V23, DOI 10.3390/molecules23030521; Zhang HM, 2014, J PINEAL RES, V57, P131, DOI 10.1111/jpi.12162; Zhang R, 2020, LIFE SCI, V250, DOI 10.1016/j.lfs.2020.117583; Zhao Y, 2013, J PINEAL RES, V55, P79, DOI 10.1111/jpi.12044</t>
  </si>
  <si>
    <t>Afreen F, 2006, J PINEAL RES, V41, P108, DOI 10.1111/j.1600-079X.2006.00337.x; Allegra M, 2003, J PINEAL RES, V34, P1, DOI 10.1034/j.1600-079X.2003.02112.x; Arnao MB, 2018, ANN BOT-LONDON, V121, P195, DOI 10.1093/aob/mcx114; Arnao MB, 2017, ACTA PHYSIOL PLANT, V39, DOI 10.1007/s11738-017-2428-3; Arnao MB, 2009, J PINEAL RES, V46, P58, DOI 10.1111/j.1600-079X.2008.00625.x; Arnao M. B., 2014, ADV BOT, V2014, P1, DOI [10.1155/2014/815769, DOI 10.1155/2014/815769]; Arnao MB, 2007, J PINEAL RES, V42, P147, DOI 10.1111/j.1600-079X.2006.00396.x; Arnao MB, 2019, TRENDS PLANT SCI, V24, P38, DOI 10.1016/j.tplants.2018.10.010; Arnao MB, 2014, TRENDS PLANT SCI, V19, P789, DOI 10.1016/j.tplants.2014.07.006; Arnao MB, 2009, PHYTOCHEM ANALYSIS, V20, P14, DOI 10.1002/pca.1083; Bai Y, 2020, J EXP BOT, DOI [10.1093/jxb/eraa2677410178, DOI 10.1093/JXB/ERAA2677410178]; Bajwa VS, 2014, J PINEAL RES, V56, P238, DOI 10.1111/jpi.12115; Bidabadi SS, 2020, SCI REP, V10, P1; Boccalandro HE, 2011, J PINEAL RES, V51, P226, DOI 10.1111/j.1600-079X.2011.00884.x; Byeon Y, 2014, J PINEAL RES, V56, P189, DOI 10.1111/jpi.12111; Campos CN, 2019, AGR WATER MANAGE, V211, P37, DOI 10.1016/j.agwat.2018.09.025; Cao YY, 2019, PLANT CELL PHYSIOL, V60, P562, DOI 10.1093/pcp/pcy226; Carrillo-Vico A, 2013, INT J MOL SCI, V14, P8638, DOI 10.3390/ijms14048638; Chen Q, 2009, J PLANT PHYSIOL, V166, P324, DOI 10.1016/j.jplph.2008.06.002; Chen YE, 2018, PHYSIOL PLANTARUM, V164, P349, DOI 10.1111/ppl.12737; Choi GH, 2017, J PINEAL RES, V63, DOI 10.1111/jpi.12412; Cui GB, 2017, PLANT PHYSIOL BIOCH, V118, P138, DOI 10.1016/j.plaphy.2017.06.014; Dawood MG, 2018, AGR ENG INT CIGR J, V19, P35; Debnath B, 2019, INT J MOL SCI, V20, DOI 10.3390/ijms20051040; Debnath B, 2018, MOLECULES, V23, DOI 10.3390/molecules23020388; DELUCA V, 1989, P NATL ACAD SCI USA, V86, P2582; Di Fiore S, 2002, PLANT PHYSIOL, V129, P1160, DOI 10.1104/pp.010889; DUBBELS R, 1995, J PINEAL RES, V18, P28, DOI 10.1111/j.1600-079X.1995.tb00136.x; Falcon J, 2009, ANN NY ACAD SCI, V1163, P101, DOI 10.1111/j.1749-6632.2009.04435.x; Fan JB, 2018, INT J MOL SCI, V19, DOI 10.3390/ijms19051528; Farouk S, 2019, ECOTOX ENVIRON SAFE, V180, P333, DOI 10.1016/j.ecoenv.2019.05.021; Filippou P, 2013, PLANT ACCLIMATION EN, DOI DOI 10.1007/978-1-4614-5001-6_1; Fujiwara T, 2010, J BIOL CHEM, V285, P11308, DOI 10.1074/jbc.M109.091371; Galano A, 2018, MOLECULES, V23, DOI 10.3390/molecules23030530; Gao WY, 2018, MOLECULES, V23, DOI 10.3390/molecules23071580; Gomez FJV, 2015, MICROCHEM J, V123, P22, DOI 10.1016/j.microc.2015.05.013; GUL M, 2018, SKUAST J RES, V20, P193; Halliwell B, 2015, FREE RADICALS BIOL M; Han QH, 2017, FRONT PLANT SCI, V8, DOI 10.3389/fpls.2017.00785; HARDELAND R, 1996, TREND COMPAR BIOCHEM, V2, P25; Hardeland R, 2007, FUNCT PLANT SCI BIOT, V1, P3245; Hardeland R, 2016, FRONT PLANT SCI, V7, DOI 10.3389/fpls.2016.00198; Hardeland R, 2013, J PINEAL RES, V55, P325, DOI 10.1111/jpi.12090; Hardeland R, 2012, AGING DIS, V3, P194; Hasan MK, 2015, FRONT PLANT SCI, V6, DOI 10.3389/fpls.2015.00601; HATTORI A, 1995, BIOCHEM MOL BIOL INT, V35, P627; Hernandez-Ruiz J, 2005, J PINEAL RES, V39, P137, DOI 10.1111/j.1600-079X.2005.00226.x; Huang X, 2011, J CHROMATOGR A, V1218, P3890, DOI 10.1016/j.chroma.2011.04.049; Huang X, 2011, CRIT REV FOOD SCI, V51, P269, DOI 10.1080/10408398.2010.529193; Kabiri R, 2018, FOLIA HORTIC, V30, P155, DOI 10.2478/fhort-2018-0016; Kang K, 2010, J PINEAL RES, V49, P176, DOI 10.1111/j.1600-079X.2010.00783.x; Kang S, 2007, PLANTA, V227, P263, DOI 10.1007/s00425-007-0614-z; Ke QB, 2018, FRONT PLANT SCI, V9, DOI 10.3389/fpls.2018.00914; Kolar J, 2005, J PINEAL RES, V39, P333, DOI 10.1111/j.1600-079X.2005.00276.x; Kolodziejczyk I, 2016, J PLANT PHYSIOL, V193, P47, DOI 10.1016/j.jplph.2016.01.012; Lazar D, 2013, PLANT SIGNAL BEHAV, V8, DOI 10.4161/psb.23279; Lee K, 2017, J PINEAL RES, V62, DOI 10.1111/jpi.12392; LERNER AB, 1958, J AM CHEM SOC, V80, P2587, DOI 10.1021/ja01543a060; LERNER AB, 1959, NATURE, V183, P1821, DOI 10.1038/1831821a0; Li C, 2012, J PINEAL RES, V53, P298, DOI 10.1111/j.1600-079X.2012.00999.x; Li DX, 2017, ZEMDIRBYSTE, V104, P219, DOI 10.13080/z-a.2017.104.028; Li H, 2017, PLANT GROWTH REGUL, V81, P1, DOI 10.1007/s10725-016-0179-6; Li JH, 2019, MOLECULES, V24, DOI 10.3390/molecules24091826; Liang CZ, 2015, J PINEAL RES, V59, P91, DOI 10.1111/jpi.12243; Lim PO, 2007, ANNU REV PLANT BIOL, V58, P115, DOI 10.1146/annurev.arplant.57.032905.105316; Liu JL, 2019, J AGR FOOD CHEM, V67, P2279, DOI 10.1021/acs.jafc.8b06580; Castanares JL, 2019, HORTIC PLANT J, V5, P79, DOI 10.1016/j.hpj.2019.01.002; Ly D, 2008, J MED FOOD, V11, P385, DOI 10.1089/jmf.2007.514; Mahal HS, 1999, FREE RADICAL BIO MED, V26, P557, DOI 10.1016/S0891-5849(98)00226-3; Majidinia M, 2018, AGEING RES REV, V47, P198, DOI 10.1016/j.arr.2018.07.010; Maronde E, 2007, TRENDS ENDOCRIN MET, V18, P142, DOI 10.1016/j.tem.2007.03.001; Martinez V, 2018, MOLECULES, V23, DOI 10.3390/molecules23030535; Munns R, 2008, ANNU REV PLANT BIOL, V59, P651, DOI 10.1146/annurev.arplant.59.032607.092911; Murch SJ, 2000, PLANT CELL REP, V19, P698, DOI 10.1007/s002990000206; Murch SJ, 2006, J PINEAL RES, V41, P284, DOI 10.1111/j.1600-079X.2006.00367.x; Nai YS, 2017, SCI REP-UK, V7, DOI 10.1038/srep40767; Ozgur R, 2017, PLANT MOL BIOL REP, V35, P188, DOI 10.1007/s11105-016-1015-x; Padumanonda T, 2014, DARU, V22, DOI 10.1186/2008-2231-22-6; Pape C, 2006, J PINEAL RES, V41, P157, DOI 10.1111/j.1600-079X.2006.00348.x; Park S, 2013, J PINEAL RES, V54, P258, DOI 10.1111/j.1600-079X.2012.01029.x; Park S, 2009, PLANTA, V230, P1197, DOI 10.1007/s00425-009-1015-2; Poeggeler B, 1996, REDOX REP, V2, P179, DOI 10.1080/13510002.1996.11747046; POEGGELER B, 1993, ENDOCR J, V14, P151; Posmyk MM, 2008, J PINEAL RES, V45, P24, DOI 10.1111/j.1600-079X.2007.00552.x; Posmyk MM, 2009, ACTA PHYSIOL PLANT, V31, P1, DOI 10.1007/s11738-008-0213-z; Qiao YJ, 2020, BMC PLANT BIOL, V20, DOI 10.1186/s12870-020-02432-1; Ragab AS, 2006, J AGR FOOD CHEM, V54, P7175, DOI 10.1021/jf0609633; REITER RJ, 1991, ENDOCR REV, V12, P151, DOI 10.1210/edrv-12-2-151; Reiter RJ, 2000, J BIOMED SCI, V7, P444, DOI 10.1007/BF02253360; REITER RJ, 1993, NEUROENDOCRINOL LETT, V15, P103; Reiter RJ, 2000, CURR TOP BIOPHYS, V24, P171; Roberts JE, 2000, J PINEAL RES, V29, P94, DOI 10.1034/j.1600-079X.2000.290205.x; Romero A, 2014, J PINEAL RES, V56, P343, DOI 10.1111/jpi.12132; Sadak MS, 2016, INT J CHEMTECH RES, V9, P85; Shi HT, 2015, J PINEAL RES, V58, P335, DOI 10.1111/jpi.12219; Shi HT, 2015, J PINEAL RES, V58, P26, DOI 10.1111/jpi.12188; Shi HT, 2014, J PINEAL RES, V57, P185, DOI 10.1111/jpi.12155; Simopoulos AP, 2005, J PINEAL RES, V39, P331, DOI 10.1111/j.1600-079X.2005.00269.x; Sliwinski T, 2007, MUTAT RES-GEN TOX EN, V634, P220, DOI 10.1016/j.mrgentox.2007.07.013; Srinivasan V, 2005, NEUROTOX RES, V7, P293, DOI 10.1007/BF03033887; Stasica P, 1998, J RADIOANAL NUCL CH, V232, P107, DOI 10.1007/BF02383723; Stehle JH, 2011, J PINEAL RES, V51, P17, DOI 10.1111/j.1600-079X.2011.00856.x; SZAFRANSKA K, 2016, FRONT PLANT SCI, V7, DOI DOI 10.3389/FPLS.2016.01663; Tan Dun-Xian, 2002, Current Topics in Medicinal Chemistry, V2, P181, DOI 10.2174/1568026023394443; Tan DX, 2016, J PINEAL RES, V61, P27, DOI 10.1111/jpi.12336; Tan DX, 2015, MOLECULES, V20, P18886, DOI 10.3390/molecules201018886; Tan DX, 2012, J PINEAL RES, V53, P113, DOI 10.1111/j.1600-079X.2012.00979.x; Tan DX, 2007, PLANT SIGNAL BEHAV, V2, P514, DOI 10.4161/psb.2.6.4639; Tan DX, 2001, FASEB J, V15, P2294; Tan DX, 2000, FREE RADICAL BIO MED, V29, P1177, DOI 10.1016/S0891-5849(00)00435-4; THOMAS JC, 1995, PLANT PHYSIOL, V109, P717, DOI 10.1104/pp.109.2.717; Tiryaki I, 2012, J PINEAL RES, V52, P332, DOI 10.1111/j.1600-079X.2011.00947.x; Van Tassel DL, 2001, J PINEAL RES, V31, P1, DOI 10.1034/j.1600-079X.2001.310101.x; Gomez FJV, 2013, ELECTROPHORESIS, V34, P1749, DOI 10.1002/elps.201200569; Wan JP, 2018, BMC PLANT BIOL, V18, DOI 10.1186/s12870-018-1548-2; Wang LY, 2016, PHOTOSYNTHETICA, V54, P19, DOI 10.1007/s11099-015-0140-3; Wang L, 2014, J PINEAL RES, V56, P134, DOI 10.1111/jpi.12105; Wang P, 2013, J PINEAL RES, V55, P424, DOI 10.1111/jpi.12091; Wang P, 2013, J PINEAL RES, V54, P292, DOI 10.1111/jpi.12017; Wang P, 2012, J PINEAL RES, V53, P11, DOI 10.1111/j.1600-079X.2011.00966.x; Weeda S, 2014, PLOS ONE, V9, DOI 10.1371/journal.pone.0093462; Wei J, 2018, J PINEAL RES, V65, DOI 10.1111/jpi.12500; Wei W, 2015, J EXP BOT, V66, P695, DOI 10.1093/jxb/eru392; Wen D, 2016, FRONT PLANT SCI, V7, DOI 10.3389/fpls.2016.00718; Wolf K, 2001, J PLANT PHYSIOL, V158, P1491, DOI 10.1078/0176-1617-00561; Xia H, 2017, IOP C SER EARTH ENV, V94, DOI 10.1088/1755-1315/94/1/012024; Xu W, 2016, J PINEAL RES, V61, P457, DOI 10.1111/jpi.12359; Yang WJ, 2019, INT J MOL SCI, V20, DOI 10.3390/ijms20030652; Yang XL, 2018, PHOTOSYNTHETICA, V56, P884, DOI 10.1007/s11099-017-0748-6; Ye J, 2016, ACTA PHYSIOL PLANT, V38, DOI 10.1007/s11738-015-2045-y; Ye TT, 2017, FRONT PLANT SCI, V8, DOI 10.3389/fpls.2017.00064; Zeng L, 2018, J INTEGR AGR, V17, P328, DOI [10.1016/s2095-3119(17)61757-x, 10.1016/S2095-3119(17)61757-X]; Zettersten C, 2009, ANAL CHEM, V81, P8968, DOI 10.1021/ac901397c; Zhang LJ, 2012, IN VITRO CELL DEV-PL, V48, P275, DOI 10.1007/s11627-011-9413-0; Zhang N, 2017, SCI REP-UK, V7, DOI 10.1038/s41598-017-00566-1; Zhang N, 2016, FRONT PLANT SCI, V7, DOI 10.3389/fpls.2016.00197; Zhang N, 2015, J EXP BOT, V66, P647, DOI 10.1093/jxb/eru336; Zhang N, 2013, J PINEAL RES, V54, P15, DOI 10.1111/j.1600-079X.2012.01015.x; Zhang YP, 2017, BIOL PLANTARUM, V61, P571, DOI 10.1007/s10535-017-0717-8; Zhao D, 2019, FRONT ENDOCRINOL, V10, DOI 10.3389/fendo.2019.00249; Zhao Y, 2013, J PINEAL RES, V55, P79, DOI 10.1111/jpi.12044; Zheng XD, 2017, SCI REP-UK, V7, DOI 10.1038/srep41236; Zuo BX, 2014, J PINEAL RES, V57, P408, DOI 10.1111/jpi.12180</t>
  </si>
  <si>
    <t>Ahmad S, 2020, J PLANT GROWTH REGUL, DOI 10.1007/s00344-020-10187-0; Ahmad S, 2019, PEERJ, V7, DOI 10.7717/peerj.7793; Alama MN, 2018, CROP PASTURE SCI, V69, P1041, DOI 10.1071/CP18394; Anjum SA, 2011, J AGRON CROP SCI, V197, P296, DOI 10.1111/j.1439-037X.2011.00468.x; Anjum SA, 2016, ACTA PHYSIOL PLANT, V38, DOI 10.1007/s11738-015-2047-9; Antoniou C, 2017, J PINEAL RES, V62, DOI 10.1111/jpi.12401; Arbona V, 2008, PHYSIOL PLANTARUM, V132, P452, DOI 10.1111/j.1399-3054.2007.01029.x; Arnao MB, 2018, ANN BOT-LONDON, V121, P195, DOI 10.1093/aob/mcx114; Arnao MB, 2009, J PINEAL RES, V46, P58, DOI 10.1111/j.1600-079X.2008.00625.x; Arnao MB, 2019, APPL SCI-BASEL, V9, DOI 10.3390/app9245293; Arnao MB, 2020, AGRONOMY-BASEL, V10, DOI 10.3390/agronomy10010095; Arnao MB, 2019, AGRONOMY-BASEL, V9, DOI 10.3390/agronomy9100570; Arnao MB, 2019, TRENDS PLANT SCI, V24, P38, DOI 10.1016/j.tplants.2018.10.010; Arnao MB, 2015, J PINEAL RES, V59, P133, DOI 10.1111/jpi.12253; Arnao MB, 2013, J PINEAL RES, V55, P149, DOI 10.1111/jpi.12055; Arnao MB, 2009, J PINEAL RES, V46, P295, DOI 10.1111/j.1600-079X.2008.00660.x; ARNAO MB, 2019, MELATONIN RES, V2, P152, DOI DOI 10.32794/11250036; Babak B, 2013, DNA RES, V20, P315, DOI 10.1093/dnares/dst012; Back K., 2019, MELATONIN RES, V2, P35, DOI DOI 10.32794/MR11250020; Back K, 2016, J PINEAL RES, V61, P426, DOI 10.1111/jpi.12364; Bai YD, 2020, PEERJ, V8, DOI 10.7717/peerj.9450; Balbi V, 2008, NEW PHYTOL, V177, P301, DOI 10.1111/j.1469-8137.2007.02292.x; Arnao MB, 2013, FOOD CHEM, V138, P1212, DOI 10.1016/j.foodchem.2012.10.077; Bhargava S, 2013, PLANT BREEDING, V132, P21, DOI 10.1111/pbr.12004; Bhuyan MHMB, 2020, PLANT GROWTH REGUL, V90, P409, DOI 10.1007/s10725-020-00594-4; Boru G, 2003, ANN BOT-LONDON, V91, P447, DOI 10.1093/aob/mcg040; Bose SK, 2020, ENVIRON EXP BOT, V176, DOI 10.1016/j.envexpbot.2020.104063; Burgess P, 2016, DROUGHT STRESS TOLER, V1, P45, DOI DOI 10.1007/978-3-319-28899-4_3; Campos CN, 2019, AGR WATER MANAGE, V211, P37, DOI 10.1016/j.agwat.2018.09.025; Cao L, 2019, PHOTOSYNTHETICA, V57, P812, DOI 10.32615/ps.2019.100; Chen HY, 2015, International Conference on Mechanics, Building Material and Civil Engineering (MBMCE 2015), P38; Cheng W, 2013, PLANT PHYSIOL BIOCH, V70, P278, DOI 10.1016/j.plaphy.2013.05.042; Choi J, 2007, J PLANT BIOL, V50, P98, DOI 10.1007/BF03030617; Cui GB, 2018, PLANTA, V248, P69, DOI 10.1007/s00425-018-2881-2; Cui GB, 2017, PLANT PHYSIOL BIOCH, V118, P138, DOI 10.1016/j.plaphy.2017.06.014; Daryanto S, 2016, PLOS ONE, V11, DOI 10.1371/journal.pone.0156362; Dennis ES, 2000, J EXP BOT, V51, P89, DOI 10.1093/jexbot/51.342.89; Ding F, 2018, MOLECULES, V23, DOI 10.3390/molecules23071605; Ding ZH, 2019, PLANT PHYSIOL BIOCH, V140, P96, DOI 10.1016/j.plaphy.2019.05.008; Elkeilsh A, 2019, J PLANT RES, V132, P881, DOI 10.1007/s10265-019-01143-5; Fleta-Soriano E, 2017, J AGRON CROP SCI, V203, P286, DOI 10.1111/jac.12201; Goh CH, 2009, PLANT SCI, V176, P136, DOI 10.1016/j.plantsci.2008.10.005; Hasanuzzaman M., 2016, ABIOTIC STRESS MEDIA, P267; Hossain MS, 2020, MOLECULES, V25, DOI 10.3390/molecules25122828; Hossain Z, 2009, J PLANT PHYSIOL, V166, P1391, DOI 10.1016/j.jplph.2009.02.012; Huang B, 2019, FRONT PLANT SCI, V10, DOI 10.3389/fpls.2019.00677; Hwang OJ, 2018, J PINEAL RES, V65, DOI 10.1111/jpi.12495; Jackson MB, 2005, ANN BOT-LONDON, V96, P501, DOI 10.1093/aob/mci205; Jiao J, 2016, FRONT PLANT SCI, V7, DOI [10.3389/fpls.2016.01387, 10.3389/fpls.2016.02067]; Jin ZP, 2011, BIOCHEM BIOPH RES CO, V414, P481, DOI 10.1016/j.bbrc.2011.09.090; Kabiri R, 2018, FOLIA HORTIC, V30, P155, DOI 10.2478/fhort-2018-0016; Kang SM, 2014, PLANT PHYSIOL BIOCH, V84, P115, DOI 10.1016/j.plaphy.2014.09.001; Karaca P., 2019, International Journal of Vegetable Science, V25, P601; Kaya A, 2019, SCI HORTIC-AMSTERDAM, V256, DOI 10.1016/j.scienta.2019.05.036; Kaya C, 2020, PHYSIOL PLANTARUM, V168, P256, DOI 10.1111/ppl.12976; Khan MN, 2019, IND CROP PROD, V140, DOI 10.1016/j.indcrop.2019.111597; Krugman T, 2011, FUNCT INTEGR GENOMIC, V11, P565, DOI 10.1007/s10142-011-0231-6; Kudoyarova GR, 2007, J EXP BOT, V58, P161, DOI 10.1093/jxb/erl116; Laxa M, 2019, ANTIOXIDANTS-BASEL, V8, DOI 10.3390/antiox8040094; Lee HJ, 2016, J PINEAL RES, V61, P303, DOI 10.1111/jpi.12347; Li C, 2015, J EXP BOT, V66, P669, DOI 10.1093/jxb/eru476; Li D., 2019, EFFECTS MELATONIN GE, V2019, P710954; Li H, 2019, PLANT SCI, V278, P32, DOI 10.1016/j.plantsci.2018.10.016; Li JH, 2019, MOLECULES, V24, DOI 10.3390/molecules24091826; Li JJ, 2018, ACTA PHYSIOL PLANT, V40, DOI 10.1007/s11738-017-2601-8; Li XN, 2016, J PINEAL RES, V61, P328, DOI 10.1111/jpi.12350; Li Z, 2010, SEED SCI TECHNOL, V38, P432, DOI 10.15258/sst.2010.38.2.16; Liang BW, 2018, ENVIRON EXP BOT, V155, P650, DOI 10.1016/j.envexpbot.2018.08.016; Liang D, 2019, SCI HORTIC-AMSTERDAM, V246, P34, DOI 10.1016/j.scienta.2018.10.058; Lim PO, 2007, ANNU REV PLANT BIOL, V58, P115, DOI 10.1146/annurev.arplant.57.032905.105316; Lin ZY, 2019, IOP C SER EARTH ENV, V295, DOI 10.1088/1755-1315/295/2/012013; Liu JL, 2015, PLANT GROWTH REGUL, V77, P317, DOI 10.1007/s10725-015-0066-6; Ma XQ, 2018, ENVIRON EXP BOT, V145, P1, DOI 10.1016/j.envexpbot.2017.10.010; Meng JF, 2014, J PINEAL RES, V57, P200, DOI 10.1111/jpi.12159; Moustafa-Farag M, 2020, BIOMOLECULES, V10, DOI 10.3390/biom10010054; Mukherjee S, 2019, NITRIC OXIDE-BIOL CH, V82, P25, DOI 10.1016/j.niox.2018.11.003; Mukherjee S, 2014, PHYSIOL PLANTARUM, V152, P714, DOI 10.1111/ppl.12218; Murata Y, 2014, PLANT ABIOTIC STRESS, 2ND EDITION, P47; Niu XY, 2019, IOP C SER EARTH ENV, V295, DOI 10.1088/1755-1315/295/2/012012; Pelagio-Flores R, 2012, J PINEAL RES, V53, P279, DOI 10.1111/j.1600-079X.2012.00996.x; Perez-Llamas F, 2020, ANTIOXIDANTS-BASEL, V9, DOI 10.3390/antiox9020158; Shabala S, 2014, PLANT CELL ENVIRON, V37, P2216, DOI 10.1111/pce.12339; Shan CJ, 2015, PROTOPLASMA, V252, P1397, DOI 10.1007/s00709-015-0756-y; Sharif R, 2018, MOLECULES, V23, DOI 10.3390/molecules23092352; Sharma A, 2020, SCI TOTAL ENVIRON, V713, DOI 10.1016/j.scitotenv.2020.136675; Sharma A, 2019, PLANTS-BASEL, V8, DOI 10.3390/plants8070190; Shi HT, 2015, J PINEAL RES, V59, P334, DOI 10.1111/jpi.12262; Shi HT, 2015, J PINEAL RES, V59, P102, DOI 10.1111/jpi.12244; Shi HT, 2015, J EXP BOT, V66, P681, DOI 10.1093/jxb/eru373; Stuart ME, 2011, SCI TOTAL ENVIRON, V409, P2859, DOI 10.1016/j.scitotenv.2011.04.016; Su XY, 2019, PLANT PHYSIOL BIOCH, V142, P263, DOI 10.1016/j.plaphy.2019.07.012; Tan DX, 2013, J PINEAL RES, V54, P127, DOI 10.1111/jpi.12026; Tanveer M, 2019, PLANT PHYSIOL BIOCH, V135, P295, DOI 10.1016/j.plaphy.2018.12.013; Teszlak P, 2013, SCI HORTIC-AMSTERDAM, V159, P41, DOI 10.1016/j.scienta.2013.04.037; Tewari S., 2018, PLANT METABOLITES RE, P355; Verma V, 2016, BMC PLANT BIOL, V16, DOI 10.1186/s12870-016-0771-y; Voesenek LACJ, 2013, PLANT BIOLOGY, V15, P426, DOI 10.1111/plb.12014; Wang L, 2017, J PINEAL RES, V63, DOI 10.1111/jpi.12429; Wang L, 2014, J PINEAL RES, V56, P134, DOI 10.1111/jpi.12105; Wang P, 2013, J PINEAL RES, V54, P292, DOI 10.1111/jpi.12017; Wasternack C, 2007, ANN BOT-LONDON, V100, P681, DOI 10.1093/aob/mcm079; Wei J, 2018, J PINEAL RES, V65, DOI 10.1111/jpi.12500; Wei W, 2015, J EXP BOT, V66, P695, DOI 10.1093/jxb/eru392; Wei YX, 2016, FRONT PLANT SCI, V7, DOI 10.3389/fpls.2016.00676; Xia H, 2020, INT J MOL SCI, V21, DOI 10.3390/ijms21030852; Xia XJ, 2014, PLANT CELL ENVIRON, V37, P2036, DOI 10.1111/pce.12275; Xoconostle-Cazares B, 2010, AM J PLANT PHYSL, V5, P1, DOI DOI 10.3923/ajpp.2010.1.6; Xu Y, 2017, PHYSIOL PLANTARUM, V161, P235, DOI 10.1111/ppl.12588; Yan W., 2016, ACTA BOT BOREALI-OCC, V36, P2241; Yang WJ, 2019, INT J MOL SCI, V20, DOI 10.3390/ijms20030652; Ye J, 2016, ACTA PHYSIOL PLANT, V38, DOI 10.1007/s11738-015-2045-y; [叶君 Ye Jun], 2015, [麦类作物学报, Journal of Triticeae Crops], V35, P1275; Zamani Z, 2020, PLANT BIOSYST, V154, P643, DOI 10.1080/11263504.2019.1674398; Zhang MC, 2019, PLOS ONE, V14, DOI 10.1371/journal.pone.0226542; Zhang N, 2013, J PINEAL RES, V54, P15, DOI 10.1111/j.1600-079X.2012.01015.x; Zhang Q, 2019, FRONT PLANT SCI, V10, DOI 10.3389/fpls.2019.00044; Zheng XD, 2017, FRONT PLANT SCI, V8, DOI 10.3389/fpls.2017.00483; Zhou L, 2018, PLOS ONE, V13, DOI 10.1371/journal.pone.0198639; Zhu Y, 2019, INT J MOL SCI, V20, DOI 10.3390/ijms20246200; Zou JN, 2019, PHOTOSYNTHETICA, V57, P512, DOI 10.32615/ps.2019.066; Zuo BX, 2014, J PINEAL RES, V57, P408, DOI 10.1111/jpi.12180</t>
  </si>
  <si>
    <t>Afreen F, 2006, J PINEAL RES, V41, P108, DOI 10.1111/j.1600-079X.2006.00337.x; Aghdam MS, 2017, FOOD CHEM, V221, P1650, DOI 10.1016/j.foodchem.2016.10.123; Ahammed GJ, 2019, ENVIRON EXP BOT, V161, P303, DOI 10.1016/j.envexpbot.2018.06.006; Anand S, 2019, PHYTO RHIZO REMEDIAT, P89; Antoniou C, 2017, J PINEAL RES, V62, DOI 10.1111/jpi.12401; Arnao MB, 2020, PLANT REPROD, V33, P77, DOI 10.1007/s00497-020-00388-8; Arnao MB, 2018, ANN BOT-LONDON, V121, P195, DOI 10.1093/aob/mcx114; Arnao MB, 2017, ACTA PHYSIOL PLANT, V39, DOI 10.1007/s11738-017-2428-3; Arnao MB, 2009, J PINEAL RES, V46, P58, DOI 10.1111/j.1600-079X.2008.00625.x; Arnao MB, 2007, J PINEAL RES, V42, P147, DOI 10.1111/j.1600-079X.2006.00396.x; Arnao MB, 2006, PLANT SIGNAL BEHAV, V1, P89, DOI 10.4161/psb.1.3.2640; Arnao MB, 2019, APPL SCI-BASEL, V9, DOI 10.3390/app9245293; Arnao MB, 2020, AGRONOMY-BASEL, V10, DOI 10.3390/agronomy10010095; Arnao MB, 2019, TRENDS PLANT SCI, V24, P38, DOI 10.1016/j.tplants.2018.10.010; Arnao MB, 2015, J PINEAL RES, V59, P133, DOI 10.1111/jpi.12253; Arnao MB, 2014, TRENDS PLANT SCI, V19, P789, DOI 10.1016/j.tplants.2014.07.006; Arnao MB, 2009, J PINEAL RES, V46, P295, DOI 10.1111/j.1600-079X.2008.00660.x; ARNAO MB, 2019, MELATONIN RES, V2, P152, DOI DOI 10.32794/11250036; Asif M, 2019, CLEAN-SOIL AIR WATER, V47, DOI 10.1002/clen.201800459; Back K, 2016, J PINEAL RES, V61, P426, DOI 10.1111/jpi.12364; Bajwa VS, 2014, J PINEAL RES, V56, P238, DOI 10.1111/jpi.12115; Blanchard B, 2000, J PINEAL RES, V29, P184, DOI 10.1034/j.1600-079X.2000.290308.x; Blask DE, 2004, CARCINOGENESIS, V25, P951, DOI 10.1093/carcin/bgh090; Boccalandro HE, 2011, J PINEAL RES, V51, P226, DOI 10.1111/j.1600-079X.2011.00884.x; Brainard GC, 2001, J NEUROSCI, V21, P6405; Byeon Y, 2015, J EXP BOT, V66, P6917, DOI 10.1093/jxb/erv396; Byeon Y, 2015, J PINEAL RES, V59, P448, DOI 10.1111/jpi.12274; Byeon Y, 2015, J PINEAL RES, V58, P343, DOI 10.1111/jpi.12220; Byeon Y, 2014, J PINEAL RES, V57, P219, DOI 10.1111/jpi.12160; Byeon Y, 2014, J PINEAL RES, V56, P408, DOI 10.1111/jpi.12129; Byeon Y, 2014, J PINEAL RES, V56, P189, DOI 10.1111/jpi.12111; Byeon Y, 2014, J PINEAL RES, V56, P107, DOI 10.1111/jpi.12103; Cai SY, 2017, J PINEAL RES, V62, DOI 10.1111/jpi.12387; Cao S. C., 2018, SCI REP, V8, P1, DOI DOI 10.1038/s41598-017-17765-5; Cao YY, 2019, PLANT CELL PHYSIOL, V60, P562, DOI 10.1093/pcp/pcy226; Casado-Zapico S, 2010, J PINEAL RES, V48, P72, DOI 10.1111/j.1600-079X.2009.00727.x; Chen J, 2019, FREE RADICAL BIO MED, V143, P534, DOI 10.1016/j.freeradbiomed.2019.09.011; Chen K, 2020, J INTEGR PLANT BIOL, V62, P25, DOI 10.1111/jipb.12899; Chen Q, 2009, J PLANT PHYSIOL, V166, P324, DOI 10.1016/j.jplph.2008.06.002; Chen ZP, 2018, ANN BOT-LONDON, V121, P1127, DOI 10.1093/aob/mcx207; CHOI GH, 2019, MELATONIN RES, V2, P120, DOI DOI 10.32794/11250034; Dayoub JC, 2011, J PINEAL RES, V51, P324, DOI 10.1111/j.1600-079X.2011.00892.x; Deng ZD, 2017, SCI REP-UK, V7, P1, DOI 10.1038/srep42999; DUBBELS R, 1995, J PINEAL RES, V18, P28, DOI 10.1111/j.1600-079X.1995.tb00136.x; Erland LAE, 2016, FRONT PLANT SCI, V7, DOI 10.3389/fpls.2016.01721; Erland LAE, 2015, PLANT SIGNAL BEHAV, V10, DOI 10.1080/15592324.2015.1096469; Facchini PJ, 2000, PHYTOCHEMISTRY, V54, P121, DOI 10.1016/S0031-9422(00)00050-9; Fan JB, 2018, INT J MOL SCI, V19, DOI 10.3390/ijms19051528; Feng J, 2019, J INTEGR PLANT BIOL, V61, P1206, DOI 10.1111/jipb.12780; Feng XY, 2014, TRENDS FOOD SCI TECH, V37, P21, DOI 10.1016/j.tifs.2014.02.001; Fernandez-Marcos M, 2011, P NATL ACAD SCI USA, V108, P18506, DOI 10.1073/pnas.1108644108; Hernandez IG, 2015, PLANT PHYSIOL BIOCH, V94, P191, DOI 10.1016/j.plaphy.2015.06.011; Glazebrook J, 2005, ANNU REV PHYTOPATHOL, V43, P205, DOI 10.1146/annurev.phyto.43.040204.135923; Gu Q, 2017, PLANT SCI, V261, P28, DOI 10.1016/j.plantsci.2017.05.001; Guo XY, 2018, J INTEGR PLANT BIOL, V60, P745, DOI 10.1111/jipb.12706; Hardeland R, 1999, REPROD NUTR DEV, V39, P399, DOI 10.1051/rnd:19990311; Hardeland R., 2007, FUNCT PLANT SCI BIOT, V1, P32; Hardeland R, 2016, FRONT PLANT SCI, V7, DOI 10.3389/fpls.2016.00198; Hardeland R, 2015, J EXP BOT, V66, P627, DOI 10.1093/jxb/eru386; Hardeland R, 2013, J PINEAL RES, V55, P325, DOI 10.1111/jpi.12090; Hardeland R, 2010, CURR NEUROPHARMACOL, V8, P168, DOI 10.2174/157015910792246244; Hardeland R, 2009, J PINEAL RES, V47, P109, DOI 10.1111/j.1600-079X.2009.00701.x; Hasan MK, 2019, J AGR FOOD CHEM, V67, P10563, DOI 10.1021/acs.jafc.9b02404; Hasan MK, 2015, FRONT PLANT SCI, V6, DOI 10.3389/fpls.2015.00601; HATTORI A, 1995, BIOCHEM MOL BIOL INT, V35, P627; He JL, 2020, TREE PHYSIOL, V40, P746, DOI 10.1093/treephys/tpaa024; He YK, 2004, SCIENCE, V305, P1968, DOI 10.1126/science.1098837; Hernandez-Ruiz J, 2008, J AGR FOOD CHEM, V56, P10567, DOI 10.1021/jf8022063; Hernandez-Ruiz J, 2005, J PINEAL RES, V39, P137, DOI 10.1111/j.1600-079X.2005.00226.x; Hernandez-Ruiz J, 2004, PLANTA, V220, P140, DOI 10.1007/s00425-004-1317-3; Hernandez-Ruiz J, 2018, AGRONOMY-BASEL, V8, DOI 10.3390/agronomy8040033; Hu W, 2017, J AGR FOOD CHEM, V65, P9987, DOI 10.1021/acs.jafc.7b03354; Hu W, 2016, FRONT PLANT SCI, V7, DOI 10.3389/fpls.2016.00736; Hwang OJ, 2018, J PINEAL RES, V65, DOI 10.1111/jpi.12495; Iuchi S, 2001, PLANT J, V27, P325, DOI 10.1046/j.1365-313x.2001.01096.x; Jahan MS, 2019, BMC PLANT BIOL, V19, DOI 10.1186/s12870-019-1992-7; Jalmi SK, 2015, FRONT PLANT SCI, V6, DOI 10.3389/fpls.2015.00769; Jan JE, 2009, J PINEAL RES, V46, P1, DOI 10.1111/j.1600-079X.2008.00628.x; Jiao J, 2016, FRONT PLANT SCI, V7, DOI [10.3389/fpls.2016.01387, 10.3389/fpls.2016.02067]; Jibran R, 2013, PLANT MOL BIOL, V82, P547, DOI 10.1007/s11103-013-0043-2; Kang K, 2011, J PINEAL RES, V50, P304, DOI 10.1111/j.1600-079X.2010.00841.x; Kang K, 2010, J PINEAL RES, V49, P176, DOI 10.1111/j.1600-079X.2010.00783.x; Kang S, 2007, PLANTA, V227, P263, DOI 10.1007/s00425-007-0614-z; Kaur H, 2016, NITRIC OXIDE-BIOL CH, V59, P42, DOI 10.1016/j.niox.2016.07.001; Kaya C, 2019, CHEMOSPHERE, V225, P627, DOI 10.1016/j.chemosphere.2019.03.026; Ke QB, 2018, FRONT PLANT SCI, V9, DOI 10.3389/fpls.2018.00914; Khan M, 2014, GERONTOLOGY, V60, P49, DOI 10.1159/000354334; Kolar J, 1997, PHYTOCHEMISTRY, V44, P1407, DOI 10.1016/S0031-9422(96)00568-7; Kolar J, 2003, PHYSIOL PLANTARUM, V118, P605, DOI 10.1034/j.1399-3054.2003.00114.x; Koyama FC, 2013, J EUKARYOT MICROBIOL, V60, P646, DOI 10.1111/jeu.12080; Lee H.Y., 2020, MELATONIN RES, V3, P177; Lee HJ, 2016, J PINEAL RES, V61, P303, DOI 10.1111/jpi.12347; Lee HY, 2017, J PINEAL RES, V62, DOI 10.1111/jpi.12379; Lee HY, 2016, J PINEAL RES, V60, P327, DOI 10.1111/jpi.12314; Lee HY, 2015, J PINEAL RES, V58, P291, DOI 10.1111/jpi.12214; Lee HY, 2014, J PINEAL RES, V57, P262, DOI 10.1111/jpi.12165; Lee K, 2019, J PINEAL RES, V66, DOI 10.1111/jpi.12537; Lee K, 2017, J PINEAL RES, V63, DOI 10.1111/jpi.12441; Lee K, 2016, J PINEAL RES, V61, P470, DOI 10.1111/jpi.12361; LERNER AB, 1958, J AM CHEM SOC, V80, P2587, DOI 10.1021/ja01543a060; Li C, 2015, J EXP BOT, V66, P669, DOI 10.1093/jxb/eru476; Li C, 2012, J PINEAL RES, V53, P298, DOI 10.1111/j.1600-079X.2012.00999.x; Li C, 2019, PLANT J, V100, P784, DOI 10.1111/tpj.14477; Li DX, 2020, J PINEAL RES, V68, DOI 10.1111/jpi.12640; Li MQ, 2016, J PINEAL RES, V61, P291, DOI 10.1111/jpi.12346; Li XN, 2018, J PINEAL RES, V64, DOI 10.1111/jpi.12453; Li XJ, 2017, PLANT GROWTH REGUL, V83, P441, DOI 10.1007/s10725-017-0310-3; Liang CZ, 2017, FRONT PLANT SCI, V8, DOI 10.3389/fpls.2017.00134; Liang CZ, 2015, J PINEAL RES, V59, P91, DOI 10.1111/jpi.12243; Liang D, 2018, MOLECULES, V23, DOI 10.3390/molecules23030584; Liang D, 2018, FRONT PLANT SCI, V9, DOI 10.3389/fpls.2018.00426; Liu CH, 2018, POSTHARVEST BIOL TEC, V139, P47, DOI 10.1016/j.postharvbio.2018.01.016; Liu JL, 2019, J AGR FOOD CHEM, V67, P2279, DOI 10.1021/acs.jafc.8b06580; Liu JL, 2016, SCI HORTIC-AMSTERDAM, V207, P14, DOI 10.1016/j.scienta.2016.05.003; Liu JL, 2015, PLANT GROWTH REGUL, V77, P317, DOI 10.1007/s10725-015-0066-6; Liu JY, 2018, J INTEGR PLANT BIOL, V60, P780, DOI 10.1111/jipb.12657; Liu J, 2020, PLANT CELL ENVIRON, V43, P2591, DOI 10.1111/pce.13759; Liu N, 2015, SCI HORTIC-AMSTERDAM, V181, P18, DOI 10.1016/j.scienta.2014.10.049; Lozano-Juste J, 2011, PLANT PHYSIOL, V156, P1410, DOI 10.1104/pp.111.177741; Lu RF, 2019, VIROL J, V16, DOI 10.1186/s12985-019-1228-3; Ma QX, 2016, J PINEAL RES, V60, P424, DOI 10.1111/jpi.12325; Ma YE, 2017, FRONT PLANT SCI, V7, DOI 10.3389/fpls.2016.02068; Machackova I, 2002, RUSS J PLANT PHYSL+, V49, P451, DOI 10.1023/A:1016395405884; Manchester LC, 2015, J PINEAL RES, V59, P403, DOI 10.1111/jpi.12267; Moustafa-Farag M, 2020, BIOMOLECULES, V10, DOI 10.3390/biom10010054; Mukherjee S, 2019, J EXP BOT, V70, P6035, DOI 10.1093/jxb/erz375; Mukherjee S, 2019, NITRIC OXIDE-BIOL CH, V82, P25, DOI 10.1016/j.niox.2018.11.003; Mukherjee S, 2014, PHYSIOL PLANTARUM, V152, P714, DOI 10.1111/ppl.12218; Murch SJ, 2002, IN VITRO CELL DEV-PL, V38, P531, DOI 10.1079/IVP2002333; Murch SJ, 2000, PLANT CELL REP, V19, P698, DOI 10.1007/s002990000206; NAKANE M, 1983, J NEUROCHEM, V40, P790, DOI 10.1111/j.1471-4159.1983.tb08048.x; Nawaz MA, 2016, FRONT PLANT SCI, V6, DOI 10.3389/fpls.2015.01230; Nawaz MA, 2018, J PLANT PHYSIOL, V220, P115, DOI 10.1016/j.jplph.2017.11.003; Okant M, 2019, ENVIRON SCI POLLUT R, V26, P11864, DOI 10.1007/s11356-019-04517-3; Okazaki M, 2010, J PINEAL RES, V49, P239, DOI 10.1111/j.1600-079X.2010.00788.x; Okazaki M, 2009, J PINEAL RES, V46, P373, DOI 10.1111/j.1600-079X.2009.00673.x; Okazaki M, 2009, J PINEAL RES, V46, P338, DOI 10.1111/j.1600-079X.2009.00668.x; Pagnussat GC, 2002, PLANT PHYSIOL, V129, P954, DOI 10.1104/pp.004036; Paredes SD, 2009, J EXP BOT, V60, P57, DOI 10.1093/jxb/ern284; Park S, 2012, J PINEAL RES, V52, P211, DOI 10.1111/j.1600-079X.2011.00930.x; Pelagio-Flores R, 2012, J PINEAL RES, V53, P279, DOI 10.1111/j.1600-079X.2012.00996.x; Penfield S, 2008, NEW PHYTOL, V179, P615, DOI 10.1111/j.1469-8137.2008.02478.x; PIERI C, 1994, LIFE SCI, V55, pPL271, DOI 10.1016/0024-3205(94)00666-0; Pitzschke A, 2009, CURR OPIN PLANT BIOL, V12, P421, DOI 10.1016/j.pbi.2009.06.008; Posmyk MM, 2008, J PINEAL RES, V45, P24, DOI 10.1111/j.1600-079X.2007.00552.x; Posmyk MM, 2009, J PINEAL RES, V46, P214, DOI 10.1111/j.1600-079X.2008.00652.x; Qi H, 2020, J INTEGR PLANT BIOL, DOI 10.1111/jipb.12941; Qi JS, 2018, J INTEGR PLANT BIOL, V60, P805, DOI 10.1111/jipb.12654; REITER RJ, 1991, ENDOCR REV, V12, P151, DOI 10.1210/edrv-12-2-151; REITER RJ, 1995, AGING-CLIN EXP RES, V7, P340, DOI 10.1007/BF03324344; Reiter RJ, 2010, PROG BRAIN RES, V181, P127, DOI 10.1016/S0079-6123(08)81008-4; Rezania S, 2015, J ENVIRON MANAGE, V163, P125, DOI 10.1016/j.jenvman.2015.08.018; Rodriguez C, 2004, J PINEAL RES, V36, P1, DOI 10.1046/j.1600-079X.2003.00092.x; Sanz L, 2015, J EXP BOT, V66, P2857, DOI 10.1093/jxb/erv213; Sarropoulou V, 2012, PLANT PHYSIOL BIOCH, V61, P162, DOI 10.1016/j.plaphy.2012.10.001; Scheler C, 2013, CURR OPIN PLANT BIOL, V16, P534, DOI 10.1016/j.pbi.2013.06.020; Shah AA, 2020, CHEMOSPHERE, V243, DOI 10.1016/j.chemosphere.2019.125308; Shi H, 2016, FRONT PLANT SCI, V7, DOI 10.3389/fpls.2016.01124; Shi HT, 2016, J PINEAL RES, V60, P373, DOI 10.1111/jpi.12320; Shi HT, 2015, J PINEAL RES, V59, P102, DOI 10.1111/jpi.12244; Shi HT, 2015, J PINEAL RES, V58, P335, DOI 10.1111/jpi.12219; Shi HT, 2015, J EXP BOT, V66, P681, DOI 10.1093/jxb/eru373; Shi HT, 2015, J PINEAL RES, V58, P26, DOI 10.1111/jpi.12188; Shi HT, 2014, J PINEAL RES, V57, P185, DOI 10.1111/jpi.12155; Singh N., 2016, BIOCH ANAL BIOCH, V5, P262; Sprenger J., 1999, Cytologia (Tokyo), V64, P209; Stohr C, 2006, J EXP BOT, V57, P463, DOI 10.1093/jxb/erj058; Sun CL, 2020, J PINEAL RES, V68, DOI 10.1111/jpi.12642; Sun CL, 2014, NEW PHYTOL, V201, P1240, DOI 10.1111/nph.12597; Sun QQ, 2015, J EXP BOT, V66, P657, DOI 10.1093/jxb/eru332; Sung DY, 2003, TRENDS PLANT SCI, V8, P179, DOI 10.1016/S1360-1385(03)00047-5; Swarup R, 2012, FRONT PLANT SCI, V3, DOI 10.3389/fpls.2012.00225; Tal O, 2011, J EXP BOT, V62, P1903, DOI 10.1093/jxb/erq378; Tan DX, 2007, FASEB J, V21, P1724, DOI 10.1096/fj.06-7745com; Tan DX, 2020, J EXP BOT, V71, P4677, DOI 10.1093/jxb/eraa235; Tan Dun-Xian, 2002, Current Topics in Medicinal Chemistry, V2, P181, DOI 10.2174/1568026023394443; Tan DX, 2015, MOLECULES, V20, P18886, DOI 10.3390/molecules201018886; Tan DX, 2013, J PINEAL RES, V54, P127, DOI 10.1111/jpi.12026; Tan DX, 2012, J EXP BOT, V63, P577, DOI 10.1093/jxb/err256; Tan DX, 2000, BIOL SIGNAL RECEPT, V9, P137; Tan XL, 2019, J PINEAL RES, V67, DOI 10.1111/jpi.12570; Turk H, 2014, PLANT GROWTH REGUL, V74, P139, DOI 10.1007/s10725-014-9905-0; Van Tassel DL, 2001, J PINEAL RES, V31, P8, DOI 10.1034/j.1600-079X.2001.310102.x; Wang L, 2014, J PINEAL RES, V56, P134, DOI 10.1111/jpi.12105; Wang M, 2019, ECOTOX ENVIRON SAFE, V170, P68, DOI 10.1016/j.ecoenv.2018.11.127; Wang P, 2015, J PINEAL RES, V58, P479, DOI 10.1111/jpi.12233; Wang P, 2013, J PINEAL RES, V54, P292, DOI 10.1111/jpi.12017; Wang P, 2012, J PINEAL RES, V53, P11, DOI 10.1111/j.1600-079X.2011.00966.x; Wang QN, 2016, FRONT PLANT SCI, V7, DOI 10.3389/fpls.2016.01882; Wang YP, 2018, J EXP BOT, V69, P963, DOI 10.1093/jxb/erx473; Weeda S, 2014, PLOS ONE, V9, DOI 10.1371/journal.pone.0093462; Wei J, 2018, J PINEAL RES, V65, DOI 10.1111/jpi.12500; Wei W, 2015, J EXP BOT, V66, P695, DOI 10.1093/jxb/eru392; Wei YX, 2020, J PINEAL RES, V69, DOI 10.1111/jpi.12652; Wen D, 2016, FRONT PLANT SCI, V7, DOI 10.3389/fpls.2016.00718; Wilson ID, 2008, PLANT CELL ENVIRON, V31, P622, DOI 10.1111/j.1365-3040.2007.01761.x; Wolf K, 2001, J PLANT PHYSIOL, V158, P1491, DOI 10.1078/0176-1617-00561; Xu W, 2016, J PINEAL RES, V61, P457, DOI 10.1111/jpi.12359; Ye TT, 2017, FRONT PLANT SCI, V8, DOI 10.3389/fpls.2017.00064; Yin LH, 2013, J PINEAL RES, V54, P426, DOI 10.1111/jpi.12038; Yu MD, 2014, NEW PHYTOL, V202, P1142, DOI 10.1111/nph.12739; Zhang HJ, 2014, J PINEAL RES, V57, P269, DOI 10.1111/jpi.12167; Zhang J, 2017, ENVIRON EXP BOT, V138, P36, DOI 10.1016/j.envexpbot.2017.02.012; Zhang N., 2017, SCI REP, V7, P1, DOI DOI 10.1038/S41598-017-02688-Y; Zhang N, 2015, J EXP BOT, V66, P647, DOI 10.1093/jxb/eru336; Zhang N, 2014, J PINEAL RES, V56, P39, DOI 10.1111/jpi.12095; Zhang N, 2013, J PINEAL RES, V54, P15, DOI 10.1111/j.1600-079X.2012.01015.x; Zhang ZX, 2019, J PINEAL RES, V67, DOI 10.1111/jpi.12582; Zhao D, 2019, FRONT ENDOCRINOL, V10, DOI 10.3389/fendo.2019.00249; Zhao HB, 2015, J PINEAL RES, V59, P109, DOI 10.1111/jpi.12245; Zhao HS, 2017, SCI REP-UK, V7, DOI 10.1038/s41598-017-11779-9; Zhao Y, 2013, J PINEAL RES, V55, P79, DOI 10.1111/jpi.12044; Zhou XT, 2016, FRONT PLANT SCI, V7, DOI 10.3389/fpls.2016.01823; Zuo BX, 2014, J PINEAL RES, V57, P408, DOI 10.1111/jpi.12180</t>
  </si>
  <si>
    <t>Afreen F, 2006, J PINEAL RES, V41, P108, DOI 10.1111/j.1600-079X.2006.00337.x; Ahmad S, 2019, PEERJ, V7, DOI 10.7717/peerj.7793; Alam MN, 2018, BMC GENOMICS, V19, DOI 10.1186/s12864-018-4588-y; Arnao MB, 2020, PLANT REPROD, V33, P77, DOI 10.1007/s00497-020-00388-8; Arnao MB, 2018, ANN BOT-LONDON, V121, P195, DOI 10.1093/aob/mcx114; Arnao MB, 2020, AGRONOMY-BASEL, V10, DOI 10.3390/agronomy10010095; Arnao MB, 2019, TRENDS PLANT SCI, V24, P38, DOI 10.1016/j.tplants.2018.10.010; Arnao MB, 2009, J PINEAL RES, V46, P295, DOI 10.1111/j.1600-079X.2008.00660.x; ARNAO MB, 2019, MELATONIN RES, V2, P152, DOI DOI 10.32794/11250036; Back K., 2019, MELATONIN RES, V2, P35, DOI DOI 10.32794/MR11250020; Burkhardt S, 2001, J AGR FOOD CHEM, V49, P4898, DOI 10.1021/jf010321+; Bychkov I, 2019, PLANT PHYSIOL BIOCH, V144, P404, DOI 10.1016/j.plaphy.2019.10.013; Byeon Y, 2016, J PINEAL RES, V61, P198, DOI 10.1111/jpi.12339; Byeon Y, 2016, J PINEAL RES, V60, P348, DOI 10.1111/jpi.12317; Byeon Y, 2016, J PINEAL RES, V60, P65, DOI 10.1111/jpi.12289; Byeon Y, 2015, J PINEAL RES, V59, P448, DOI 10.1111/jpi.12274; Byeon Y, 2015, J PINEAL RES, V58, P470, DOI 10.1111/jpi.12232; Byeon Y, 2015, J PINEAL RES, V58, P343, DOI 10.1111/jpi.12220; Byeon Y, 2015, J EXP BOT, V66, P709, DOI 10.1093/jxb/eru357; Byeon Y, 2014, J PINEAL RES, V56, P408, DOI 10.1111/jpi.12129; Byeon Y, 2014, J PINEAL RES, V56, P189, DOI 10.1111/jpi.12111; Byeon Y, 2014, J PINEAL RES, V56, P107, DOI 10.1111/jpi.12103; Byeon Y, 2013, J PINEAL RES, V55, P371, DOI 10.1111/jpi.12080; Cahill GM, 1998, VISUAL NEUROSCI, V15, P499; CHAMPNEY TH, 1984, J NEUROSCI RES, V11, P59, DOI 10.1002/jnr.490110107; Chen GF, 2003, LIFE SCI, V73, P19, DOI 10.1016/S0024-3205(03)00252-2; Chen J, 2019, FREE RADICAL BIO MED, V143, P534, DOI 10.1016/j.freeradbiomed.2019.09.011; Chen X, 2018, FRONT MICROBIOL, V9, DOI 10.3389/fmicb.2018.02280; Chen YE, 2018, PHYSIOL PLANTARUM, V164, P349, DOI 10.1111/ppl.12737; Chen ZP, 2018, ANN BOT-LONDON, V121, P1127, DOI 10.1093/aob/mcx207; Choi GH, 2017, J PINEAL RES, V63, DOI 10.1111/jpi.12412; CHOI GH, 2019, MELATONIN RES, V2, P120, DOI DOI 10.32794/11250034; Debnath B, 2018, MOLECULES, V23, DOI 10.3390/molecules23020388; DUBBELS R, 1995, J PINEAL RES, V18, P28, DOI 10.1111/j.1600-079X.1995.tb00136.x; Farouk S, 2019, ECOTOX ENVIRON SAFE, V180, P333, DOI 10.1016/j.ecoenv.2019.05.021; Fazal H, 2018, PHYSIOL MOL BIOL PLA, V24, P1307, DOI 10.1007/s12298-018-0567-7; Fracassetti D, 2020, FOOD MICROBIOL, V86, DOI 10.1016/j.fm.2019.103265; Ganguly S, 2005, P NATL ACAD SCI USA, V102, P1222, DOI 10.1073/pnas.0406871102; Ganguly S, 2001, J BIOL CHEM, V276, P47239, DOI 10.1074/jbc.M107222200; Gao WY, 2019, INT J MOL SCI, V20, DOI 10.3390/ijms20051176; GAUDET SJ, 1993, J INVEST DERMATOL, V101, P660, DOI 10.1111/1523-1747.ep12371672; GAUDET SJ, 1993, CURR EYE RES, V12, P271, DOI 10.3109/02713689308999473; GAUDET SJ, 1993, NEUROCHEM INT, V22, P271, DOI 10.1016/0197-0186(93)90055-A; Gomez-Corvera A, 2009, J PINEAL RES, V47, P15, DOI 10.1111/j.1600-079X.2009.00683.x; Gong B, 2017, PHYSIOL PLANTARUM, V160, P396, DOI 10.1111/ppl.12581; Hardeland R, 1999, REPROD NUTR DEV, V39, P399, DOI 10.1051/rnd:19990311; Hardeland R, 2016, FRONT PLANT SCI, V7, DOI 10.3389/fpls.2016.00198; Hardeland R, 2015, J EXP BOT, V66, P627, DOI 10.1093/jxb/eru386; HATTORI A, 1995, BIOCHEM MOL BIOL INT, V35, P627; Hernandez-Ruiz J, 2004, PLANTA, V220, P140, DOI 10.1007/s00425-004-1317-3; Jiao J, 2016, FRONT PLANT SCI, V7, DOI [10.3389/fpls.2016.01387, 10.3389/fpls.2016.02067]; Kang K, 2013, J PINEAL RES, V55, P7, DOI 10.1111/jpi.12011; Kang K, 2011, J PINEAL RES, V50, P304, DOI 10.1111/j.1600-079X.2010.00841.x; Kolar J, 1999, ADV EXP MED BIOL, V460, P391; Lee HJ, 2018, CELL DEATH DIS, V9, DOI 10.1038/s41419-018-0749-9; LEE HY, 2018, MELATONIN RES, V1, P94, DOI DOI 10.32794/MR11250006; Lee HJ, 2016, J PINEAL RES, V61, P303, DOI 10.1111/jpi.12347; Lee HY, 2017, J PINEAL RES, V62, DOI 10.1111/jpi.12379; Lee HY, 2015, J PINEAL RES, V58, P291, DOI 10.1111/jpi.12214; Lee HY, 2014, J PINEAL RES, V57, P418, DOI 10.1111/jpi.12181; Lee K, 2017, J PINEAL RES, V62, DOI 10.1111/jpi.12392; Lee K, 2016, J PINEAL RES, V61, P470, DOI 10.1111/jpi.12361; Lei Q, 2013, J PINEAL RES, V55, P443, DOI 10.1111/jpi.12096; Lei XY, 2004, J PINEAL RES, V36, P126, DOI 10.1046/j.1600-079X.2003.00106.x; LERNER AB, 1958, J AM CHEM SOC, V80, P2587, DOI 10.1021/ja01543a060; Li JH, 2019, MOLECULES, V24, DOI 10.3390/molecules24091826; Li XN, 2018, J PINEAL RES, V64, DOI 10.1111/jpi.12453; Liang CZ, 2017, FRONT PLANT SCI, V8, DOI 10.3389/fpls.2017.00134; Liu CX, 2019, J AGR FOOD CHEM, V67, P6116, DOI 10.1021/acs.jafc.9b00058; Liu DD, 2019, MOLECULES, V24, DOI 10.3390/molecules24081514; Liu WC, 2017, MOLECULES, V22, DOI 10.3390/molecules22111984; Manchester LC, 2000, LIFE SCI, V67, P3023, DOI 10.1016/S0024-3205(00)00896-1; Manchester LC, 1995, CELL MOL BIOL RES, V41, P391; Martinez V, 2018, MOLECULES, V23, DOI 10.3390/molecules23030535; Muniz-Calvo S, 2019, J PINEAL RES, V66, DOI 10.1111/jpi.12554; Murch SJ, 1997, LANCET, V350, P1598, DOI 10.1016/S0140-6736(05)64014-7; Murch SJ, 2004, PLANT CELL REP, V23, P419, DOI 10.1007/s00299-004-0862-3; Murch SJ, 2002, NATURWISSENSCHAFTEN, V89, P555, DOI 10.1007/s00114-002-0376-1; Murch SJ, 2000, PLANT CELL REP, V19, P698, DOI 10.1007/s002990000206; Naghizadeh M, 2019, PHYSIOL MOL BIOL PLA, V25, P881, DOI 10.1007/s12298-019-00674-4; Okazaki M, 2009, J PINEAL RES, V46, P373, DOI 10.1111/j.1600-079X.2009.00673.x; Park S, 2014, J PINEAL RES, V57, P348, DOI 10.1111/jpi.12174; Park S, 2012, J PINEAL RES, V52, P211, DOI 10.1111/j.1600-079X.2011.00930.x; Perez-Llorca M, 2019, FRONT PLANT SCI, V10, DOI 10.3389/fpls.2019.00136; POEGGELER B, 1993, J PINEAL RES, V14, P151, DOI 10.1111/j.1600-079X.1993.tb00498.x; POGGELER B, 1991, NATURWISSENSCHAFTEN, V78, P268, DOI 10.1007/BF01134354; Qi ZY, 2018, MOLECULES, V23, DOI 10.3390/molecules23020386; Qian YQ, 2015, SCI REP-UK, V5, DOI 10.1038/srep15815; Qiao YJ, 2019, PLANT PHYSIOL BIOCH, V139, P342, DOI 10.1016/j.plaphy.2019.03.037; REITER RJ, 1991, ENDOCR REV, V12, P151, DOI 10.1210/edrv-12-2-151; Reiter RJ, 2005, NUTRITION, V21, P920, DOI 10.1016/j.nut.2005.02.005; REITER RJ, 1991, MOL CELL ENDOCRINOL, V79, pC153, DOI 10.1016/0303-7207(91)90087-9; REITER RJ, 2019, MELATONIN RES, V2, P105, DOI DOI 10.32794/MR11250033; Reiter RJ, 2015, MOLECULES, V20, P7396, DOI 10.3390/molecules20047396; Ren S, 2019, PLOS ONE, V14, DOI 10.1371/journal.pone.0211566; SAGAN L, 1967, J THEOR BIOL, V14, P225, DOI 10.1016/0022-5193(67)90079-3; Sarropoulou V, 2012, PLANT PHYSIOL BIOCH, V61, P162, DOI 10.1016/j.plaphy.2012.10.001; Sharif R, 2018, MOLECULES, V23, DOI 10.3390/molecules23092352; Simlat M, 2018, PEERJ, V6, DOI 10.7717/peerj.5009; Simopoulos AP, 2005, J PINEAL RES, V39, P331, DOI 10.1111/j.1600-079X.2005.00269.x; Skene DJ, 2003, J NEUROENDOCRINOL, V15, P438, DOI 10.1046/j.1365-2826.2003.01006.x; Skene DJ, 2001, J PINEAL RES, V31, P333, DOI 10.1034/j.1600-079X.2001.310408.x; Slominski A, 2003, EUR J BIOCHEM, V270, P3335, DOI 10.1046/j.1432-1033.2003.03708.x; Sun QQ, 2016, J PINEAL RES, V61, P138, DOI 10.1111/jpi.12315; Sun QQ, 2015, J EXP BOT, V66, P657, DOI 10.1093/jxb/eru332; Tal O, 2011, J EXP BOT, V62, P1903, DOI 10.1093/jxb/erq378; Tan DX, 2011, OBES REV, V12, P167, DOI 10.1111/j.1467-789X.2010.00756.x; Tan DX, 2007, J PINEAL RES, V42, P28, DOI 10.1111/j.1600-079X.2006.00407.x; Tan DX, 2007, FASEB J, V21, P1724, DOI 10.1096/fj.06-7745com; Tan DX, 2016, J PINEAL RES, V61, P27, DOI 10.1111/jpi.12336; Tan DX, 2016, MED HYPOTHESES, V86, P3, DOI 10.1016/j.mehy.2015.11.018; Tan DX, 2013, J PINEAL RES, V54, P127, DOI 10.1111/jpi.12026; Tan DX, 2010, BIOL REV, V85, P607, DOI 10.1111/j.1469-185X.2009.00118.x; Tan DX, 1999, BIOL SIGNAL RECEPT, V8, P70; Tan DX, 2000, BIOL SIGNAL RECEPT, V9, P137; Thapan K, 2001, J PHYSIOL-LONDON, V535, P261, DOI 10.1111/j.1469-7793.2001.t01-1-00261.x; Tijero V, 2019, PLANT PHYSIOL BIOCH, V140, P88, DOI 10.1016/j.plaphy.2019.05.007; Tilden AR, 1997, J PINEAL RES, V22, P102, DOI 10.1111/j.1600-079X.1997.tb00310.x; Velarde E, 2010, CHRONOBIOL INT, V27, P1178, DOI 10.3109/07420528.2010.496911; Venegas C, 2012, J PINEAL RES, V52, P217, DOI 10.1111/j.1600-079X.2011.00931.x; Vivien-Roels B, 1998, J BIOL RHYTHM, V13, P403, DOI 10.1177/074873098129000228; Wang L, 2017, J PINEAL RES, V63, DOI 10.1111/jpi.12429; Wang M, 2019, ECOTOX ENVIRON SAFE, V170, P68, DOI 10.1016/j.ecoenv.2018.11.127; Wang XY, 2020, PLANT CELL PHYSIOL, V61, P909, DOI 10.1093/pcp/pcaa018; Wei J, 2018, J PINEAL RES, V65, DOI 10.1111/jpi.12500; Wei W, 2015, J EXP BOT, V66, P695, DOI 10.1093/jxb/eru392; Xiao S, 2019, PLOS ONE, V14, DOI 10.1371/journal.pone.0216575; Xu LL, 2018, HORTIC RES-ENGLAND, V5, DOI 10.1038/s41438-018-0045-y; Yang JJ, 2019, FRONT PLANT SCI, V10, DOI 10.3389/fpls.2019.00150; Ye TT, 2019, J PINEAL RES, V66, DOI 10.1111/jpi.12531; Yin LH, 2013, J PINEAL RES, V54, P426, DOI 10.1111/jpi.12038; Yu YH, 2019, BMC GENOMICS, V20, DOI 10.1186/s12864-019-6085-3; Zhang HJ, 2014, J PINEAL RES, V57, P269, DOI 10.1111/jpi.12167; Zhang HX, 2019, J PINEAL RES, V66, DOI 10.1111/jpi.12551; Zhang K, 2019, PLANT CELL REP, V38, P1501, DOI 10.1007/s00299-019-02461-7; Zhang Q, 2019, FRONT PLANT SCI, V10, DOI 10.3389/fpls.2019.00044; Zhang SM, 2018, J PINEAL RES, V65, DOI 10.1111/jpi.12492; Zhao DQ, 2017, SCI REP-UK, V7, DOI 10.1038/s41598-017-10799-9; Zheng XD, 2017, FRONT PLANT SCI, V8, DOI 10.3389/fpls.2017.00483; Zheng XD, 2017, SCI REP-UK, V7, DOI 10.1038/srep41236; Zia SF, 2019, BMC PLANT BIOL, V19, DOI 10.1186/s12870-019-2158-3; Zimmerman S, 2019, MELATONIN RES, V2, P138, DOI [10.32794/mr11250016, DOI 10.32794/MR11250016]</t>
  </si>
  <si>
    <t>Abdine HH, 1998, J PHARMACEUT BIOMED, V17, P379, DOI 10.1016/S0731-7085(97)00221-5; Abdulkadir L., 2012, DIAM RELAT MATER, V21, P114; Alpar N, 2017, ELECTROANAL, V29, P1691, DOI 10.1002/elan.201700077; Amin AS, 1999, ANAL LETT, V32, P1421, DOI 10.1080/00032719908542907; Amin AS, 2000, MIKROCHIM ACTA, V135, P81, DOI 10.1007/s006040070021; Andrew T. Ball, 2012, ELECTROCHIM ACTA, V83, P196; Andrisano V, 2000, J PHARMACEUT BIOMED, V23, P15, DOI 10.1016/S0731-7085(00)00259-4; Anithaa A.C., 2019, BIOSENS BIOELECTRON, P143; Apetrei IM, 2016, INT J NANOMED, V11, P1859, DOI 10.2147/IJN.S104941; Asadpour-Zeynali K, 2010, SPECTROCHIM ACTA A, V75, P589, DOI 10.1016/j.saa.2009.11.023; Bagheri H, 2015, RSC ADV, V5, P21659, DOI 10.1039/c4ra16802j; Bekheit GE, 2000, ASIAN J CHEM, V12, P541; Beltagi AM, 2003, ELECTROANAL, V15, P1121, DOI 10.1002/elan.200390136; Bongiorno D, 2002, CARBOHYD RES, V337, P743, DOI 10.1016/S0008-6215(02)00049-6; Brazaca LC, 2018, COLLOID SURFACE B, V171, P94, DOI 10.1016/j.colsurfb.2018.07.006; Camargo JR, 2020, TALANTA, V208, DOI 10.1016/j.talanta.2019.120458; CARDINALI DP, 1981, ENDOCR REV, V2, P327, DOI 10.1210/edrv-2-3-327; Chen G, 2000, ANAL CHIM ACTA, V408, P249, DOI 10.1016/S0003-2670(99)00809-0; Cincotto FH, 2018, RSC ADV, V8, P14040, DOI 10.1039/c8ra01857j; Cortujo-Antuna JL, 2003, ELECTROANAL, V15, P773; Corujo-Antuna JL, 2003, J PHARMACEUT BIOMED, V31, P421, DOI 10.1016/S0731-7085(02)00349-7; Darwish HW, 2013, MOLECULES, V18, P974, DOI 10.3390/molecules18010974; Darwish HW, 2012, CHEM CENT J, V6, DOI 10.1186/1752-153X-6-36; El-Gindy Alaa, 2004, Farmaco (Lausanne), V59, P713, DOI 10.1016/j.farmac.2004.04.010; Gazy AA, 1998, SPECTROSC LETT, V31, P177, DOI 10.1080/00387019808006771; Glod BK, 2006, CHEM ANAL-WARSAW, V51, P51; Gupta P, 2015, RSC ADV, V5, P40444, DOI 10.1039/c5ra04942c; Klein DC, 1996, TRENDS ENDOCRIN MET, V7, P106, DOI 10.1016/1043-2760(96)00033-1; Krahn LE, 1996, NEUROPSYCHOPHARMACOL, V15, P325, DOI 10.1016/0893-133X(95)00273-G; Kumar N, 2016, ELECTROCHIM ACTA, V211, P18, DOI 10.1016/j.electacta.2016.06.023; LERNER AB, 1958, J AM CHEM SOC, V80, P2587, DOI 10.1021/ja01543a060; Liu Y, 2019, ACS SUSTAIN CHEM ENG, V7, P19537, DOI 10.1021/acssuschemeng.9b04609; Lu JZ, 2002, ANAL CHIM ACTA, V455, P193, DOI 10.1016/S0003-2670(01)01603-8; Malcolm H.M., 1991, J CHROMATOGR B, V564, P93; Mohammed GI, 2020, INT J ELECTROCHEM SC, V15, P5895, DOI 10.20964/2020.06.90; Nathiya D, 2020, TALANTA, V210, DOI 10.1016/j.talanta.2019.120671; Olcese J., 1998, AGING MALE, V1, P113; Perez RF, 2001, J AOAC INT, V84, P1352; Pobozy E, 2005, J SEP SCI, V28, P2165, DOI 10.1002/jssc.200500095; Pola ML, 2000, ANAL LETT, V33, P891, DOI 10.1080/00032710008543097; PRESLOCK JP, 1984, ENDOCR REV, V5, P282, DOI 10.1210/edrv-5-2-282; Pucci V, 2003, ANAL CHIM ACTA, V488, P97, DOI 10.1016/S0003-2670(03)00662-7; Qu WY, 2005, MICROCHIM ACTA, V150, P109, DOI 10.1007/s00604-005-0328-5; Radi A, 1999, ANAL COMMUN, V36, P43, DOI 10.1039/a809906e; Reinhard O., 2013, J PHARMACEUT BIOMED, V74, P66; Reiter R J, 1980, Endocr Rev, V1, P109; Saber AL, 2010, ELECTROANAL, V22, P2997, DOI 10.1002/elan.201000293; Santander P, 2001, BOL SOC CHIL QUIM, V46, P131; Smajdor J, 2017, J ELECTROANAL CHEM, V799, P278, DOI 10.1016/j.jelechem.2017.06.013; Soltani N, 2019, MICROCHIM ACTA, V186, DOI 10.1007/s00604-019-3541-3; Sorouraddin Mohammad-Hussein, 2005, Farmaco (Lausanne), V60, P451, DOI 10.1016/j.farmac.2005.03.009; Surmeian M, 1998, ANAL LETT, V31, P1731, DOI 10.1080/00032719808005255; Tadayon F, 2015, RSC ADV, V5, P65560, DOI 10.1039/c5ra12020a; Tan DX, 2003, J PINEAL RES, V34, P75, DOI 10.1034/j.1600-079X.2003.02111.x; Thomas A, 2019, IONICS, V25, P2337, DOI 10.1007/s11581-018-2652-x; Topcu E, 2020, DIAM RELAT MATER, V105, DOI 10.1016/j.diamond.2020.107811; Uslu B, 2002, ANAL LETT, V35, P2305, DOI 10.1081/AL-120016104; Uslu B, 2001, PHARMAZIE, V56, P938; Wang S., 2000, CHINESE J ANAL CHEM, V28, P1354; Wei SL, 2007, CHINESE J CHEM, V25, P535, DOI 10.1002/cjoc.200790100; Xue J, 2000, ANAL CHEM, V72, P5313, DOI 10.1021/ac000701e; Zafra-Roldan A, 2018, SPECTROCHIM ACTA A, V190, P442, DOI 10.1016/j.saa.2017.09.042; Zeinali H, 2017, MAT SCI ENG C-MATER, V71, P386, DOI 10.1016/j.msec.2016.10.020</t>
  </si>
  <si>
    <t>Afreen F, 2006, J PINEAL RES, V41, P108, DOI 10.1111/j.1600-079X.2006.00337.x; Aghdam MS, 2019, FOOD CHEM, V275, P549, DOI 10.1016/j.foodchem.2018.09.157; Aguilera Y, 2015, FOOD CHEM, V170, P203, DOI 10.1016/j.foodchem.2014.08.071; Arnao MB, 2018, ANN BOT-LONDON, V121, P195, DOI 10.1093/aob/mcx114; Arnao M. B., 2014, ADV BOT, V2014, P1, DOI [10.1155/2014/815769, DOI 10.1155/2014/815769]; Arnao MB, 2015, J PINEAL RES, V59, P133, DOI 10.1111/jpi.12253; Arnao MB, 2014, TRENDS PLANT SCI, V19, P789, DOI 10.1016/j.tplants.2014.07.006; Arnao MB, 2013, J PINEAL RES, V55, P149, DOI 10.1111/jpi.12055; Asif M, 2019, CLEAN-SOIL AIR WATER, V47, DOI 10.1002/clen.201800459; Back K, 2016, J PINEAL RES, V61, P426, DOI 10.1111/jpi.12364; Badria Farid A., 2002, Journal of Medicinal Food, V5, P153, DOI 10.1089/10966200260398189; Balabusta M, 2016, FRONT PLANT SCI, V7, DOI 10.3389/fpls.2016.00575; Arnao MB, 2013, FOOD CHEM, V138, P1212, DOI 10.1016/j.foodchem.2012.10.077; Boccalandro HE, 2011, J PINEAL RES, V51, P226, DOI 10.1111/j.1600-079X.2011.00884.x; Brown PN, 2012, PLANTA MED, V78, P630, DOI 10.1055/s-0031-1298239; Burkhardt S, 2001, J AGR FOOD CHEM, V49, P4898, DOI 10.1021/jf010321+; Byeon Y, 2014, J PINEAL RES, V57, P219, DOI 10.1111/jpi.12160; Byeon Y, 2014, J PINEAL RES, V56, P189, DOI 10.1111/jpi.12111; Byeon Y, 2012, J PINEAL RES, V53, P107, DOI 10.1111/j.1600-079X.2012.00976.x; Campos CN, 2019, AGR WATER MANAGE, V211, P37, DOI 10.1016/j.agwat.2018.09.025; Cao SF, 2018, SCI REP-UK, V8, DOI 10.1038/s41598-018-19363-5; Carrillo-Vico A, 2013, INT J MOL SCI, V14, P8638, DOI 10.3390/ijms14048638; Chen GF, 2003, LIFE SCI, V73, P19, DOI 10.1016/S0024-3205(03)00252-2; Dawood MG, 2015, ACTA BIOL COLOMB, V20, P223, DOI 10.15446/abc.v20n2.43291; de la Puerta C, 2007, FOOD CHEM, V104, P609, DOI 10.1016/j.foodchem.2006.12.010; Debnath B, 2019, INT J MOL SCI, V20, DOI 10.3390/ijms20051040; Debnath B, 2018, MOLECULES, V23, DOI 10.3390/molecules23020388; Denby K, 2005, TRENDS BIOTECHNOL, V23, P547, DOI 10.1016/j.tibtech.2005.09.001; DUBBELS R, 1995, J PINEAL RES, V18, P28, DOI 10.1111/j.1600-079X.1995.tb00136.x; Erland LAE, 2015, PLANT SIGNAL BEHAV, V10, DOI 10.1080/15592324.2015.1096469; Galano A, 2013, J PINEAL RES, V54, P245, DOI 10.1111/jpi.12010; Galano A, 2011, J PINEAL RES, V51, P1, DOI 10.1111/j.1600-079X.2011.00916.x; Gao H, 2016, POSTHARVEST BIOL TEC, V118, P103, DOI 10.1016/j.postharvbio.2016.03.006; Garcia JJ, 2014, J PINEAL RES, V56, P225, DOI 10.1111/jpi.12128; Gill SS, 2010, PLANT SIGNAL BEHAV, V5, P26, DOI 10.4161/psb.5.1.10291; Gong XQ, 2017, MOLECULES, V22, DOI 10.3390/molecules22091542; Gonzalez-Gomez D, 2009, EUR FOOD RES TECHNOL, V229, P223, DOI 10.1007/s00217-009-1042-z; Gupta KJ, 2018, J EXP BOT, V69, P3413, DOI 10.1093/jxb/ery119; Hardeland R, 2013, J PINEAL RES, V55, P325, DOI 10.1111/jpi.12090; Hardeland R, 2012, J PINEAL RES, V52, P139, DOI 10.1111/j.1600-079X.2011.00934.x; Hasan MK, 2018, SCI REP-UK, V8, DOI 10.1038/s41598-018-28561-0; HATTORI A, 1995, BIOCHEM MOL BIOL INT, V35, P627; Hernandez-Ruiz J, 2004, PLANTA, V220, P140, DOI 10.1007/s00425-004-1317-3; Ho PC, 2019, SELENIUM AND TELLURIUM REAGENTS: IN CHEMISTRY AND MATERIALS SCIENCE, P301, DOI 10.1515/9783110529340-008; Huang X, 2011, J CHROMATOGR A, V1218, P3890, DOI 10.1016/j.chroma.2011.04.049; Iriti M, 2006, J SCI FOOD AGR, V86, P1432, DOI 10.1002/jsfa.2537; Iriti M, 2010, J PINEAL RES, V49, P101, DOI 10.1111/j.1600-079X.2010.00777.x; Rodriguez-Naranjo MI, 2012, J FOOD COMPOS ANAL, V28, P16, DOI 10.1016/j.jfca.2012.07.001; Rodriguez-Naranjo MI, 2011, J FOOD COMPOS ANAL, V24, P603, DOI 10.1016/j.jfca.2010.12.009; Jahan MS, 2019, BMC PLANT BIOL, V19, DOI 10.1186/s12870-019-1992-7; Jan JE, 2009, J PINEAL RES, V46, P1, DOI 10.1111/j.1600-079X.2008.00628.x; Jannatizadeh A, 2019, FOOD BIOPROCESS TECH, V12, P741, DOI 10.1007/s11947-019-2247-1; Jannin L, 2012, PLANT SOIL, V359, P297, DOI 10.1007/s11104-012-1191-x; Jinying W, 2009, CHINESE AGR SCI B, V17, P6; Johns NP, 2013, J AGR FOOD CHEM, V61, P913, DOI 10.1021/jf300359a; Kabiri R, 2018, FOLIA HORTIC, V30, P155, DOI 10.2478/fhort-2018-0016; Ke QB, 2018, FRONT PLANT SCI, V9, DOI 10.3389/fpls.2018.00914; Keunen E, 2013, PLANT CELL ENVIRON, V36, P1242, DOI 10.1111/pce.12061; Kobylinska A, 2018, J PINEAL RES, V64, DOI 10.1111/jpi.12466; Koca Caliskan U, 2017, TURK J PHARM SCI, V14, P75, DOI 10.4274/tjps.33043; Kolar J, 2003, PHYSIOL PLANTARUM, V118, P605, DOI 10.1034/j.1399-3054.2003.00114.x; Lee K, 2018, J PINEAL RES, V64, DOI 10.1111/jpi.12460; LERNER AB, 1958, J AM CHEM SOC, V80, P2587, DOI 10.1021/ja01543a060; Li C, 2016, J PINEAL RES, V61, P218, DOI 10.1111/jpi.12342; Li C, 2015, J EXP BOT, V66, P669, DOI 10.1093/jxb/eru476; Li C, 2012, J PINEAL RES, V53, P298, DOI 10.1111/j.1600-079X.2012.00999.x; Li H, 2017, FRONT PLANT SCI, V8, DOI 10.3389/fpls.2017.00295; Li H, 2017, SCI REP-UK, V7, DOI 10.1038/srep40858; Li J., 2019, INT J MOL SCI, V20; Li J., 2019, PLANT SIGNAL BEHAV, V14, P1; Li JH, 2019, MOLECULES, V24, DOI 10.3390/molecules24091826; Li JQ, 2017, FRONT PLANT SCI, V8, DOI 10.3389/fpls.2017.01193; Li TT, 2019, BMC PLANT BIOL, V19, DOI 10.1186/s12870-019-1855-2; Li X, 2018, MOLECULES, V23, DOI 10.3390/molecules23010165; Liang D, 2019, SCI HORTIC-AMSTERDAM, V246, P34, DOI 10.1016/j.scienta.2018.10.058; Liang D, 2018, MOLECULES, V23, DOI 10.3390/molecules23030584; Lin YL, 2019, POSTHARVEST BIOL TEC, V153, P21, DOI 10.1016/j.postharvbio.2019.03.016; Liu G., 2019, BIOMOLECULES, V9; Luis C.J., 2018, HORTIC PLANT J, V5, P79; Castanares JL, 2019, HORTIC PLANT J, V5, P79, DOI 10.1016/j.hpj.2019.01.002; Mahajan S, 2005, ARCH BIOCHEM BIOPHYS, V444, P139, DOI 10.1016/j.abb.2005.10.018; Manchester LC, 2000, LIFE SCI, V67, P3023, DOI 10.1016/S0024-3205(00)00896-1; Martinez V, 2018, MOLECULES, V23, DOI 10.3390/molecules23030535; Masson PH, 2017, FRONT PLANT SCI, V8, DOI 10.3389/fpls.2017.00014; Meng JF, 2014, J PINEAL RES, V57, P200, DOI 10.1111/jpi.12159; Mercolini L, 2012, J PINEAL RES, V53, P21, DOI 10.1111/j.1600-079X.2011.00967.x; Miguel ASM, 2013, ENZYMES BAKERY CURRE; Mittler R, 2002, TRENDS PLANT SCI, V7, P405, DOI 10.1016/S1360-1385(02)02312-9; Murch SJ, 2000, PLANT CELL REP, V19, P698, DOI 10.1007/s002990000206; Nabaei M., 2019, RUSS J PLANT PHYSL, P1; Nawaz MA, 2016, FRONT PLANT SCI, V6, DOI 10.3389/fpls.2015.01230; Nawaz MA, 2018, J PLANT PHYSIOL, V220, P115, DOI 10.1016/j.jplph.2017.11.003; Okazaki M, 2009, J PINEAL RES, V46, P338, DOI 10.1111/j.1600-079X.2009.00668.x; Padumanonda T, 2014, DARU, V22, DOI 10.1186/2008-2231-22-6; Parida AK, 2005, ECOTOX ENVIRON SAFE, V60, P324, DOI 10.1016/j.ecoenv.2004.06.010; Park S, 2012, J PINEAL RES, V53, P385, DOI 10.1111/j.1600-079X.2012.01008.x; Pelagio-Flores R, 2012, J PINEAL RES, V53, P279, DOI 10.1111/j.1600-079X.2012.00996.x; Poeggeler B, 1996, REDOX REP, V2, P179, DOI 10.1080/13510002.1996.11747046; Poeggeler B, 2002, J PINEAL RES, V33, P20, DOI 10.1034/j.1600-079X.2002.01873.x; Posmyk MM, 2008, J PINEAL RES, V45, P24, DOI 10.1111/j.1600-079X.2007.00552.x; Posmyk MM, 2009, J PINEAL RES, V46, P214, DOI 10.1111/j.1600-079X.2008.00652.x; Posmyk MM, 2009, ACTA PHYSIOL PLANT, V31, P1, DOI 10.1007/s11738-008-0213-z; Reiter RJ, 2002, ANN NY ACAD SCI, V957, P341, DOI 10.1111/j.1749-6632.2002.tb02938.x; Reiter RJ, 2005, NUTRITION, V21, P920, DOI 10.1016/j.nut.2005.02.005; Reiter RJ, 2015, MOLECULES, V20, P7396, DOI 10.3390/molecules20047396; Reiter RJ, 2014, PHYSIOLOGY, V29, P325, DOI 10.1152/physiol.00011.2014; Reiter RJ, 2013, MINI-REV MED CHEM, V13, P373; Reiter RJ, 2010, PROG BRAIN RES, V181, P127, DOI 10.1016/S0079-6123(08)81008-4; Rhodes D., 2001, PLANT STRESS PHYSL; Robles P, 2017, INT J MOL SCI, V18, DOI 10.3390/ijms18122595; Sadak M.S., 2020, B NAT RES CTR, V44; Sanchez-Rodriguez E, 2016, J PLANT PHYSIOL, V190, P72, DOI 10.1016/j.jplph.2015.10.010; Sharafi Y, 2019, SCI HORTIC-AMSTERDAM, V254, P222, DOI 10.1016/j.scienta.2019.04.056; Sharif R, 2018, MOLECULES, V23, DOI 10.3390/molecules23092352; Sharif R, 2018, MOLECULES, V23, DOI 10.3390/molecules23040872; Sharma A, 2020, SCI TOTAL ENVIRON, V713, DOI 10.1016/j.scitotenv.2020.136675; Shi H, 2016, FRONT PLANT SCI, V7, DOI 10.3389/fpls.2016.01124; Shi HT, 2015, J PINEAL RES, V58, P335, DOI 10.1111/jpi.12219; Shi HT, 2015, J PINEAL RES, V58, P26, DOI 10.1111/jpi.12188; Sturtz M, 2011, FOOD CHEM, V127, P1329, DOI 10.1016/j.foodchem.2011.01.093; Tan DX, 2007, J PINEAL RES, V42, P28, DOI 10.1111/j.1600-079X.2006.00407.x; Tan DX, 2016, J PINEAL RES, V61, P27, DOI 10.1111/jpi.12336; Tan DX, 2015, MOLECULES, V20, P18886, DOI 10.3390/molecules201018886; Tan DX, 2013, J PINEAL RES, V54, P127, DOI 10.1111/jpi.12026; Tan DX, 2012, J EXP BOT, V63, P577, DOI 10.1093/jxb/err256; Tan XL, 2019, J PINEAL RES, V67, DOI 10.1111/jpi.12570; Tang Y., 2015, 2015 6 INT C MAN SCI; Tiryaki I, 2012, J PINEAL RES, V52, P332, DOI 10.1111/j.1600-079X.2011.00947.x; Uchendu EE, 2013, J PINEAL RES, V55, P435, DOI 10.1111/jpi.12094; Van Tassel DL, 2001, J PINEAL RES, V31, P8, DOI 10.1034/j.1600-079X.2001.310102.x; Varela-Valencia R, 2014, J NANOPART RES, V16, DOI 10.1007/s11051-014-2369-3; Verde A, 2019, EUR FOOD RES TECHNOL, V245, P51, DOI 10.1007/s00217-018-3139-8; Vitalini S, 2011, J PINEAL RES, V51, P331, DOI 10.1111/j.1600-079X.2011.00893.x; Wang C, 2016, J FOOD SCI, V81, pM958, DOI 10.1111/1750-3841.13263; Wang LY, 2016, PHOTOSYNTHETICA, V54, P19, DOI 10.1007/s11099-015-0140-3; Wang L, 2014, J PINEAL RES, V56, P134, DOI 10.1111/jpi.12105; Wang P, 2013, J PINEAL RES, V54, P292, DOI 10.1111/jpi.12017; Wang QN, 2016, FRONT PLANT SCI, V7, DOI 10.3389/fpls.2016.01882; Wei Z, 2018, INT J MOL SCI, V19, P1; Xia H, 2020, MOLECULES, V25, DOI 10.3390/molecules25030753; Xia H, 2020, INT J MOL SCI, V21, DOI 10.3390/ijms21030852; Xu LL, 2019, HORTIC RES-ENGLAND, V6, DOI 10.1038/s41438-019-0197-4; Xu W, 2016, J PINEAL RES, V61, P457, DOI 10.1111/jpi.12359; Yan YY, 2019, PLANT CELL PHYSIOL, V60, P2051, DOI 10.1093/pcp/pcz126; Yang XL, 2018, PHOTOSYNTHETICA, V56, P884, DOI 10.1007/s11099-017-0748-6; Yin ZP, 2019, J PLANT INTERACT, V14, P453, DOI 10.1080/17429145.2019.1645895; Yu YC, 2018, FRONT PLANT SCI, V9, DOI 10.3389/fpls.2018.00256; Zahedi SM, 2020, PLANT PHYSIOL BIOCH, V149, P313, DOI 10.1016/j.plaphy.2020.02.021; Zamani Z, 2020, PLANT BIOSYST, V154, P643, DOI 10.1080/11263504.2019.1674398; Zhang HJ, 2014, J PINEAL RES, V57, P269, DOI 10.1111/jpi.12167; Zhang J, 2017, ENVIRON EXP BOT, V138, P36, DOI 10.1016/j.envexpbot.2017.02.012; Zhang N, 2017, SCI REP-UK, V7, DOI 10.1038/s41598-017-00566-1; Zhang N, 2016, FRONT PLANT SCI, V7, DOI 10.3389/fpls.2016.00197; Zhang N, 2015, J EXP BOT, V66, P647, DOI 10.1093/jxb/eru336; Zhang N, 2014, J PINEAL RES, V56, P39, DOI 10.1111/jpi.12095; Zhang N, 2013, J PINEAL RES, V54, P15, DOI 10.1111/j.1600-079X.2012.01015.x; Zhang YP, 2017, BIOL PLANTARUM, V61, P571, DOI 10.1007/s10535-017-0717-8; Zhang YP, 2017, J HORTIC SCI BIOTECH, V92, P313, DOI 10.1080/14620316.2016.1266915; Zhang YY, 2018, J AGR FOOD CHEM, V66, P7475, DOI 10.1021/acs.jafc.8b01922; Zhao DQ, 2017, SCI REP-UK, V7, DOI 10.1038/s41598-017-10799-9; Zheng XD, 2017, FRONT PLANT SCI, V8, DOI 10.3389/fpls.2017.00483; Zheng X, 2017, SCI REP-UK, V7, DOI 10.1038/s41598-017-09822-w; Zhou XT, 2016, FRONT PLANT SCI, V7, DOI 10.3389/fpls.2016.01823; Zohar R, 2011, PHYTOCHEM LETT, V4, P222, DOI 10.1016/j.phytol.2011.04.002; Zuo BX, 2014, J PINEAL RES, V57, P408, DOI 10.1111/jpi.12180</t>
  </si>
  <si>
    <t>Abd El-Naby SKM, 2019, ACTA SCI POL-HORTORU, V18, P167, DOI 10.24326/asphc.2019.3.16; Aghdam MS, 2020, FOOD CHEM, V303, DOI 10.1016/j.foodchem.2019.125385; Aghdam MS, 2019, FOOD CHEM, V275, P549, DOI 10.1016/j.foodchem.2018.09.157; Aghdam MS, 2017, FOOD CHEM, V221, P1650, DOI 10.1016/j.foodchem.2016.10.123; Alos E, 2019, POSTHARVEST PHYSIOLOGY AND BIOCHEMISTRY OF FRUITS AND VEGETABLES, P131, DOI 10.1016/B978-0-12-813278-4.00007-5; Amagase H, 2008, J ALTERN COMPLEM MED, V14, P403, DOI 10.1089/acm.2008.0004; Arnao MB, 2019, TRENDS PLANT SCI, V24, P38, DOI 10.1016/j.tplants.2018.10.010; Arnao MB, 2015, J PINEAL RES, V59, P133, DOI 10.1111/jpi.12253; Badria Farid A., 2002, Journal of Medicinal Food, V5, P153, DOI 10.1089/10966200260398189; Bal E, 2019, J FOOD MEAS CHARACT, V13, P1713, DOI 10.1007/s11694-019-00088-6; Burkhardt S, 2001, J AGR FOOD CHEM, V49, P4898, DOI 10.1021/jf010321+; Byeon Y, 2016, J PINEAL RES, V61, P198, DOI 10.1111/jpi.12339; Cao SF, 2018, J AGR FOOD CHEM, V66, P5663, DOI 10.1021/acs.jafc.8b02055; Cao SF, 2018, SCI REP-UK, V8, DOI 10.1038/s41598-018-19363-5; Cao SF, 2016, J AGR FOOD CHEM, V64, P5215, DOI 10.1021/acs.jafc.6b01118; Chen GF, 2003, LIFE SCI, V73, P19, DOI 10.1016/S0024-3205(03)00252-2; Chen L, 2019, PLANT PATHOL, V68, P997, DOI 10.1111/ppa.13018; Chen X, 2019, PLANT PATHOL, V68, P288, DOI 10.1111/ppa.12954; Chen X, 2018, FRONT MICROBIOL, V9, DOI 10.3389/fmicb.2018.02280; Colak AM, 2018, SAUDI J BIOL SCI, V25, P1242, DOI 10.1016/j.sjbs.2018.06.008; Debnath B, 2019, INT J MOL SCI, V20, DOI 10.3390/ijms20051040; Debnath B, 2018, MOLECULES, V23, DOI 10.3390/molecules23081868; Di TM, 2019, J AGR FOOD CHEM, V67, P4689, DOI 10.1021/acs.jafc.9b00503; DUBBELS R, 1995, J PINEAL RES, V18, P28, DOI 10.1111/j.1600-079X.1995.tb00136.x; Dubocovich ML, 2010, PHARMACOL REV, V62, P343, DOI 10.1124/pr.110.002832; El-Mogy MM, 2019, J BERRY RES, V9, P297, DOI 10.3233/JBR-180361; Erland LAE, 2018, FUNCT PLANT BIOL, V45, P58, DOI 10.1071/FP16384; Feng XY, 2014, TRENDS FOOD SCI TECH, V37, P21, DOI 10.1016/j.tifs.2014.02.001; Gao H, 2018, FOOD CHEM, V245, P659, DOI 10.1016/j.foodchem.2017.10.008; Gao H, 2016, POSTHARVEST BIOL TEC, V118, P103, DOI 10.1016/j.postharvbio.2016.03.006; Domingos ALG, 2019, CRIT REV FOOD SCI, V59, P133, DOI 10.1080/10408398.2017.1360837; Gonzalez-Gomez D, 2009, EUR FOOD RES TECHNOL, V229, P223, DOI 10.1007/s00217-009-1042-z; Hardeland R, 2015, J EXP BOT, V66, P627, DOI 10.1093/jxb/eru386; HATTORI A, 1995, BIOCHEM MOL BIOL INT, V35, P627; Hernandez-Ruiz J, 2018, AGRONOMY-BASEL, V8, DOI 10.3390/agronomy8040033; Hu W, 2017, J AGR FOOD CHEM, V65, P9987, DOI 10.1021/acs.jafc.7b03354; Iriti M, 2006, J SCI FOOD AGR, V86, P1432, DOI 10.1002/jsfa.2537; Jannatizadeh A, 2019, FOOD BIOPROCESS TECH, V12, P741, DOI 10.1007/s11947-019-2247-1; Jannatizadeh A, 2019, SCI HORTIC-AMSTERDAM, V246, P544, DOI 10.1016/j.scienta.2018.11.027; Johns NP, 2013, J AGR FOOD CHEM, V61, P913, DOI 10.1021/jf300359a; Lei Q, 2013, J PINEAL RES, V55, P443, DOI 10.1111/jpi.12096; LERNER AB, 1958, J AM CHEM SOC, V80, P2587, DOI 10.1021/ja01543a060; Li SE, 2019, POSTHARVEST BIOL TEC, V157, DOI 10.1016/j.postharvbio.2019.110962; Li TT, 2019, BMC PLANT BIOL, V19, DOI 10.1186/s12870-019-1855-2; Lin YL, 2019, POSTHARVEST BIOL TEC, V153, P21, DOI 10.1016/j.postharvbio.2019.03.016; Liu CH, 2018, POSTHARVEST BIOL TEC, V139, P47, DOI 10.1016/j.postharvbio.2018.01.016; Liu CX, 2019, J AGR FOOD CHEM, V67, P6116, DOI 10.1021/acs.jafc.9b00058; Liu DD, 2019, MOLECULES, V24, DOI 10.3390/molecules24081514; Liu JL, 2019, MOLECULES, V24, DOI 10.3390/molecules24234233; Liu JL, 2019, J PLANT GROWTH REGUL, V38, P1161, DOI 10.1007/s00344-019-09921-0; Liu JL, 2019, J AGR FOOD CHEM, V67, P2279, DOI 10.1021/acs.jafc.8b06580; Liu JL, 2018, FRONT PLANT SCI, V9, DOI 10.3389/fpls.2018.00946; Liu JL, 2016, SCI HORTIC-AMSTERDAM, V207, P14, DOI 10.1016/j.scienta.2016.05.003; Mandal MK, 2018, J PINEAL RES, V65, DOI 10.1111/jpi.12505; Mena P, 2012, LWT-FOOD SCI TECHNOL, V47, P13, DOI 10.1016/j.lwt.2012.01.009; Meng JF, 2015, FOOD CHEM, V185, P127, DOI 10.1016/j.foodchem.2015.03.140; Mercolini L, 2012, J PINEAL RES, V53, P21, DOI 10.1111/j.1600-079X.2011.00967.x; Mukherjee S, 2019, NITRIC OXIDE-BIOL CH, V82, P25, DOI 10.1016/j.niox.2018.11.003; Murch SJ, 2009, J PINEAL RES, V47, P277, DOI 10.1111/j.1600-079X.2009.00711.x; Okatan V, 2018, FRESEN ENVIRON BULL, V27, P6933; Okazaki M, 2009, J PINEAL RES, V46, P338, DOI 10.1111/j.1600-079X.2009.00668.x; Pandi-Perumal SR, 2006, FEBS J, V273, P2813, DOI 10.1111/j.1742-4658.2006.05322.x; Paredes SD, 2009, J EXP BOT, V60, P57, DOI 10.1093/jxb/ern284; Park S, 2009, PLANTA, V230, P1197, DOI 10.1007/s00425-009-1015-2; Paroni R, 2019, J FOOD COMPOS ANAL, V82, DOI 10.1016/j.jfca.2019.05.010; Perez-Llorca M, 2019, FRONT PLANT SCI, V10, DOI 10.3389/fpls.2019.00136; Reiter RJ, 2005, NUTRITION, V21, P920, DOI 10.1016/j.nut.2005.02.005; Riga P, 2014, FOOD CHEM, V156, P347, DOI 10.1016/j.foodchem.2014.01.117; Salehi B, 2019, CELLS-BASEL, V8, DOI 10.3390/cells8070681; Sarafi E, 2017, PLANT PHYSIOL BIOCH, V112, P173, DOI 10.1016/j.plaphy.2016.12.018; Sharafi Y, 2019, SCI HORTIC-AMSTERDAM, V254, P222, DOI 10.1016/j.scienta.2019.04.056; Sharma A, 2019, PLANTS-BASEL, V8, DOI 10.3390/plants8070190; Sturtz M, 2011, FOOD CHEM, V127, P1329, DOI 10.1016/j.foodchem.2011.01.093; Sun QQ, 2016, J PINEAL RES, V61, P138, DOI 10.1111/jpi.12315; Sun QQ, 2015, J EXP BOT, V66, P657, DOI 10.1093/jxb/eru332; Sun YK, 2019, SCI HORTIC-AMSTERDAM, V255, P231, DOI 10.1016/j.scienta.2019.04.057; Tan DX, 2012, J EXP BOT, V63, P577, DOI 10.1093/jxb/err256; Tijero V, 2019, J PLANT GROWTH REGUL, V38, P431, DOI 10.1007/s00344-018-9852-5; Tijero V, 2019, PLANT PHYSIOL BIOCH, V140, P88, DOI 10.1016/j.plaphy.2019.05.007; Verde A, 2019, EUR FOOD RES TECHNOL, V245, P51, DOI 10.1007/s00217-018-3139-8; Vitalini S, 2011, J PINEAL RES, V51, P331, DOI 10.1111/j.1600-079X.2011.00893.x; Wang C, 2016, J FOOD SCI, V81, pM958, DOI 10.1111/1750-3841.13263; Wang F, 2019, FOOD CHEM, V301, DOI 10.1016/j.foodchem.2019.125311; Wang SY, 2020, EUR J MED CHEM, V185, DOI 10.1016/j.ejmech.2019.111847; Wang X, 2019, EMIR J FOOD AGR, V31, P361, DOI 10.9755/ejfa.2019.v31.i5.1954; Wei YX, 2017, J PINEAL RES, V62, DOI 10.1111/jpi.12367; Xin DanDan, 2017, Acta Horticulturae Sinica, V44, P891; Xu LL, 2018, HORTIC PLANT J, V4, P144, DOI 10.1016/j.hpj.2018.05.004; Xu LL, 2018, HORTIC RES-ENGLAND, V5, DOI 10.1038/s41438-018-0045-y; Xu LL, 2017, FRONT PLANT SCI, V8, DOI 10.3389/fpls.2017.01426; Yin LH, 2013, J PINEAL RES, V54, P426, DOI 10.1111/jpi.12038; Zhai R, 2018, POSTHARVEST BIOL TEC, V139, P38, DOI 10.1016/j.postharvbio.2018.01.017; Zhang HX, 2018, MOLECULES, V23, DOI 10.3390/molecules23030521; Zhang SM, 2018, J PINEAL RES, V65, DOI 10.1111/jpi.12492; Zhang SM, 2017, FRONT PLANT SCI, V8, DOI 10.3389/fpls.2017.01993; Zhang YY, 2018, J AGR FOOD CHEM, V66, P7475, DOI 10.1021/acs.jafc.8b01922; Zhao Y, 2013, J PINEAL RES, V55, P79, DOI 10.1111/jpi.12044; Zheng HH, 2019, FOOD CHEM, V299, DOI 10.1016/j.foodchem.2019.125116</t>
  </si>
  <si>
    <t>Aguilera Y, 2015, J AGR FOOD CHEM, V63, P7967, DOI 10.1021/acs.jafc.5b03128; Ahammed GJ, 2019, ENVIRON EXP BOT, V161, P303, DOI 10.1016/j.envexpbot.2018.06.006; Allegrone G, 2019, SN APPL SCI, V1, DOI 10.1007/s42452-019-0759-y; Arnao MB, 2017, ACTA PHYSIOL PLANT, V39, DOI 10.1007/s11738-017-2428-3; Arnao MB, 2015, AMINO ACIDS IN HIGHER PLANTS, P390, DOI 10.1079/9781780642635.0390; Arnao MB, 2009, J PINEAL RES, V46, P58, DOI 10.1111/j.1600-079X.2008.00625.x; Arnao M. B., 2014, UV RAD PROPERTIES EF, P79; Arnao MB, 2007, J PINEAL RES, V42, P147, DOI 10.1111/j.1600-079X.2006.00396.x; Arnao MB, 2006, PLANT SIGNAL BEHAV, V1, P89, DOI 10.4161/psb.1.3.2640; Arnao MB, 2015, J PINEAL RES, V59, P133, DOI 10.1111/jpi.12253; Arnao MB, 2014, TRENDS PLANT SCI, V19, P789, DOI 10.1016/j.tplants.2014.07.006; Arnao MB, 2009, J PINEAL RES, V46, P295, DOI 10.1111/j.1600-079X.2008.00660.x; ARNAO MB, 2019, MELATONIN RES, V2, P152, DOI DOI 10.32794/11250036; Back K, 2016, J PINEAL RES, V61, P426, DOI 10.1111/jpi.12364; Bajwa VS, 2014, J PINEAL RES, V56, P238, DOI 10.1111/jpi.12115; Balzer I, 1996, BOT ACTA, V109, P180, DOI 10.1111/j.1438-8677.1996.tb00560.x; BALZER I, 1991, SCIENCE, V253, P795, DOI 10.1126/science.1876838; Beyer CE, 1998, BIOCHEM PHARMACOL, V56, P1265, DOI 10.1016/S0006-2952(98)00180-4; Burkhardt S, 2001, J AGR FOOD CHEM, V49, P4898, DOI 10.1021/jf010321+; Byeon Y, 2015, J EXP BOT, V66, P6917, DOI 10.1093/jxb/erv396; Byeon Y, 2014, J PINEAL RES, V57, P219, DOI 10.1111/jpi.12160; Byeon Y, 2014, J PINEAL RES, V56, P408, DOI 10.1111/jpi.12129; Byeon Y, 2014, J PINEAL RES, V56, P189, DOI 10.1111/jpi.12111; Calvo JR, 2013, J PINEAL RES, V55, P103, DOI 10.1111/jpi.12075; Cassone VM, 1998, CHRONOBIOL INT, V15, P457, DOI 10.3109/07420529808998702; CHAMPNEY TH, 1984, J NEUROSCI RES, V11, P59, DOI 10.1002/jnr.490110107; Chen GF, 2003, LIFE SCI, V73, P19, DOI 10.1016/S0024-3205(03)00252-2; Chen Q, 2009, J PLANT PHYSIOL, V166, P324, DOI 10.1016/j.jplph.2008.06.002; Cui GB, 2017, PLANT PHYSIOL BIOCH, V118, P138, DOI 10.1016/j.plaphy.2017.06.014; DUBBELS R, 1995, J PINEAL RES, V18, P28, DOI 10.1111/j.1600-079X.1995.tb00136.x; Feng XY, 2014, TRENDS FOOD SCI TECH, V37, P21, DOI 10.1016/j.tifs.2014.02.001; Fuhrberg B, 1996, PLANTA, V200, P125; Galano A, 2011, J PINEAL RES, V51, P1, DOI 10.1111/j.1600-079X.2011.00916.x; Galano A, 2011, PHYS CHEM CHEM PHYS, V13, P7178, DOI 10.1039/c0cp02801k; Gao WY, 2018, MOLECULES, V23, DOI 10.3390/molecules23071580; Hernandez IG, 2015, PLANT PHYSIOL BIOCH, V94, P191, DOI 10.1016/j.plaphy.2015.06.011; Gonzalez-Gomez D, 2009, EUR FOOD RES TECHNOL, V229, P223, DOI 10.1007/s00217-009-1042-z; Gu Q, 2017, PLANT SCI, V261, P28, DOI 10.1016/j.plantsci.2017.05.001; Han QH, 2017, FRONT PLANT SCI, V8, DOI 10.3389/fpls.2017.00785; Hardeland R, 2016, FRONT PLANT SCI, V7, DOI 10.3389/fpls.2016.00198; Hardeland R, 2015, J EXP BOT, V66, P627, DOI 10.1093/jxb/eru386; Hasan MK, 2015, FRONT PLANT SCI, V6, DOI 10.3389/fpls.2015.00601; HATTORI A, 1995, BIOCHEM MOL BIOL INT, V35, P627; Hernandez-Ruiz J, 2008, J AGR FOOD CHEM, V56, P10567, DOI 10.1021/jf8022063; Hernandez-Ruiz J, 2004, PLANTA, V220, P140, DOI 10.1007/s00425-004-1317-3; Hu W, 2018, POSTHARVEST BIOL TEC, V140, P42, DOI 10.1016/j.postharvbio.2018.02.007; Hu ZR, 2016, PHOTOSYNTH RES, V128, P59, DOI 10.1007/s11120-015-0199-5; Huang X, 2011, J CHROMATOGR A, V1218, P3890, DOI 10.1016/j.chroma.2011.04.049; Huang Y, 2018, FRONT PLANT SCI, V9, DOI 10.3389/fpls.2018.00162; Iriti M., 2017, SEROTONIN MELATONIN, P305; Janas KM, 2009, PROGRESS IN ENVIRONMENTAL SCIENCE AND TECHNOLOGY, VOL II, PTS A AND B, P383; Janas KM, 2013, ACTA PHYSIOL PLANT, V35, P3285, DOI 10.1007/s11738-013-1372-0; Kang K, 2013, J PINEAL RES, V55, P7, DOI 10.1111/jpi.12011; Kang K, 2011, J PINEAL RES, V50, P304, DOI 10.1111/j.1600-079X.2010.00841.x; Kang K, 2010, J PINEAL RES, V49, P176, DOI 10.1111/j.1600-079X.2010.00783.x; Kang K, 2008, PLANT SIGNAL BEHAV, V3, P389, DOI 10.4161/psb.3.6.5401; Ke QB, 2018, FRONT PLANT SCI, V9, DOI 10.3389/fpls.2018.00914; Kim M, 2016, J PLANT PHYSIOL, V190, P67, DOI 10.1016/j.jplph.2015.11.009; Kladna A, 2003, FREE RADICAL BIO MED, V34, P1544, DOI 10.1016/S0891-5849(03)00180-1; Kolar J, 1997, PHYTOCHEMISTRY, V44, P1407, DOI 10.1016/S0031-9422(96)00568-7; Kolodziejczyk I, 2016, J ELEMENTOL, V21, P1187, DOI 10.5601/jelem.2015.20.3.1012; Kolodziejczyk I, 2015, ACTA PHYSIOL PLANT, V37, DOI 10.1007/s11738-015-1850-7; Korkmaz A, 2017, J AGR SCI-TARIM BILI, V23, P167; Koyama FC, 2013, J EUKARYOT MICROBIOL, V60, P646, DOI 10.1111/jeu.12080; Lee HY, 2016, J PINEAL RES, V60, P327, DOI 10.1111/jpi.12314; Lee HY, 2014, J PINEAL RES, V57, P418, DOI 10.1111/jpi.12181; Lee K, 2018, J PINEAL RES, V64, DOI 10.1111/jpi.12460; Lei Q, 2013, J PINEAL RES, V55, P443, DOI 10.1111/jpi.12096; LERNER AB, 1958, J AM CHEM SOC, V80, P2587, DOI 10.1021/ja01543a060; Li C, 2016, J PINEAL RES, V61, P218, DOI 10.1111/jpi.12342; Li C, 2015, J EXP BOT, V66, P669, DOI 10.1093/jxb/eru476; Li C, 2012, J PINEAL RES, V53, P298, DOI 10.1111/j.1600-079X.2012.00999.x; Li H, 2017, FRONT PLANT SCI, V8, DOI 10.3389/fpls.2017.00295; Li JJ, 2018, ACTA PHYSIOL PLANT, V40, DOI 10.1007/s11738-017-2601-8; Li JP, 2019, PLANT SIGNAL BEHAV, V14, DOI 10.1080/15592324.2019.1659705; Li MQ, 2016, J PINEAL RES, V61, P291, DOI 10.1111/jpi.12346; Li XN, 2018, J PINEAL RES, V64, DOI 10.1111/jpi.12453; Liang CZ, 2015, J PINEAL RES, V59, P91, DOI 10.1111/jpi.12243; Liang D, 2018, FRONT PLANT SCI, V9, DOI 10.3389/fpls.2018.00426; Ma QX, 2016, J PINEAL RES, V60, P424, DOI 10.1111/jpi.12325; Maitra SK, 2016, FRONT ENDOCRINOL, V7, DOI 10.3389/fendo.2016.00038; Manchester LC, 2000, LIFE SCI, V67, P3023, DOI 10.1016/S0024-3205(00)00896-1; Martinez V, 2018, MOLECULES, V23, DOI 10.3390/molecules23030535; Mena P, 2012, LWT-FOOD SCI TECHNOL, V47, P13, DOI 10.1016/j.lwt.2012.01.009; Mukherjee S, 2014, PHYSIOL PLANTARUM, V152, P714, DOI 10.1111/ppl.12218; Murch SJ, 1997, LANCET, V350, P1598, DOI 10.1016/S0140-6736(05)64014-7; Murch SJ, 2006, J PINEAL RES, V41, P284, DOI 10.1111/j.1600-079X.2006.00367.x; Nawaz MA, 2016, FRONT PLANT SCI, V6, DOI 10.3389/fpls.2015.01230; Oladi E, 2014, SPECTROCHIM ACTA A, V132, P326, DOI 10.1016/j.saa.2014.05.010; Padumanonda T, 2014, DARU, V22, DOI 10.1186/2008-2231-22-6; Parida AK, 2005, ECOTOX ENVIRON SAFE, V60, P324, DOI 10.1016/j.ecoenv.2004.06.010; Park S, 2013, J PINEAL RES, V54, P258, DOI 10.1111/j.1600-079X.2012.01029.x; Park S, 2012, J PINEAL RES, V52, P211, DOI 10.1111/j.1600-079X.2011.00930.x; Perez-Llorca M, 2019, FRONT PLANT SCI, V10, DOI 10.3389/fpls.2019.00136; POEGGELER B, 1993, J PINEAL RES, V14, P151, DOI 10.1111/j.1600-079X.1993.tb00498.x; POGGELER B, 1991, NATURWISSENSCHAFTEN, V78, P268, DOI 10.1007/BF01134354; Poggeler B., 1989, EUROPEAN J ENDOCRINO, V120, pS97, DOI [10.1530/acta.0.120S097, DOI 10.1530/ACTA.0.120S097]; Posmyk MM, 2008, J PINEAL RES, V45, P24, DOI 10.1111/j.1600-079X.2007.00552.x; Posmyk MM, 2009, PROGRESS IN ENVIRONMENTAL SCIENCE AND TECHNOLOGY, VOL II, PTS A AND B, P362; Posmyk MM, 2009, J PINEAL RES, V46, P214, DOI 10.1111/j.1600-079X.2008.00652.x; Posmyk MM, 2009, ACTA PHYSIOL PLANT, V31, P1, DOI 10.1007/s11738-008-0213-z; Qian YQ, 2015, SCI REP-UK, V5, DOI 10.1038/srep15815; Ramakrishna A, 2012, J PINEAL RES, V52, P470, DOI 10.1111/j.1600-079X.2011.00964.x; Reiter RJ, 2005, NUTRITION, V21, P920, DOI 10.1016/j.nut.2005.02.005; Reiter RJ, 2002, MECH AGEING DEV, V123, P1007, DOI 10.1016/S0047-6374(01)00384-0; Reiter RJ, 2001, CELL BIOCHEM BIOPHYS, V34, P237, DOI 10.1385/CBB:34:2:237; Reiter RJ, 2015, MOLECULES, V20, P7396, DOI 10.3390/molecules20047396; Reiter Russel J., 2002, Current Medicinal Chemistry - Central Nervous System Agents, V2, P45, DOI 10.2174/1568015024606583; Riga P, 2014, FOOD CHEM, V156, P347, DOI 10.1016/j.foodchem.2014.01.117; Rodriguez C, 2004, J PINEAL RES, V36, P1, DOI 10.1046/j.1600-079X.2003.00092.x; Sae-Teaw M, 2013, J PINEAL RES, V55, P58, DOI 10.1111/jpi.12025; Sarropoulou V, 2012, PLANT PHYSIOL BIOCH, V61, P162, DOI 10.1016/j.plaphy.2012.10.001; Sarropoulou VN, 2012, J PINEAL RES, V52, P38, DOI 10.1111/j.1600-079X.2011.00914.x; Sarrou E, 2014, TURK J BOT, V38, P293, DOI 10.3906/bot-1302-55; Shi HT, 2016, PLANT PHYSIOL BIOCH, V100, P150, DOI 10.1016/j.plaphy.2016.01.018; Shi HT, 2015, J EXP BOT, V66, P681, DOI 10.1093/jxb/eru373; Simlat M, 2018, PEERJ, V6, DOI 10.7717/peerj.5009; Stage PW, 2010, ELECTROPHORESIS, V31, P2242, DOI 10.1002/elps.200900782; Sturtz M, 2011, FOOD CHEM, V127, P1329, DOI 10.1016/j.foodchem.2011.01.093; Sun QQ, 2015, J EXP BOT, V66, P657, DOI 10.1093/jxb/eru332; Szafranska K, 2013, BIOL PLANTARUM, V57, P91, DOI 10.1007/s10535-012-0253-5; SZAFRANSKA K, 2016, FRONT PLANT SCI, V7, DOI DOI 10.3389/FPLS.2016.01663; Szafranska K, 2014, CENT EUR J BIOL, V9, P1117, DOI 10.2478/s11535-014-0330-1; Tal O, 2011, J EXP BOT, V62, P1903, DOI 10.1093/jxb/erq378; Tan DX, 2018, MOLECULES, V23, DOI 10.3390/molecules23020301; Tan DX, 2007, FASEB J, V21, P1724, DOI 10.1096/fj.06-7745com; Tan DX, 2016, J PINEAL RES, V61, P27, DOI 10.1111/jpi.12336; Tan DX, 2014, INT J MOL SCI, V15, P15858, DOI 10.3390/ijms150915858; Tang Y, 2018, INT J PHYTOREMEDIAT, V20, P295, DOI 10.1080/15226514.2017.1374341; Turk H, 2014, PLANT GROWTH REGUL, V74, P139, DOI 10.1007/s10725-014-9905-0; Van Tassel DL, 2001, J PINEAL RES, V31, P8, DOI 10.1034/j.1600-079X.2001.310102.x; Venegas C, 2012, J PINEAL RES, V52, P217, DOI 10.1111/j.1600-079X.2011.00931.x; Vitalini S, 2011, J PINEAL RES, V51, P331, DOI 10.1111/j.1600-079X.2011.00893.x; [王京生 WANG Jing-sheng], 2009, [中华创伤杂志, Chinese Journal of Trauma], V25, P20; Wang L, 2014, J PINEAL RES, V56, P134, DOI 10.1111/jpi.12105; Wang P, 2013, J PINEAL RES, V55, P424, DOI 10.1111/jpi.12091; Wang P, 2013, J PINEAL RES, V54, P292, DOI 10.1111/jpi.12017; Wang P, 2012, J PINEAL RES, V53, P11, DOI 10.1111/j.1600-079X.2011.00966.x; Wang YP, 2018, J EXP BOT, V69, P963, DOI 10.1093/jxb/erx473; Weeda S, 2014, PLOS ONE, V9, DOI 10.1371/journal.pone.0093462; Wei J, 2018, J PINEAL RES, V65, DOI 10.1111/jpi.12500; Wei W, 2015, J EXP BOT, V66, P695, DOI 10.1093/jxb/eru392; Wei YX, 2017, J EXP BOT, V68, P4997, DOI 10.1093/jxb/erx305; Wei YX, 2016, FRONT PLANT SCI, V7, DOI 10.3389/fpls.2016.00676; Wen D, 2016, FRONT PLANT SCI, V7, DOI 10.3389/fpls.2016.00718; Xiao S, 2019, PLOS ONE, V14, DOI 10.1371/journal.pone.0216575; Zhang HJ, 2014, J PINEAL RES, V57, P269, DOI 10.1111/jpi.12167; Zhang JR, 2017, FUNCT PLANT BIOL, V44, P961, DOI 10.1071/FP17003; Zhang J, 2017, ENVIRON EXP BOT, V138, P36, DOI 10.1016/j.envexpbot.2017.02.012; Zhang J, 2016, FRONT PLANT SCI, V7, DOI 10.3389/fpls.2016.01500; Zhang N, 2017, SCI REP-UK, V7, DOI 10.1038/s41598-017-00566-1; Zhang N, 2015, J EXP BOT, V66, P647, DOI 10.1093/jxb/eru336; Zhang N, 2013, J PINEAL RES, V54, P15, DOI 10.1111/j.1600-079X.2012.01015.x; Zhang RM, 2017, J PINEAL RES, V62, DOI 10.1111/jpi.12403; Zhao D, 2019, FRONT ENDOCRINOL, V10, DOI 10.3389/fendo.2019.00249; Zhao H, 2017, FRONT PLANT SCI, V7, DOI [10.3389/fpls.2016.02045, 10.3389/fpls.2016.01814, 10.3389/fpls.2016.01270, 10.3389/fpls.2015.01270]; Zhao Y, 2013, J PINEAL RES, V55, P79, DOI 10.1111/jpi.12044; Zhou XT, 2016, FRONT PLANT SCI, V7, DOI 10.3389/fpls.2016.01823; Zohar R, 2011, PHYTOCHEM LETT, V4, P222, DOI 10.1016/j.phytol.2011.04.002; Zuo ZY, 2017, MOLECULES, V22, DOI 10.3390/molecules22101727</t>
  </si>
  <si>
    <t>Aghdam MS, 2019, POSTHARVEST BIOL TEC, V148, P184, DOI 10.1016/j.postharvbio.2018.11.008; Aghdam MS, 2017, FOOD CHEM, V221, P1650, DOI 10.1016/j.foodchem.2016.10.123; Allegrone G, 2019, SN APPL SCI, V1, DOI 10.1007/s42452-019-0759-y; Arnao MB, 2018, ANN BOT-LONDON, V121, P195, DOI 10.1093/aob/mcx114; Arnao MB, 2015, AMINO ACIDS IN HIGHER PLANTS, P390, DOI 10.1079/9781780642635.0390; Arnao M.B., 2018, NEUROTRANSMITTERS PL, P71, DOI [10.1201/b22467, DOI 10.1201/B22467]; Arnao MB, 2020, AGRONOMY-BASEL, V10, DOI 10.3390/agronomy10010095; Arnao MB, 2019, AGRONOMY-BASEL, V9, DOI 10.3390/agronomy9100570; Arnao MB, 2019, TRENDS PLANT SCI, V24, P38, DOI 10.1016/j.tplants.2018.10.010; Arnao MB, 2015, J PINEAL RES, V59, P133, DOI 10.1111/jpi.12253; Arnao MB, 2014, TRENDS PLANT SCI, V19, P789, DOI 10.1016/j.tplants.2014.07.006; ARNAO MB, 2019, MELATONIN RES, V2, P152, DOI DOI 10.32794/11250036; Bai SL, 2014, MOL PLANT, V7, P616, DOI 10.1093/mp/sst142; Bal E, 2019, J FOOD MEAS CHARACT, V13, P1713, DOI 10.1007/s11694-019-00088-6; Byeon Y, 2014, J PINEAL RES, V56, P408, DOI 10.1111/jpi.12129; Chen L, 2019, PLANT PATHOL, V68, P997, DOI 10.1111/ppa.13018; Choi D, 2006, PHYSIOL PLANTARUM, V126, P511, DOI 10.1111/j.1399-3054.2005.00612.x; Du LM, 2016, MOL GENET GENOMICS, V291, P93, DOI 10.1007/s00438-015-1088-5; El-Mogy MM, 2019, J BERRY RES, V9, P297, DOI 10.3233/JBR-180361; Gao H, 2016, POSTHARVEST BIOL TEC, V118, P103, DOI 10.1016/j.postharvbio.2016.03.006; Hano S, 2017, SCI HORTIC-AMSTERDAM, V214, P107, DOI 10.1016/j.scienta.2016.11.009; Hernandez-Ruiz J, 2018, AGRONOMY-BASEL, V8, DOI 10.3390/agronomy8040033; Hu W, 2017, J AGR FOOD CHEM, V65, P9987, DOI 10.1021/acs.jafc.7b03354; Illnerova H., 1995, BIOL RHYTHM RES, V26, P406; Kolar J, 1997, PHYTOCHEMISTRY, V44, P1407, DOI 10.1016/S0031-9422(96)00568-7; Kolar J, 2005, J PINEAL RES, V39, P333, DOI 10.1111/j.1600-079X.2005.00276.x; Kolar J, 2003, PHYSIOL PLANTARUM, V118, P605, DOI 10.1034/j.1399-3054.2003.00114.x; Kolar J, 2003, THESIS; Korkmaz A, 2014, SCI HORTIC-AMSTERDAM, V172, P242, DOI 10.1016/j.scienta.2014.04.018; Kotchoni SO, 2009, PLANT PHYSIOL, V149, P803, DOI 10.1104/pp.108.132324; Kumar R, 2014, J EXP BOT, V65, P4561, DOI 10.1093/jxb/eru277; Lee HY, 2019, BIOMOLECULES, V9, DOI 10.3390/biom9110712; Lei Q, 2013, J PINEAL RES, V55, P443, DOI 10.1111/jpi.12096; Li MZ, 2016, J INTEGR PLANT BIOL, V58, P642, DOI 10.1111/jipb.12451; Li TT, 2019, BMC PLANT BIOL, V19, DOI 10.1186/s12870-019-1855-2; Liu CH, 2018, POSTHARVEST BIOL TEC, V139, P47, DOI 10.1016/j.postharvbio.2018.01.016; Liu JL, 2019, J PLANT GROWTH REGUL, V38, P1161, DOI 10.1007/s00344-019-09921-0; Liu JL, 2019, J AGR FOOD CHEM, V67, P2279, DOI 10.1021/acs.jafc.8b06580; Liu JL, 2018, FRONT PLANT SCI, V9, DOI 10.3389/fpls.2018.00946; Liu JL, 2016, SCI HORTIC-AMSTERDAM, V207, P14, DOI 10.1016/j.scienta.2016.05.003; Lozano-Juste J, 2011, PLANT PHYSIOL, V156, P1410, DOI 10.1104/pp.111.177741; Machackova I, 2002, RUSS J PLANT PHYSL+, V49, P451, DOI 10.1023/A:1016395405884; Manchester LC, 2000, LIFE SCI, V67, P3023, DOI 10.1016/S0024-3205(00)00896-1; Moustafa-Farag M, 2020, BIOMOLECULES, V10, DOI 10.3390/biom10010054; Mukherjee S, 2019, NITRIC OXIDE-BIOL CH, V82, P25, DOI 10.1016/j.niox.2018.11.003; Murch SJ, 2002, NATURWISSENSCHAFTEN, V89, P555, DOI 10.1007/s00114-002-0376-1; Murch SJ, 2010, J PINEAL RES, V49, P95, DOI 10.1111/j.1600-079X.2010.00774.x; Murch SJ, 2009, J PINEAL RES, V47, P277, DOI 10.1111/j.1600-079X.2009.00711.x; Okazaki M, 2009, J PINEAL RES, V46, P338, DOI 10.1111/j.1600-079X.2009.00668.x; Ozga JA, 2003, J PLANT GROWTH REGUL, V22, P73, DOI 10.1007/s00344-003-0024-9; Park S, 2013, J PINEAL RES, V55, P40, DOI 10.1111/jpi.12021; Searle I, 2006, GENE DEV, V20, P898, DOI 10.1101/gad.373506; Sharif R, 2018, MOLECULES, V23, DOI 10.3390/molecules23092352; Shi HT, 2016, J PINEAL RES, V60, P373, DOI 10.1111/jpi.12320; Shi HT, 2015, J PINEAL RES, V59, P102, DOI 10.1111/jpi.12244; Srivastava A, 2005, J PLANT GROWTH REGUL, V24, P67, DOI 10.1007/s00344-005-0015-0; Sun QQ, 2016, J PINEAL RES, V61, P138, DOI 10.1111/jpi.12315; Sun QQ, 2015, J EXP BOT, V66, P657, DOI 10.1093/jxb/eru332; Waters MT, 2017, ANNU REV PLANT BIOL, V68, P291, DOI 10.1146/annurev-arplant-042916-040925; Wigge PA, 2005, SCIENCE, V309, P1056, DOI 10.1126/science.1114358; Wolf K, 2001, J PLANT PHYSIOL, V158, P1491, DOI 10.1078/0176-1617-00561; Xiao S, 2019, PLOS ONE, V14, DOI 10.1371/journal.pone.0216575; Xu LL, 2018, HORTIC RES-ENGLAND, V5, DOI 10.1038/s41438-018-0045-y; Xu LL, 2017, FRONT PLANT SCI, V8, DOI 10.3389/fpls.2017.01426; Xu T, 2019, FRONT PLANT SCI, V10, DOI 10.3389/fpls.2019.01388; Yu S, 2012, PLANT CELL, V24, P3320, DOI 10.1105/tpc.112.101014; Zhai R, 2018, POSTHARVEST BIOL TEC, V139, P38, DOI 10.1016/j.postharvbio.2018.01.017; Zhang HJ, 2014, J PINEAL RES, V57, P269, DOI 10.1111/jpi.12167; Zhang YY, 2018, J AGR FOOD CHEM, V66, P7475, DOI 10.1021/acs.jafc.8b01922; Zhang ZX, 2019, J PINEAL RES, V67, DOI 10.1111/jpi.12582; Zhao DQ, 2018, MOLECULES, V23, DOI 10.3390/molecules23051164; Zhao L, 2019, PLANT PATHOL, V68, P1287, DOI 10.1111/ppa.13057; Zhao Y, 2013, J PINEAL RES, V55, P79, DOI 10.1111/jpi.12044</t>
  </si>
  <si>
    <t>Alama MN, 2018, CROP PASTURE SCI, V69, P1041, DOI 10.1071/CP18394; Apel K, 2004, ANNU REV PLANT BIOL, V55, P373, DOI 10.1146/annurev.arplant.55.031903.141701; Arnao MB, 2014, TRENDS PLANT SCI, V19, P789, DOI 10.1016/j.tplants.2014.07.006; Arnao MB, 2013, J PINEAL RES, V55, P149, DOI 10.1111/jpi.12055; Balabusta M, 2016, FRONT PLANT SCI, V7, DOI 10.3389/fpls.2016.00575; Arnao MB, 2013, FOOD CHEM, V138, P1212, DOI 10.1016/j.foodchem.2012.10.077; Bela K, 2018, ENVIRON EXP BOT, V150, P127, DOI 10.1016/j.envexpbot.2018.02.016; Byeon Y, 2014, J PINEAL RES, V56, P189, DOI 10.1111/jpi.12111; Campos CN, 2019, AGR WATER MANAGE, V211, P37, DOI 10.1016/j.agwat.2018.09.025; Cao SF, 2018, SCI REP-UK, V8, DOI 10.1038/s41598-018-19363-5; Chen QA, 2011, ACTA PHYSIOL PLANT, V33, P273, DOI 10.1007/s11738-010-0543-5; Chen YE, 2018, PHYSIOL PLANTARUM, V164, P349, DOI 10.1111/ppl.12737; Chen Z, 2006, PLANT PHYSIOL, V142, P775, DOI 10.1104/pp.106.085506; Corpas FJ, 2008, J PLANT PHYSIOL, V165, P1319, DOI 10.1016/j.jplph.2008.04.004; Das K, 2014, FRONT ENV SCI-SWITZ, V2, DOI 10.3389/fenvs.2014.00053; Debnath B, 2019, INT J MOL SCI, V20, DOI 10.3390/ijms20051040; Debnath B, 2018, MOLECULES, V23, DOI 10.3390/molecules23081868; del Rio LA, 1998, PLANT PHYSIOL, V116, P1195, DOI 10.1104/pp.116.4.1195; del Rio LA, 2006, PLANT PHYSIOL, V141, P330, DOI 10.1104/pp.106.078204; Desikan R, 2001, PLANT PHYSIOL, V127, P159, DOI 10.1104/pp.127.1.159; Ding F, 2017, SCI HORTIC-AMSTERDAM, V219, P264, DOI 10.1016/j.scienta.2017.03.029; Dixon DP, 1998, CURR OPIN PLANT BIOL, V1, P258, DOI 10.1016/S1369-5266(98)80114-3; Eltayeb AE, 2006, PHYSIOL PLANTARUM, V127, P57, DOI 10.1111/j.1399-3054.2006.00624.x; Eltayeb AE, 2007, PLANTA, V225, P1255, DOI 10.1007/s00425-006-0417-7; Faltin Z, 2010, PLANT CELL PHYSIOL, V51, P1151, DOI 10.1093/pcp/pcq082; Farago M.E, 2008, PLANTS CHEM ELEMENTS; Foyer C.H., 1994, CAUSES PHOTOOXIDATIV, P237; FRIDOVICH I, 1989, J BIOL CHEM, V264, P7761; Gaber A, 2011, ARAB J BIOTECH, V14, P213; Galano A, 2013, J PINEAL RES, V54, P245, DOI 10.1111/jpi.12010; Galano A, 2011, J PINEAL RES, V51, P1, DOI 10.1111/j.1600-079X.2011.00916.x; Gao WY, 2019, INT J MOL SCI, V20, DOI 10.3390/ijms20051176; Gechev T, 2003, J PLANT PHYSIOL, V160, P509, DOI 10.1078/0176-1617-00753; Gill SS, 2010, PLANT PHYSIOL BIOCH, V48, P909, DOI 10.1016/j.plaphy.2010.08.016; Gong XQ, 2017, MOLECULES, V22, DOI 10.3390/molecules22091542; Han C, 2009, PLANT GROWTH REGUL, V58, P153, DOI 10.1007/s10725-009-9363-2; Hardeland R, 2013, J PINEAL RES, V55, P325, DOI 10.1111/jpi.12090; Herbinger K, 2002, PLANT PHYSIOL BIOCH, V40, P691, DOI 10.1016/S0981-9428(02)01410-9; Hernandez-Ruiz J, 2018, AGRONOMY-BASEL, V8, DOI 10.3390/agronomy8040033; Heyno E, 2011, PLANTA, V234, P35, DOI 10.1007/s00425-011-1379-y; Hicks LM, 2007, PLANT CELL, V19, P2653, DOI 10.1105/tpc.107.052597; Hodzic E, 2019, J SERB CHEM SOC, V84, P11, DOI 10.2298/JSC180504070H; Hu WH, 2008, PHOTOSYNTHETICA, V46, P581, DOI 10.1007/s11099-008-0098-5; Huang B, 2019, FRONT PLANT SCI, V10, DOI 10.3389/fpls.2019.00677; Ianas O, 1991, Endocrinologie, V29, P147; Islam T, 2015, PLANT MOL BIOL REP, V33, P1413, DOI 10.1007/s11105-014-0846-6; JACKSON C, 1978, EUR J BIOCHEM, V91, P339, DOI 10.1111/j.1432-1033.1978.tb12685.x; Jiang CQ, 2016, ACTA PHYSIOL PLANT, V38, DOI 10.1007/s11738-016-2101-2; Jimenez A, 1997, PLANT PHYSIOL, V114, P275, DOI 10.1104/pp.114.1.275; KANEMATSU S, 1989, PLANT CELL PHYSIOL, V30, P381; Kolar J, 2002, ADV EXPT MED BIOL, P391; Kubo A, 1999, J PLANT RES, V112, P279, DOI 10.1007/PL00013884; KUHLBRANDT W, 1994, NATURE, V367, P614, DOI 10.1038/367614a0; Lee HY, 2018, J PINEAL RES, V65, DOI 10.1111/jpi.12504; Lee HY, 2015, J PINEAL RES, V58, P291, DOI 10.1111/jpi.12214; Lee HY, 2014, J PINEAL RES, V57, P262, DOI 10.1111/jpi.12165; LERNER AB, 1958, J AM CHEM SOC, V80, P2587, DOI 10.1021/ja01543a060; Li C, 2012, J PINEAL RES, V53, P298, DOI 10.1111/j.1600-079X.2012.00999.x; Li H, 2017, FRONT PLANT SCI, V8, DOI 10.3389/fpls.2017.00295; Li JJ, 2018, ACTA PHYSIOL PLANT, V40, DOI 10.1007/s11738-017-2601-8; Li X, 2018, MOLECULES, V23, DOI 10.3390/molecules23010165; Li ZG, 2019, PROTOPLASMA, V256, P471, DOI 10.1007/s00709-018-1311-4; Liang D, 2018, MOLECULES, V23, DOI 10.3390/molecules23030584; Liu JL, 2015, PLANT GROWTH REGUL, V77, P317, DOI 10.1007/s10725-015-0066-6; Maheshwari R, 2009, PLANT GROWTH REGUL, V59, P37, DOI 10.1007/s10725-009-9386-8; Martinez V, 2018, MOLECULES, V23, DOI 10.3390/molecules23030535; Mayo JC, 2002, CELL MOL LIFE SCI, V59, P1706, DOI 10.1007/PL00012498; Meriga B, 2004, J PLANT PHYSIOL, V161, P63, DOI 10.1078/0176-1617-01156; Mhamdi A, 2010, J EXP BOT, V61, P4197, DOI 10.1093/jxb/erq282; Miao YC, 2007, CHINESE SCI BULL, V52, P127, DOI 10.1007/s11434-007-0021-7; Miller G, 2010, PLANT CELL ENVIRON, V33, P453, DOI 10.1111/j.1365-3040.2009.02041.x; Mishra S, 2011, PROTOPLASMA, V248, P565, DOI 10.1007/s00709-010-0210-0; Mittler R, 2004, TRENDS PLANT SCI, V9, P490, DOI 10.1016/j.tplants.2004.08.009; Mittler R, 2002, TRENDS PLANT SCI, V7, P405, DOI 10.1016/S1360-1385(02)02312-9; NAKANO Y, 1987, PLANT CELL PHYSIOL, V28, P131; Nawaz MA, 2016, FRONT PLANT SCI, V6, DOI 10.3389/fpls.2015.01230; Nawaz MA, 2018, J PLANT PHYSIOL, V220, P115, DOI 10.1016/j.jplph.2017.11.003; Ni J, 2018, MOLECULES, V23, DOI 10.3390/molecules23040799; Noctor G, 1998, ANNU REV PLANT PHYS, V49, P249, DOI 10.1146/annurev.arplant.49.1.249; Oidaira H, 2000, J PLANT PHYSIOL, V156, P811, DOI 10.1016/S0176-1617(00)80254-0; Passaia G, 2013, PLANT SCI, V208, P93, DOI 10.1016/j.plantsci.2013.03.017; Poeggeler B, 2002, J PINEAL RES, V33, P20, DOI 10.1034/j.1600-079X.2002.01873.x; Posmyk MM, 2009, ACTA PHYSIOL PLANT, V31, P1, DOI 10.1007/s11738-008-0213-z; Racchi ML, 2013, ANTIOXIDANTS-BASEL, V2, P340, DOI 10.3390/antiox2040340; Racchi ML, 2001, PLANT CELL REP, V20, P169, DOI 10.1007/s002990000300; REITER RJ, 1991, ENDOCR REV, V12, P151, DOI 10.1210/edrv-12-2-151; Reiter RJ, 2001, NUTR REV, V59, P286, DOI 10.1111/j.1753-4887.2001.tb07018.x; Roychoudhury A., 2012, OXIDATIVE STRESS PLA, P177; SACK RL, 1986, J PINEAL RES, V3, P379, DOI 10.1111/j.1600-079X.1986.tb00760.x; SCANDALIOS JG, 1993, PLANT PHYSIOL, V101, P7, DOI 10.1104/pp.101.1.7; Scandalios JO, 1997, COLD SPRING HARBOR M, V34, P343, DOI DOI 10.1101/087969502.34.343; Schippers JHM, 2016, CURR OPIN PLANT BIOL, V29, P121, DOI 10.1016/j.pbi.2015.11.009; Schuller DJ, 1996, STRUCTURE, V4, P311, DOI 10.1016/S0969-2126(96)00035-4; Shah K, 2001, PLANT SCI, V161, P1135, DOI 10.1016/S0168-9452(01)00517-9; Shao HB, 2005, COLLOID SURFACE B, V42, P187, DOI 10.1016/j.colsurfb.2005.02.007; Sharma P, 2005, PLANT GROWTH REGUL, V46, P209, DOI 10.1007/s10725-005-0002-2; Sharma P, 2004, PLANT SCI, V167, P541, DOI 10.1016/j.plantsci.2004.04.028; Sharma P., 2012, J BOT, V2012; Shi HT, 2015, J PINEAL RES, V58, P335, DOI 10.1111/jpi.12219; Shi HT, 2015, J EXP BOT, V66, P681, DOI 10.1093/jxb/eru373; Siddiqui MH, 2019, INT J MOL SCI, V20, DOI 10.3390/ijms20020353; Singh U, 2005, ANNU REV NUTR, V25, P151, DOI 10.1146/annurev.nutr.24.012003.132446; Srivastava S, 2011, PLANT GROWTH REGUL, V64, P1, DOI 10.1007/s10725-010-9526-1; Szafranska K, 2016, FRONT PLANT SCI, V7, DOI 10.3389/fpls.2016.01663; Szarka A, 2013, ANTIOXID REDOX SIGN, V19, P1036, DOI 10.1089/ars.2012.5059; Tan DX, 2018, MOLECULES, V23, DOI 10.3390/molecules23020301; Tan DX, 2007, J PINEAL RES, V42, P28, DOI 10.1111/j.1600-079X.2006.00407.x; Tan DX, 2016, J PINEAL RES, V61, P27, DOI 10.1111/jpi.12336; Teixeira FK, 2006, PLANTA, V224, P300, DOI 10.1007/s00425-005-0214-8; Turk H, 2014, PLANT GROWTH REGUL, V74, P139, DOI 10.1007/s10725-014-9905-0; Verbruggen N, 2008, AMINO ACIDS, V35, P753, DOI 10.1007/s00726-008-0061-6; Wang LY, 2016, PHOTOSYNTHETICA, V54, P19, DOI 10.1007/s11099-015-0140-3; Wang M, 2019, ECOTOX ENVIRON SAFE, V170, P68, DOI 10.1016/j.ecoenv.2018.11.127; Wang P, 2013, J PINEAL RES, V54, P292, DOI 10.1111/jpi.12017; Wang X, 2017, PLANT MOL BIOL REP, V35, P333, DOI 10.1007/s11105-017-1026-2; Wei J, 2018, J PINEAL RES, V65, DOI 10.1111/jpi.12500; WILLEKENS H, 1995, MOL BREEDING, V1, P207, DOI 10.1007/BF02277422; Wu ZC, 2017, ENVIRON EXP BOT, V133, P1, DOI 10.1016/j.envexpbot.2016.09.005; Xalxo R, 2019, CHEMOSPHERE, V221, P1, DOI 10.1016/j.chemosphere.2019.01.029; Xie C, 2019, IEEE T IND ELECTRON, V66, P8981, DOI 10.1109/TIE.2018.2868249; Yan J, 2007, PLANT CELL ENVIRON, V30, P1320, DOI 10.1111/j.1365-3040.2007.01711.x; Ye J, 2016, ACTA PHYSIOL PLANT, V38, DOI 10.1007/s11738-015-2045-y; Young-Pyo L, 2007, PLANT CELL REP, V26, P591, DOI 10.1007/s00299-006-0253-z; Zaefyzadeh M, 2009, TURK J BIOL, V33, P1; Zeng J, 2017, EMBO J, V36, P2844, DOI 10.15252/embj.201695955; Zhan HS, 2019, INT J MOL SCI, V20, DOI 10.3390/ijms20030709; Zhang HJ, 2014, J PINEAL RES, V57, P269, DOI 10.1111/jpi.12167; Zhang N, 2016, FRONT PLANT SCI, V7, DOI 10.3389/fpls.2016.00197; Zhang N, 2015, J EXP BOT, V66, P647, DOI 10.1093/jxb/eru336; Zhang N, 2013, J PINEAL RES, V54, P15, DOI 10.1111/j.1600-079X.2012.01015.x; Zhao D, 2019, FRONT ENDOCRINOL, V10, DOI 10.3389/fendo.2019.00249; Zheng XD, 2017, FRONT PLANT SCI, V8, DOI 10.3389/fpls.2017.00483; Zuo BX, 2014, J PINEAL RES, V57, P408, DOI 10.1111/jpi.12180</t>
  </si>
  <si>
    <t>Aghdam MS, 2017, FOOD CHEM, V221, P1650, DOI 10.1016/j.foodchem.2016.10.123; Agrios G.N., 2005, PLANT PATHOLOGY; Almoneafy AA, 2014, SYMBIOSIS, V63, P59, DOI 10.1007/s13199-014-0288-9; Almoneafy AA, 2013, TROP PLANT PATHOL, V38, P102, DOI 10.1590/S1982-56762013000200003; Arnao MB, 2018, ANN BOT-LONDON, V121, P195, DOI 10.1093/aob/mcx114; Arnao M.B., 2018, NEUROTRANSMITTERS PL, P71, DOI [10.1201/b22467, DOI 10.1201/B22467]; Arnao MB, 2019, AGRONOMY-BASEL, V9, DOI 10.3390/agronomy9100570; Arnao MB, 2019, TRENDS PLANT SCI, V24, P38, DOI 10.1016/j.tplants.2018.10.010; Arnao MB, 2015, J PINEAL RES, V59, P133, DOI 10.1111/jpi.12253; ARNAO MB, 2019, MELATONIN RES, V2, P152, DOI DOI 10.32794/11250036; Back K, 2016, J PINEAL RES, V61, P426, DOI 10.1111/jpi.12364; Boga JA, 2019, J PINEAL RES, V66, DOI 10.1111/jpi.12534; Carrillo-Vico A, 2013, INT J MOL SCI, V14, P8638, DOI 10.3390/ijms14048638; Cengiz MI, 2012, INT J DENT, V2012, DOI 10.1155/2012/491872; Chang Feifei, 2018, Chinese Journal of Applied and Environmental Biology, V24, P75, DOI 10.19675/j.cnki.1006-687x.2017.03033; Chen L, 2019, PLANT PATHOL, V68, P997, DOI 10.1111/ppa.13018; Chen X, 2019, PLANT PATHOL, V68, P288, DOI 10.1111/ppa.12954; Chen X, 2018, FRONT MICROBIOL, V9, DOI 10.3389/fmicb.2018.02280; De Vleesschauwer D, 2014, FRONT PLANT SCI, V5, DOI 10.3389/fpls.2014.00611; Dhole A.M., 2018, J ANAL PHARM RES, V7, P188, DOI [10.15406/japlr.2018.07.00224, DOI 10.15406/JAPLR.2018.07.00224]; DUBBELS R, 1995, J PINEAL RES, V18, P28, DOI 10.1111/j.1600-079X.1995.tb00136.x; Fortunati E, 2019, J SCI FOOD AGR, V99, P986, DOI 10.1002/jsfa.9341; Grant M, 2006, CURR OPIN PLANT BIOL, V9, P414, DOI 10.1016/j.pbi.2006.05.013; HATTORI A, 1995, BIOCHEM MOL BIOL INT, V35, P627; Huang SH, 2019, J FUNCT FOODS, V58, P189, DOI 10.1016/j.jff.2019.04.062; Jiao J, 2016, FRONT PLANT SCI, V7, DOI [10.3389/fpls.2016.01387, 10.3389/fpls.2016.02067]; Kakar KU, 2014, EUR J PLANT PATHOL, V138, P819, DOI 10.1007/s10658-013-0356-7; Kaur H, 2015, PLANT SIGNAL BEHAV, V10, DOI 10.1080/15592324.2015.1049788; Lamichhane JR, 2018, AGRON SUSTAIN DEV, V38, DOI 10.1007/s13593-018-0503-9; Lee HY, 2017, J PINEAL RES, V62, DOI 10.1111/jpi.12379; Lee HY, 2016, J PINEAL RES, V60, P327, DOI 10.1111/jpi.12314; Lee HY, 2015, J PINEAL RES, V58, P291, DOI 10.1111/jpi.12214; Lee HY, 2014, J PINEAL RES, V57, P262, DOI 10.1111/jpi.12165; LERNER AB, 1958, J AM CHEM SOC, V80, P2587, DOI 10.1021/ja01543a060; Li C, 2018, J PINEAL RES, V65, DOI 10.1111/jpi.12523; Lin YL, 2019, POSTHARVEST BIOL TEC, V153, P21, DOI 10.1016/j.postharvbio.2019.03.016; Liu CX, 2019, J AGR FOOD CHEM, V67, P6116, DOI 10.1021/acs.jafc.9b00058; Liu T, 2016, J BASIC MICROB, V56, P838, DOI 10.1002/jobm.201500223; Ma N, 2020, MED RES REV, V40, P606, DOI 10.1002/med.21628; Ma YE, 2017, FRONT PLANT SCI, V7, DOI 10.3389/fpls.2016.02068; Mandal MK, 2018, J PINEAL RES, V65, DOI 10.1111/jpi.12505; Monaghan J, 2012, CURR OPIN PLANT BIOL, V15, P349, DOI 10.1016/j.pbi.2012.05.006; Nabavi SM, 2019, CRIT REV FOOD SCI, V59, pS4, DOI 10.1080/10408398.2018.1487927; Nehela Y, 2018, J PINEAL RES, V65, DOI 10.1111/jpi.12511; Oerke E.-C., 1999, CROP PRODUCTION CROP, P72, DOI [DOI 10.1016/B978-0-444-82095-2.50009-9, 10.1016/B978-0-444-82095-2.50009-9]; Oerke EC, 2006, J AGR SCI, V144, P31, DOI 10.1017/S0021859605005708; Oerke EC, 2004, CROP PROT, V23, P275, DOI 10.1016/j.cropro.2003.10.001; Qian YQ, 2015, SCI REP-UK, V5, DOI 10.1038/srep15815; Vielma JR, 2014, ACTA TROP, V137, P31, DOI 10.1016/j.actatropica.2014.04.021; Regodon S, 2005, VACCINE, V23, P5321, DOI 10.1016/j.vaccine.2005.07.003; Reiter RJ, 2014, PHYSIOLOGY, V29, P325, DOI 10.1152/physiol.00011.2014; Santamaria ME, 2013, TRANSGENIC RES, V22, P697, DOI 10.1007/s11248-013-9725-4; SAVARY S, 1992, CROP PROT, V11, P99, DOI 10.1016/0261-2194(92)90091-I; Schumann G.L., 2010, ESSENTIAL PLANT PATH; Shi HT, 2015, J PINEAL RES, V59, P102, DOI 10.1111/jpi.12244; Spoel SH, 2012, NAT REV IMMUNOL, V12, P89, DOI 10.1038/nri3141; Sun YK, 2019, SCI HORTIC-AMSTERDAM, V255, P231, DOI 10.1016/j.scienta.2019.04.057; Tan DX, 2016, J PINEAL RES, V61, P27, DOI 10.1111/jpi.12336; Tekbas OF, 2008, J PINEAL RES, V44, P222, DOI 10.1111/j.1600-079X.2007.00516.x; Teng P.S., 1987, CROP LOSS ASSESSMENT, P270; Terron MP, 2004, J COMP PHYSIOL B, V174, P421, DOI 10.1007/s00360-004-0429-1; Terron MP, 2003, J NEUROENDOCRINOL, V15, P1111, DOI 10.1111/j.1365-2826.2003.01103.x; van Loon LC, 1998, ANNU REV PHYTOPATHOL, V36, P453, DOI 10.1146/annurev.phyto.36.1.453; Walton D, 2010, PSYCHOL EMOT MOTIV A, P1; Weeda S, 2014, PLOS ONE, V9, DOI 10.1371/journal.pone.0093462; Wei J, 2018, J PINEAL RES, V65, DOI 10.1111/jpi.12500; Wei YX, 2018, J PINEAL RES, V64, DOI 10.1111/jpi.12454; Wei YX, 2017, J PINEAL RES, V62, DOI 10.1111/jpi.12367; Wiid I, 1999, ANTIMICROB AGENTS CH, V43, P975, DOI 10.1128/AAC.43.4.975; Wyckhuys KAG, 2019, COMMUN BIOL, V2, DOI 10.1038/s42003-018-0257-6; Yavuz T, 2007, ADV THER, V24, P91, DOI 10.1007/BF02849996; Yin LH, 2013, J PINEAL RES, V54, P426, DOI 10.1111/jpi.12038; Zaynab M, 2018, MICROB PATHOGENESIS, V124, P198, DOI 10.1016/j.micpath.2018.08.034; Zhan HS, 2019, INT J MOL SCI, V20, DOI 10.3390/ijms20030709; Zhang HX, 2018, MOLECULES, V23, DOI 10.3390/molecules23030521; Zhang SM, 2018, J PINEAL RES, V65, DOI 10.1111/jpi.12492; Zhang SM, 2017, FRONT PLANT SCI, V8, DOI 10.3389/fpls.2017.01993; Zhao D, 2019, FRONT ENDOCRINOL, V10, DOI 10.3389/fendo.2019.00249; Zhao HB, 2015, J PINEAL RES, V59, P109, DOI 10.1111/jpi.12245; Zhao L, 2019, PLANT PATHOL, V68, P1287, DOI 10.1111/ppa.13057</t>
  </si>
  <si>
    <t>Agathokleous E, 2019, CHEM-BIOL INTERACT, V299, P163, DOI 10.1016/j.cbi.2018.12.008; Aghdam MS, 2019, POSTHARVEST BIOL TEC, V148, P184, DOI 10.1016/j.postharvbio.2018.11.008; Aghdam MS, 2017, FOOD CHEM, V221, P1650, DOI 10.1016/j.foodchem.2016.10.123; Arnao MB, 2018, ANN BOT-LONDON, V121, P195, DOI 10.1093/aob/mcx114; Arnao MB, 2017, ACTA PHYSIOL PLANT, V39, DOI 10.1007/s11738-017-2428-3; Arnao MB, 2015, AMINO ACIDS IN HIGHER PLANTS, P390, DOI 10.1079/9781780642635.0390; Arnao MB, 2009, J PINEAL RES, V46, P58, DOI 10.1111/j.1600-079X.2008.00625.x; Arnao M.B., 2018, NEUROTRANSMITTERS PL, P71, DOI [10.1201/b22467, DOI 10.1201/B22467]; Arnao M. B., 2014, ADV BOT, V2014, P1, DOI [10.1155/2014/815769, DOI 10.1155/2014/815769]; Arnao M.B., 2018, BIOMED RES CLIN PRAC, P3, DOI [10.15761/BRCP.1000170, DOI 10.15761/BRCP.1000170]; Arnao MB, 2007, J PINEAL RES, V42, P147, DOI 10.1111/j.1600-079X.2006.00396.x; Arnao MB, 2006, PLANT SIGNAL BEHAV, V1, P89, DOI 10.4161/psb.1.3.2640; Arnao MB, 2019, TRENDS PLANT SCI, V24, P38, DOI 10.1016/j.tplants.2018.10.010; Arnao MB, 2018, J FUNCT FOODS, V48, P37, DOI 10.1016/j.jff.2018.06.023; Arnao MB, 2018, MOLECULES, V23, DOI 10.3390/molecules23010238; Arnao MB, 2015, J PINEAL RES, V59, P133, DOI 10.1111/jpi.12253; Arnao MB, 2014, TRENDS PLANT SCI, V19, P789, DOI 10.1016/j.tplants.2014.07.006; Arnao MB, 2013, J PINEAL RES, V55, P149, DOI 10.1111/jpi.12055; Arnao MB, 2009, J PINEAL RES, V46, P295, DOI 10.1111/j.1600-079X.2008.00660.x; ARNAO MB, 2019, MELATONIN RES, V2, P152, DOI DOI 10.32794/11250036; Back K., 2019, MELATONIN RES, V2, P35, DOI DOI 10.32794/MR11250020; Back K, 2016, J PINEAL RES, V61, P426, DOI 10.1111/jpi.12364; Bajwa VS, 2014, J PINEAL RES, V56, P238, DOI 10.1111/jpi.12115; Arnao MB, 2013, FOOD CHEM, V138, P1212, DOI 10.1016/j.foodchem.2012.10.077; Buijs R., 1988, PROGR BRAIN RES, V119, P365; Byeon Y, 2016, J PINEAL RES, V60, P65, DOI 10.1111/jpi.12289; Byeon Y, 2015, J EXP BOT, V66, P6917, DOI 10.1093/jxb/erv396; Byeon Y, 2015, J PINEAL RES, V59, P448, DOI 10.1111/jpi.12274; Byeon Y, 2015, J PINEAL RES, V58, P343, DOI 10.1111/jpi.12220; Byeon Y, 2014, J PINEAL RES, V56, P275, DOI 10.1111/jpi.12120; Byeon Y, 2014, J PINEAL RES, V56, P107, DOI 10.1111/jpi.12103; Byeon Y, 2013, J PINEAL RES, V55, P357, DOI 10.1111/jpi.12077; Chen GF, 2003, LIFE SCI, V73, P19, DOI 10.1016/S0024-3205(03)00252-2; Chen L, 2019, PLANT PATHOL, V68, P997, DOI 10.1111/ppa.13018; Choi GH, 2017, J PINEAL RES, V63, DOI 10.1111/jpi.12412; de la Iglesia HO, 2000, SCIENCE, V290, P799, DOI 10.1126/science.290.5492.799; Debnath B, 2019, INT J MOL SCI, V20, DOI 10.3390/ijms20051040; DUBBELS R, 1995, J PINEAL RES, V18, P28, DOI 10.1111/j.1600-079X.1995.tb00136.x; Erland LAE, 2018, IN VITRO CELL DEV-PL, V54, P3, DOI 10.1007/s11627-017-9879-5; Fan JB, 2018, INT J MOL SCI, V19, DOI 10.3390/ijms19051528; Feng XY, 2014, TRENDS FOOD SCI TECH, V37, P21, DOI 10.1016/j.tifs.2014.02.001; Fuller PM, 2006, J BIOL RHYTHM, V21, P482, DOI 10.1177/0748730406294627; Gao H, 2016, POSTHARVEST BIOL TEC, V118, P103, DOI 10.1016/j.postharvbio.2016.03.006; Garrido M., 2009, e-SPEN, the European e-Journal of Clinical Nutrition and Metabolism, V4, pe321; Garrido M, 2010, J GERONTOL A-BIOL, V65, P909, DOI 10.1093/gerona/glq099; HATTORI A, 1995, BIOCHEM MOL BIOL INT, V35, P627; Hernandez-Ruiz J, 2005, J PINEAL RES, V39, P137, DOI 10.1111/j.1600-079X.2005.00226.x; Hernandez-Ruiz J, 2004, PLANTA, V220, P140, DOI 10.1007/s00425-004-1317-3; Hernandez-Ruiz J, 2018, AGRONOMY-BASEL, V8, DOI 10.3390/agronomy8040033; Herxheimer Andrew, 2005, Clin Evid, P2178; Illnerova H., 1995, BIOL RHYTHM RES, V26, P406; Jan JE, 2009, J PINEAL RES, V46, P1, DOI 10.1111/j.1600-079X.2008.00628.x; Kang K, 2013, J PINEAL RES, V55, P7, DOI 10.1111/jpi.12011; Kang K, 2011, J PINEAL RES, V50, P304, DOI 10.1111/j.1600-079X.2010.00841.x; Kang K, 2010, J PINEAL RES, V49, P176, DOI 10.1111/j.1600-079X.2010.00783.x; Kang S, 2007, PLANT CELL REP, V26, P2009, DOI 10.1007/s00299-007-0405-9; Kang S, 2007, PLANTA, V227, P263, DOI 10.1007/s00425-007-0614-z; Kanwar MK, 2018, J PINEAL RES, V65, DOI 10.1111/jpi.12526; KLEIN DC, 1971, P NATL ACAD SCI USA, V68, P3107, DOI 10.1073/pnas.68.12.3107; KLEIN DC, 1979, BRAIN RES, V174, P245, DOI 10.1016/0006-8993(79)90848-5; Kolar J, 1997, PHYTOCHEMISTRY, V44, P1407, DOI 10.1016/S0031-9422(96)00568-7; Kolar J, 2003, PHYSIOL PLANTARUM, V118, P605, DOI 10.1034/j.1399-3054.2003.00114.x; Kolar J, 2003, THESIS; KRAUSE DN, 1990, TRENDS NEUROSCI, V13, P464, DOI 10.1016/0166-2236(90)90100-O; Kul R., 2019, ABIOTIC BIOTIC STRES, P1; Lazar D, 2013, PLANT SIGNAL BEHAV, V8, DOI 10.4161/psb.23279; Lee HJ, 2016, J PINEAL RES, V61, P303, DOI 10.1111/jpi.12347; Lee HY, 2014, J PINEAL RES, V57, P262, DOI 10.1111/jpi.12165; Lee K, 2017, J PINEAL RES, V63, DOI 10.1111/jpi.12441; Lee K, 2016, J PINEAL RES, V61, P470, DOI 10.1111/jpi.12361; Lei XY, 2004, J PINEAL RES, V36, P126, DOI 10.1046/j.1600-079X.2003.00106.x; LERNER AB, 1959, J AM CHEM SOC, V81, P6084, DOI 10.1021/ja01531a060; LERNER AB, 1958, J AM CHEM SOC, V80, P2587, DOI 10.1021/ja01543a060; LEWY AJ, 1992, CHRONOBIOL INT, V9, P380, DOI 10.3109/07420529209064550; Li C, 2015, J EXP BOT, V66, P669, DOI 10.1093/jxb/eru476; Li C, 2012, J PINEAL RES, V53, P298, DOI 10.1111/j.1600-079X.2012.00999.x; Liu JL, 2018, FRONT PLANT SCI, V9, DOI 10.3389/fpls.2018.00946; Ludwig-Muller J, 2015, J PLANT GROWTH REGUL, V34, P697, DOI 10.1007/s00344-015-9544-3; Maldonado MD, 2009, CLIN NUTR, V28, P188, DOI 10.1016/j.clnu.2009.02.001; Maronde E, 2007, TRENDS ENDOCRIN MET, V18, P142, DOI 10.1016/j.tem.2007.03.001; Meng X, 2017, NUTRIENTS, V9, DOI 10.3390/nu9040367; Molfino A, 2010, CLIN NUTR, V29, P272, DOI 10.1016/j.clnu.2009.08.018; Mukherjee S, 2019, NITRIC OXIDE-BIOL CH, V82, P25, DOI 10.1016/j.niox.2018.11.003; Murch SJ, 2002, IN VITRO CELL DEV-PL, V38, P531, DOI 10.1079/IVP2002333; Murch SJ, 2001, IN VITRO CELL DEV-PL, V37, P786; Murch SJ, 2000, PLANT CELL REP, V19, P698, DOI 10.1007/s002990000206; Oba S, 2008, J PINEAL RES, V45, P17, DOI 10.1111/j.1600-079X.2007.00549.x; Park S, 2013, J PINEAL RES, V55, P409, DOI 10.1111/jpi.12088; Park S, 2012, J PINEAL RES, V52, P211, DOI 10.1111/j.1600-079X.2011.00930.x; 송민유, 2018, Journal of Dairy Science and Biotechnology, V36, P14, DOI 10.22424/jmsb.2018.36.1.14; Pelagio-Flores R, 2012, J PINEAL RES, V53, P279, DOI 10.1111/j.1600-079X.2012.00996.x; Perreau-Lenz S, 2003, EUR J NEUROSCI, V17, P221, DOI 10.1046/j.1460-9568.2003.02442.x; Posmyk MM, 2008, J PINEAL RES, V45, P24, DOI 10.1111/j.1600-079X.2007.00552.x; Posmyk MM, 2009, J PINEAL RES, V46, P214, DOI 10.1111/j.1600-079X.2008.00652.x; REITER RJ, 1993, EXPERIENTIA, V49, P654, DOI 10.1007/BF01923947; Reppert SM, 2002, NATURE, V418, P935, DOI 10.1038/nature00965; Salehi B, 2019, CELLS-BASEL, V8, DOI 10.3390/cells8070681; Saper CB, 2005, NATURE, V437, P1257, DOI 10.1038/nature04284; Sarropoulou V, 2012, PLANT PHYSIOL BIOCH, V61, P162, DOI 10.1016/j.plaphy.2012.10.001; Sharif R, 2018, MOLECULES, V23, DOI 10.3390/molecules23092352; Shi HT, 2016, PLANT PHYSIOL BIOCH, V100, P150, DOI 10.1016/j.plaphy.2016.01.018; Shi HT, 2015, J PINEAL RES, V59, P102, DOI 10.1111/jpi.12244; Shi HT, 2014, J PINEAL RES, V57, P185, DOI 10.1111/jpi.12155; Shi HT, 2013, PLANT PHYSIOL BIOCH, V71, P226, DOI 10.1016/j.plaphy.2013.07.021; SHIBAEVA TG, 2018, BIOL B REV, V8, P375, DOI DOI 10.1134/S2079086418050080; Sun QQ, 2015, J EXP BOT, V66, P657, DOI 10.1093/jxb/eru332; Takahashi T, 2000, PSYCHIAT CLIN NEUROS, V54, P377, DOI 10.1046/j.1440-1819.2000.00722.x; Wang P, 2013, J PINEAL RES, V54, P292, DOI 10.1111/jpi.12017; Wang P, 2012, J PINEAL RES, V53, P11, DOI 10.1111/j.1600-079X.2011.00966.x; Wang YP, 2018, J EXP BOT, V69, P963, DOI 10.1093/jxb/erx473; Waterhouse J, 1997, LANCET, V350, P1611, DOI 10.1016/S0140-6736(97)07569-7; Weeda S, 2014, PLOS ONE, V9, DOI 10.1371/journal.pone.0093462; Wei J, 2018, J PINEAL RES, V65, DOI 10.1111/jpi.12500; Wei YX, 2016, FRONT PLANT SCI, V7, DOI 10.3389/fpls.2016.00676; Wolf K, 2001, J PLANT PHYSIOL, V158, P1491, DOI 10.1078/0176-1617-00561; Yin LH, 2013, J PINEAL RES, V54, P426, DOI 10.1111/jpi.12038; Yu Y, 2018, MOLECULES, V23, DOI 10.3390/molecules23081887; Zhan HS, 2019, INT J MOL SCI, V20, DOI 10.3390/ijms20030709; Zhang HJ, 2014, J PINEAL RES, V57, P269, DOI 10.1111/jpi.12167; Zhang N, 2014, J PINEAL RES, V56, P39, DOI 10.1111/jpi.12095; Zhang N, 2013, J PINEAL RES, V54, P15, DOI 10.1111/j.1600-079X.2012.01015.x; Zhao D, 2019, FRONT ENDOCRINOL, V10, DOI 10.3389/fendo.2019.00249; Zhao Na, 2012, Plant Physiology Communications, V48, P557; Zohar R, 2011, PHYTOCHEM LETT, V4, P222, DOI 10.1016/j.phytol.2011.04.002</t>
  </si>
  <si>
    <t>Ahammed GJ, 2019, ENVIRON EXP BOT, V161, P303, DOI 10.1016/j.envexpbot.2018.06.006; ALEXANDER DB, 1991, BIOL FERT SOILS, V12, P39, DOI 10.1007/BF00369386; Arnao MB, 2018, ANN BOT-LONDON, V121, P195, DOI 10.1093/aob/mcx114; Arnao MB, 2017, ACTA PHYSIOL PLANT, V39, DOI 10.1007/s11738-017-2428-3; Arnao M.B., 2018, NEUROTRANSMITTERS PL, P71, DOI [10.1201/b22467, DOI 10.1201/B22467]; Arnao M. B., 2014, ADV BOT, V2014, P1, DOI [10.1155/2014/815769, DOI 10.1155/2014/815769]; Arnao MB, 2019, AGRONOMY-BASEL, V9, DOI 10.3390/agronomy9100570; Arnao MB, 2019, TRENDS PLANT SCI, V24, P38, DOI 10.1016/j.tplants.2018.10.010; Arnao MB, 2015, J PINEAL RES, V59, P133, DOI 10.1111/jpi.12253; Arnao MB, 2014, TRENDS PLANT SCI, V19, P789, DOI 10.1016/j.tplants.2014.07.006; Arnao MB, 2013, J PINEAL RES, V55, P149, DOI 10.1111/jpi.12055; Arnao MB, 2009, J PINEAL RES, V46, P295, DOI 10.1111/j.1600-079X.2008.00660.x; ARNAO MB, 2019, MELATONIN RES, V2, P152, DOI DOI 10.32794/11250036; Asif M, 2019, CLEAN-SOIL AIR WATER, V47, DOI 10.1002/clen.201800459; Arnao MB, 2013, FOOD CHEM, V138, P1212, DOI 10.1016/j.foodchem.2012.10.077; Belimov AA, 2005, SOIL BIOL BIOCHEM, V37, P241, DOI 10.1016/j.soilbio.2004.07.033; Bhargava A, 2012, J ENVIRON MANAGE, V105, P103, DOI 10.1016/j.jenvman.2012.04.002; Boccalandro HE, 2011, J PINEAL RES, V51, P226, DOI 10.1111/j.1600-079X.2011.00884.x; Byeon Y, 2015, J PINEAL RES, V58, P470, DOI 10.1111/jpi.12232; Cai SY, 2017, J PINEAL RES, V62, DOI 10.1111/jpi.12387; Cao YY, 2019, PLANT CELL PHYSIOL, V60, P562, DOI 10.1093/pcp/pcy226; De Masi L, 2017, MOLECULES, V22, DOI 10.3390/molecules22020272; Debnath B, 2018, MOLECULES, V23, DOI 10.3390/molecules23020388; Erdal S, 2019, PLANT CELL REP, V38, P1001, DOI 10.1007/s00299-019-02423-z; Fan JB, 2015, FRONT PLANT SCI, V6, DOI 10.3389/fpls.2015.00925; Fawzy MA, 2012, ENVIRON MONIT ASSESS, V184, P1753, DOI 10.1007/s10661-011-2076-9; Fischer TW, 2013, J PINEAL RES, V54, P303, DOI 10.1111/jpi.12018; Glick BR, 2007, CRIT REV PLANT SCI, V26, P227, DOI 10.1080/07352680701572966; Gong XQ, 2017, MOLECULES, V22, DOI 10.3390/molecules22091542; Gu Q, 2017, PLANT SCI, V261, P28, DOI 10.1016/j.plantsci.2017.05.001; Hasan MK, 2019, J AGR FOOD CHEM, V67, P10563, DOI 10.1021/acs.jafc.9b02404; Hasan MK, 2018, SCI REP-UK, V8, DOI 10.1038/s41598-018-28561-0; Hasan MK, 2015, FRONT PLANT SCI, V6, DOI 10.3389/fpls.2015.00601; Hernandez-Ruiz J, 2018, AGRONOMY-BASEL, V8, DOI 10.3390/agronomy8040033; Hodzic E, 2019, J SERB CHEM SOC, V84, P11, DOI 10.2298/JSC180504070H; Imtiaz M, 2017, ENVIRON EXP BOT, V134, P72, DOI 10.1016/j.envexpbot.2016.11.003; Imtiaz M, 2015, ENVIRON INT, V80, P79, DOI 10.1016/j.envint.2015.03.018; Jiao J, 2016, FRONT PLANT SCI, V7, DOI [10.3389/fpls.2016.01387, 10.3389/fpls.2016.02067]; Karbownik M, 2000, MOL CELL BIOCHEM, V211, P137, DOI 10.1023/A:1007148530845; Kaya C, 2020, PHYSIOL PLANTARUM, V168, P256, DOI 10.1111/ppl.12976; Kaya C, 2019, CHEMOSPHERE, V225, P627, DOI 10.1016/j.chemosphere.2019.03.026; Lee HY, 2017, MOLECULES, V22, DOI 10.3390/molecules22101791; Lee K, 2017, J PINEAL RES, V62, DOI 10.1111/jpi.12392; Li C, 2015, J EXP BOT, V66, P669, DOI 10.1093/jxb/eru476; Li JQ, 2017, FRONT PLANT SCI, V8, DOI 10.3389/fpls.2017.01193; Li MQ, 2016, J PINEAL RES, V61, P291, DOI 10.1111/jpi.12346; Li XN, 2016, J PINEAL RES, V61, P328, DOI 10.1111/jpi.12350; Liang BW, 2018, ENVIRON EXP BOT, V155, P650, DOI 10.1016/j.envexpbot.2018.08.016; Liang D, 2018, FRONT PLANT SCI, V9, DOI 10.3389/fpls.2018.00426; Lin LJ, 2018, ENVIRON MONIT ASSESS, V190, DOI 10.1007/s10661-018-6481-1; Liu LW, 2018, SCI TOTAL ENVIRON, V633, P206, DOI 10.1016/j.scitotenv.2018.03.161; Liu N, 2015, SCI HORTIC-AMSTERDAM, V181, P18, DOI 10.1016/j.scienta.2014.10.049; Marques APGC, 2009, CRIT REV ENV SCI TEC, V39, P622, DOI 10.1080/10643380701798272; Mendez Monica O., 2008, Reviews in Environmental Science and Bio/Technology, V7, P47, DOI 10.1007/s11157-007-9125-4; Moreno F. N., 2004, Environmental Practice, V6, P165; Moussa H. R., 2017, International Journal of Vegetable Science, V23, P233, DOI 10.1080/19315260.2016.1243184; Mukherjee S, 2014, PHYSIOL PLANTARUM, V152, P714, DOI 10.1111/ppl.12218; Nawaz MA, 2018, J PLANT PHYSIOL, V220, P115, DOI 10.1016/j.jplph.2017.11.003; Ni J, 2018, MOLECULES, V23, DOI 10.3390/molecules23040799; Okant M, 2019, ENVIRON SCI POLLUT R, V26, P11864, DOI 10.1007/s11356-019-04517-3; Park S, 2013, J PINEAL RES, V54, P258, DOI 10.1111/j.1600-079X.2012.01029.x; Pedescoll A, 2015, ECOL ENG, V80, P92, DOI 10.1016/j.ecoleng.2014.10.035; Posmyk MM, 2008, J PINEAL RES, V45, P24, DOI 10.1111/j.1600-079X.2007.00552.x; Posmyk MM, 2009, J PINEAL RES, V46, P214, DOI 10.1111/j.1600-079X.2008.00652.x; Pulford ID, 2003, ENVIRON INT, V29, P529, DOI 10.1016/S0160-4120(02)00152-6; Qiao YJ, 2019, PLANT PHYSIOL BIOCH, V139, P342, DOI 10.1016/j.plaphy.2019.03.037; Rahman MA, 2011, CHEMOSPHERE, V83, P633, DOI 10.1016/j.chemosphere.2011.02.045; Reiter RJ, 2000, BIOL SIGNAL RECEPT, V9, P160; REITER RJ, 1993, NEUROENDOCRINOL LETT, V15, P103; Reiter RJ, 2014, FRONT PHYSIOL, V5, DOI 10.3389/fphys.2014.00377; Reiter RJ, 2014, PHYSIOLOGY, V29, P325, DOI 10.1152/physiol.00011.2014; Reiter RJ, 2009, CRIT REV BIOCHEM MOL, V44, P175, DOI 10.1080/10409230903044914; Robinson BH, 1998, PLANT SOIL, V203, P47, DOI 10.1023/A:1004328816645; Rodriguez M, 2015, ECOL ENG, V74, P364, DOI 10.1016/j.ecoleng.2014.11.005; Romero A, 2014, J PINEAL RES, V56, P343, DOI 10.1111/jpi.12132; Santibanez C., 2012, APPL ENVIRON SOIL SC, DOI [10.1155/2012/895817, DOI 10.1155/2012/895817]; Sarafi E, 2017, PLANT PHYSIOL BIOCH, V112, P173, DOI 10.1016/j.plaphy.2016.12.018; Schmalenberger A, 2013, ENVIRON SCI TECHNOL, V47, P7110, DOI 10.1021/es401124w; Sharif R, 2018, MOLECULES, V23, DOI 10.3390/molecules23092352; Sheoran AS, 2006, MINER ENG, V19, P105, DOI 10.1016/j.mineng.2005.08.006; Sheoran V, 2011, CRIT REV ENV SCI TEC, V41, P168, DOI 10.1080/10643380902718418; Shi HT, 2015, J PINEAL RES, V59, P334, DOI 10.1111/jpi.12262; Shi HT, 2015, J PINEAL RES, V58, P335, DOI 10.1111/jpi.12219; Shi HT, 2015, J EXP BOT, V66, P681, DOI 10.1093/jxb/eru373; Shi HT, 2014, J PINEAL RES, V57, P185, DOI 10.1111/jpi.12155; Singh R, 2010, J ENVIRON BIOL, V31, P421; Soda S, 2012, ECOL ENG, V39, P63, DOI 10.1016/j.ecoleng.2011.11.014; Sun QQ, 2016, J PINEAL RES, V61, P138, DOI 10.1111/jpi.12315; Szafranska K, 2017, FRONT PLANT SCI, V8, DOI 10.3389/fpls.2017.00878; Tan DX, 2007, FASEB J, V21, P1724, DOI 10.1096/fj.06-7745com; Tan DX, 2007, PLANT SIGNAL BEHAV, V2, P514, DOI 10.4161/psb.2.6.4639; Tan DX, 2003, J PINEAL RES, V34, P249, DOI 10.1034/j.1600-079X.2003.00037.x; Tan DX, 2000, BIOL SIGNAL RECEPT, V9, P137; Tang Y, 2018, INT J PHYTOREMEDIAT, V20, P295, DOI 10.1080/15226514.2017.1374341; Teixeira A, 2003, J PINEAL RES, V35, P262, DOI 10.1034/j.1600-079X.2003.00085.x; Ullah A, 2015, ENVIRON EXP BOT, V117, P28, DOI 10.1016/j.envexpbot.2015.05.001; Umapathi M., 2018, INT J PURE APP BIOSC, V6, P903, DOI [10.18782/2320-7051.5933, DOI 10.18782/2320-7051.5933]; Wang L, 2017, CHEMOSPHERE, V184, P594, DOI 10.1016/j.chemosphere.2017.06.025; Weeda S, 2014, PLOS ONE, V9, DOI 10.1371/journal.pone.0093462; Wei J, 2018, J PINEAL RES, V65, DOI 10.1111/jpi.12500; Wei W, 2015, J EXP BOT, V66, P695, DOI 10.1093/jxb/eru392; Wei YX, 2018, J PINEAL RES, V64, DOI 10.1111/jpi.12454; Wei YX, 2016, FRONT PLANT SCI, V7, DOI 10.3389/fpls.2016.00676; Wu YP, 2013, EUR J SOIL BIOL, V54, P32, DOI 10.1016/j.ejsobi.2012.10.006; Xiang G, 2019, CHEM ECOL, V35, P553, DOI 10.1080/02757540.2019.1600683; Xie CC, 2018, INT J PHYTOREMEDIAT, V20, P1408, DOI 10.1080/15226514.2018.1488813; Yadu B, 2018, J PLANT GROWTH REGUL, V37, P1113, DOI 10.1007/s00344-018-9786-y; Yadu B, 2016, FLUORIDE, V49, P293; Yakhin OI, 2017, FRONT PLANT SCI, V7, DOI 10.3389/fpls.2016.02049; Yan YY, 2019, PLANT CELL PHYSIOL, V60, P2051, DOI 10.1093/pcp/pcz126; Yan YY, 2019, ENVIRON POLLUT, V252, P51, DOI 10.1016/j.envpol.2019.05.052; Yang WJ, 2019, INT J MOL SCI, V20, DOI 10.3390/ijms20030652; Yeh N, 2015, RENEW SUST ENERG REV, V47, P616, DOI 10.1016/j.rser.2015.03.090; Zhang JR, 2019, ENVIRON EXP BOT, V161, P157, DOI 10.1016/j.envexpbot.2018.08.014; Zhang JR, 2017, FUNCT PLANT BIOL, V44, P961, DOI 10.1071/FP17003; Zhang J, 2016, FRONT PLANT SCI, V7, DOI 10.3389/fpls.2016.01500; Zhang N, 2016, FRONT PLANT SCI, V7, DOI 10.3389/fpls.2016.00197; Zhang Q, 2019, FRONT PLANT SCI, V10, DOI 10.3389/fpls.2019.00044; Zhang RM, 2017, J PINEAL RES, V62, DOI 10.1111/jpi.12403; Zhang SM, 2018, J PINEAL RES, V65, DOI 10.1111/jpi.12492; Zhang SM, 2017, FRONT PLANT SCI, V8, DOI 10.3389/fpls.2017.01993; Zhao DQ, 2018, MOLECULES, V23, DOI 10.3390/molecules23051164; Zhao Y, 2013, J PINEAL RES, V55, P79, DOI 10.1111/jpi.12044; Zhou C, 2016, INT J MOL SCI, V17, DOI 10.3390/ijms17111777; Zhu JK, 2016, CELL, V167, P313, DOI 10.1016/j.cell.2016.08.029; Zuo ZY, 2017, MOLECULES, V22, DOI 10.3390/molecules22101727</t>
  </si>
  <si>
    <t>Aghdam MS, 2019, FOOD CHEM, V275, P549, DOI 10.1016/j.foodchem.2018.09.157; Antoniou C, 2017, J PINEAL RES, V62, DOI 10.1111/jpi.12401; Arnao MB, 2018, ANN BOT-LONDON, V121, P195, DOI 10.1093/aob/mcx114; Arnao MB, 2017, ACTA PHYSIOL PLANT, V39, DOI 10.1007/s11738-017-2428-3; Arnao MB, 2009, J PINEAL RES, V46, P58, DOI 10.1111/j.1600-079X.2008.00625.x; Arnao MB, 2019, TRENDS PLANT SCI, V24, P38, DOI 10.1016/j.tplants.2018.10.010; Arnao MB, 2015, J PINEAL RES, V59, P133, DOI 10.1111/jpi.12253; Arora D, 2017, FREE RADICAL BIO MED, V106, P315, DOI 10.1016/j.freeradbiomed.2017.02.042; Asai S, 2008, PLANT CELL, V20, P1390, DOI 10.1105/tpc.107.055855; Asgher M, 2017, ENVIRON SCI POLLUT R, V24, P2273, DOI 10.1007/s11356-016-7947-8; Astier J, 2018, PLANT SCI, V268, P64, DOI 10.1016/j.plantsci.2017.12.008; Aydogan S, 2006, J ENDOCRINOL INVEST, V29, P281, DOI 10.1007/BF03345555; Back K, 2016, J PINEAL RES, V61, P426, DOI 10.1111/jpi.12364; Bajwa VS, 2014, J PINEAL RES, V56, P238, DOI 10.1111/jpi.12115; Barcelo J, 2002, ENVIRON EXP BOT, V48, P75, DOI 10.1016/S0098-8472(02)00013-8; Bethke PC, 2007, PLANT PHYSIOL, V143, P1173, DOI 10.1104/pp.106.093435; Byeon Y, 2016, J PINEAL RES, V60, P65, DOI 10.1111/jpi.12289; Byeon Y, 2015, J PINEAL RES, V58, P470, DOI 10.1111/jpi.12232; Byeon Y, 2014, J PINEAL RES, V56, P275, DOI 10.1111/jpi.12120; Cai SY, 2017, J PINEAL RES, V62, DOI 10.1111/jpi.12387; Carrillo-Vico A, 2013, INT J MOL SCI, V14, P8638, DOI 10.3390/ijms14048638; Chen L, 2019, PLANT PHYSIOL BIOCH, V142, P332, DOI 10.1016/j.plaphy.2019.07.024; Chen M, 2014, J HAZARD MATER, V267, P40, DOI 10.1016/j.jhazmat.2013.12.029; Chen Q, 2009, J PLANT PHYSIOL, V166, P324, DOI 10.1016/j.jplph.2008.06.002; Chen ZP, 2017, FREE RADICAL BIO MED, V108, P465, DOI 10.1016/j.freeradbiomed.2017.04.009; COONEY RV, 1994, ENVIRON HEALTH PERSP, V102, P460, DOI 10.2307/3432041; Corpas FJ, 2018, J CELL SCI, V131, DOI 10.1242/jcs.202978; Correa-Aragunde N, 2015, J EXP BOT, V66, P2913, DOI 10.1093/jxb/erv073; Crawford NM, 2006, J EXP BOT, V57, P471, DOI 10.1093/jxb/erj050; DEAN JV, 1988, PLANT PHYSIOL, V88, P389, DOI 10.1104/pp.88.2.389; Debnath B, 2019, INT J MOL SCI, V20, DOI 10.3390/ijms20051040; Deng XG, 2016, SCI REP-UK, V6, DOI 10.1038/srep20579; Ding W, 2018, J AGR FOOD CHEM, V66, P7701, DOI 10.1021/acs.jafc.8b02178; Domingos P, 2015, MOL PLANT, V8, P506, DOI 10.1016/j.molp.2014.12.010; Fan WG, 2018, LIFE SCI, V200, P142, DOI 10.1016/j.lfs.2018.03.035; Foyer CH, 2001, TRENDS PLANT SCI, V6, P486, DOI 10.1016/S1360-1385(01)02086-6; Fujiwara T, 2010, J BIOL CHEM, V285, P11308, DOI 10.1074/jbc.M109.091371; Gao H, 2016, POSTHARVEST BIOL TEC, V118, P103, DOI 10.1016/j.postharvbio.2016.03.006; Golembeski GS, 2014, ADV BOT RES, V72, P1, DOI 10.1016/B978-0-12-417162-6.00001-8; Gupta KJ, 2011, TRENDS PLANT SCI, V16, P160, DOI 10.1016/j.tplants.2010.11.007; Hardeland R, 2016, FRONT PLANT SCI, V7, DOI 10.3389/fpls.2016.00198; Hardeland R, 2011, PROG NEUROBIOL, V93, P350, DOI 10.1016/j.pneurobio.2010.12.004; Hasanuzzaman M, 2018, PLANT BIOTECHNOL REP, V12, P77, DOI 10.1007/s11816-018-0480-0; Holzmeister C, 2015, J EXP BOT, V66, P989, DOI 10.1093/jxb/eru458; Jiang CQ, 2016, ACTA PHYSIOL PLANT, V38, DOI 10.1007/s11738-016-2101-2; Johansson M, 2015, J EXP BOT, V66, P719, DOI 10.1093/jxb/eru441; Jones JDG, 2006, NATURE, V444, P323, DOI 10.1038/nature05286; Kaur H, 2016, NITRIC OXIDE-BIOL CH, V59, P42, DOI 10.1016/j.niox.2016.07.001; Kaya C, 2020, PHYSIOL PLANTARUM, V168, P256, DOI 10.1111/ppl.12976; Kaya C, 2019, CHEMOSPHERE, V225, P627, DOI 10.1016/j.chemosphere.2019.03.026; Kimura Y, 2010, ANTIOXID REDOX SIGN, V12, P1, DOI 10.1089/ars.2008.2282; Kolar J, 2005, J PINEAL RES, V39, P333, DOI 10.1111/j.1600-079X.2005.00276.x; Kolbert Z, 2017, PLANT PHYSIOL BIOCH, V113, P56, DOI 10.1016/j.plaphy.2017.01.028; Kopczak A, 2007, J PINEAL RES, V43, P343, DOI 10.1111/j.1600-079X.2007.00484.x; Lee HY, 2017, J PINEAL RES, V62, DOI 10.1111/jpi.12379; Lee HY, 2016, J PINEAL RES, V60, P327, DOI 10.1111/jpi.12314; Lee HY, 2015, J PINEAL RES, V58, P291, DOI 10.1111/jpi.12214; Lee HY, 2014, J PINEAL RES, V57, P418, DOI 10.1111/jpi.12181; Lee K, 2017, J PINEAL RES, V63, DOI 10.1111/jpi.12441; Leitner M, 2009, CURR OPIN PLANT BIOL, V12, P451, DOI 10.1016/j.pbi.2009.05.012; Li C, 2019, PLANT J, V100, P784, DOI 10.1111/tpj.14477; Li MQ, 2016, J PINEAL RES, V61, P291, DOI 10.1111/jpi.12346; Lindermayr C, 2015, PLANT PHYSIOL, V167, P1209, DOI 10.1104/pp.15.00293; Liu JL, 2019, J AGR FOOD CHEM, V67, P2279, DOI 10.1021/acs.jafc.8b06580; Liu N, 2015, J PLANT PHYSIOL, V186, P68, DOI 10.1016/j.jplph.2015.07.012; Ma W, 2008, PLANT PHYSIOL, V148, P818, DOI 10.1104/pp.108.125104; Mayer B, 1997, TRENDS BIOCHEM SCI, V22, P477, DOI 10.1016/S0968-0004(97)01147-X; Murch SJ, 2002, IN VITRO CELL DEV-PL, V38, P531, DOI 10.1079/IVP2002333; Okant M, 2019, ENVIRON SCI POLLUT R, V26, P11864, DOI 10.1007/s11356-019-04517-3; Park WJ, 2011, J PLANT BIOL, V54, P143, DOI 10.1007/s12374-011-9159-6; Pestana M, 2012, PLANT PHYSIOL BIOCH, V53, P1, DOI 10.1016/j.plaphy.2012.01.001; Qi Q, 2019, PLANT PHYSIOL BIOCH, V135, P1, DOI 10.1016/j.plaphy.2018.11.017; Qian YQ, 2015, SCI REP-UK, V5, DOI 10.1038/srep15815; Qin Y, 2016, BIOTECHNOL ADV, V34, P1245, DOI 10.1016/j.biotechadv.2016.08.005; Rodriguez C, 2004, J PINEAL RES, V36, P1, DOI 10.1046/j.1600-079X.2003.00092.x; Sami F, 2018, NITRIC OXIDE-BIOL CH, V73, P22, DOI 10.1016/j.niox.2017.12.005; Santolini J, 2017, NITRIC OXIDE-BIOL CH, V63, P30, DOI 10.1016/j.niox.2016.09.005; Sarropoulou VN, 2012, J PINEAL RES, V52, P38, DOI 10.1111/j.1600-079X.2011.00914.x; Sharma SS, 2009, TRENDS PLANT SCI, V14, P43, DOI 10.1016/j.tplants.2008.10.007; Shi HT, 2012, PLANT CELL PHYSIOL, V53, P344, DOI 10.1093/pcp/pcr181; Shi HT, 2015, J PINEAL RES, V59, P334, DOI 10.1111/jpi.12262; Shi HT, 2015, J PINEAL RES, V59, P102, DOI 10.1111/jpi.12244; Spadaro D, 2010, PHYSIOL PLANTARUM, V138, P360, DOI 10.1111/j.1399-3054.2009.01307.x; Stohr C, 2001, PLANTA, V212, P835, DOI 10.1007/s004250000447; Sun LR, 2017, PLANT SCI, V262, P81, DOI 10.1016/j.plantsci.2017.06.003; Sun QQ, 2016, J PINEAL RES, V61, P138, DOI 10.1111/jpi.12315; Sun QQ, 2015, J EXP BOT, V66, P657, DOI 10.1093/jxb/eru332; Tan DX, 2013, J PINEAL RES, V54, P127, DOI 10.1111/jpi.12026; Tchounwou Paul B, 2012, Exp Suppl, V101, P133, DOI 10.1007/978-3-7643-8340-4_6; Tun NN, 2006, PLANT CELL PHYSIOL, V47, P346, DOI 10.1093/pcp/pci252; Uchida A, 2002, PLANT SCI, V163, P515, DOI 10.1016/S0168-9452(02)00159-0; Wang LY, 2016, PHOTOSYNTHETICA, V54, P19, DOI 10.1007/s11099-015-0140-3; Wang PC, 2010, PLANT CELL, V22, P2981, DOI 10.1105/tpc.109.072959; Wang P, 2013, J PINEAL RES, V54, P292, DOI 10.1111/jpi.12017; Wang P, 2012, J PINEAL RES, V53, P11, DOI 10.1111/j.1600-079X.2011.00966.x; Wei J, 2018, J PINEAL RES, V65, DOI 10.1111/jpi.12500; Wei W, 2015, J EXP BOT, V66, P695, DOI 10.1093/jxb/eru392; Wei ZW, 2019, PLANT PHYSIOL BIOCH, V139, P630, DOI 10.1016/j.plaphy.2019.04.026; Wen D, 2016, FRONT PLANT SCI, V7, DOI 10.3389/fpls.2016.00718; Wendehenne D, 2001, TRENDS PLANT SCI, V6, P177, DOI 10.1016/S1360-1385(01)01893-3; Yang HJ, 2015, PLANT PHYSIOL, V167, P1604, DOI 10.1104/pp.114.255216; Yin LH, 2013, J PINEAL RES, V54, P426, DOI 10.1111/jpi.12038; Zaharah SS, 2011, POSTHARVEST BIOL TEC, V62, P258, DOI 10.1016/j.postharvbio.2011.06.007; Zemojtel T, 2006, TRENDS PLANT SCI, V11, P524, DOI 10.1016/j.tplants.2006.09.008; Zhang AY, 2007, NEW PHYTOL, V175, P36, DOI 10.1111/j.1469-8137.2007.02071.x; Zhang HJ, 2014, J PINEAL RES, V57, P269, DOI 10.1111/jpi.12167; Zhang JR, 2019, ENVIRON EXP BOT, V161, P157, DOI 10.1016/j.envexpbot.2018.08.014; Zhang JR, 2017, FUNCT PLANT BIOL, V44, P961, DOI 10.1071/FP17003; Zhang N, 2013, J PINEAL RES, V54, P15, DOI 10.1111/j.1600-079X.2012.01015.x; Zhang YY, 2006, PLANTA, V224, P545, DOI 10.1007/s00425-006-0242-z; Zhao G, 2018, INT J MOL SCI, V19, DOI 10.3390/ijms19071912; Zhou C, 2016, INT J MOL SCI, V17, DOI 10.3390/ijms17111777; Zhou J, 2018, PLOS ONE, V13, DOI 10.1371/journal.pone.0191139; Zhu ZQ, 2015, PLANT CELL PHYSIOL, V56, P414, DOI 10.1093/pcp/pcu171</t>
  </si>
  <si>
    <t>Arese M, 2012, IUBMB LIFE, V64, P251, DOI 10.1002/iub.603; Arnao MB, 2019, TRENDS PLANT SCI, V24, P38, DOI 10.1016/j.tplants.2018.10.010; Arora D, 2017, FREE RADICAL BIO MED, V106, P315, DOI 10.1016/j.freeradbiomed.2017.02.042; Aydogan S, 2006, J ENDOCRINOL INVEST, V29, P281, DOI 10.1007/BF03345555; Baidanoff FM, 2014, J NEUROCHEM, V129, P60, DOI 10.1111/jnc.12613; Barroso JB, 1999, J BIOL CHEM, V274, P36729, DOI 10.1074/jbc.274.51.36729; BECKMAN JS, 1990, P NATL ACAD SCI USA, V87, P1620, DOI 10.1073/pnas.87.4.1620; Berchner-Pfannschmidt U, 2008, J PINEAL RES, V45, P489, DOI 10.1111/j.1600-079X.2008.00622.x; Bernheim P, 1996, J CHEM SOC PERK T 2, P275, DOI 10.1039/p29960000275; Besson-Bard A, 2008, MOL PLANT, V1, P218, DOI 10.1093/mp/ssm016; Bethke PC, 2004, PLANT CELL, V16, P332, DOI 10.1105/tpc.017822; BONNETT R, 1977, HETEROCYCLES, V7, P637, DOI 10.3987/S-1977-01-0637; Chen ZP, 2018, ANN BOT-LONDON, V121, P1127, DOI 10.1093/aob/mcx207; Chen ZP, 2017, FREE RADICAL BIO MED, V108, P465, DOI 10.1016/j.freeradbiomed.2017.04.009; D'Alessandro S, 2013, FRONT PLANT SCI, V4, DOI 10.3389/fpls.2013.00340; da-Silva CJ, 2018, ACTA BOT BRAS, V32, P150, DOI 10.1590/0102-33062017abb0229; David A, 2010, PHYSIOL PLANTARUM, V140, P342, DOI 10.1111/j.1399-3054.2010.01408.x; DEAN JV, 1988, PLANT PHYSIOL, V88, P389, DOI 10.1104/pp.88.2.389; Del Rio LA, 2004, PHYTOCHEMISTRY, V65, P783, DOI 10.1016/j.phytochem.2004.02.001; Delledonne M, 1998, NATURE, V394, P585, DOI 10.1038/29087; Diao QN, 2017, FRONT PLANT SCI, V8, DOI 10.3389/fpls.2017.00203; Ding F, 2017, SCI HORTIC-AMSTERDAM, V219, P264, DOI 10.1016/j.scienta.2017.03.029; Flores-Perez U, 2008, PLANT CELL, V20, P1303, DOI 10.1105/tpc.108.058768; Fu JJ, 2017, SCI REP-UK, V7, DOI 10.1038/srep39865; Fukuto JM, 2005, CHEM RES TOXICOL, V18, P790, DOI 10.1021/tx0496800; Gong B, 2017, PHYSIOL PLANTARUM, V160, P396, DOI 10.1111/ppl.12581; Guo FQ, 2003, SCIENCE, V302, P100, DOI 10.1126/science.1086770; Hu KD, 2007, PLANT GROWTH REGUL, V53, P173, DOI 10.1007/s10725-007-9216-9; Hu LY, 2012, J AGR FOOD CHEM, V60, P8684, DOI 10.1021/jf300728h; Kaiser WM, 2001, J EXP BOT, V52, P1981, DOI 10.1093/jexbot/52.363.1981; Kaur H, 2016, NITRIC OXIDE-BIOL CH, V59, P42, DOI 10.1016/j.niox.2016.07.001; Kaur H, 2015, PLANT SIGNAL BEHAV, V10, DOI 10.1080/15592324.2015.1049788; Kaya C, 2020, PHYSIOL PLANTARUM, V168, P256, DOI 10.1111/ppl.12976; Keisham M, 2019, NITRIC OXIDE-BIOL CH, V88, P10, DOI 10.1016/j.niox.2019.03.008; Kirsch M, 2005, J PINEAL RES, V38, P247, DOI 10.1111/j.1600-079X.2004.00200.x; Kirsch M, 2002, J BIOL CHEM, V277, P13379, DOI 10.1074/jbc.M108079200; Kirsch M, 2009, J PINEAL RES, V46, P121, DOI 10.1111/j.1600-079X.2008.00655.x; Kopczak A, 2007, J PINEAL RES, V43, P343, DOI 10.1111/j.1600-079X.2007.00484.x; Lee HY, 2015, J PINEAL RES, V58, P291, DOI 10.1111/jpi.12214; Lee HY, 2014, J PINEAL RES, V57, P262, DOI 10.1111/jpi.12165; Leon S, 2002, BIOCHEM J, V366, P557, DOI 10.1042/BJ20020322; LERNER AB, 1958, J AM CHEM SOC, V80, P2587, DOI 10.1021/ja01543a060; Leshem YY, 1996, J PLANT PHYSIOL, V148, P258, DOI 10.1016/S0176-1617(96)80251-3; Li C, 2015, J EXP BOT, V66, P669, DOI 10.1093/jxb/eru476; Li D, 2016, FOOD CHEM, V208, P272, DOI 10.1016/j.foodchem.2016.03.113; Li H, 2017, SCI REP-UK, V7, DOI 10.1038/srep40858; Li ZR, 2015, HORTSCIENCE, V50, P416, DOI 10.21273/HORTSCI.50.3.416; Lisjak M, 2010, PLANT PHYSIOL BIOCH, V48, P931, DOI 10.1016/j.plaphy.2010.09.016; Lisjak M, 2013, PLANT CELL ENVIRON, V36, P1607, DOI 10.1111/pce.12073; Liu JB, 2011, CHINESE SCI BULL, V56, P2464, DOI 10.1007/s11434-011-4592-y; Liu JL, 2019, J AGR FOOD CHEM, V67, P2279, DOI 10.1021/acs.jafc.8b06580; Liu JL, 2016, SCI HORTIC-AMSTERDAM, V207, P14, DOI 10.1016/j.scienta.2016.05.003; Liu N, 2015, J PLANT PHYSIOL, V186, P68, DOI 10.1016/j.jplph.2015.07.012; Manai J, 2014, J SOIL SCI PLANT NUT, V14, P433; MONCADA S, 1991, PHARMACOL REV, V43, P109; Moreau M, 2008, J BIOL CHEM, V283, P32957, DOI 10.1074/jbc.M804838200; Moreau M, 2010, PHYSIOL PLANTARUM, V138, P372, DOI 10.1111/j.1399-3054.2009.01308.x; Mostofa MG, 2015, PLANT GROWTH REGUL, V77, P265, DOI 10.1007/s10725-015-0061-y; Mukherjee S, 2019, NITRIC OXIDE-BIOL CH, V82, P25, DOI 10.1016/j.niox.2018.11.003; Mukherjee S, 2018, PLANT PHYSIOL BIOCH, V132, P33, DOI 10.1016/j.plaphy.2018.08.031; Mukherjee S, 2014, PHYSIOL PLANTARUM, V152, P714, DOI 10.1111/ppl.12218; Ni ZJ, 2016, OXIDATIVE MED CELLUL, V2016; Noda Y, 1999, J PINEAL RES, V27, P159, DOI 10.1111/j.1600-079X.1999.tb00611.x; Park WJ, 2011, J PLANT BIOL, V54, P143, DOI 10.1007/s12374-011-9159-6; Pelagio-Flores R, 2012, J PINEAL RES, V53, P279, DOI 10.1111/j.1600-079X.2012.00996.x; Peng RY, 2016, PLANT CELL REP, V35, P2325, DOI 10.1007/s00299-016-2037-4; Peyrot F, 2006, CHEM RES TOXICOL, V19, P58, DOI 10.1021/tx050253b; Peyrot F, 2006, FREE RADICAL RES, V40, P910, DOI 10.1080/10715760600693414; Prakash V, 2019, ENVIRON EXP BOT, V161, P41, DOI 10.1016/j.envexpbot.2018.10.033; Reiter RJ, 2015, MOLECULES, V20, P7396, DOI 10.3390/molecules20047396; Rockel P, 2002, J EXP BOT, V53, P103, DOI 10.1093/jexbot/53.366.103; Roopin M, 2013, J PINEAL RES, V55, P89, DOI 10.1111/jpi.12046; Rubbo H, 1996, CHEM RES TOXICOL, V9, P809, DOI 10.1021/tx960037q; Rudell DR, 2006, HORTSCIENCE, V41, P1462, DOI 10.21273/HORTSCI.41.6.1462; Sarti P., 2012, INT J CELL BIOL, V2012; Shi HT, 2015, J PINEAL RES, V58, P26, DOI 10.1111/jpi.12188; Siddiqui MH, 2011, PROTOPLASMA, V248, P447, DOI 10.1007/s00709-010-0206-9; Singh N., 2016, BIOCH ANAL BIOCH, V5, P262; Stohr C, 2006, J EXP BOT, V57, P463, DOI 10.1093/jxb/erj058; Supalkova V, 2007, SENSORS-BASEL, V7, P932, DOI 10.3390/s7060932; Tan DX, 2007, J PINEAL RES, V42, P28, DOI 10.1111/j.1600-079X.2006.00407.x; Tan DX, 2015, MOLECULES, V20, P18886, DOI 10.3390/molecules201018886; Tan DX, 2012, J EXP BOT, V63, P577, DOI 10.1093/jxb/err256; Tan DX, 2010, BIOL REV, V85, P607, DOI 10.1111/j.1469-185X.2009.00118.x; Tan DX, 2007, PLANT SIGNAL BEHAV, V2, P514, DOI 10.4161/psb.2.6.4639; Tripathi P., 2004, BIOL CONTROL, V32, P235; Turjanski AG, 2000, J AM CHEM SOC, V122, P10468, DOI 10.1021/ja002006u; Wang QN, 2016, FRONT PLANT SCI, V7, DOI 10.3389/fpls.2016.01882; Wang YQ, 2012, PLANT SOIL, V351, P107, DOI 10.1007/s11104-011-0936-2; Wei J, 2018, J PINEAL RES, V65, DOI 10.1111/jpi.12500; Wen D, 2016, FRONT PLANT SCI, V7, DOI 10.3389/fpls.2016.00718; Williams DLH, 2004, NITROSATION REACTION; Xu LL, 2017, FRONT PLANT SCI, V8, DOI 10.3389/fpls.2017.01426; Zhai R, 2018, POSTHARVEST BIOL TEC, V139, P38, DOI 10.1016/j.postharvbio.2018.01.017; Zhang AY, 2007, NEW PHYTOL, V175, P36, DOI 10.1111/j.1469-8137.2007.02071.x; Zhang HJ, 2014, J PINEAL RES, V57, P269, DOI 10.1111/jpi.12167; Zhang J, 2018, ENV EXPT BOT, V161, P157; Zhang J, 2017, ENVIRON EXP BOT, V138, P36, DOI 10.1016/j.envexpbot.2017.02.012; Zhao G, 2018, INT J MOL SCI, V19, DOI 10.3390/ijms19071912; Zhao J, 2007, PLANT SIGNAL BEHAV, V2, P544, DOI 10.4161/psb.2.6.4802; Zhou C, 2016, INT J MOL SCI, V17, DOI 10.3390/ijms17111777; Zhu SH, 2006, POSTHARVEST BIOL TEC, V42, P41, DOI 10.1016/j.postharvbio.2006.05.004; Zottini M, 2007, J EXP BOT, V58, P1397, DOI 10.1093/jxb/erm001</t>
  </si>
  <si>
    <t>Adeyeye O. A., 2017, SOC SCI ELECT PUBL, V10; Aghdam MS, 2017, FOOD CHEM, V221, P1650, DOI 10.1016/j.foodchem.2016.10.123; Aghdam MS, 2016, SCI HORTIC-AMSTERDAM, V205, P90, DOI 10.1016/j.scienta.2016.04.020; Aguilera Y, 2016, FOOD FUNCT, V7, P1438, DOI [10.1039/c5fo01538c, 10.1039/C5FO01538C]; Aguilera Y, 2015, J AGR FOOD CHEM, V63, P7967, DOI 10.1021/acs.jafc.5b03128; Arnao MB, 2018, ANN BOT-LONDON, V121, P195, DOI 10.1093/aob/mcx114; Arnao MB, 2017, ACTA PHYSIOL PLANT, V39, DOI 10.1007/s11738-017-2428-3; Arnao MB, 2009, J PINEAL RES, V46, P58, DOI 10.1111/j.1600-079X.2008.00625.x; Arnao M.B., 2017, NUTRACEUTICALS PROSP, P123; Arnao MB, 2015, J PINEAL RES, V59, P133, DOI 10.1111/jpi.12253; Arnao MB, 2013, J PINEAL RES, V55, P149, DOI 10.1111/jpi.12055; Badria Farid A., 2002, Journal of Medicinal Food, V5, P153, DOI 10.1089/10966200260398189; Arnao MB, 2013, FOOD CHEM, V138, P1212, DOI 10.1016/j.foodchem.2012.10.077; Baraibar MA, 2013, EXP GERONTOL, V48, P620, DOI 10.1016/j.exger.2012.10.007; Barrett DM, 2012, J SCI FOOD AGR, V92, P7, DOI 10.1002/jsfa.4718; Boccalandro HE, 2011, J PINEAL RES, V51, P226, DOI 10.1111/j.1600-079X.2011.00884.x; Bouche N, 2004, TRENDS PLANT SCI, V9, P110, DOI 10.1016/j.tplants.2004.01.006; Bouche N, 2003, P NATL ACAD SCI USA, V100, P6843, DOI 10.1073/pnas.1037532100; Bown AW, 1997, PLANT PHYSIOL, V115, P1, DOI 10.1104/pp.115.1.1; Brown PN, 2012, PLANTA MED, V78, P630, DOI 10.1055/s-0031-1298239; Bureau S, 2006, ACTA HORTIC, P511, DOI 10.17660/ActaHortic.2006.701.88; Burkhardt S, 2001, J AGR FOOD CHEM, V49, P4898, DOI 10.1021/jf010321+; [曹晶晶 Cao Jingjing], 2017, [植物生理学报, Plant Physiology Journal], V53, P1753; Cao SF, 2018, SCI REP-UK, V8, DOI 10.1038/s41598-018-19363-5; Cao SF, 2016, J AGR FOOD CHEM, V64, P5215, DOI 10.1021/acs.jafc.6b01118; Carvajal F, 2015, ANN APPL BIOL, V166, P340, DOI 10.1111/aab.12189; Chen GF, 2003, LIFE SCI, V73, P19, DOI 10.1016/S0024-3205(03)00252-2; Chen Q, 2009, J PLANT PHYSIOL, V166, P324, DOI 10.1016/j.jplph.2008.06.002; DHINDSA RS, 1981, J EXP BOT, V32, P93, DOI 10.1093/jxb/32.1.93; Ding F, 2017, SCI HORTIC-AMSTERDAM, V219, P264, DOI 10.1016/j.scienta.2017.03.029; DUBBELS R, 1995, J PINEAL RES, V18, P28, DOI 10.1111/j.1600-079X.1995.tb00136.x; Dumas Y, 2003, J SCI FOOD AGR, V83, P369, DOI 10.1002/jsfa.1370; FRENKEL C, 1973, PLANT PHYSIOL, V51, P6, DOI 10.1104/pp.51.1.6; Fu JJ, 2017, SCI REP-UK, V7, DOI 10.1038/srep39865; Gao H, 2018, FOOD CHEM, V245, P659, DOI 10.1016/j.foodchem.2017.10.008; Gao H, 2016, POSTHARVEST BIOL TEC, V118, P103, DOI 10.1016/j.postharvbio.2016.03.006; Gong B, 2017, PHYSIOL PLANTARUM, V160, P396, DOI 10.1111/ppl.12581; Gonzalez-Gomez D, 2009, EUR FOOD RES TECHNOL, V229, P223, DOI 10.1007/s00217-009-1042-z; Gu Q, 2017, PLANT SCI, V261, P28, DOI 10.1016/j.plantsci.2017.05.001; Hasan MK, 2015, FRONT PLANT SCI, V6, DOI 10.3389/fpls.2015.00601; HATTORI A, 1995, BIOCHEM MOL BIOL INT, V35, P627; Hernandez-Ruiz J, 2008, J AGR FOOD CHEM, V56, P10567, DOI 10.1021/jf8022063; Hernandez-Ruiz J, 2005, J PINEAL RES, V39, P137, DOI 10.1111/j.1600-079X.2005.00226.x; Hernandez-Ruiz J, 2004, PLANTA, V220, P140, DOI 10.1007/s00425-004-1317-3; Hernandez-Ruiz J, 2008, PLANT GROWTH REGUL, V55, P29, DOI 10.1007/s10725-008-9254-y; Hu W, 2017, J AGR FOOD CHEM, V65, P9987, DOI 10.1021/acs.jafc.7b03354; Hu W, 2016, FRONT PLANT SCI, V7, DOI 10.3389/fpls.2016.00736; Huang YH, 2017, SCI REP-UK, V7, DOI 10.1038/s41598-017-12566-2; Iriti M, 2006, J SCI FOOD AGR, V86, P1432, DOI 10.1002/jsfa.2537; Kang K, 2010, J PINEAL RES, V49, P176, DOI 10.1111/j.1600-079X.2010.00783.x; Kirakosyan A, 2009, FOOD CHEM, V115, P20, DOI 10.1016/j.foodchem.2008.11.042; Klee HJ, 2011, ANNU REV GENET, V45, P41, DOI 10.1146/annurev-genet-110410-132507; Kocadagli T, 2014, FOOD CHEM, V153, P151, DOI 10.1016/j.foodchem.2013.12.036; Korkmaz A, 2014, SCI HORTIC-AMSTERDAM, V172, P242, DOI 10.1016/j.scienta.2014.04.018; Kuang X, 2008, CHINESE AGR SCI B, V24, P247; Lee HY, 2017, J PINEAL RES, V62, DOI 10.1111/jpi.12379; Lee HY, 2015, J PINEAL RES, V58, P291, DOI 10.1111/jpi.12214; Lee HY, 2014, J PINEAL RES, V57, P262, DOI 10.1111/jpi.12165; Lee K, 2017, J PINEAL RES, V62, DOI 10.1111/jpi.12392; Li C, 2015, J EXP BOT, V66, P669, DOI 10.1093/jxb/eru476; Li H, 2017, FRONT PLANT SCI, V8, DOI 10.3389/fpls.2017.00295; Li H, 2016, J PINEAL RES, V60, P206, DOI 10.1111/jpi.12304; Li MQ, 2016, J PINEAL RES, V61, P291, DOI 10.1111/jpi.12346; Li X, 2018, MOLECULES, V23, DOI 10.3390/molecules23010165; Liang CZ, 2015, J PINEAL RES, V59, P91, DOI 10.1111/jpi.12243; Liu CH, 2018, POSTHARVEST BIOL TEC, V139, P47, DOI 10.1016/j.postharvbio.2018.01.016; Liu CX, 2019, J AGR FOOD CHEM, V67, P6116, DOI 10.1021/acs.jafc.9b00058; Liu N, 2015, SCI HORTIC-AMSTERDAM, V181, P18, DOI 10.1016/j.scienta.2014.10.049; Ma QX, 2016, J PINEAL RES, V60, P424, DOI 10.1111/jpi.12325; Manchester LC, 2000, LIFE SCI, V67, P3023, DOI 10.1016/S0024-3205(00)00896-1; Mercolini L, 2012, J PINEAL RES, V53, P21, DOI 10.1111/j.1600-079X.2011.00967.x; Murch SJ, 2010, J PINEAL RES, V49, P95, DOI 10.1111/j.1600-079X.2010.00774.x; Muszynska B, 2016, FOOD CHEM, V199, P509, DOI 10.1016/j.foodchem.2015.12.041; Muszynska B, 2012, FOOD CHEM, V132, P455, DOI 10.1016/j.foodchem.2011.11.021; Mythili R. S., 2010, Research Journal of Biological Sciences, V5, P727; Nawaz MA, 2018, J PLANT PHYSIOL, V220, P115, DOI 10.1016/j.jplph.2017.11.003; Ni J, 2018, MOLECULES, V23, DOI 10.3390/molecules23040799; Okazaki M, 2009, J PINEAL RES, V46, P338, DOI 10.1111/j.1600-079X.2009.00668.x; Palma F, 2015, POSTHARVEST BIOL TEC, V99, P131, DOI 10.1016/j.postharvbio.2014.08.010; Pennycooke JC, 2005, ENVIRON EXP BOT, V53, P225, DOI 10.1016/j.envexpbot.2004.04.002; Prasanna V, 2007, CRIT REV FOOD SCI, V47, P1, DOI 10.1080/10408390600976841; Puerta-Gomez AF, 2011, POSTHARVEST BIOL TEC, V60, P220, DOI 10.1016/j.postharvbio.2011.01.005; Qi ZY, 2018, MOLECULES, V23, DOI 10.3390/molecules23020386; Qian YQ, 2015, SCI REP-UK, V5, DOI 10.1038/srep15815; Reiter RJ, 1999, BIOL SIGNAL RECEPT, V8, P56; Riga P, 2014, FOOD CHEM, V156, P347, DOI 10.1016/j.foodchem.2014.01.117; Rugkong A, 2011, POSTHARVEST BIOL TEC, V61, P1, DOI 10.1016/j.postharvbio.2011.02.009; Shen JJ, 2008, PROCEEDINGS OF THE INTERNATIONAL CONFERENCE ON ADVANCED TEXTILE MATERIALS &amp; MANUFACTURING TECHNOLOGY, P88; Shewfelt RL, 2000, HORTSCIENCE, V35, P575, DOI 10.21273/HORTSCI.35.4.575; Shi HT, 2016, PLANT PHYSIOL BIOCH, V100, P150, DOI 10.1016/j.plaphy.2016.01.018; Shi HT, 2015, J PINEAL RES, V59, P334, DOI 10.1111/jpi.12262; Shi HT, 2015, J PINEAL RES, V59, P102, DOI 10.1111/jpi.12244; Simopoulos AP, 2005, J PINEAL RES, V39, P331, DOI 10.1111/j.1600-079X.2005.00269.x; Song LL, 2016, J AGR FOOD CHEM, V64, P4665, DOI 10.1021/acs.jafc.6b00623; Stage PW, 2010, ELECTROPHORESIS, V31, P2242, DOI 10.1002/elps.200900782; Sturtz M, 2011, FOOD CHEM, V127, P1329, DOI 10.1016/j.foodchem.2011.01.093; Sun QQ, 2016, J PINEAL RES, V61, P138, DOI 10.1111/jpi.12315; Sun QQ, 2015, J EXP BOT, V66, P657, DOI 10.1093/jxb/eru332; Tan Dun-Xian, 2002, Current Topics in Medicinal Chemistry, V2, P181, DOI 10.2174/1568026023394443; Tan DX, 2013, J PINEAL RES, V54, P127, DOI 10.1111/jpi.12026; TINGWA PO, 1975, PLANT PHYSIOL, V55, P937, DOI 10.1104/pp.55.5.937; VENDRELL M, 1969, AUST J BIOL SCI, V22, P601, DOI 10.1071/BI9690601; Verde A, 2019, EUR FOOD RES TECHNOL, V245, P51, DOI 10.1007/s00217-018-3139-8; Vitalini S, 2011, J PINEAL RES, V51, P331, DOI 10.1111/j.1600-079X.2011.00893.x; VOGT W, 1995, FREE RADICAL BIO MED, V18, P93, DOI 10.1016/0891-5849(94)00158-G; Wang C, 2016, J FOOD SCI, V81, pM958, DOI 10.1111/1750-3841.13263; Wang J. Z., 2012, FOOD RES DEV, V33, P179; Wang L, 2017, J PINEAL RES, V63, DOI 10.1111/jpi.12429; Wang L, 2014, J PINEAL RES, V56, P134, DOI 10.1111/jpi.12105; Wang QN, 2016, FRONT PLANT SCI, V7, DOI 10.3389/fpls.2016.01882; [王蕊 Wang Rui], 2016, [植物生理学报, Plant Physiology Journal], V52, P615; Wei YX, 2016, FRONT PLANT SCI, V7, DOI 10.3389/fpls.2016.00676; Wen D, 2016, FRONT PLANT SCI, V7, DOI 10.3389/fpls.2016.00718; Xin DanDan, 2017, Acta Horticulturae Sinica, V44, P891; Xu LL, 2017, FRONT PLANT SCI, V8, DOI 10.3389/fpls.2017.01426; Xu W, 2016, J PINEAL RES, V61, P457, DOI 10.1111/jpi.12359; Xu Xiang-dong, 2010, Yingyong Shengtai Xuebao, V21, P1295; Yang WJ, 2019, INT J MOL SCI, V20, DOI 10.3390/ijms20030652; Yin LH, 2013, J PINEAL RES, V54, P426, DOI 10.1111/jpi.12038; Yu KD, 2016, SCI HORTIC-AMSTERDAM, V198, P36, DOI 10.1016/j.scienta.2015.11.018; Zhai R, 2018, POSTHARVEST BIOL TEC, V139, P38, DOI 10.1016/j.postharvbio.2018.01.017; Zhang HJ, 2014, J PINEAL RES, V57, P269, DOI 10.1111/jpi.12167; Zhang HX, 2018, MOLECULES, V23, DOI 10.3390/molecules23030521; Zhang J, 2017, ENVIRON EXP BOT, V138, P36, DOI 10.1016/j.envexpbot.2017.02.012; Zhang N, 2014, J PINEAL RES, V56, P39, DOI 10.1111/jpi.12095; Zhang N, 2013, J PINEAL RES, V54, P15, DOI 10.1111/j.1600-079X.2012.01015.x; Zhang SM, 2017, FRONT PLANT SCI, V8, DOI 10.3389/fpls.2017.01993; Zhang YY, 2018, J AGR FOOD CHEM, V66, P7475, DOI 10.1021/acs.jafc.8b01922; Zhao HL, 2016, FRONT PLANT SCI, V7, DOI 10.3389/fpls.2016.01874; Zhao Y, 2013, J PINEAL RES, V55, P79, DOI 10.1111/jpi.12044; Zhou HW, 2000, POSTHARVEST BIOL TEC, V18, P133, DOI 10.1016/S0925-5214(99)00072-1; Zhu LingLing, 2018, Transactions of the Chinese Society of Agricultural Engineering, V34, P300, DOI 10.11975/j.issn.1002-6819.2018.03.040; Zhu ZQ, 2015, PLANT CELL PHYSIOL, V56, P414, DOI 10.1093/pcp/pcu171; Zuo BX, 2014, J PINEAL RES, V57, P408, DOI 10.1111/jpi.12180</t>
  </si>
  <si>
    <t>Abd El-Naby SKM, 2019, ACTA SCI POL-HORTORU, V18, P167, DOI 10.24326/asphc.2019.3.16; Afreen F, 2006, J PINEAL RES, V41, P108, DOI 10.1111/j.1600-079X.2006.00337.x; Aghdam MS, 2019, FOOD CHEM, V275, P549, DOI 10.1016/j.foodchem.2018.09.157; Aghdam MS, 2017, FOOD CHEM, V221, P1650, DOI 10.1016/j.foodchem.2016.10.123; Ahammed GJ, 2019, ENVIRON EXP BOT, V161, P303, DOI 10.1016/j.envexpbot.2018.06.006; Arnao MB, 2018, ANN BOT-LONDON, V121, P195, DOI 10.1093/aob/mcx114; Arnao MB, 2017, ACTA PHYSIOL PLANT, V39, DOI 10.1007/s11738-017-2428-3; Arnao MB, 2015, AMINO ACIDS IN HIGHER PLANTS, P390, DOI 10.1079/9781780642635.0390; Arnao MB, 2009, J PINEAL RES, V46, P58, DOI 10.1111/j.1600-079X.2008.00625.x; Arnao M.B., 2018, NEUROTRANSMITTERS PL, P71, DOI [10.1201/b22467, DOI 10.1201/B22467]; Arnao M. B., 2014, ADV BOT, V2014, P1, DOI [10.1155/2014/815769, DOI 10.1155/2014/815769]; Arnao MB, 2007, PLANT SIGNAL BEHAV, V2, P381; Arnao MB, 2007, J PINEAL RES, V42, P147, DOI 10.1111/j.1600-079X.2006.00396.x; Arnao MB, 2006, PLANT SIGNAL BEHAV, V1, P89, DOI 10.4161/psb.1.3.2640; Arnao MB, 2019, TRENDS PLANT SCI, V24, P38, DOI 10.1016/j.tplants.2018.10.010; Arnao MB, 2018, J FUNCT FOODS, V48, P37, DOI 10.1016/j.jff.2018.06.023; Arnao MB, 2018, MOLECULES, V23, DOI 10.3390/molecules23010238; Arnao MB, 2015, J PINEAL RES, V59, P133, DOI 10.1111/jpi.12253; Arnao MB, 2014, TRENDS PLANT SCI, V19, P789, DOI 10.1016/j.tplants.2014.07.006; Arnao MB, 2013, J PINEAL RES, V55, P149, DOI 10.1111/jpi.12055; ARNAO MB, 2019, MELATONIN RES, V2, P152, DOI DOI 10.32794/11250036; Arora D, 2017, FREE RADICAL BIO MED, V106, P315, DOI 10.1016/j.freeradbiomed.2017.02.042; Back K, 2016, J PINEAL RES, V61, P426, DOI 10.1111/jpi.12364; Bal E, 2019, J FOOD MEAS CHARACT, V13, P1713, DOI 10.1007/s11694-019-00088-6; Balabusta M, 2016, FRONT PLANT SCI, V7, DOI 10.3389/fpls.2016.00575; Blume C, 2019, EUR J NEUROL, V26, P1051, DOI 10.1111/ene.13935; Boga JA, 2019, J PINEAL RES, V66, DOI 10.1111/jpi.12534; Bojkova B, 2006, ACTA VET BRNO, V75, P21, DOI 10.2754/avb200675010021; Bojkova B, 2018, INT J MOL SCI, V19, DOI 10.3390/ijms19123910; Byeon Y, 2013, J PINEAL RES, V55, P357, DOI 10.1111/jpi.12077; Cai SY, 2017, J PINEAL RES, V62, DOI 10.1111/jpi.12387; Campos CN, 2019, AGR WATER MANAGE, V211, P37, DOI 10.1016/j.agwat.2018.09.025; Cao SF, 2016, J AGR FOOD CHEM, V64, P5215, DOI 10.1021/acs.jafc.6b01118; Cao YY, 2019, PLANT CELL PHYSIOL, V60, P562, DOI 10.1093/pcp/pcy226; Cardinali DP, 2017, NEUROENDOCRINOLOGY, V104, P382, DOI 10.1159/000446543; Carpentieri AR, 2015, CHRONOBIOL INT, V32, P994, DOI 10.3109/07420528.2015.1060243; Carrascal L, 2018, CURR PHARM DESIGN, V24, P1563, DOI 10.2174/1381612824666180426112832; Carrillo-Vico A, 2005, ENDOCRINE, V27, P189, DOI 10.1385/ENDO:27:2:189; Chen L, 2019, PLANT PATHOL, V68, P997, DOI 10.1111/ppa.13018; Chen X, 2018, FRONT MICROBIOL, V9, DOI 10.3389/fmicb.2018.02280; Chen YE, 2018, PHYSIOL PLANTARUM, V164, P349, DOI 10.1111/ppl.12737; Chen ZP, 2018, ANN BOT-LONDON, V121, P1127, DOI 10.1093/aob/mcx207; Choi Donchan, 2019, Dev Reprod, V23, P101, DOI 10.12717/DR.2019.23.2.101; Cui GB, 2017, PLANT PHYSIOL BIOCH, V118, P138, DOI 10.1016/j.plaphy.2017.06.014; Dawood MG, 2015, ACTA BIOL COLOMB, V20, P223, DOI 10.15446/abc.v20n2.43291; Debnath B, 2019, INT J MOL SCI, V20, DOI 10.3390/ijms20051040; Debnath B, 2018, MOLECULES, V23, DOI 10.3390/molecules23020388; deNicolo G, 2008, ANIM REPROD SCI, V109, P124, DOI 10.1016/j.anireprosci.2007.10.012; Di Bella G, 2013, INT J MOL SCI, V14, P2410, DOI 10.3390/ijms14022410; Ding F, 2018, MOLECULES, V23, DOI 10.3390/molecules23112852; Ding F, 2018, MOLECULES, V23, DOI 10.3390/molecules23071605; Ding F, 2017, SCI HORTIC-AMSTERDAM, V219, P264, DOI 10.1016/j.scienta.2017.03.029; Ding F, 2017, FRONT PLANT SCI, V8, DOI 10.3389/fpls.2017.00244; du Jardin P, 2015, SCI HORTIC-AMSTERDAM, V196, P3, DOI 10.1016/j.scienta.2015.09.021; DUBBELS R, 1995, J PINEAL RES, V18, P28, DOI 10.1111/j.1600-079X.1995.tb00136.x; Erdal S, 2019, PLANT CELL REP, V38, P1001, DOI 10.1007/s00299-019-02423-z; Erland LAE, 2018, IN VITRO CELL DEV-PL, V54, P3, DOI 10.1007/s11627-017-9879-5; Erland LAE, 2015, PLANT SIGNAL BEHAV, V10, DOI 10.1080/15592324.2015.1096469; Fan JB, 2015, FRONT PLANT SCI, V6, DOI 10.3389/fpls.2015.00925; Fazal H, 2018, PHYSIOL MOL BIOL PLA, V24, P1307, DOI 10.1007/s12298-018-0567-7; Fleta-Soriano E, 2017, J AGRON CROP SCI, V203, P286, DOI 10.1111/jac.12201; Fletcher R., 1997, P 5 CAN PIN MEL S GU; Gao H, 2016, POSTHARVEST BIOL TEC, V118, P103, DOI 10.1016/j.postharvbio.2016.03.006; Gao WY, 2019, INT J MOL SCI, V20, DOI 10.3390/ijms20051176; Gao WY, 2018, MOLECULES, V23, DOI 10.3390/molecules23071580; Gong XQ, 2017, MOLECULES, V22, DOI 10.3390/molecules22091542; Gu Q, 2017, PLANT SCI, V261, P28, DOI 10.1016/j.plantsci.2017.05.001; GUL M, 2018, SKUAST J RES, V20, P193; Han QH, 2017, FRONT PLANT SCI, V8, DOI 10.3389/fpls.2017.00785; HANCI F, 2019, TURK J AGR RES, V6, P214, DOI DOI 10.19159/TUTAD.559617; Hardeland R., 2007, FUNCT PLANT SCI BIOT, V1, P32; Hardeland R, 2016, FRONT PLANT SCI, V7, DOI 10.3389/fpls.2016.00198; Hasan MK, 2018, SCI REP-UK, V8, DOI 10.1038/s41598-018-28561-0; Hasan MK, 2015, FRONT PLANT SCI, V6, DOI 10.3389/fpls.2015.00601; HATTORI A, 1995, BIOCHEM MOL BIOL INT, V35, P627; Hernandez-Ruiz J, 2005, J PINEAL RES, V39, P137, DOI 10.1111/j.1600-079X.2005.00226.x; Hernandez-Ruiz J, 2004, PLANTA, V220, P140, DOI 10.1007/s00425-004-1317-3; Hernandez-Ruiz J, 2016, FOCUS SCI, V2, P1, DOI DOI 10.20286/focsci-020227; Hernandez-Ruiz J, 2008, PLANT GROWTH REGUL, V55, P29, DOI 10.1007/s10725-008-9254-y; Hernandez-Ruiz J, 2018, AGRONOMY-BASEL, V8, DOI 10.3390/agronomy8040033; Hodzic E, 2019, J SERB CHEM SOC, V84, P11, DOI 10.2298/JSC180504070H; HOFFMAN RA, 1965, SCIENCE, V148, P1609, DOI 10.1126/science.148.3677.1609; Hu W, 2017, J AGR FOOD CHEM, V65, P9987, DOI 10.1021/acs.jafc.7b03354; Hu W, 2016, FRONT PLANT SCI, V7, DOI 10.3389/fpls.2016.00736; Huang B, 2019, FRONT PLANT SCI, V10, DOI 10.3389/fpls.2019.00677; Illnerova H., 1995, BIOL RHYTHM RES, V26, P406; Jan JE, 2009, J PINEAL RES, V46, P1, DOI 10.1111/j.1600-079X.2008.00628.x; Jannatizadeh A, 2019, SCI HORTIC-AMSTERDAM, V246, P544, DOI 10.1016/j.scienta.2018.11.027; Jia CH, 2020, J PLANT GROWTH REGUL, V39, P631, DOI 10.1007/s00344-019-10006-1; Kanwar MK, 2018, J PINEAL RES, V65, DOI 10.1111/jpi.12526; Karaca P., 2019, International Journal of Vegetable Science, V25, P601; Kauffman GL, 2007, CROP SCI, V47, P261, DOI 10.2135/cropsci2006.03.0171; Kaur H, 2016, NITRIC OXIDE-BIOL CH, V59, P42, DOI 10.1016/j.niox.2016.07.001; Kaya C, 2020, PHYSIOL PLANTARUM, V168, P256, DOI 10.1111/ppl.12976; Kaya C, 2019, CHEMOSPHERE, V225, P627, DOI 10.1016/j.chemosphere.2019.03.026; Ke QB, 2018, FRONT PLANT SCI, V9, DOI 10.3389/fpls.2018.00914; Khan MN, 2019, IND CROP PROD, V140, DOI 10.1016/j.indcrop.2019.111597; Kolodziejczyk I, 2016, ACTA PHYSIOL PLANT, V38, DOI 10.1007/s11738-016-2166-y; Korkmaz A, 2017, J AGR SCI-TARIM BILI, V23, P167; Kostopoulou Z, 2015, PLANT PHYSIOL BIOCH, V86, P155, DOI 10.1016/j.plaphy.2014.11.021; Kubatka P, 2001, FOLIA BIOL-PRAGUE, V47, P5; Lee HY, 2017, MOLECULES, V22, DOI 10.3390/molecules22101791; Lee K, 2017, J PINEAL RES, V62, DOI 10.1111/jpi.12392; Lei XY, 2004, J PINEAL RES, V36, P126, DOI 10.1046/j.1600-079X.2003.00106.x; LERNER AB, 1959, J AM CHEM SOC, V81, P6084, DOI 10.1021/ja01531a060; LERNER AB, 1958, J AM CHEM SOC, V80, P2587, DOI 10.1021/ja01543a060; LERNER AB, 1959, NATURE, V183, P1821, DOI 10.1038/1831821a0; Li C, 2018, J PINEAL RES, V65, DOI 10.1111/jpi.12523; Li C, 2016, J PINEAL RES, V61, P218, DOI 10.1111/jpi.12342; Li C, 2015, J EXP BOT, V66, P669, DOI 10.1093/jxb/eru476; Li C, 2012, J PINEAL RES, V53, P298, DOI 10.1111/j.1600-079X.2012.00999.x; Li H, 2017, FRONT PLANT SCI, V8, DOI 10.3389/fpls.2017.00295; Li H, 2017, SCI REP-UK, V7, DOI 10.1038/srep40858; Li H, 2016, FRONT PLANT SCI, V7, DOI 10.3389/fpls.2016.01231; Li H, 2016, J PINEAL RES, V60, P206, DOI 10.1111/jpi.12304; Li JH, 2019, MOLECULES, V24, DOI 10.3390/molecules24091826; Li JH, 2018, SCI HORTIC-AMSTERDAM, V238, P356, DOI 10.1016/j.scienta.2018.04.068; Li JQ, 2017, FRONT PLANT SCI, V8, DOI 10.3389/fpls.2017.01193; Li MQ, 2016, J PINEAL RES, V61, P291, DOI 10.1111/jpi.12346; Li TT, 2019, BMC PLANT BIOL, V19, DOI 10.1186/s12870-019-1855-2; Li XN, 2018, J PINEAL RES, V64, DOI 10.1111/jpi.12453; Li XN, 2016, J PINEAL RES, V61, P328, DOI 10.1111/jpi.12350; Li ZG, 2019, PROTOPLASMA, V256, P471, DOI 10.1007/s00709-018-1311-4; Liang BW, 2018, ENVIRON EXP BOT, V155, P650, DOI 10.1016/j.envexpbot.2018.08.016; Liang CZ, 2017, FRONT PLANT SCI, V8, DOI 10.3389/fpls.2017.00134; Liang CZ, 2015, J PINEAL RES, V59, P91, DOI 10.1111/jpi.12243; Liang D, 2019, SCI HORTIC-AMSTERDAM, V246, P34, DOI 10.1016/j.scienta.2018.10.058; Liang D, 2018, MOLECULES, V23, DOI 10.3390/molecules23030584; Liang D, 2018, FRONT PLANT SCI, V9, DOI 10.3389/fpls.2018.00426; Liu CH, 2018, POSTHARVEST BIOL TEC, V139, P47, DOI 10.1016/j.postharvbio.2018.01.016; Liu JL, 2019, J PLANT GROWTH REGUL, V38, P1161, DOI 10.1007/s00344-019-09921-0; Liu JL, 2019, J AGR FOOD CHEM, V67, P2279, DOI 10.1021/acs.jafc.8b06580; Liu JL, 2018, FRONT PLANT SCI, V9, DOI 10.3389/fpls.2018.00946; Liu JL, 2016, SCI HORTIC-AMSTERDAM, V207, P14, DOI 10.1016/j.scienta.2016.05.003; Liu N, 2015, SCI HORTIC-AMSTERDAM, V181, P18, DOI 10.1016/j.scienta.2014.10.049; Luo CL, 2019, FREE RADICAL BIO MED, V130, P215, DOI 10.1016/j.freeradbiomed.2018.10.402; Ma YE, 2017, FRONT PLANT SCI, V7, DOI 10.3389/fpls.2016.02068; Majidinia M, 2018, AGEING RES REV, V47, P198, DOI 10.1016/j.arr.2018.07.010; Markova M, 2003, ACTA VET BRNO, V72, P163, DOI 10.2754/avb200372020163; McHill AW, 2017, AM J CLIN NUTR, V106, P1213, DOI 10.3945/ajcn.117.161588; Meng JF, 2015, FOOD CHEM, V185, P127, DOI 10.1016/j.foodchem.2015.03.140; Meng JF, 2014, J PINEAL RES, V57, P200, DOI 10.1111/jpi.12159; Moussa H. R., 2017, International Journal of Vegetable Science, V23, P233, DOI 10.1080/19315260.2016.1243184; Mukherjee S, 2014, PHYSIOL PLANTARUM, V152, P714, DOI 10.1111/ppl.12218; Nabavi SM, 2019, CRIT REV FOOD SCI, V59, pS4, DOI 10.1080/10408398.2018.1487927; Nawaz MA, 2016, FRONT PLANT SCI, V6, DOI 10.3389/fpls.2015.01230; Nawaz MA, 2018, J PLANT PHYSIOL, V220, P115, DOI 10.1016/j.jplph.2017.11.003; Ni J, 2018, MOLECULES, V23, DOI 10.3390/molecules23040799; Okant M, 2019, ENVIRON SCI POLLUT R, V26, P11864, DOI 10.1007/s11356-019-04517-3; Paredes SD, 2009, J EXP BOT, V60, P57, DOI 10.1093/jxb/ern284; Park S, 2012, J PINEAL RES, V53, P385, DOI 10.1111/j.1600-079X.2012.01008.x; Park WJ, 2011, J PLANT BIOL, V54, P143, DOI 10.1007/s12374-011-9159-6; Pehlivan N, 2018, ACTA PHYSIOL PLANT, V40, DOI 10.1007/s11738-018-2781-x; Posmyk MM, 2008, J PINEAL RES, V45, P24, DOI 10.1111/j.1600-079X.2007.00552.x; Posmyk MM, 2009, J PINEAL RES, V46, P214, DOI 10.1111/j.1600-079X.2008.00652.x; Posmyk MM, 2009, ACTA PHYSIOL PLANT, V31, P1, DOI 10.1007/s11738-008-0213-z; Qi ZY, 2018, MOLECULES, V23, DOI 10.3390/molecules23020386; Qiao YJ, 2019, PLANT PHYSIOL BIOCH, V139, P342, DOI 10.1016/j.plaphy.2019.03.037; Reiter RJ, 2017, CELL MOL LIFE SCI, V74, P3863, DOI 10.1007/s00018-017-2609-7; Reiter RJ, 2017, INT J MOL SCI, V18, DOI 10.3390/ijms18040843; Reiter RJ, 2015, MOLECULES, V20, P7396, DOI 10.3390/molecules20047396; Reiter RJ, 2009, CRIT REV BIOCHEM MOL, V44, P175, DOI 10.1080/10409230903044914; Reiter RJ, 2008, NEUROENDOCRINOL LETT, V29, P609; Rouphael Y, 2018, FRONT PLANT SCI, V9, DOI 10.3389/fpls.2018.01655; Rouphael Y, 2018, FRONT PLANT SCI, V9, DOI 10.3389/fpls.2018.01197; Sarafi E, 2017, PLANT PHYSIOL BIOCH, V112, P173, DOI 10.1016/j.plaphy.2016.12.018; Sarropoulou V, 2012, PLANT PHYSIOL BIOCH, V61, P162, DOI 10.1016/j.plaphy.2012.10.001; Sarropoulou VN, 2012, J PINEAL RES, V52, P38, DOI 10.1111/j.1600-079X.2011.00914.x; Sharif R, 2018, MOLECULES, V23, DOI 10.3390/molecules23092352; Shi HT, 2015, J EXP BOT, V66, P681, DOI 10.1093/jxb/eru373; SHIBAEVA TG, 2018, BIOL B REV, V8, P375, DOI DOI 10.1134/S2079086418050080; Siddiqui MH, 2019, INT J MOL SCI, V20, DOI 10.3390/ijms20020353; Su XY, 2018, FREE RADICAL RES, V52, P1094, DOI 10.1080/10715762.2018.1472378; Sun LY, 2018, MOLECULES, V23, DOI [10.3390/molecules23051091, 10.3390/molecules23071602]; Sun QQ, 2016, J PINEAL RES, V61, P138, DOI 10.1111/jpi.12315; Sun QQ, 2015, J EXP BOT, V66, P657, DOI 10.1093/jxb/eru332; Szafranska K, 2013, BIOL PLANTARUM, V57, P91, DOI 10.1007/s10535-012-0253-5; Szafranska K, 2017, FRONT PLANT SCI, V8, DOI 10.3389/fpls.2017.00878; Szafranska K, 2016, FRONT PLANT SCI, V7, DOI 10.3389/fpls.2016.01663; Tan DX, 2015, MOLECULES, V20, P18886, DOI 10.3390/molecules201018886; Tan DX, 2015, J EXP BOT, V66, P625, DOI 10.1093/jxb/eru523; Tan DX, 2012, J EXP BOT, V63, P577, DOI 10.1093/jxb/err256; Tan DX, 2007, PLANT SIGNAL BEHAV, V2, P514, DOI 10.4161/psb.2.6.4639; Tan XL, 2019, J PINEAL RES, V67, DOI 10.1111/jpi.12570; Tijero V, 2019, PLANT PHYSIOL BIOCH, V140, P88, DOI 10.1016/j.plaphy.2019.05.007; Turk H, 2014, PLANT GROWTH REGUL, V74, P139, DOI 10.1007/s10725-014-9905-0; Vadnie CA, 2017, NEURAL PLAST, V2017, DOI 10.1155/2017/1504507; VANTASSEL DL, 1995, PLANT PHYSIOL, V108, P101; Wang LY, 2016, PHOTOSYNTHETICA, V54, P19, DOI 10.1007/s11099-015-0140-3; Wang L, 2017, J PINEAL RES, V63, DOI 10.1111/jpi.12429; Wang P, 2014, J PINEAL RES, V57, P291, DOI 10.1111/jpi.12169; Wang P, 2013, J PINEAL RES, V55, P424, DOI 10.1111/jpi.12091; Wang P, 2013, J PINEAL RES, V54, P292, DOI 10.1111/jpi.12017; Wang P, 2012, J PINEAL RES, V53, P11, DOI 10.1111/j.1600-079X.2011.00966.x; Wang YP, 2018, J EXP BOT, V69, P963, DOI 10.1093/jxb/erx473; Weeda S, 2014, PLOS ONE, V9, DOI 10.1371/journal.pone.0093462; Wei J, 2018, J PINEAL RES, V65, DOI 10.1111/jpi.12500; Wei W, 2015, J EXP BOT, V66, P695, DOI 10.1093/jxb/eru392; Wei YX, 2018, J PINEAL RES, V64, DOI 10.1111/jpi.12454; Wei YX, 2016, FRONT PLANT SCI, V7, DOI 10.3389/fpls.2016.00676; Wen D, 2016, FRONT PLANT SCI, V7, DOI 10.3389/fpls.2016.00718; Xiao S, 2019, PLOS ONE, V14, DOI 10.1371/journal.pone.0216575; Xie ZZ, 2017, NEUROL RES, V39, P559, DOI 10.1080/01616412.2017.1315864; Xu LL, 2018, HORTIC PLANT J, V4, P144, DOI 10.1016/j.hpj.2018.05.004; Xu LL, 2017, FRONT PLANT SCI, V8, DOI 10.3389/fpls.2017.01426; Xu W, 2016, J PINEAL RES, V61, P457, DOI 10.1111/jpi.12359; Yakhin OI, 2017, FRONT PLANT SCI, V7, DOI 10.3389/fpls.2016.02049; Ye J, 2016, ACTA PHYSIOL PLANT, V38, DOI 10.1007/s11738-015-2045-y; Yin LH, 2013, J PINEAL RES, V54, P426, DOI 10.1111/jpi.12038; Yin ZP, 2019, J PLANT INTERACT, V14, P453, DOI 10.1080/17429145.2019.1645895; Yoon YH, 2019, BIOMOLECULES, V9, DOI 10.3390/biom9010026; Yu Y, 2018, MOLECULES, V23, DOI 10.3390/molecules23081887; Yu YC, 2018, FRONT PLANT SCI, V9, DOI 10.3389/fpls.2018.00256; Zafar S, 2019, PAK J BOT, V51, P1987, DOI 10.30848/PJB2019-6(5); Zhai R, 2018, POSTHARVEST BIOL TEC, V139, P38, DOI 10.1016/j.postharvbio.2018.01.017; Zhang HJ, 2014, J PINEAL RES, V57, P269, DOI 10.1111/jpi.12167; Zhang JR, 2017, FUNCT PLANT BIOL, V44, P961, DOI 10.1071/FP17003; Zhang N, 2017, SCI REP-UK, V7, DOI 10.1038/s41598-017-00566-1; Zhang N, 2016, FRONT PLANT SCI, V7, DOI 10.3389/fpls.2016.00197; Zhang N, 2015, J EXP BOT, V66, P647, DOI 10.1093/jxb/eru336; Zhang N, 2014, J PINEAL RES, V56, P39, DOI 10.1111/jpi.12095; Zhang N, 2013, J PINEAL RES, V54, P15, DOI 10.1111/j.1600-079X.2012.01015.x; Zhang Q, 2019, FRONT PLANT SCI, V10, DOI 10.3389/fpls.2019.00044; Zhang RM, 2017, J PINEAL RES, V62, DOI 10.1111/jpi.12403; Zhang SM, 2017, FRONT PLANT SCI, V8, DOI 10.3389/fpls.2017.01993; Zhang X. Z., 1997, International Turfgrass Society Research Journal, V8, P1364; Zhang YY, 2018, J AGR FOOD CHEM, V66, P7475, DOI 10.1021/acs.jafc.8b01922; Zhao G, 2018, INT J MOL SCI, V19, DOI 10.3390/ijms19071912; Zhao HL, 2017, SCI REP-UK, V7, DOI 10.1038/s41598-017-05267-3; Zhao H, 2017, FRONT PLANT SCI, V7, DOI [10.3389/fpls.2016.02045, 10.3389/fpls.2016.01814, 10.3389/fpls.2016.01270, 10.3389/fpls.2015.01270]; Zhao HB, 2015, J PINEAL RES, V59, P255, DOI 10.1111/jpi.12258; Zhao L, 2019, PLANT PATHOL, V68, P1287, DOI 10.1111/ppa.13057; Zhao Na, 2012, Plant Physiology Communications, V48, P557; Zheng XD, 2017, FRONT PLANT SCI, V8, DOI 10.3389/fpls.2017.00483; Zheng XD, 2017, SCI REP-UK, V7, DOI 10.1038/srep41236; Zhou XT, 2016, FRONT PLANT SCI, V7, DOI 10.3389/fpls.2016.01823; Zou JN, 2019, PHOTOSYNTHETICA, V57, P512, DOI 10.32615/ps.2019.066; Zuo BX, 2014, J PINEAL RES, V57, P408, DOI 10.1111/jpi.12180; Zuo ZY, 2017, MOLECULES, V22, DOI 10.3390/molecules22101727</t>
  </si>
  <si>
    <t>Ahmad Z, 2018, J PLANT NUTR, V41, P1734, DOI 10.1080/01904167.2018.1459688; Aiamla-or S, 2012, POSTHARVEST BIOL TEC, V63, P60, DOI 10.1016/j.postharvbio.2011.08.003; Antoniou C, 2017, J PINEAL RES, V62, DOI 10.1111/jpi.12401; Apel K, 2004, ANNU REV PLANT BIOL, V55, P373, DOI 10.1146/annurev.arplant.55.031903.141701; Arnao MB, 2007, J PINEAL RES, V42, P147, DOI 10.1111/j.1600-079X.2006.00396.x; Arnao MB, 2019, TRENDS PLANT SCI, V24, P38, DOI 10.1016/j.tplants.2018.10.010; Arnao MB, 2014, TRENDS PLANT SCI, V19, P789, DOI 10.1016/j.tplants.2014.07.006; Babak B, 2013, DNA RES, V20, P315, DOI 10.1093/dnares/dst012; Bari R, 2009, PLANT MOL BIOL, V69, P473, DOI 10.1007/s11103-008-9435-0; Basu Supratim, 2016, F1000Res, V5, DOI 10.12688/f1000research.7678.1; Bela K, 2015, J PLANT PHYSIOL, V176, P192, DOI 10.1016/j.jplph.2014.12.014; Bhargava S, 2013, PLANT BREEDING, V132, P21, DOI 10.1111/pbr.12004; Bota J, 2004, NEW PHYTOL, V162, P671, DOI 10.1111/j.1469-8137.2004.01056.x; Campos CN, 2019, AGR WATER MANAGE, V211, P37, DOI 10.1016/j.agwat.2018.09.025; Cao BL, 2015, SCI HORTIC-AMSTERDAM, V194, P53, DOI 10.1016/j.scienta.2015.07.037; Chen Q, 2009, J PLANT PHYSIOL, V166, P324, DOI 10.1016/j.jplph.2008.06.002; Chen XM, 2017, BRAZ J BOT, V40, P841, DOI 10.1007/s40415-017-0401-4; Chimenti CA, 2006, FIELD CROP RES, V95, P305, DOI 10.1016/j.fcr.2005.04.003; Cruz Renata Pereira da, 2004, Sci. agric. (Piracicaba, Braz.), V61, P1, DOI 10.1590/S0103-90162004000100001; Cui GB, 2017, PLANT PHYSIOL BIOCH, V118, P138, DOI 10.1016/j.plaphy.2017.06.014; de Carvalho MHC, 2008, PLANT SIGNAL BEHAV, V3, P156, DOI 10.4161/psb.3.3.5536; Ding F, 2018, MOLECULES, V23, DOI 10.3390/molecules23071605; Fahad S, 2017, FRONT PLANT SCI, V8, DOI 10.3389/fpls.2017.01147; Fan JB, 2018, INT J MOL SCI, V19, DOI 10.3390/ijms19051528; Farooq M, 2009, CROP PASTURE SCI, V60, P501, DOI 10.1071/CP08427; Fleta-Soriano E, 2017, J AGRON CROP SCI, V203, P286, DOI 10.1111/jac.12201; Foyer CH, 2000, NEW PHYTOL, V146, P359, DOI 10.1046/j.1469-8137.2000.00667.x; FOYER CH, 1976, PLANTA, V133, P21, DOI 10.1007/BF00386001; de Campos MKF, 2011, ENVIRON EXP BOT, V72, P242, DOI 10.1016/j.envexpbot.2011.03.009; Fu JM, 2001, ENVIRON EXP BOT, V45, P105, DOI 10.1016/S0098-8472(00)00084-8; Galano A, 2013, J PINEAL RES, V54, P245, DOI 10.1111/jpi.12010; Galano A, 2011, J PINEAL RES, V51, P1, DOI 10.1111/j.1600-079X.2011.00916.x; Gao WY, 2018, MOLECULES, V23, DOI 10.3390/molecules23071580; Gill SS, 2010, PLANT PHYSIOL BIOCH, V48, P909, DOI 10.1016/j.plaphy.2010.08.016; Gunes A, 2008, RUSS J PLANT PHYSL+, V55, P59, DOI 10.1134/S102144370801007X; Guo HP, 2017, ECOTOX ENVIRON SAFE, V141, P119, DOI 10.1016/j.ecoenv.2017.03.018; Guo HP, 2017, PHYSIOL PLANTARUM, V159, P340, DOI 10.1111/ppl.12526; HELL R, 1990, PLANTA, V180, P603, DOI 10.1007/BF02411460; Hernandez-Ruiz J, 2005, J PINEAL RES, V39, P137, DOI 10.1111/j.1600-079X.2005.00226.x; Hernandez-Ruiz J, 2004, PLANTA, V220, P140, DOI 10.1007/s00425-004-1317-3; Hu YC, 2005, J PLANT NUTR SOIL SC, V168, P541, DOI 10.1002/jpln.200420516; Huang LL, 2018, PLANT PHYSIOL BIOCH, V127, P185, DOI 10.1016/j.plaphy.2018.03.031; Hussain HA, 2018, FRONT PLANT SCI, V9, DOI 10.3389/fpls.2018.00393; Janas KM, 2013, ACTA PHYSIOL PLANT, V35, P3285, DOI 10.1007/s11738-013-1372-0; Jiang MY, 2002, J EXP BOT, V53, P2401, DOI 10.1093/jxb/erf090; Kabiri R, 2018, FOLIA HORTIC, V30, P155, DOI 10.2478/fhort-2018-0016; Kachroo Aardra, 2007, Genet Eng (N Y), V28, P55, DOI 10.1007/978-0-387-34504-8_4; Kanwar MK, 2018, J PINEAL RES, V65, DOI 10.1111/jpi.12526; Karaca P., 2019, International Journal of Vegetable Science, V25, P601; Khan TA, 2019, FOOD CHEM, V289, P500, DOI 10.1016/j.foodchem.2019.03.029; Kiani SP, 2007, PLANT SCI, V172, P773, DOI 10.1016/j.plantsci.2006.12.007; Kohli SK, 2017, TURK J BIOL, V41, P943, DOI 10.3906/biy-1707-15; Koyama FC, 2013, J EUKARYOT MICROBIOL, V60, P646, DOI 10.1111/jeu.12080; KUCHENBUCH R, 1986, PLANT SOIL, V95, P221, DOI 10.1007/BF02375074; Li C, 2015, J EXP BOT, V66, P669, DOI 10.1093/jxb/eru476; Li JJ, 2018, ACTA PHYSIOL PLANT, V40, DOI 10.1007/s11738-017-2601-8; Li XN, 2016, J PINEAL RES, V61, P328, DOI 10.1111/jpi.12350; Liang BW, 2018, ENVIRON EXP BOT, V155, P650, DOI 10.1016/j.envexpbot.2018.08.016; Liang CZ, 2015, J PINEAL RES, V59, P91, DOI 10.1111/jpi.12243; Liang D, 2019, SCI HORTIC-AMSTERDAM, V246, P34, DOI 10.1016/j.scienta.2018.10.058; Liu FL, 2004, FIELD CROP RES, V86, P1, DOI 10.1016/S0378-4290(03)00165-5; Liu JL, 2015, PLANT GROWTH REGUL, V77, P317, DOI 10.1007/s10725-015-0066-6; Ma XQ, 2018, ENVIRON EXP BOT, V145, P1, DOI 10.1016/j.envexpbot.2017.10.010; Martinez V, 2018, MOLECULES, V23, DOI 10.3390/molecules23030535; Meng JF, 2014, J PINEAL RES, V57, P200, DOI 10.1111/jpi.12159; Mittler R, 2002, TRENDS PLANT SCI, V7, P405, DOI 10.1016/S1360-1385(02)02312-9; Murch SJ, 2002, IN VITRO CELL DEV-PL, V38, P531, DOI 10.1079/IVP2002333; Murch SJ, 2001, IN VITRO CELL DEV-PL, V37, P786; Murshed R, 2013, PHYSIOL MOL BIOL PLA, V19, P363, DOI 10.1007/s12298-013-0173-7; Nayyar H, 2006, ENVIRON EXP BOT, V58, P106, DOI 10.1016/j.envexpbot.2005.06.021; Noctor G, 2014, PLANT PHYSIOL, V164, P1636, DOI 10.1104/pp.113.233478; Okcu Gamze, 2005, Turkish Journal of Agriculture and Forestry, V29, P237; Osakabe Y, 2014, FRONT PLANT SCI, V5, DOI 10.3389/fpls.2014.00086; Park S, 2012, J PINEAL RES, V53, P385, DOI 10.1111/j.1600-079X.2012.01008.x; Pelagio-Flores R, 2012, J PINEAL RES, V53, P279, DOI 10.1111/j.1600-079X.2012.00996.x; Posmyk MM, 2007, ACTA PHYSIOL PLANT, V29, P509, DOI 10.1007/s11738-007-0061-2; Reddy AR, 2004, J PLANT PHYSIOL, V161, P1189, DOI 10.1016/j.jplph.2004.01.013; Reiter RJ, 2007, ACTA BIOCHIM POL, V54, P1; Rennenberg H, 2006, PLANT BIOLOGY, V8, P556, DOI 10.1055/s-2006-924084; Sakuraba Y, 2012, PLANT CELL, V24, P507, DOI 10.1105/tpc.111.089474; Sarropoulou V, 2012, PLANT PHYSIOL BIOCH, V61, P162, DOI 10.1016/j.plaphy.2012.10.001; Sarrou E, 2014, TURK J BOT, V38, P293, DOI 10.3906/bot-1302-55; Scippa GS, 2004, J EXP BOT, V55, P99, DOI 10.1093/jxb/erh022; Shahzad B, 2018, ECOTOX ENVIRON SAFE, V147, P935, DOI 10.1016/j.ecoenv.2017.09.066; Shao RX, 2016, PHOTOSYNTHETICA, V54, P74, DOI 10.1007/s11099-015-0158-6; Sharma A, 2019, ECOTOX ENVIRON SAFE, V179, P50, DOI 10.1016/j.ecoenv.2019.03.120; Sharma A, 2018, COGENT FOOD AGR, V4, DOI 10.1080/23311932.2018.1436212; Sharma A, 2018, FRONT PLANT SCI, V9, DOI 10.3389/fpls.2018.01609; Sharma A, 2017, BMC PLANT BIOL, V17, DOI 10.1186/s12870-017-1003-9; Sharma A, 2016, FRONT PLANT SCI, V7, DOI 10.3389/fpls.2016.01569; Sharma P, 2005, PLANT GROWTH REGUL, V46, P209, DOI 10.1007/s10725-005-0002-2; Signorelli S, 2016, FRONT PLANT SCI, V7, DOI 10.3389/fpls.2016.01339; Subbarao GV, 2000, EUR J AGRON, V12, P239, DOI 10.1016/S1161-0301(00)00050-2; Subbarao GV, 2000, J PLANT PHYSIOL, V157, P651, DOI 10.1016/S0176-1617(00)80008-5; Sun QQ, 2016, J PINEAL RES, V61, P138, DOI 10.1111/jpi.12315; Sun QQ, 2015, J EXP BOT, V66, P657, DOI 10.1093/jxb/eru332; Talaat NB, 2015, ENVIRON EXP BOT, V113, P47, DOI 10.1016/j.envexpbot.2015.01.006; Tanveer M, 2019, PLANT PHYSIOL BIOCH, V135, P295, DOI 10.1016/j.plaphy.2018.12.013; Tanveer M, 2018, PLANT PHYSIOL BIOCH, V130, P69, DOI 10.1016/j.plaphy.2018.06.035; Verbruggen N, 2008, AMINO ACIDS, V35, P753, DOI 10.1007/s00726-008-0061-6; Wang JF, 2018, PLANT CELL PHYSIOL, V59, P930, DOI 10.1093/pcp/pcy030; Wang P, 2013, J PINEAL RES, V54, P292, DOI 10.1111/jpi.12017; Wei W, 2015, J EXP BOT, V66, P695, DOI 10.1093/jxb/eru392; Wu XD, 2011, CHINESE PHYS B, V20, DOI 10.1088/1674-1056/20/6/069201; Xu W, 2016, J PINEAL RES, V61, P457, DOI 10.1111/jpi.12359; Hoang XLT, 2017, CURR GENOMICS, V18, P483, DOI [10.2174/1389101918666170227150057, 10.2174/1389202918666170227150057]; Yang WJ, 2019, INT J MOL SCI, V20, DOI 10.3390/ijms20030652; Ye J, 2016, ACTA PHYSIOL PLANT, V38, DOI 10.1007/s11738-015-2045-y; Ying YQ, 2013, PLANT GROWTH REGUL, V71, P181, DOI 10.1007/s10725-013-9818-3; Zhang L, 2011, PLANT MOL BIOL, V77, P17, DOI 10.1007/s11103-011-9788-7; Zhang N, 2015, J EXP BOT, V66, P647, DOI 10.1093/jxb/eru336; Zhang N, 2014, J PINEAL RES, V56, P39, DOI 10.1111/jpi.12095; Zhang N, 2013, J PINEAL RES, V54, P15, DOI 10.1111/j.1600-079X.2012.01015.x; Zhao D, 2019, FRONT ENDOCRINOL, V10, DOI 10.3389/fendo.2019.00249; Zhao HB, 2015, J PINEAL RES, V59, P255, DOI 10.1111/jpi.12258; Zuo BX, 2014, J PINEAL RES, V57, P408, DOI 10.1111/jpi.12180; Zuo ZY, 2017, MOLECULES, V22, DOI 10.3390/molecules22101727</t>
  </si>
  <si>
    <t>Adams KL, 2003, MOL PHYLOGENET EVOL, V29, P380, DOI 10.1016/S1055-7903(03)00194-5; Aguilera Y, 2016, FOOD FUNCT, V7, P1438, DOI [10.1039/c5fo01538c, 10.1039/C5FO01538C]; Alberts B., 2008, MOL BIOL CELL, P1616; Allegra M, 2003, J PINEAL RES, V34, P1, DOI 10.1034/j.1600-079X.2003.02112.x; Andersen LPH, 2016, BMC PHARMACOL TOXICO, V17, DOI 10.1186/s40360-016-0052-2; Andersen LPH, 2016, CLIN DRUG INVEST, V36, P169, DOI 10.1007/s40261-015-0368-5; ARENDT J, 1987, CHRONOBIOL INT, V4, P273, DOI 10.3109/07420528709078534; Arnao MB, 2009, J PINEAL RES, V46, P58, DOI 10.1111/j.1600-079X.2008.00625.x; Arnao M. B., 2014, ADV BOT, V2014, P1, DOI [10.1155/2014/815769, DOI 10.1155/2014/815769]; Arnao MB, 2007, J PINEAL RES, V42, P147, DOI 10.1111/j.1600-079X.2006.00396.x; Arnao MB, 2006, PLANT SIGNAL BEHAV, V1, P89, DOI 10.4161/psb.1.3.2640; Arnao MB, 2014, TRENDS PLANT SCI, V19, P789, DOI 10.1016/j.tplants.2014.07.006; Arnao MB, 2009, PHYTOCHEM ANALYSIS, V20, P14, DOI 10.1002/pca.1083; Back K, 2016, J PINEAL RES, V61, P426, DOI 10.1111/jpi.12364; Bajwa VS, 2014, J PINEAL RES, V56, P238, DOI 10.1111/jpi.12115; Balabusta M, 2016, FRONT PLANT SCI, V7, DOI 10.3389/fpls.2016.00575; BALZER I, 1991, SCIENCE, V253, P795, DOI 10.1126/science.1876838; Blask DE, 2004, CARCINOGENESIS, V25, P951, DOI 10.1093/carcin/bgh090; Borjigin J, 2012, MOL CELL ENDOCRINOL, V349, P13, DOI 10.1016/j.mce.2011.07.009; Burkhardt S, 2001, J AGR FOOD CHEM, V49, P4898, DOI 10.1021/jf010321+; Cardinali DP, 2013, HORM BEHAV, V63, P322, DOI 10.1016/j.yhbeh.2012.02.020; Chen GF, 2003, LIFE SCI, V73, P19, DOI 10.1016/S0024-3205(03)00252-2; Chen Q, 2009, J PLANT PHYSIOL, V166, P324, DOI 10.1016/j.jplph.2008.06.002; Conti A, 2002, TREATISE ON PINEAL GLAND AND MELATONIN, P105; Coto-Montes A, 2012, MOL CELL ENDOCRINOL, V361, P12, DOI 10.1016/j.mce.2012.04.009; Cruz MHC, 2014, THERIOGENOLOGY, V82, P925, DOI 10.1016/j.theriogenology.2014.07.011; Dies H, 2015, BBA-BIOMEMBRANES, V1848, P1032, DOI 10.1016/j.bbamem.2015.01.006; Dominguez-Rodriguez A, 2017, AM J CARDIOL, V120, P522, DOI 10.1016/j.amjcard.2017.05.018; Drew JE, 2001, J NEUROENDOCRINOL, V13, P453, DOI 10.1046/j.1365-2826.2001.00651.x; DUBBELS R, 1995, J PINEAL RES, V18, P28, DOI 10.1111/j.1600-079X.1995.tb00136.x; Dwaich KH, 2016, INT J CARDIOL, V221, P977, DOI 10.1016/j.ijcard.2016.07.108; Ekmekcioglu C, 2006, BIOMED PHARMACOTHER, V60, P97, DOI 10.1016/j.biopha.2006.01.002; El-Shenawy SM, 2002, PHARMACOL RES, V46, P235, DOI 10.1016/S1043-6618(02)00094-4; Erland LAE, 2015, PLANT SIGNAL BEHAV, V10, DOI 10.1080/15592324.2015.1096469; Esposito E, 2010, CURR NEUROPHARMACOL, V8, P228, DOI 10.2174/157015910792246155; Fan CX, 2015, J PINEAL RES, V59, P321, DOI 10.1111/jpi.12261; Favero G, 2018, FRONT PHARMACOL, V9, DOI 10.3389/fphar.2018.01086; Fischer TW, 2013, J PINEAL RES, V54, P303, DOI 10.1111/jpi.12018; Galano A, 2018, J PINEAL RES, V65, DOI 10.1111/jpi.12514; Galano A, 2013, J PINEAL RES, V54, P245, DOI 10.1111/jpi.12010; Gitto E, 2001, J PHARM PHARMACOL, V53, P1393, DOI 10.1211/0022357011777747; Gomes A. L., 2017, CRIT REV FOOD SCI NU, P133; Grossman E, 2006, AM J MED, V119, P898, DOI 10.1016/j.amjmed.2006.02.002; Gubin Denis G, 2016, Curr Aging Sci, V9, P5; Gupta T., 2017, J ANAT SOC INDIA, V192, P9; Hardeland R, 2005, ENDOCRINE, V27, P119, DOI 10.1385/ENDO:27:2:119; Hardeland R., 2018, MELATONIN RES, V65, DOI [10.32794/mr11250005, DOI 10.32794/MR11250005]; HARDELAND R, 1996, TREND COMPAR BIOCHEM, V2, P25; Hardeland R, 2016, FRONT PLANT SCI, V7, DOI 10.3389/fpls.2016.00198; Hardeland R, 2015, J EXP BOT, V66, P627, DOI 10.1093/jxb/eru386; Hardeland R, 2011, PROG NEUROBIOL, V93, P350, DOI 10.1016/j.pneurobio.2010.12.004; HATTORI A, 1995, BIOCHEM MOL BIOL INT, V35, P627; Hernandez-Ruiz J, 2008, J AGR FOOD CHEM, V56, P10567, DOI 10.1021/jf8022063; Iriti M, 2016, FRONT NUTR, V3, DOI 10.3389/fnut.2016.00002; Iriti M, 2016, LWT-FOOD SCI TECHNOL, V65, P758, DOI 10.1016/j.lwt.2015.09.010; Iriti M, 2010, J PINEAL RES, V49, P101, DOI 10.1111/j.1600-079X.2010.00777.x; Janas KM, 2013, ACTA PHYSIOL PLANT, V35, P3285, DOI 10.1007/s11738-013-1372-0; Kennaway DJ, 2017, CRIT REV FOOD SCI, V57, P958, DOI 10.1080/10408398.2014.962686; Kilic E, 2008, J PINEAL RES, V45, P142, DOI 10.1111/j.1600-079X.2008.00568.x; Kolodziejczyk I, 2016, ACTA PHYSIOL PLANT, V38, DOI 10.1007/s11738-016-2166-y; Kolodziejczyk I, 2016, J ELEMENTOL, V21, P1187, DOI 10.5601/jelem.2015.20.3.1012; Kolodziejczyk I, 2016, J PLANT PHYSIOL, V193, P47, DOI 10.1016/j.jplph.2016.01.012; Kolodziejczyk I, 2015, ACTA PHYSIOL PLANT, V37, DOI 10.1007/s11738-015-1850-7; Korkmaz A, 2012, MOL CELL ENDOCRINOL, V349, P128, DOI 10.1016/j.mce.2011.10.013; Kozirog M, 2011, J PINEAL RES, V50, P261, DOI 10.1111/j.1600-079X.2010.00835.x; Lamont K, 2015, BIOCHEM BIOPH RES CO, V465, P719, DOI 10.1016/j.bbrc.2015.08.064; Lazar D, 2013, PLANT SIGNAL BEHAV, V8, DOI 10.4161/psb.23279; Lee BJ, 1996, DRUG DEV IND PHARM, V22, P269, DOI 10.3109/03639049609058571; Lee HY, 2014, J PINEAL RES, V57, P262, DOI 10.1111/jpi.12165; LERNER AB, 1958, J AM CHEM SOC, V80, P2587, DOI 10.1021/ja01543a060; Li C, 2015, J EXP BOT, V66, P669, DOI 10.1093/jxb/eru476; Li CJ, 2015, CLIN CHIM ACTA, V446, P175, DOI 10.1016/j.cca.2015.04.029; Mack JM, 2016, OXID MED CELL LONGEV, V2016, DOI 10.1155/2016/3472032; Mahmood Danish, 2016, EGYPTIAN J BASIC APP, V3, P203, DOI DOI 10.1016/J.EJBAS.2016.07.001; Maldonado MD, 2009, CLIN NUTR, V28, P188, DOI 10.1016/j.clnu.2009.02.001; Manchester LC, 2000, LIFE SCI, V67, P3023, DOI 10.1016/S0024-3205(00)00896-1; Mayer G, 1996, NEUROPSYCHOPHARMACOL, V15, P456, DOI 10.1016/S0893-133X(96)00055-3; Mehta Abhishek, 2014, Indian J Dent, V5, P86, DOI 10.4103/0975-962X.135269; Mena P, 2012, LWT-FOOD SCI TECHNOL, V47, P13, DOI 10.1016/j.lwt.2012.01.009; Meng JF, 2014, J PINEAL RES, V57, P200, DOI 10.1111/jpi.12159; Murch SJ, 1997, LANCET, V350, P1598, DOI 10.1016/S0140-6736(05)64014-7; Najeeb S, 2016, KAOHSIUNG J MED SCI, V32, P391, DOI 10.1016/j.kjms.2016.06.005; Naseem Mehar, 2014, ScientificWorldJournal, V2014, P586270, DOI 10.1155/2014/586270; Ng KY, 2017, BRAIN STRUCT FUNCT, V222, P2921, DOI 10.1007/s00429-017-1439-6; Noddegaard F, 1999, J PINEAL RES, V27, P129; Okazaki M, 2009, J PINEAL RES, V46, P338, DOI 10.1111/j.1600-079X.2009.00668.x; Padumanonda T, 2014, DARU, V22, DOI 10.1186/2008-2231-22-6; Pandi-Perumal SR, 2006, FEBS J, V273, P2813, DOI 10.1111/j.1742-4658.2006.05322.x; Pandi-Perumal SR, 2008, PROG NEUROBIOL, V85, P335, DOI 10.1016/j.pneurobio.2008.04.001; Pandi-Perumal SR, 2013, NEUROTOX RES, V23, P267, DOI 10.1007/s12640-012-9337-4; Pandi-Perumal SR, 2005, EXP GERONTOL, V40, P911, DOI 10.1016/j.exger.2005.08.009; Paredes SD, 2009, J EXP BOT, V60, P57, DOI 10.1093/jxb/ern284; Park S, 2013, J PINEAL RES, V54, P258, DOI 10.1111/j.1600-079X.2012.01029.x; Park WJ, 2011, J PLANT BIOL, V54, P143, DOI 10.1007/s12374-011-9159-6; Peschke E, 2010, BEST PRACT RES CL EN, V24, P829, DOI 10.1016/j.beem.2010.09.001; Pfeffer M, 2018, GEN COMP ENDOCR, V258, P215, DOI 10.1016/j.ygcen.2017.05.013; Pita R, 2013, CHEM-BIOL INTERACT, V206, P134, DOI 10.1016/j.cbi.2013.09.001; POEGGELER B, 1993, J PINEAL RES, V14, P151, DOI 10.1111/j.1600-079X.1993.tb00498.x; Poeggeler B., 1989, EUR J ENDOCRINOL, V120, pS97; Posmyk M. M., 2016, SEROTONIN MELATONIN, P61; Posmyk MM, 2009, ACTA PHYSIOL PLANT, V31, P1, DOI 10.1007/s11738-008-0213-z; Pugazhenthi K, 2008, J PINEAL RES, V44, P387, DOI 10.1111/j.1600-079X.2007.00541.x; Radogna F, 2010, BIOCHEM PHARMACOL, V80, P1844, DOI 10.1016/j.bcp.2010.07.041; Ramakrishna A, 2012, J PINEAL RES, V52, P470, DOI 10.1111/j.1600-079X.2011.00964.x; Vielma JR, 2014, ACTA TROP, V137, P31, DOI 10.1016/j.actatropica.2014.04.021; Ravishankar G . A., 2016, SEROTONIN MELATONIN; Reiter RJ, 2003, CARDIOVASC RES, V58, P10, DOI 10.1016/S0008-6363(02)00827-1; Reiter RJ, 2005, NUTRITION, V21, P920, DOI 10.1016/j.nut.2005.02.005; Reiter RJ, 2003, ACTA BIOCHIM POL, V50, P1129; REITER RJ, 1969, NEUROENDOCRINOLOGY, V5, P219, DOI 10.1159/000121862; Reiter Russel J, 2007, World Rev Nutr Diet, V97, P211, DOI 10.1159/000097917; Reiter RJ, 2018, MOLECULES, V23, DOI 10.3390/molecules23020509; Reiter RJ, 2017, CELL MOL LIFE SCI, V74, P3863, DOI 10.1007/s00018-017-2609-7; Reiter RJ, 2016, J PINEAL RES, V61, P253, DOI 10.1111/jpi.12360; Ren WK, 2018, J PINEAL RES, V64, DOI 10.1111/jpi.12448; Rosen J, 2006, J PINEAL RES, V41, P374, DOI 10.1111/j.1600-079X.2006.00379.x; Sae-Teaw M, 2013, J PINEAL RES, V55, P58, DOI 10.1111/jpi.12025; Salehi B, 2018, BIOMOLECULES, V8, DOI 10.3390/biom8040124; Salehi B, 2018, TRENDS FOOD SCI TECH, V80, P104, DOI 10.1016/j.tifs.2018.07.030; Sallinen P, 2008, J PINEAL RES, V45, P61, DOI 10.1111/j.1600-079X.2008.00556.x; Sanchez-Barcelo EJ, 2017, CURR MED CHEM, V24, P3851, DOI 10.2174/0929867324666170718105557; Shaker ME, 2009, J PHYSIOL BIOCHEM, V65, P225, DOI 10.1007/BF03180575; Sharifi-Rad J, 2018, CELL MOL BIOL, V64, P57, DOI 10.14715/cmb/2018.64.8.9; Sharma RD, 2017, ACTA TROP, V169, P14, DOI 10.1016/j.actatropica.2017.01.004; Shen YX, 2007, ARCH MED RES, V38, P284, DOI 10.1016/j.arcmed.2006.10.007; Shen YX, 2002, J PINEAL RES, V32, P85, DOI 10.1034/j.1600-079x.2002.1819.x; Shi H, 2016, FRONT PLANT SCI, V7, DOI 10.3389/fpls.2016.01124; Shu T, 2016, BIOCHEM BIOPH RES CO, V474, P566, DOI 10.1016/j.bbrc.2016.04.108; Singh M, 2014, DRUG DISCOV TODAY, V19, P1410, DOI 10.1016/j.drudis.2014.04.014; Slominski AT, 2017, CELL MOL LIFE SCI, V74, P3913, DOI 10.1007/s00018-017-2617-7; Slominski RM, 2012, MOL CELL ENDOCRINOL, V351, P152, DOI 10.1016/j.mce.2012.01.004; Stage PW, 2010, ELECTROPHORESIS, V31, P2242, DOI 10.1002/elps.200900782; Sturtz M, 2011, FOOD CHEM, V127, P1329, DOI 10.1016/j.foodchem.2011.01.093; Szafranska K., 2016, SEROTONIN MELATONIN, P61; Szafranska K, 2017, FRONT PLANT SCI, V8, DOI 10.3389/fpls.2017.00878; Szafranska K, 2016, FRONT PLANT SCI, V7, DOI 10.3389/fpls.2016.01663; Tan DX, 2007, FASEB J, V21, P1724, DOI 10.1096/fj.06-7745com; Tan DX, 2012, J EXP BOT, V63, P577, DOI 10.1093/jxb/err256; Tan DX, 2007, PLANT SIGNAL BEHAV, V2, P514, DOI 10.4161/psb.2.6.4639; Tan DX, 2000, BIOL SIGNAL RECEPT, V9, P137; Tengattini S, 2008, J PINEAL RES, V44, P16, DOI 10.1111/j.1600-079X.2007.00518.x; Therapeutic Goods Administration, 2009, AUSTR PUBL ASS REP M; Thomale UW, 2004, J NEUROTRAUM, V21, P1737; Tordjman S, 2017, CURR NEUROPHARMACOL, V15, P434, DOI 10.2174/1570159X14666161228122115; Tosini G, 2012, EXP EYE RES, V103, P82, DOI 10.1016/j.exer.2012.08.009; TRAYSTMAN RJ, 1991, J APPL PHYSIOL, V71, P1185; Turek FW, 2004, SLEEP MED, V5, P523, DOI 10.1016/j.sleep.2004.07.009; Vitalini S, 2011, J PINEAL RES, V51, P331, DOI 10.1111/j.1600-079X.2011.00893.x; VIVIENROELS B, 1993, EXPERIENTIA, V49, P642, DOI 10.1007/BF01923945; Vriend J, 2016, BBA-REV CANCER, V1865, P176, DOI 10.1016/j.bbcan.2016.02.004; Vriend J, 2016, LIFE SCI, V145, P152, DOI 10.1016/j.lfs.2015.12.031; Wakatsuki A, 2001, J PINEAL RES, V30, P22, DOI 10.1034/j.1600-079X.2001.300103.x; Wang P, 2014, J PINEAL RES, V57, P291, DOI 10.1111/jpi.12169; Wang P, 2013, J PINEAL RES, V55, P424, DOI 10.1111/jpi.12091; Wang P, 2012, J PINEAL RES, V53, P11, DOI 10.1111/j.1600-079X.2011.00966.x; Weishaupt JH, 2006, J PINEAL RES, V41, P313, DOI 10.1111/j.1600-079X.2006.00377.x; WHO, 1999, WHO MONOGRAPHS SELEC; Yeleswaram K, 1997, J PINEAL RES, V22, P45, DOI 10.1111/j.1600-079X.1997.tb00302.x; Zaslavskaia R M, 2007, Klin Med (Mosk), V85, P40; Zhang N, 2015, J EXP BOT, V66, P647, DOI 10.1093/jxb/eru336; Zhang N, 2014, J PINEAL RES, V56, P39, DOI 10.1111/jpi.12095; Zhang Y, 2016, CRYOBIOLOGY, V73, P335, DOI 10.1016/j.cryobiol.2016.09.171; Zhao D, 2019, FRONT ENDOCRINOL, V10, DOI 10.3389/fendo.2019.00249; Zhao Y, 2013, J PINEAL RES, V55, P79, DOI 10.1111/jpi.12044; Zisapel N, 2001, CELL MOL NEUROBIOL, V21, P605, DOI 10.1023/A:1015187601628</t>
  </si>
  <si>
    <t>Afreen F, 2006, J PINEAL RES, V41, P108, DOI 10.1111/j.1600-079X.2006.00337.x; Ali SZ, 2009, BIOL FERT SOILS, V46, P45, DOI 10.1007/s00374-009-0404-9; Amaresan N, 2012, ANN MICROBIOL, V62, P805, DOI 10.1007/s13213-011-0321-7; Arnao MB, 2009, J PINEAL RES, V46, P58, DOI 10.1111/j.1600-079X.2008.00625.x; Arnao MB, 2007, J PINEAL RES, V42, P147, DOI 10.1111/j.1600-079X.2006.00396.x; Arnao MB, 2019, TRENDS PLANT SCI, V24, P38, DOI 10.1016/j.tplants.2018.10.010; Arnao MB, 2018, MOLECULES, V23, DOI 10.3390/molecules23010238; Arnao MB, 2015, J PINEAL RES, V59, P133, DOI 10.1111/jpi.12253; Arnao MB, 2014, TRENDS PLANT SCI, V19, P789, DOI 10.1016/j.tplants.2014.07.006; Arnao MB, 2013, J PINEAL RES, V55, P149, DOI 10.1111/jpi.12055; Arshad M, 2007, TRENDS BIOTECHNOL, V25, P356, DOI 10.1016/j.tibtech.2007.05.005; Babalola OO, 2010, BIOTECHNOL LETT, V32, P1559, DOI 10.1007/s10529-010-0347-0; Back K, 2016, J PINEAL RES, V61, P426, DOI 10.1111/jpi.12364; Badria Farid A., 2002, Journal of Medicinal Food, V5, P153, DOI 10.1089/10966200260398189; Bakker PAHM, 2007, PHYTOPATHOLOGY, V97, P239, DOI 10.1094/PHYTO-97-2-0239; Barka EA, 2006, APPL ENVIRON MICROB, V72, P7246, DOI 10.1128/AEM.01047-06; Belimov AA, 2005, SOIL BIOL BIOCHEM, V37, P241, DOI 10.1016/j.soilbio.2004.07.033; Belimov AA, 2001, CAN J MICROBIOL, V47, P642, DOI 10.1139/cjm-47-7-642; Bevivino A, 1998, FEMS MICROBIOL ECOL, V27, P225, DOI 10.1111/j.1574-6941.1998.tb00539.x; Bharathi S., 2004, THESIS; Bhattacharyya PN, 2012, WORLD J MICROB BIOT, V28, P1327, DOI 10.1007/s11274-011-0979-9; BROWN ME, 1974, ANNU REV PHYTOPATHOL, V12, P181, DOI 10.1146/annurev.py.12.090174.001145; Burd GI, 2000, CAN J MICROBIOL, V46, P237, DOI 10.1139/cjm-46-3-237; BURR TJ, 1978, PHYTOPATHOLOGY, V68, P1377, DOI 10.1094/Phyto-68-1377; Byeon Y, 2015, J EXP BOT, V66, P6917, DOI 10.1093/jxb/erv396; Byeon Y, 2015, J PINEAL RES, V58, P470, DOI 10.1111/jpi.12232; Byeon Y, 2014, J PINEAL RES, V56, P189, DOI 10.1111/jpi.12111; Cai SY, 2017, J PINEAL RES, V62, DOI 10.1111/jpi.12387; Casanovas EM, 2003, CEREAL RES COMMUN, V31, P395; Cattelan AJ, 1999, SOIL SCI SOC AM J, V63, P1670, DOI 10.2136/sssaj1999.6361670x; Chakraborty U, 2009, J APPL MICROBIOL, V107, P625, DOI 10.1111/j.1365-2672.2009.04242.x; Chen Q, 2009, J PLANT PHYSIOL, V166, P324, DOI 10.1016/j.jplph.2008.06.002; Cheng ZY, 2007, CAN J MICROBIOL, V53, P912, DOI 10.1139/W07-050; Choi GH, 2017, J PINEAL RES, V63, DOI 10.1111/jpi.12412; Choudhary Devendra K., 2007, Indian Journal of Microbiology, V47, P289, DOI 10.1007/s12088-007-0054-2; Cui GB, 2017, PLANT PHYSIOL BIOCH, V118, P138, DOI 10.1016/j.plaphy.2017.06.014; Dary M, 2010, J HAZARD MATER, V177, P323, DOI 10.1016/j.jhazmat.2009.12.035; de Freitas JR, 2000, PEDOBIOLOGIA, V44, P97, DOI 10.1078/S0031-4056(04)70031-1; de Salamone IEG, 2001, CAN J MICROBIOL, V47, P404, DOI 10.1139/w01-029; Ding F, 2017, SCI HORTIC-AMSTERDAM, V219, P264, DOI 10.1016/j.scienta.2017.03.029; Drepper T, 2002, FEMS MICROBIOL LETT, V215, P221, DOI 10.1111/j.1574-6968.2002.tb11394.x; DUBBELS R, 1995, J PINEAL RES, V18, P28, DOI 10.1111/j.1600-079X.1995.tb00136.x; Ekin Z, 2010, AFR J BIOTECHNOL, V9, P3794; Fahad S, 2015, ENVIRON SCI POLLUT R, V22, P4907, DOI 10.1007/s11356-014-3754-2; Fan JB, 2015, FRONT PLANT SCI, V6, DOI 10.3389/fpls.2015.00925; Fleta-Soriano E, 2017, J AGRON CROP SCI, V203, P286, DOI 10.1111/jac.12201; Fu QL, 2010, AGR WATER MANAGE, V97, P1994, DOI 10.1016/j.agwat.2010.02.003; Gao H, 2016, POSTHARVEST BIOL TEC, V118, P103, DOI 10.1016/j.postharvbio.2016.03.006; Ghorbanpour M, 2013, TURK J BIOL, V37, P350, DOI 10.3906/biy-1209-12; Glick BR, 2012, SCIENTIFICA, V2012, DOI 10.6064/2012/963401; Glick BR, 2005, FEMS MICROBIOL LETT, V251, P1, DOI 10.1016/j.femsle.2005.07.030; GLICK BR, 1995, CAN J MICROBIOL, V41, P109, DOI 10.1139/m95-015; Gray EJ, 2005, SOIL BIOL BIOCHEM, V37, P395, DOI 10.1016/j.soilbio.2004.08.030; Grichko VP, 2001, PLANT PHYSIOL BIOCH, V39, P11, DOI 10.1016/S0981-9428(00)01212-2; Grobelak A, 2015, ECOL ENG, V84, P22, DOI 10.1016/j.ecoleng.2015.07.019; Gu Q, 2017, PLANT SCI, V261, P28, DOI 10.1016/j.plantsci.2017.05.001; Haghighi B. J., 2011, Advances in Environmental Biology, V5, P3079; Hasan MK, 2015, FRONT PLANT SCI, V6, DOI 10.3389/fpls.2015.00601; HATTORI A, 1995, BIOCHEM MOL BIOL INT, V35, P627; Hayat R, 2010, ANN MICROBIOL, V60, P579, DOI 10.1007/s13213-010-0117-1; Hernandez-Ruiz J, 2005, J PINEAL RES, V39, P137, DOI 10.1111/j.1600-079X.2005.00226.x; Hernandez-Ruiz J, 2004, PLANTA, V220, P140, DOI 10.1007/s00425-004-1317-3; Hider RC, 2010, NAT PROD REP, V27, P637, DOI 10.1039/b906679a; Iavicoli A, 2003, MOL PLANT MICROBE IN, V16, P851, DOI 10.1094/MPMI.2003.16.10.851; Ibiene A. A., 2012, The Journal of American Science, V8, P318; Idriss EE, 2002, MICROBIOL-SGM, V148, P2097, DOI 10.1099/00221287-148-7-2097; Iriti M, 2010, J PINEAL RES, V49, P101, DOI 10.1111/j.1600-079X.2010.00777.x; Islam F, 2014, ECOTOX ENVIRON SAFE, V104, P285, DOI 10.1016/j.ecoenv.2014.03.008; Jaleel CA, 2007, COLLOID SURFACE B, V60, P7, DOI 10.1016/j.colsurfb.2007.05.012; Janas KM, 2013, ACTA PHYSIOL PLANT, V35, P3285, DOI 10.1007/s11738-013-1372-0; Jetiyanon K, 2002, BIOL CONTROL, V24, P285, DOI 10.1016/S1049-9644(02)00022-1; Jiao J, 2016, FRONT PLANT SCI, V7, DOI [10.3389/fpls.2016.01387, 10.3389/fpls.2016.02067]; Kaushik R, 2000, WORLD J MICROB BIOT, V16, P567, DOI 10.1023/A:1008901331991; Khan MS, 2007, TURK J AGRIC FOR, V31, P355; Kloepper J.W., 1978, P 4 INT C PLANT PATH, V2, P879; Kobylinska A, 2017, FRONT PLANT SCI, V8, DOI 10.3389/fpls.2017.01560; Kumar U., 2013, POPULAR KHETI, V1, P37; Lee K, 2017, J PINEAL RES, V63, DOI 10.1111/jpi.12441; LERNER AB, 1958, J AM CHEM SOC, V80, P2587, DOI 10.1021/ja01543a060; Li C, 2015, J EXP BOT, V66, P669, DOI 10.1093/jxb/eru476; Li C, 2012, J PINEAL RES, V53, P298, DOI 10.1111/j.1600-079X.2012.00999.x; Li H, 2016, FRONT PLANT SCI, V7, DOI 10.3389/fpls.2016.01231; Liang CZ, 2015, J PINEAL RES, V59, P91, DOI 10.1111/jpi.12243; Lim JH, 2013, PLANT PATHOLOGY J, V29, P201, DOI 10.5423/PPJ.SI.02.2013.0021; Liu JL, 2019, J AGR FOOD CHEM, V67, P2279, DOI 10.1021/acs.jafc.8b06580; Liu JL, 2015, PLANT GROWTH REGUL, V77, P317, DOI 10.1007/s10725-015-0066-6; Lopez-Bucio J, 2007, MOL PLANT MICROBE IN, V20, P207, DOI 10.1094/MPMI-20-2-0207; Ma YE, 2017, FRONT PLANT SCI, V7, DOI 10.3389/fpls.2016.02068; MacMillan J, 2002, J PLANT GROWTH REGUL, V21, P242, DOI 10.1007/s00344-003-0004-0; Maldonado MD, 2009, CLIN NUTR, V28, P188, DOI 10.1016/j.clnu.2009.02.001; Mantelin S, 2004, J EXP BOT, V55, P27, DOI 10.1093/jxb/erh010; Meng JF, 2014, J PINEAL RES, V57, P200, DOI 10.1111/jpi.12159; Meunchang S, 2006, PLANT SOIL, V280, P171, DOI 10.1007/s11104-005-2949-1; Mirza MS, 2001, PLANT SOIL, V237, P47, DOI 10.1023/A:1013388619231; Murch SJ, 2002, NATURWISSENSCHAFTEN, V89, P555, DOI 10.1007/s00114-002-0376-1; Nawaz MA, 2016, FRONT PLANT SCI, V6, DOI 10.3389/fpls.2015.01230; Nayani Seema, 1998, Indian Journal of Experimental Biology, V36, P836; Oba S, 2008, J PINEAL RES, V45, P17, DOI 10.1111/j.1600-079X.2007.00549.x; Park S, 2013, J PINEAL RES, V54, P258, DOI 10.1111/j.1600-079X.2012.01029.x; Park S, 2012, J PINEAL RES, V53, P385, DOI 10.1111/j.1600-079X.2012.01008.x; Park S, 2009, PLANTA, V230, P1197, DOI 10.1007/s00425-009-1015-2; Pathak A., 2004, INT RICE RES NOTES, V29, P6; Posmyk MM, 2008, J PINEAL RES, V45, P24, DOI 10.1111/j.1600-079X.2007.00552.x; Posmyk MM, 2009, J PINEAL RES, V46, P214, DOI 10.1111/j.1600-079X.2008.00652.x; Qureshi MA, 2012, J ANIM PLANT SCI-PAK, V22, P204; RAJ J, 1981, SOIL BIOL BIOCHEM, V13, P105, DOI 10.1016/0038-0717(81)90004-3; Ramamoorthy V, 2001, CROP PROT, V20, P1, DOI 10.1016/S0261-2194(00)00056-9; Recep K, 2009, BIOL CONTROL, V50, P194, DOI 10.1016/j.biocontrol.2009.04.004; Reiter RJ, 2015, MOLECULES, V20, P7396, DOI 10.3390/molecules20047396; Rodriguez H, 1999, BIOTECHNOL ADV, V17, P319, DOI 10.1016/S0734-9750(99)00014-2; Ryu CM, 2005, PLANT SOIL, V268, P285, DOI 10.1007/s11104-004-0301-9; Ryu CM, 2004, PLANT PHYSIOL, V134, P1017, DOI 10.1104/pp.103.026583; SABER MSM, 1977, PLANT SOIL, V47, P335, DOI 10.1007/BF00011492; Safronova VI, 2006, BIOL FERT SOILS, V42, P267, DOI 10.1007/s00374-005-0024-y; Saleem M, 2007, J IND MICROBIOL BIOT, V34, P635, DOI 10.1007/s10295-007-0240-6; Saravanakumar D, 2008, J APPL ENTOMOL, V132, P469, DOI 10.1111/j.1439-0418.2008.01278.x; Sarropoulou VN, 2012, J PINEAL RES, V52, P38, DOI 10.1111/j.1600-079X.2011.00914.x; Sarrou E, 2014, TURK J BOT, V38, P293, DOI 10.3906/bot-1302-55; Sharif R, 2018, MOLECULES, V23, DOI 10.3390/molecules23092352; Sharma PK, 2000, APPL ENVIRON MICROB, V66, P3083, DOI 10.1128/AEM.66.7.3083-3087.2000; Shi HT, 2017, FRONT PLANT SCI, V8, DOI 10.3389/fpls.2017.01666; Shi H, 2016, FRONT PLANT SCI, V7, DOI 10.3389/fpls.2016.01124; Shi HT, 2015, J PINEAL RES, V59, P102, DOI 10.1111/jpi.12244; Shi HT, 2015, J PINEAL RES, V58, P335, DOI 10.1111/jpi.12219; Siddiqui IA, 2004, J PHYTOPATHOL, V152, P48, DOI 10.1046/j.1439-0434.2003.00800.x; Siebner-Freibach H, 2003, PLANT SOIL, V251, P115, DOI 10.1023/A:1022984431626; Sindhu SS, 2002, BIOL PLANTARUM, V45, P117, DOI 10.1023/A:1015117027863; Singh JS, 2011, AGR ECOSYST ENVIRON, V140, P339, DOI 10.1016/j.agee.2011.01.017; Spaepen S, 2011, CSH PERSPECT BIOL, V3, DOI 10.1101/cshperspect.a001438; Sriprang R, 2002, J BIOTECHNOL, V99, P279, DOI 10.1016/S0168-1656(02)00219-5; Szafranska K, 2016, FRONT PLANT SCI, V7, DOI 10.3389/fpls.2016.01663; Tal O, 2011, J EXP BOT, V62, P1903, DOI 10.1093/jxb/erq378; Tan DX, 2007, FASEB J, V21, P1724, DOI 10.1096/fj.06-7745com; Tan DX, 2015, MOLECULES, V20, P18886, DOI 10.3390/molecules201018886; Tan DX, 2012, J EXP BOT, V63, P577, DOI 10.1093/jxb/err256; Tan DX, 2007, PLANT SIGNAL BEHAV, V2, P514, DOI 10.4161/psb.2.6.4639; Theocharis A, 2012, MOL PLANT MICROBE IN, V25, P241, DOI 10.1094/MPMI-05-11-0124; Trabelsi D, 2012, SOIL BIOL BIOCHEM, V54, P1, DOI 10.1016/j.soilbio.2012.05.013; Tsavkelova EA, 2006, APPL BIOCHEM MICRO+, V42, P117, DOI 10.1134/S0003683806020013; van Loon L. C., 2004, INCREASED PLANT FITN, P177; VANPEER R, 1991, PHYTOPATHOLOGY, V81, P728, DOI 10.1094/Phyto-81-728; VANTASSEL DL, 1995, PLANT PHYSIOL, V108, P101; Vazquez P, 2000, BIOL FERT SOILS, V30, P460, DOI 10.1007/s003740050024; Vejan P, 2016, MOLECULES, V21, DOI 10.3390/molecules21050573; Vessey JK, 2003, PLANT SOIL, V255, P571, DOI 10.1023/A:1026037216893; Wang L, 2017, J PINEAL RES, V63, DOI 10.1111/jpi.12429; Wang L, 2014, J PINEAL RES, V56, P134, DOI 10.1111/jpi.12105; Wang P, 2013, J PINEAL RES, V55, P424, DOI 10.1111/jpi.12091; Wang P, 2012, J PINEAL RES, V53, P11, DOI 10.1111/j.1600-079X.2011.00966.x; Wei W, 2015, J EXP BOT, V66, P695, DOI 10.1093/jxb/eru392; Xavier LJC, 2003, SOIL BIOL BIOCHEM, V35, P471, DOI 10.1016/S0038-0717(03)00003-8; Yazdani MA, 2009, P WORLD ACAD SCI ENG, V37, P90; Ye TT, 2017, FRONT PLANT SCI, V8, DOI 10.3389/fpls.2017.00064; Yin LH, 2013, J PINEAL RES, V54, P426, DOI 10.1111/jpi.12038; Zafar-ul-Hye M, 2007, SOIL ENVRON, V26, P81; Zaidi A, 2015, SCI HORTIC-AMSTERDAM, V193, P231, DOI 10.1016/j.scienta.2015.07.020; Zhang HJ, 2014, J PINEAL RES, V57, P269, DOI 10.1111/jpi.12167; Zhang N, 2016, FRONT PLANT SCI, V7, DOI 10.3389/fpls.2016.00197; Zhang N, 2013, J PINEAL RES, V54, P15, DOI 10.1111/j.1600-079X.2012.01015.x; Zhao Y, 2011, J PINEAL RES, V50, P83, DOI 10.1111/j.1600-079X.2010.00817.x; Zheng XD, 2017, FRONT PLANT SCI, V8, DOI 10.3389/fpls.2017.00483; Zhuang XL, 2007, ENVIRON INT, V33, P406, DOI 10.1016/j.envint.2006.12.005; Zuo BX, 2014, J PINEAL RES, V57, P408, DOI 10.1111/jpi.12180</t>
  </si>
  <si>
    <t>Acuna-Castroviejo D, 2001, J PINEAL RES, V30, P65, DOI 10.1034/j.1600-079X.2001.300201.x; Acuna-Castroviejo D, 2018, MELATON RES, V1, P21, DOI [10.32794/mr11250002, DOI 10.32794/MR11250002]; Archibald JM, 2015, CURR BIOL, V25, pR911, DOI 10.1016/j.cub.2015.07.055; Arnao MB, 2015, J PINEAL RES, V59, P133, DOI 10.1111/jpi.12253; Arnao MB, 2013, J PINEAL RES, V55, P149, DOI 10.1111/jpi.12055; Alkozi HA, 2018, EXPERT OPIN DRUG DIS, V13, P241, DOI 10.1080/17460441.2018.1419184; AXELROD J, 1960, SCIENCE, V131, P1312, DOI 10.1126/science.131.3409.1312; Back K, 2016, J PINEAL RES, V61, P426, DOI 10.1111/jpi.12364; Baler R, 1999, BIOL CELL, V91, P699, DOI 10.1016/S0248-4900(00)88533-0; Arnao MB, 2013, FOOD CHEM, V138, P1212, DOI 10.1016/j.foodchem.2012.10.077; BENITEZKING G, 1993, LIFE SCI, V53, P201, DOI 10.1016/0024-3205(93)90670-X; Benleulmi-Chaachoua A, 2016, J PINEAL RES, V60, P95, DOI 10.1111/jpi.12294; Bizzarri M, 2013, EXPERT OPIN THER TAR, V17, P1483, DOI 10.1517/14728222.2013.834890; Bochkov Denis V, 2012, J Chem Biol, V5, P5, DOI 10.1007/s12154-011-0064-8; Bondy SC, 2018, INT J MOL SCI, V19, DOI 10.3390/ijms19082205; Boutin JA, 2008, ARCH BIOCHEM BIOPHYS, V477, P12, DOI 10.1016/j.abb.2008.04.040; Boutin JA, 2019, J PHARMACOL EXP THER, V368, P59, DOI 10.1124/jpet.118.253260; Boutin JA, 2016, EXPERT OPIN THER TAR, V20, P303, DOI 10.1517/14728222.2016.1091882; Brown PN, 2012, PLANTA MED, V78, P630, DOI 10.1055/s-0031-1298239; Burke Z, 1999, J NEUROCHEM, V73, P1343, DOI 10.1046/j.1471-4159.1999.0731343.x; Byeon Y, 2016, J PINEAL RES, V60, P348, DOI 10.1111/jpi.12317; Byeon Y, 2016, J PINEAL RES, V60, P65, DOI 10.1111/jpi.12289; Byeon Y, 2015, J EXP BOT, V66, P6917, DOI 10.1093/jxb/erv396; Byeon Y, 2015, J PINEAL RES, V58, P470, DOI 10.1111/jpi.12232; Byeon Y, 2015, J EXP BOT, V66, P709, DOI 10.1093/jxb/eru357; Byeon Y, 2014, J PINEAL RES, V57, P219, DOI 10.1111/jpi.12160; Byeon Y, 2014, J PINEAL RES, V56, P275, DOI 10.1111/jpi.12120; Byeon Y, 2014, J PINEAL RES, V56, P189, DOI 10.1111/jpi.12111; Byeon Y, 2014, J PINEAL RES, V56, P107, DOI 10.1111/jpi.12103; Byeon Y, 2013, J PINEAL RES, V55, P371, DOI 10.1111/jpi.12080; Cai SY, 2017, J PINEAL RES, V62, DOI 10.1111/jpi.12387; CARDINALI DP, 1978, J NEURAL TRANSM, P175; Carrillo-Vico A, 2006, CURR OPIN INVEST DR, V7, P423; Case AJ, 2017, ANTIOXIDANTS-BASEL, V6, DOI 10.3390/antiox6040082; Cassagnes LE, 2018, FREE RADICAL BIO MED, V120, P56, DOI 10.1016/j.freeradbiomed.2018.03.002; Casteilla L, 2001, IUBMB LIFE, V52, P181, DOI 10.1080/15216540152845984; Choi GH, 2017, J PINEAL RES, V63, DOI 10.1111/jpi.12412; Chong NW, 2000, J BIOL CHEM, V275, P32991, DOI 10.1074/jbc.M005671200; Claustrat B, 2005, SLEEP MED REV, V9, P11, DOI 10.1016/j.smrv.2004.08.001; Claustrat B, 2015, NEUROCHIRURGIE, V61, P77, DOI 10.1016/j.neuchi.2015.03.002; Coon SL, 2006, MOL CELL ENDOCRINOL, V252, P2, DOI 10.1016/j.mce.2006.03.039; Cruz-Machado SD, 2017, SCI REP-UK, V7, DOI 10.1038/s41598-017-02286-y; Csaba G, 2015, ACTA MICROBIOL IMM H, V62, P93, DOI 10.1556/030.62.2015.2.1; Cutando A, 2011, ARCH ORAL BIOL, V56, P944, DOI 10.1016/j.archoralbio.2011.03.004; DELUCA V, 1989, P NATL ACAD SCI USA, V86, P2582; Dharmaraja AT, 2017, J MED CHEM, V60, P3221, DOI 10.1021/acs.jmedchem.6b01243; DODT E, 1982, EXPERIENTIA, V38, P996, DOI 10.1007/BF01955342; Donaghy L, 2015, FISH SHELLFISH IMMUN, V42, P91, DOI 10.1016/j.fsi.2014.10.030; DUBBELS R, 1995, J PINEAL RES, V18, P28, DOI 10.1111/j.1600-079X.1995.tb00136.x; Dubocovich ML, 2010, PHARMACOL REV, V62, P343, DOI 10.1124/pr.110.002832; Ebihara S, 1997, BIOL SIGNAL, V6, P233; Esser C, 2004, MOL BIOL EVOL, V21, P1643, DOI 10.1093/molbev/msh160; Estrada-Rodgers L, 1998, GENE EXPRESSION, V7, P13; Falcon J, 2014, P NATL ACAD SCI USA, V111, P314, DOI 10.1073/pnas.1312634110; Fuhrberg B, 1997, BIOL RHYTHM RES, V28, P144, DOI 10.1076/brhm.28.1.144.12978; Galano A, 2018, J PINEAL RES, V65, DOI 10.1111/jpi.12514; Galano A, 2018, MOLECULES, V23, DOI 10.3390/molecules23030530; Galano A, 2013, J PINEAL RES, V54, P245, DOI 10.1111/jpi.12010; Ganguly S, 2005, P NATL ACAD SCI USA, V102, P1222, DOI 10.1073/pnas.0406871102; Gentil J, 2017, PROTOPLASMA, V254, P1835, DOI 10.1007/s00709-017-1098-8; Gonzalez-Gonzalez A, 2018, MOLECULES, V23, DOI 10.3390/molecules23020336; Haque R, 2011, J NEUROCHEM, V119, P6, DOI 10.1111/j.1471-4159.2011.07397.x; Hardeland R, 2008, CELL MOL LIFE SCI, V65, P2001, DOI 10.1007/s00018-008-8001-x; Hardeland R, 1996, BRAZ J MED BIOL RES, V29, P119; Hardeland R., 2018, MELATONIN RES, V65, DOI [10.32794/mr11250005, DOI 10.32794/MR11250005]; Hardeland R., 2007, FUNCT PLANT SCI BIOT, V1, P32; Hardeland R, 2017, MOLECULES, V22, DOI 10.3390/molecules22112015; Hardeland R, 2016, FRONT PLANT SCI, V7, DOI 10.3389/fpls.2016.00198; Hardeland R, 2015, J EXP BOT, V66, P627, DOI 10.1093/jxb/eru386; Hardeland R, 2009, J PINEAL RES, V47, P109, DOI 10.1111/j.1600-079X.2009.00701.x; Hardeland R, 2009, BIOFACTORS, V35, P183, DOI 10.1002/biof.23; HATTORI A, 1995, BIOCHEM MOL BIOL INT, V35, P627; Hevia D, 2014, PLOS ONE, V9, DOI 10.1371/journal.pone.0109257; Hill SM, 2015, ENDOCR-RELAT CANCER, V22, pR183, DOI 10.1530/ERC-15-0030; Hill SM, 2009, INTEGR CANCER THER, V8, P337, DOI 10.1177/1534735409353332; Hu W, 2017, J AGR FOOD CHEM, V65, P9987, DOI 10.1021/acs.jafc.7b03354; Huo XK, 2017, J PINEAL RES, V62, DOI 10.1111/jpi.12390; Imre V, 2011, PHYSIOL PLANTARUM, V142, P6, DOI 10.1111/j.1399-3054.2011.01454.x; Izon G, 2017, P NATL ACAD SCI USA, V114, pE2571, DOI 10.1073/pnas.1618798114; Jockers R, 2008, BRIT J PHARMACOL, V154, P1182, DOI 10.1038/bjp.2008.184; Jockers R, 2016, BRIT J PHARMACOL, V173, P2702, DOI 10.1111/bph.13536; Johnson CH, 2004, CURR ISSUES MOL BIOL, V6, P103; Jou MJ, 2007, J PINEAL RES, V43, P389, DOI 10.1111/j.1600-079X.2007.00490.x; Jou MJ, 2019, J PINEAL RES, V66, DOI 10.1111/jpi.12538; Kang K, 2013, J PINEAL RES, V55, P7, DOI 10.1111/jpi.12011; Kang K, 2011, J PINEAL RES, V50, P304, DOI 10.1111/j.1600-079X.2010.00841.x; Kim TD, 2007, GENE DEV, V21, P797, DOI 10.1101/gad.1519507; Klein D C, 1970, Adv Biochem Psychopharmacol, V3, P241; Klein DC, 2007, J BIOL CHEM, V282, P4233, DOI 10.1074/jbc.R600036200; Klein DC, 2006, CHRONOBIOL INT, V23, P5, DOI 10.1080/07420520500545839; Kolar J, 2005, J PINEAL RES, V39, P333, DOI 10.1111/j.1600-079X.2005.00276.x; Kolar J, 1999, ADV EXP MED BIOL, V460, P391; Korkmaz A, 2009, MOL MED, V15, P43, DOI 10.2119/molmed.2008.00117; KRAMM CM, 1993, CELL TISSUE RES, V274, P71, DOI 10.1007/BF00327987; Kriegsfeld LJ, 2015, FRONT NEUROENDOCRIN, V37, P65, DOI 10.1016/j.yfrne.2014.12.001; Kump LR, 2007, NATURE, V448, P1033, DOI 10.1038/nature06058; Kurland CG, 2000, MICROBIOL MOL BIOL R, V64, P786, DOI 10.1128/MMBR.64.4.786-820.2000; Latifi A, 2009, FEMS MICROBIOL REV, V33, P258, DOI 10.1111/j.1574-6976.2008.00134.x; LECHARNY A, 1984, PHYSIOL PLANTARUM, V60, P437, DOI 10.1111/j.1399-3054.1984.tb06089.x; Lee HY, 2017, J PINEAL RES, V62, DOI 10.1111/jpi.12379; Lee HY, 2014, J PINEAL RES, V57, P418, DOI 10.1111/jpi.12181; Lee K, 2018, J PINEAL RES, V64, DOI 10.1111/jpi.12460; Lee K, 2017, J PINEAL RES, V63, DOI 10.1111/jpi.12441; Lee K, 2017, J PINEAL RES, V62, DOI 10.1111/jpi.12392; Lee K, 2016, J PINEAL RES, V61, P470, DOI 10.1111/jpi.12361; Leja-Szpak A, 2010, J PINEAL RES, V49, P248, DOI 10.1111/j.1600-079X.2010.00789.x; Leon J, 2005, J PINEAL RES, V38, P1, DOI 10.1111/j.1600-079X.2004.00181.x; LERNER AB, 1958, J AM CHEM SOC, V80, P2587, DOI 10.1021/ja01543a060; Li GL, 2018, SCI NAT-HEIDELBERG, V105, DOI 10.1007/s00114-018-1546-0; Li MQ, 2016, J PINEAL RES, V61, P291, DOI 10.1111/jpi.12346; Liang CZ, 2017, FRONT PLANT SCI, V8, DOI 10.3389/fpls.2017.00134; Liu J, 2017, GENES BRAIN BEHAV, V16, P546, DOI 10.1111/gbb.12369; Liu JB, 2016, ANNU REV PHARMACOL, V56, P361, DOI 10.1146/annurev-pharmtox-010814-124742; Liu TC, 2005, J PINEAL RES, V39, P91, DOI 10.1111/j.1600-079X.2005.00223.x; Lochner A, 2018, J PINEAL RES, V65, DOI 10.1111/jpi.12490; Luo GM, 2016, SCI ADV, V2, DOI 10.1126/sciadv.1600134; Maciel FE, 2014, INT J MOL SCI, V15, P22405, DOI 10.3390/ijms151222405; Majidinia M, 2018, AGEING RES REV, V47, P198, DOI 10.1016/j.arr.2018.07.010; Manchester LC, 2000, LIFE SCI, V67, P3023, DOI 10.1016/S0024-3205(00)00896-1; Manchester LC, 1995, CELL MOL BIOL RES, V41, P391; Manchester LC, 2015, J PINEAL RES, V59, P403, DOI 10.1111/jpi.12267; Margulis L, 1975, Symp Soc Exp Biol, P21; Markus RP, 2018, BRIT J PHARMACOL, V175, P3239, DOI 10.1111/bph.14083; Markus RP, 2013, INT J MOL SCI, V14, P10979, DOI 10.3390/ijms140610979; Mayo JC, 2017, J PINEAL RES, V62, DOI 10.1111/jpi.12373; Mehta MM, 2017, NAT REV IMMUNOL, V17, P608, DOI 10.1038/nri.2017.66; Mendivil-Perez M, 2017, J PINEAL RES, V63, DOI 10.1111/jpi.12415; Mendoza-Vargas L, 2009, COMP BIOCHEM PHYS A, V154, P486, DOI 10.1016/j.cbpa.2009.07.025; Menendez-Menendez J, 2018, INT J ENDOCRINOL, V2018, DOI 10.1155/2018/3271948; Moore RY, 1996, BEHAV BRAIN RES, V73, P125; Mori T, 2015, CURR BIOL, V25, pR842, DOI 10.1016/j.cub.2015.08.026; Murch SJ, 1997, LANCET, V350, P1598, DOI 10.1016/S0140-6736(05)64014-7; Murch SJ, 2000, PLANT CELL REP, V19, P698, DOI 10.1007/s002990000206; Muxel SM, 2016, J PINEAL RES, V60, P394, DOI 10.1111/jpi.12321; Muxel SM, 2012, PLOS ONE, V7, DOI 10.1371/journal.pone.0052010; Nabavi SM, 2019, CRIT REV FOOD SCI, V59, pS4, DOI 10.1080/10408398.2018.1487927; Najafi M, 2017, INFLAMMOPHARMACOLOGY, V25, P403, DOI 10.1007/s10787-017-0332-5; Oishi A, 2018, INT REV CEL MOL BIO, V338, P59, DOI 10.1016/bs.ircmb.2018.02.002; Oksche A., 1991, SUPRACHIASMATIC NUCL, P5; Onaolapo AY, 2018, WORLD J DIABETES, V9, P99, DOI 10.4239/wjd.v9.i7.99; Park M, 2008, BIOSCI BIOTECH BIOCH, V72, P2456, DOI 10.1271/bbb.80220; Park S, 2013, J PINEAL RES, V54, P258, DOI 10.1111/j.1600-079X.2012.01029.x; Park S, 2013, J PINEAL RES, V54, P139, DOI 10.1111/j.1600-079X.2012.01019.x; Pevet P, 2017, BEST PRACT RES CL EN, V31, P547, DOI 10.1016/j.beem.2017.10.010; Poeggeler B, 2005, ENDOCRINE, V27, P201, DOI 10.1385/ENDO:27:2:201; POEGGELER B, 1993, J PINEAL RES, V14, P151, DOI 10.1111/j.1600-079X.1993.tb00498.x; Pozdeyev N, 2006, J NEUROSCI, V26, P9153, DOI 10.1523/JNEUROSCI.1384-06.2006; Pshenichnyuk SA, 2017, J PHYS CHEM B, V121, P3965, DOI 10.1021/acs.jpcb.7b01408; Quintana C, 2016, J PINEAL RES, V61, P381, DOI 10.1111/jpi.12356; Vielma JR, 2014, ACTA TROP, V137, P31, DOI 10.1016/j.actatropica.2014.04.021; Reiter RJ, 2007, ADV MED SCI-POLAND, V52, P11; Reiter R.J., 2017, CURR TRENDS ENDOCRIN, V9, P45; Reiter R.J., 2018, MELATONIN RES, V1, P59, DOI [10.32794/mr11250004, DOI 10.32794/MR11250004]; REITER RJ, 1981, AM J ANAT, V162, P287, DOI 10.1002/aja.1001620402; REITER RJ, 1966, ENDOCRINOLOGY, V79, P1168, DOI 10.1210/endo-79-6-1168; Reiter RJ, 2001, NUTR REV, V59, P286, DOI 10.1111/j.1753-4887.2001.tb07018.x; REITER RJ, 1991, MOL CELL ENDOCRINOL, V79, pC153, DOI 10.1016/0303-7207(91)90087-9; REITER RJ, 1992, CHRONOBIOL INT, V9, P314, DOI 10.3109/07420529209064541; Reiter RJ, 2018, INT J MOL SCI, V19, DOI 10.3390/ijms19082439; Reiter RJ, 2017, CELL MOL LIFE SCI, V74, P3863, DOI 10.1007/s00018-017-2609-7; Reiter RJ, 2016, J PINEAL RES, V61, P253, DOI 10.1111/jpi.12360; Reiter RJ, 2015, MOLECULES, V20, P7396, DOI 10.3390/molecules20047396; Reiter RJ, 2014, PHYSIOLOGY, V29, P325, DOI 10.1152/physiol.00011.2014; Reiter RJ, 2013, MINI-REV MED CHEM, V13, P373; Reybier K, 2011, FREE RADICAL RES, V45, P1184, DOI 10.3109/10715762.2011.605788; RODRIGUEZ IR, 1994, J BIOL CHEM, V269, P31969; ROTH JJ, 1980, SCIENCE, V210, P548, DOI 10.1126/science.7423204; Schomerus C, 2005, ANN NY ACAD SCI, V1057, P372, DOI 10.1196/annals.1356.028; Scortegagna M, 1999, MOL BRAIN RES, V73, P144, DOI 10.1016/S0169-328X(99)00257-0; Seematter G, 2004, CURR OPIN CLIN NUTR, V7, P169, DOI 10.1097/00075197-200403000-00011; Shi H, 2016, FRONT PLANT SCI, V7, DOI 10.3389/fpls.2016.01124; Shi HT, 2015, J PINEAL RES, V59, P334, DOI 10.1111/jpi.12262; Shi HT, 2015, J PINEAL RES, V59, P102, DOI 10.1111/jpi.12244; Shi HT, 2015, J PINEAL RES, V59, P120, DOI 10.1111/jpi.12246; Shi HT, 2015, J PINEAL RES, V58, P335, DOI 10.1111/jpi.12219; Shi HT, 2015, J EXP BOT, V66, P681, DOI 10.1093/jxb/eru373; Shi HT, 2015, J PINEAL RES, V58, P26, DOI 10.1111/jpi.12188; Shi L, 2015, CURR OPIN CELL BIOL, V33, P125, DOI 10.1016/j.ceb.2015.02.003; Simonneaux V, 2011, ENDOCRINOLOGY, V152, P1734, DOI 10.1210/en.2011-0226; Slominski RM, 2012, MOL CELL ENDOCRINOL, V351, P152, DOI 10.1016/j.mce.2012.01.004; Su SC, 2017, J PINEAL RES, V62, DOI 10.1111/jpi.12370; Suofu Y, 2017, P NATL ACAD SCI USA, V114, pE7997, DOI 10.1073/pnas.1705768114; Tamtaji OR, 2019, J CELL PHYSIOL, V234, P7788, DOI 10.1002/jcp.27698; Tan DX, 2007, FASEB J, V21, P1724, DOI 10.1096/fj.06-7745com; Tan DX, 2016, J PINEAL RES, V61, P27, DOI 10.1111/jpi.12336; Tan DX, 2015, MOLECULES, V20, P18886, DOI 10.3390/molecules201018886; Tan DX, 2014, INT J MOL SCI, V15, P15858, DOI 10.3390/ijms150915858; Tan DX, 2013, J PINEAL RES, V54, P127, DOI 10.1111/jpi.12026; Tan DX, 2012, J EXP BOT, V63, P577, DOI 10.1093/jxb/err256; Tan DX, 2010, BIOL REV, V85, P607, DOI 10.1111/j.1469-185X.2009.00118.x; Tan DX, 2003, J PINEAL RES, V34, P75, DOI 10.1034/j.1600-079X.2003.02111.x; Tan DX, 2005, ENDOCRINE, V27, P149, DOI 10.1385/ENDO:27:2:149; Tan DX, 2019, MELATONIN RES, V2, P44, DOI [10.32794/nr11250011, DOI 10.32794/mr11250011]; Taverne YJ, 2018, BIOESSAYS, V40, DOI 10.1002/bies.201700158; Tosches MA, 2014, CELL, V159, P46, DOI 10.1016/j.cell.2014.07.042; Tosini G, 2014, BIOESSAYS, V36, P778, DOI 10.1002/bies.201400017; Treberg JR, 2018, COMP BIOCHEM PHYS B, V224, P121, DOI 10.1016/j.cbpb.2017.12.013; Vass I, 2012, BBA-BIOENERGETICS, V1817, P209, DOI 10.1016/j.bbabio.2011.04.014; Venegas C, 2012, J PINEAL RES, V52, P217, DOI 10.1111/j.1600-079X.2011.00931.x; Wang L, 2017, J PINEAL RES, V63, DOI 10.1111/jpi.12429; Wang RX, 2015, ONCOL REP, V34, P2541, DOI 10.3892/or.2015.4238; Wei J, 2018, J PINEAL RES, V65, DOI 10.1111/jpi.12500; Wei YX, 2018, J PINEAL RES, V64, DOI 10.1111/jpi.12454; Wei YX, 2017, J EXP BOT, V68, P4997, DOI 10.1093/jxb/erx305; WEISSBACH H, 1960, BIOCHIM BIOPHYS ACTA, V43, P352, DOI 10.1016/0006-3002(60)90453-4; Wu YH, 2013, J AFFECT DISORDERS, V148, P357, DOI 10.1016/j.jad.2012.12.025; Ye TT, 2019, J PINEAL RES, V66, DOI 10.1111/jpi.12531; Yu Y, 2018, MOLECULES, V23, DOI 10.3390/molecules23081887; Zhang JL, 2018, J PINEAL RES, V65, DOI 10.1111/jpi.12481; Zhang N, 2017, SCI REP-UK, V7, DOI 10.1038/s41598-017-00566-1; Zhang N, 2015, J EXP BOT, V66, P647, DOI 10.1093/jxb/eru336; Zhao YC, 2017, J PINEAL RES, V62, DOI 10.1111/jpi.12378; Zheng XD, 2017, SCI REP-UK, V7, DOI 10.1038/srep41236; Zuo BX, 2014, J PINEAL RES, V57, P408, DOI 10.1111/jpi.12180</t>
  </si>
  <si>
    <t>ADAMS P, 1992, PLANT CELL PHYSIOL, V33, P1215; Afreen F, 2006, J PINEAL RES, V41, P108, DOI 10.1111/j.1600-079X.2006.00337.x; Alvarez-Diduk R, 2015, J PHYS CHEM B, V119, P8535, DOI 10.1021/acs.jpcb.5b04920; Amtmann A, 1999, ADV BOT RES, V29, P75; Apse MP, 1999, SCIENCE, V285, P1256, DOI 10.1126/science.285.5431.1256; Arnao MB, 2009, J PINEAL RES, V46, P58, DOI 10.1111/j.1600-079X.2008.00625.x; Arnao MB, 2007, J PINEAL RES, V42, P147, DOI 10.1111/j.1600-079X.2006.00396.x; Arnao MB, 2015, J PINEAL RES, V59, P133, DOI 10.1111/jpi.12253; Arnao MB, 2013, J PINEAL RES, V55, P149, DOI 10.1111/jpi.12055; Arnao MB, 2009, J PINEAL RES, V46, P295, DOI 10.1111/j.1600-079X.2008.00660.x; Bajwa VS, 2014, J PINEAL RES, V56, P238, DOI 10.1111/jpi.12115; Arnao MB, 2013, FOOD CHEM, V138, P1212, DOI 10.1016/j.foodchem.2012.10.077; Beilby MJ, 2015, PLANT SIGNAL BEHAV, V10, DOI 10.1080/15592324.2015.1082697; Blokhina O, 2003, ANN BOT-LONDON, V91, P179, DOI 10.1093/aob/mcf118; Boccalandro HE, 2011, J PINEAL RES, V51, P226, DOI 10.1111/j.1600-079X.2011.00884.x; Brainard GC, 2001, J NEUROSCI, V21, P6405; BRUGGER P, 1995, LANCET, V345, P1408, DOI 10.1016/S0140-6736(95)92600-3; BRUGNOLI E, 1991, PLANT PHYSIOL, V95, P628, DOI 10.1104/pp.95.2.628; Byeon Y, 2015, J PINEAL RES, V58, P470, DOI 10.1111/jpi.12232; Byeon Y, 2014, J PINEAL RES, V56, P189, DOI 10.1111/jpi.12111; Byeon Y, 2012, J PINEAL RES, V53, P107, DOI 10.1111/j.1600-079X.2012.00976.x; Cai SY, 2017, J PINEAL RES, V62, DOI 10.1111/jpi.12387; Cardinali DP, 2002, NEUROENDOCRINOL LETT, V23, P20; Chen GF, 2003, LIFE SCI, V73, P19, DOI 10.1016/S0024-3205(03)00252-2; Chen L, 2017, FRONT PLANT SCI, V8, DOI 10.3389/fpls.2017.02038; Chen M, 2018, INT J MOL SCI, V19, DOI 10.3390/ijms19113668; Chen M, 2010, ACTA PHYSIOL PLANT, V32, P27, DOI 10.1007/s11738-009-0371-7; Chen Q, 2009, J PLANT PHYSIOL, V166, P324, DOI 10.1016/j.jplph.2008.06.002; Chen TS, 2016, FUNCT PLANT BIOL, V43, P244, DOI 10.1071/FP15120; Ding F, 2010, S AFR J BOT, V76, P95, DOI 10.1016/j.sajb.2009.09.001; DOLLINS AB, 1994, P NATL ACAD SCI USA, V91, P1824, DOI 10.1073/pnas.91.5.1824; Domingos P, 2015, MOL PLANT, V8, P506, DOI 10.1016/j.molp.2014.12.010; Duan HM, 2018, PLANT PHYSIOL BIOCH, V127, P231, DOI 10.1016/j.plaphy.2018.03.030; Dubois M, 2018, TRENDS PLANT SCI, V23, P311, DOI 10.1016/j.tplants.2018.01.003; Fan JB, 2015, FRONT PLANT SCI, V6, DOI 10.3389/fpls.2015.00925; Feng ZT, 2014, PHOTOSYNTHETICA, V52, P313, DOI 10.1007/s11099-014-0032-y; Feng ZT, 2015, PLANT SCI, V238, P286, DOI 10.1016/j.plantsci.2015.06.021; Feng ZT, 2014, ACTA PHYSIOL PLANT, V36, P2729, DOI 10.1007/s11738-014-1644-3; Hernandez IG, 2015, PLANT PHYSIOL BIOCH, V94, P191, DOI 10.1016/j.plaphy.2015.06.011; Gilroy S, 2016, PLANT PHYSIOL, V171, P1606, DOI 10.1104/pp.16.00434; Guo JR, 2018, FUNCT PLANT BIOL, V45, P350, DOI [10.1071/fp17181, 10.1071/FP17181]; Guo JR, 2015, SEED SCI RES, V25, P335, DOI 10.1017/S0960258515000239; Guo YY, 2018, PHOTOSYNTHETICA, V56, P861, DOI 10.1007/s11099-017-0741-0; Han N, 2012, PLANT MOL BIOL REP, V30, P470, DOI 10.1007/s11105-011-0353-y; Han N, 2011, PLANT MOL BIOL REP, V29, P449, DOI 10.1007/s11105-010-0244-7; Hardeland R, 2017, MOLECULES, V22, DOI 10.3390/molecules22112015; Hardeland R, 2016, FRONT PLANT SCI, V7, DOI 10.3389/fpls.2016.00198; HATTORI A, 1995, BIOCHEM MOL BIOL INT, V35, P627; Hernandez-Ruiz J, 2008, J AGR FOOD CHEM, V56, P10567, DOI 10.1021/jf8022063; Hernandez-Ruiz J, 2005, J PINEAL RES, V39, P137, DOI 10.1111/j.1600-079X.2005.00226.x; Hernandez-Ruiz J, 2004, PLANTA, V220, P140, DOI 10.1007/s00425-004-1317-3; Hernandez-Ruiz J, 2008, PLANT GROWTH REGUL, V55, P29, DOI 10.1007/s10725-008-9254-y; Kang K, 2011, J PINEAL RES, V50, P304, DOI 10.1111/j.1600-079X.2010.00841.x; Kang K, 2010, J PINEAL RES, V49, P176, DOI 10.1111/j.1600-079X.2010.00783.x; Kobylinska A, 2018, J PINEAL RES, V64, DOI 10.1111/jpi.12466; Kolar J, 1997, PHYTOCHEMISTRY, V44, P1407, DOI 10.1016/S0031-9422(96)00568-7; Kolar J, 2003, PHYSIOL PLANTARUM, V118, P605, DOI 10.1034/j.1399-3054.2003.00114.x; Kostopoulou Z, 2015, PLANT PHYSIOL BIOCH, V86, P155, DOI 10.1016/j.plaphy.2014.11.021; Lazar D, 2013, PLANT SIGNAL BEHAV, V8, DOI 10.4161/psb.23279; Lee HJ, 2016, J PINEAL RES, V61, P303, DOI 10.1111/jpi.12347; Lee K, 2018, J PINEAL RES, V64, DOI 10.1111/jpi.12460; LERNER AB, 1958, J AM CHEM SOC, V80, P2587, DOI 10.1021/ja01543a060; Li C, 2012, J PINEAL RES, V53, P298, DOI 10.1111/j.1600-079X.2012.00999.x; Li H, 2017, FRONT PLANT SCI, V8, DOI 10.3389/fpls.2017.00295; Li T, 2012, PEDOSPHERE, V22, P217, DOI 10.1016/S1002-0160(12)60008-3; Li WQ, 2016, FRONT PLANT SCI, V6, DOI 10.3389/fpls.2015.01235; Li X, 2012, PLANT BIOSYST, V146, P142, DOI 10.1080/11263504.2012.727880; Li YH, 2010, PLANT CELL TISS ORG, V102, P337, DOI 10.1007/s11240-010-9738-0; Li ZG, 2016, FRONT PLANT SCI, V7, DOI 10.3389/fpls.2016.01621; Lin J, 2018, PHOTOSYNTHETICA, V56, P998, DOI 10.1007/s11099-018-0824-6; Liu QQ, 2018, AQUAT BOT, V146, P1, DOI 10.1016/j.aquabot.2018.01.001; Liu SS, 2017, ACTA PHYSIOL PLANT, V39, DOI 10.1007/s11738-017-2501-y; Martinez V, 2018, MOLECULES, V23, DOI 10.3390/molecules23030535; Martinez-Medina A, 2017, NEW PHYTOL, V213, P1363, DOI 10.1111/nph.14251; Meloni DA, 2003, ENVIRON EXP BOT, V49, P69, DOI 10.1016/S0098-8472(02)00058-8; Mittler R, 2002, TRENDS PLANT SCI, V7, P405, DOI 10.1016/S1360-1385(02)02312-9; Mukherjee S, 2014, PHYSIOL PLANTARUM, V152, P714, DOI 10.1111/ppl.12218; Murch SJ, 2001, IN VITRO CELL DEV-PL, V37, P786; Murch SJ, 2000, PLANT CELL REP, V19, P698, DOI 10.1007/s002990000206; Parida AK, 2005, ECOTOX ENVIRON SAFE, V60, P324, DOI 10.1016/j.ecoenv.2004.06.010; Park S, 2012, J PINEAL RES, V52, P211, DOI 10.1111/j.1600-079X.2011.00930.x; PICKLES VR, 1955, BIOCHIM BIOPHYS ACTA, V17, P244, DOI 10.1016/0006-3002(55)90356-5; Posmyk MM, 2009, ACTA PHYSIOL PLANT, V31, P1, DOI 10.1007/s11738-008-0213-z; Rodriguez C, 2004, J PINEAL RES, V36, P1, DOI 10.1046/j.1600-079X.2003.00092.x; Sairam RK, 2002, PLANT SCI, V162, P897, DOI 10.1016/S0168-9452(02)00037-7; Shao Q, 2014, FUNCT PLANT BIOL, V41, P790, DOI 10.1071/FP13265; Shi HT, 2015, J PINEAL RES, V59, P334, DOI 10.1111/jpi.12262; Shi HT, 2015, J PINEAL RES, V59, P120, DOI 10.1111/jpi.12246; Shi HT, 2015, J EXP BOT, V66, P681, DOI 10.1093/jxb/eru373; Shi HT, 2015, J PINEAL RES, V58, P26, DOI 10.1111/jpi.12188; Shi HT, 2014, J PINEAL RES, V57, P185, DOI 10.1111/jpi.12155; Shi HZ, 2002, PLANT MOL BIOL, V50, P543, DOI 10.1023/A:1019859319617; Song J, 2015, ANN BOT-LONDON, V115, P541, DOI 10.1093/aob/mcu194; Sui N, 2010, PHOTOSYNTHETICA, V48, P623, DOI 10.1007/s11099-010-0080-x; Sui N, 2014, ACTA PHYSIOL PLANT, V36, P983, DOI 10.1007/s11738-013-1477-5; Takahashi S, 2008, TRENDS PLANT SCI, V13, P178, DOI 10.1016/j.tplants.2008.01.005; Tal O, 2011, J EXP BOT, V62, P1903, DOI 10.1093/jxb/erq378; Tan DX, 2007, J PINEAL RES, V42, P28, DOI 10.1111/j.1600-079X.2006.00407.x; Tan Dun-Xian, 2002, Current Topics in Medicinal Chemistry, V2, P181, DOI 10.2174/1568026023394443; Tan DX, 2016, J PINEAL RES, V61, P27, DOI 10.1111/jpi.12336; Tan DX, 2013, J PINEAL RES, V54, P127, DOI 10.1111/jpi.12026; Tan DX, 2012, J EXP BOT, V63, P577, DOI 10.1093/jxb/err256; Ueno M, 2003, PLANT J, V36, P215, DOI 10.1046/j.1365-313X.2003.01875.x; Van Tassel DL, 2001, J PINEAL RES, V31, P8, DOI 10.1034/j.1600-079X.2001.310102.x; Wang FX, 2015, PLANT PHYSIOL BIOCH, V95, P41, DOI 10.1016/j.plaphy.2015.07.005; [王家利 Wang Jiali], 2012, [植物学报, Chinese Bulletin of Botany], V47, P292; Wang L, 2017, J PINEAL RES, V63, DOI 10.1111/jpi.12429; Wang P, 2012, J PINEAL RES, V53, P11, DOI 10.1111/j.1600-079X.2011.00966.x; Wei W, 2015, J EXP BOT, V66, P695, DOI 10.1093/jxb/eru392; Wei YX, 2018, J PINEAL RES, V65, DOI 10.1111/jpi.12487; Xu YG, 2016, AUST J BOT, V64, P325, DOI 10.1071/BT16014; Yandi W., 2018, CHINESE CHANGES MELA; Yang MF, 2010, J INTEGR PLANT BIOL, V52, P308, DOI 10.1111/j.1744-7909.2010.00895.x; Yang Z, 2017, PLANT MOL BIOL REP, V35, P586, DOI 10.1007/s11105-017-1047-x; Ye J, 2016, ACTA PHYSIOL PLANT, V38, DOI 10.1007/s11738-015-2045-y; Yoshida T, 2015, PLANT CELL PHYSIOL, V56, P1043, DOI 10.1093/pcp/pcv060; Yuan F, 2016, PLANT MOL BIOL, V91, P241, DOI 10.1007/s11103-016-0460-0; Yuan F, 2015, PLANT CELL ENVIRON, V38, P1637, DOI 10.1111/pce.12514; Yuan F, 2014, IN VITRO CELL DEV-PL, V50, P610, DOI 10.1007/s11627-014-9611-7; Zhang HJ, 2014, J PINEAL RES, V57, P269, DOI 10.1111/jpi.12167; Zhang N, 2015, J EXP BOT, V66, P647, DOI 10.1093/jxb/eru336; Zhang N, 2014, J PINEAL RES, V56, P39, DOI 10.1111/jpi.12095; Zhao KF, 2010, J INTEGR PLANT BIOL, V52, P468, DOI 10.1111/j.1744-7909.2010.00947.x; Zhu JK, 2003, CURR OPIN PLANT BIOL, V6, P441, DOI 10.1016/S1369-5266(03)00085-2; Zhu JK, 2001, TRENDS PLANT SCI, V6, P66, DOI 10.1016/S1360-1385(00)01838-0; Zuo BX, 2014, J PINEAL RES, V57, P408, DOI 10.1111/jpi.12180</t>
  </si>
  <si>
    <t>Acuna-Castroviejo D, 2001, J PINEAL RES, V30, P65, DOI 10.1034/j.1600-079X.2001.300201.x; Aguilera Y, 2015, FOOD CHEM, V170, P203, DOI 10.1016/j.foodchem.2014.08.071; Alam MN, 2018, BMC GENOMICS, V19, DOI 10.1186/s12864-018-4588-y; Antoniou C, 2017, J PINEAL RES, V62, DOI 10.1111/jpi.12401; Arnao MB, 2006, PLANT SIGNAL BEHAV, V1, P89, DOI 10.4161/psb.1.3.2640; Arnao MB, 2015, J PINEAL RES, V59, P133, DOI 10.1111/jpi.12253; Arnao MB, 2014, TRENDS PLANT SCI, V19, P789, DOI 10.1016/j.tplants.2014.07.006; Arnao MB, 2013, J PINEAL RES, V55, P149, DOI 10.1111/jpi.12055; Arora D, 2017, FREE RADICAL BIO MED, V106, P315, DOI 10.1016/j.freeradbiomed.2017.02.042; Badria Farid A., 2002, Journal of Medicinal Food, V5, P153, DOI 10.1089/10966200260398189; Bajwa VS, 2014, J PINEAL RES, V56, P238, DOI 10.1111/jpi.12115; BANERJEE S, 1973, EXP CELL RES, V78, P314, DOI 10.1016/0014-4827(73)90074-8; Beilby MJ, 2015, PLANT SIGNAL BEHAV, V10, DOI 10.1080/15592324.2015.1082697; Byeon Y, 2014, J PINEAL RES, V56, P107, DOI 10.1111/jpi.12103; Chen GF, 2003, LIFE SCI, V73, P19, DOI 10.1016/S0024-3205(03)00252-2; Chen Q, 2009, J PLANT PHYSIOL, V166, P324, DOI 10.1016/j.jplph.2008.06.002; Chen YE, 2018, PHYSIOL PLANTARUM, V164, P349, DOI 10.1111/ppl.12737; Cui GB, 2017, PLANT PHYSIOL BIOCH, V118, P138, DOI 10.1016/j.plaphy.2017.06.014; Debnath B, 2018, MOLECULES, V23, DOI 10.3390/molecules23020388; Di Bella G, 2013, INT J MOL SCI, V14, P2410, DOI 10.3390/ijms14022410; Dietz KJ, 2016, PLANT PHYSIOL, V171, P1535, DOI 10.1104/pp.16.00938; Ding F, 2017, SCI HORTIC-AMSTERDAM, V219, P264, DOI 10.1016/j.scienta.2017.03.029; Dixit P, 2011, J HAZARD MATER, V192, P270, DOI 10.1016/j.jhazmat.2011.05.018; DUBBELS R, 1995, J PINEAL RES, V18, P28, DOI 10.1111/j.1600-079X.1995.tb00136.x; Erland LAE, 2018, FUNCT PLANT BIOL, V45, P58, DOI 10.1071/FP16384; Erland LAE, 2015, PLANT SIGNAL BEHAV, V10, DOI 10.1080/15592324.2015.1096469; Galano A, 2013, J PINEAL RES, V54, P245, DOI 10.1111/jpi.12010; Galano A, 2011, J PINEAL RES, V51, P1, DOI 10.1111/j.1600-079X.2011.00916.x; Gao H, 2018, FOOD CHEM, V245, P659, DOI 10.1016/j.foodchem.2017.10.008; Gao WY, 2018, MOLECULES, V23, DOI 10.3390/molecules23071580; Hernandez IG, 2015, PLANT PHYSIOL BIOCH, V94, P191, DOI 10.1016/j.plaphy.2015.06.011; Gong XQ, 2017, MOLECULES, V22, DOI 10.3390/molecules22091542; Gonzalez-Gomez D, 2009, EUR FOOD RES TECHNOL, V229, P223, DOI 10.1007/s00217-009-1042-z; Gu Q, 2017, PLANT SCI, V261, P28, DOI 10.1016/j.plantsci.2017.05.001; Han QH, 2017, FRONT PLANT SCI, V8, DOI 10.3389/fpls.2017.00785; Hardeland R, 2015, J EXP BOT, V66, P627, DOI 10.1093/jxb/eru386; Hardeland R, 2011, PROG NEUROBIOL, V93, P350, DOI 10.1016/j.pneurobio.2010.12.004; Hardeland R, 2009, J PINEAL RES, V47, P109, DOI 10.1111/j.1600-079X.2009.00701.x; Hasan MK, 2015, FRONT PLANT SCI, V6, DOI 10.3389/fpls.2015.00601; HATTORI A, 1995, BIOCHEM MOL BIOL INT, V35, P627; Hernandez-Ruiz J, 2005, J PINEAL RES, V39, P137, DOI 10.1111/j.1600-079X.2005.00226.x; Hernandez-Ruiz J, 2004, PLANTA, V220, P140, DOI 10.1007/s00425-004-1317-3; Hernandez-Ruiz J, 2008, PLANT GROWTH REGUL, V55, P29, DOI 10.1007/s10725-008-9254-y; Ianas O, 1991, Endocrinologie, V29, P147; Imbesi M, 2009, J PINEAL RES, V46, P87, DOI 10.1111/j.1600-079X.2008.00634.x; Rodriguez-Naranjo MI, 2012, J FOOD COMPOS ANAL, V28, P16, DOI 10.1016/j.jfca.2012.07.001; JACKSON WT, 1969, J CELL SCI, V5, P745; Jan JE, 2009, J PINEAL RES, V46, P1, DOI 10.1111/j.1600-079X.2008.00628.x; Jinying W, 2009, CHINESE AGR SCI B, V17, P6; Johns NP, 2013, J AGR FOOD CHEM, V61, P913, DOI 10.1021/jf300359a; Jones MPA, 2007, PLANT CELL REP, V26, P1481, DOI 10.1007/s00299-007-0357-0; Kolar J, 1997, PHYTOCHEMISTRY, V44, P1407, DOI 10.1016/S0031-9422(96)00568-7; Kolar J, 2005, J PINEAL RES, V39, P333, DOI 10.1111/j.1600-079X.2005.00276.x; Lee HJ, 2016, J PINEAL RES, V61, P303, DOI 10.1111/jpi.12347; Lee K, 2017, J PINEAL RES, V62, DOI 10.1111/jpi.12392; LERNER AB, 1958, J AM CHEM SOC, V80, P2587, DOI 10.1021/ja01543a060; Li C, 2012, J PINEAL RES, V53, P298, DOI 10.1111/j.1600-079X.2012.00999.x; Li H, 2017, FRONT PLANT SCI, V8, DOI 10.3389/fpls.2017.00295; Li H, 2017, SCI REP-UK, V7, DOI 10.1038/srep40858; Li JJ, 2018, ACTA PHYSIOL PLANT, V40, DOI 10.1007/s11738-017-2601-8; Li XN, 2018, J PINEAL RES, V64, DOI 10.1111/jpi.12453; Li X, 2018, MOLECULES, V23, DOI 10.3390/molecules23010165; Liang D, 2018, MOLECULES, V23, DOI 10.3390/molecules23030584; Liu JL, 2015, PLANT GROWTH REGUL, V77, P317, DOI 10.1007/s10725-015-0066-6; Liu N, 2015, SCI HORTIC-AMSTERDAM, V181, P18, DOI 10.1016/j.scienta.2014.10.049; Manchester LC, 2000, LIFE SCI, V67, P3023, DOI 10.1016/S0024-3205(00)00896-1; Manchester LC, 2015, J PINEAL RES, V59, P403, DOI 10.1111/jpi.12267; Meng JF, 2014, J PINEAL RES, V57, P200, DOI 10.1111/jpi.12159; Mercolini L, 2012, J PINEAL RES, V53, P21, DOI 10.1111/j.1600-079X.2011.00967.x; Mittler R, 2011, TRENDS PLANT SCI, V16, P300, DOI 10.1016/j.tplants.2011.03.007; Murch SJ, 2002, IN VITRO CELL DEV-PL, V38, P531, DOI 10.1079/IVP2002333; Murch SJ, 2000, PLANT CELL REP, V19, P698, DOI 10.1007/s002990000206; Murch SJ, 2006, J PINEAL RES, V41, P284, DOI 10.1111/j.1600-079X.2006.00367.x; Murch SJ, 2010, J PINEAL RES, V49, P95, DOI 10.1111/j.1600-079X.2010.00774.x; Murch SJ, 2009, J PINEAL RES, V47, P277, DOI 10.1111/j.1600-079X.2009.00711.x; Nawaz MA, 2016, FRONT PLANT SCI, V6, DOI 10.3389/fpls.2015.01230; Nawaz MA, 2018, J PLANT PHYSIOL, V220, P115, DOI 10.1016/j.jplph.2017.11.003; Nopparat C, 2010, J PINEAL RES, V49, P382, DOI 10.1111/j.1600-079X.2010.00805.x; Okazaki M, 2010, J PINEAL RES, V49, P239, DOI 10.1111/j.1600-079X.2010.00788.x; Okazaki M, 2009, J PINEAL RES, V46, P338, DOI 10.1111/j.1600-079X.2009.00668.x; Pandi-Perumal SR, 2008, PROG NEUROBIOL, V85, P335, DOI 10.1016/j.pneurobio.2008.04.001; Park S, 2013, J PINEAL RES, V55, P409, DOI 10.1111/jpi.12088; Park S, 2012, J PINEAL RES, V53, P385, DOI 10.1111/j.1600-079X.2012.01008.x; Park S, 2012, J PINEAL RES, V52, P211, DOI 10.1111/j.1600-079X.2011.00930.x; Poeggeler B, 1996, REDOX REP, V2, P179, DOI 10.1080/13510002.1996.11747046; Poeggeler B, 2002, J PINEAL RES, V33, P20, DOI 10.1034/j.1600-079X.2002.01873.x; POGGELER B, 1991, NATURWISSENSCHAFTEN, V78, P268, DOI 10.1007/BF01134354; Reiter RJ, 2002, ANN NY ACAD SCI, V957, P341, DOI 10.1111/j.1749-6632.2002.tb02938.x; Reiter RJ, 2005, NUTRITION, V21, P920, DOI 10.1016/j.nut.2005.02.005; Reiter RJ, 2015, MOLECULES, V20, P7396, DOI 10.3390/molecules20047396; Riga P, 2014, FOOD CHEM, V156, P347, DOI 10.1016/j.foodchem.2014.01.117; Sarropoulou VN, 2012, J PINEAL RES, V52, P38, DOI 10.1111/j.1600-079X.2011.00914.x; Schaefer M, 2009, J PINEAL RES, V46, P49, DOI 10.1111/j.1600-079X.2008.00614.x; Shi HT, 2015, J PINEAL RES, V59, P102, DOI 10.1111/jpi.12244; Shi HT, 2015, J PINEAL RES, V58, P335, DOI 10.1111/jpi.12219; Shi HT, 2015, J EXP BOT, V66, P681, DOI 10.1093/jxb/eru373; Shiu SYW, 2010, J PINEAL RES, V49, P301, DOI 10.1111/j.1600-079X.2010.00795.x; Srinivasan V, 2005, NEUROTOX RES, V7, P293, DOI 10.1007/BF03033887; Stage PW, 2010, ELECTROPHORESIS, V31, P2242, DOI 10.1002/elps.200900782; Sturtz M, 2011, FOOD CHEM, V127, P1329, DOI 10.1016/j.foodchem.2011.01.093; Szafranska K, 2013, BIOL PLANTARUM, V57, P91, DOI 10.1007/s10535-012-0253-5; Tan DX, 2018, MOLECULES, V23, DOI 10.3390/molecules23020301; Tan DX, 2007, J PINEAL RES, V42, P28, DOI 10.1111/j.1600-079X.2006.00407.x; Tan Dun-Xian, 2002, Current Topics in Medicinal Chemistry, V2, P181, DOI 10.2174/1568026023394443; Tan DX, 2015, MOLECULES, V20, P18886, DOI 10.3390/molecules201018886; Tan DX, 2015, J EXP BOT, V66, P625, DOI 10.1093/jxb/eru523; Tan DX, 2014, INT J MOL SCI, V15, P15858, DOI 10.3390/ijms150915858; Tan DX, 2012, J EXP BOT, V63, P577, DOI 10.1093/jxb/err256; Tan DX, 2010, BIOL REV, V85, P607, DOI 10.1111/j.1469-185X.2009.00118.x; Tan DX, 2000, BIOL SIGNAL RECEPT, V9, P137; Um HJ, 2010, J PINEAL RES, V49, P283, DOI 10.1111/j.1600-079X.2010.00793.x; Van Tassel DL, 2001, J PINEAL RES, V31, P8, DOI 10.1034/j.1600-079X.2001.310102.x; VANTASSEL DL, 1995, PLANT PHYSIOL, V108, P101; Wang LY, 2016, PHOTOSYNTHETICA, V54, P19, DOI 10.1007/s11099-015-0140-3; Wang L, 2014, J PINEAL RES, V56, P134, DOI 10.1111/jpi.12105; Wang P, 2013, J PINEAL RES, V54, P292, DOI 10.1111/jpi.12017; Weeda S, 2014, PLOS ONE, V9, DOI 10.1371/journal.pone.0093462; Wei W, 2015, J EXP BOT, V66, P695, DOI 10.1093/jxb/eru392; Wei YX, 2017, J PINEAL RES, V62, DOI 10.1111/jpi.12367; Wilhelmsen M, 2011, J PINEAL RES, V51, P270, DOI 10.1111/j.1600-079X.2011.00895.x; Xu SC, 2010, J PINEAL RES, V49, P86, DOI 10.1111/j.1600-079X.2010.00770.x; Xu W, 2016, J PINEAL RES, V61, P457, DOI 10.1111/jpi.12359; Ye J, 2016, ACTA PHYSIOL PLANT, V38, DOI 10.1007/s11738-015-2045-y; Yu K, 2018, MOLECULES, V23, DOI 10.3390/molecules23020447; Zhang J, 2017, ENVIRON EXP BOT, V138, P36, DOI 10.1016/j.envexpbot.2017.02.012; Zhang N, 2015, J EXP BOT, V66, P647, DOI 10.1093/jxb/eru336; Zhang N, 2013, J PINEAL RES, V54, P15, DOI 10.1111/j.1600-079X.2012.01015.x; Zhang RM, 2017, J PINEAL RES, V62, DOI 10.1111/jpi.12403; Zhang SM, 2017, FRONT PLANT SCI, V8, DOI 10.3389/fpls.2017.01993; Zhao HL, 2017, SCI REP-UK, V7, DOI 10.1038/s41598-017-05267-3; Zheng XD, 2017, SCI REP-UK, V7, DOI 10.1038/srep41236; Zhou XT, 2016, FRONT PLANT SCI, V7, DOI 10.3389/fpls.2016.01823; Zuo BX, 2014, J PINEAL RES, V57, P408, DOI 10.1111/jpi.12180; Zuo ZY, 2017, MOLECULES, V22, DOI 10.3390/molecules22101727</t>
  </si>
  <si>
    <t>Abreu ME, 2009, J EXP BOT, V60, P1261, DOI 10.1093/jxb/ern363; Aghdam MS, 2019, FOOD CHEM, V275, P549, DOI 10.1016/j.foodchem.2018.09.157; Aghdam MS, 2017, FOOD CHEM, V221, P1650, DOI 10.1016/j.foodchem.2016.10.123; Aghdam MS, 2014, J FOOD SCI TECH MYS, V51, P2815, DOI 10.1007/s13197-012-0757-1; Arnao MB, 2018, ANN BOT-LONDON, V121, P195, DOI 10.1093/aob/mcx114; Arnao MB, 2015, AMINO ACIDS IN HIGHER PLANTS, P390, DOI 10.1079/9781780642635.0390; Asghari M, 2010, TRENDS FOOD SCI TECH, V21, P502, DOI 10.1016/j.tifs.2010.07.009; Babalar M, 2007, FOOD CHEM, V105, P449, DOI 10.1016/j.foodchem.2007.03.021; Barry CS, 2007, J PLANT GROWTH REGUL, V26, P143, DOI 10.1007/s00344-007-9002-y; Bermejo A, 2018, J PLANT GROWTH REGUL, V37, P491, DOI 10.1007/s00344-017-9748-9; Bernales M, 2019, SCI HORTIC-AMSTERDAM, V246, P168, DOI 10.1016/j.scienta.2018.09.077; Bjorkman M, 2011, PHYTOCHEMISTRY, V72, P538, DOI 10.1016/j.phytochem.2011.01.014; Bottcher C, 2013, BMC PLANT BIOL, V13, DOI 10.1186/1471-2229-13-222; Bottcher C, 2011, J EXP BOT, V62, P4267, DOI 10.1093/jxb/err134; Bottcher C, 2010, J EXP BOT, V61, P3615, DOI 10.1093/jxb/erq174; Breitel DA, 2016, PLOS GENET, V12, DOI 10.1371/journal.pgen.1005903; Busatto N, 2017, FRONT PLANT SCI, V8, DOI 10.3389/fpls.2017.01711; Byeon Y, 2014, J PINEAL RES, V56, P275, DOI 10.1111/jpi.12120; Byeon Y, 2012, J PINEAL RES, V53, P107, DOI 10.1111/j.1600-079X.2012.00976.x; Cao JK, 2013, J HORTIC SCI BIOTECH, V88, P338, DOI 10.1080/14620316.2013.11512974; Cao SF, 2018, SCI REP-UK, V8, DOI 10.1038/s41598-018-19363-5; Serrani JC, 2010, PLANT PHYSIOL, V153, P851, DOI 10.1104/pp.110.155424; CARSWELL GK, 1989, PLANT CELL REP, V8, P282, DOI 10.1007/BF00274130; Castellarin SD, 2011, J EXP BOT, V62, P4345, DOI 10.1093/jxb/err150; Catinot J, 2008, FEBS LETT, V582, P473, DOI 10.1016/j.febslet.2007.12.039; Chen JX, 2016, PLANTA, V243, P183, DOI 10.1007/s00425-015-2402-5; Chen Q, 2009, J PLANT PHYSIOL, V166, P324, DOI 10.1016/j.jplph.2008.06.002; Chen X, 2018, FRONT MICROBIOL, V9, DOI 10.3389/fmicb.2018.02280; Choudhury SR, 2008, J PLANT PHYSIOL, V165, P1865, DOI 10.1016/j.jplph.2008.04.012; Croteau R., 2000, BIOCH MOL BIOL PLANT, P1250, DOI DOI 10.1104/PP.104.044388; Daood HG, 1996, FOOD CHEM, V55, P365, DOI 10.1016/0308-8146(95)00136-0; Davies C, 1997, PLANT PHYSIOL, V115, P1155, DOI 10.1104/pp.115.3.1155; DELUCA V, 1989, P NATL ACAD SCI USA, V86, P2582; Dokhanieh AY, 2013, SCI HORTIC-AMSTERDAM, V154, P31, DOI 10.1016/j.scienta.2013.01.025; Dong CJ, 2014, PLANTA, V240, P687, DOI 10.1007/s00425-014-2115-1; Dumas Y, 2003, J SCI FOOD AGR, V83, P369, DOI 10.1002/jsfa.1370; EBERHARD S, 1989, PLANT CELL, V1, P747, DOI 10.1105/tpc.1.8.747; El-Sharkawy I, 2014, J EXP BOT, V65, P5205, DOI 10.1093/jxb/eru279; Enriquez-Valencia AJ, 2019, PLANT CELL TISS ORG, V136, P289, DOI 10.1007/s11240-018-1514-6; Estrada-Johnson E, 2017, FRONT PLANT SCI, V8, DOI 10.3389/fpls.2017.00889; Feng XY, 2014, TRENDS FOOD SCI TECH, V37, P21, DOI 10.1016/j.tifs.2014.02.001; FRASER PD, 1994, PLANT PHYSIOL, V105, P405, DOI 10.1104/pp.105.1.405; Gao H, 2018, FOOD CHEM, V245, P659, DOI 10.1016/j.foodchem.2017.10.008; Garcion C, 2008, PLANT PHYSIOL, V147, P1279, DOI 10.1104/pp.108.119420; Gimenez MJ, 2015, SCI HORTIC-AMSTERDAM, V197, P665, DOI 10.1016/j.scienta.2015.10.033; Glowacz M, 2017, J SCI FOOD AGR, V97, P5186, DOI 10.1002/jsfa.8400; Gouthu S, 2015, BMC PLANT BIOL, V15, DOI 10.1186/s12870-015-0440-6; Hernandez-Ruiz J, 2005, J PINEAL RES, V39, P137, DOI 10.1111/j.1600-079X.2005.00226.x; Hu JH, 2018, PLANT CELL, V30, P1710, DOI 10.1105/tpc.18.00363; Hu W, 2017, J AGR FOOD CHEM, V65, P9987, DOI 10.1021/acs.jafc.7b03354; Reyes-Olalde JI, 2017, PLOS GENET, V13, DOI 10.1371/journal.pgen.1006726; Jia HF, 2016, PLANT BIOTECHNOL J, V14, P2045, DOI 10.1111/pbi.12563; Johnson Elizabeth J, 2002, Nutr Clin Care, V5, P56, DOI 10.1046/j.1523-5408.2002.00004.x; Gimenez MJ, 2017, J SCI FOOD AGR, V97, P1220, DOI 10.1002/jsfa.7853; Gimenez MJ, 2014, FOOD CHEM, V160, P226, DOI 10.1016/j.foodchem.2014.03.107; Kang S, 2007, PLANTA, V227, P263, DOI 10.1007/s00425-007-0614-z; Kolar J, 1997, PHYTOCHEMISTRY, V44, P1407, DOI 10.1016/S0031-9422(96)00568-7; Kumar R, 2014, J EXP BOT, V65, P4561, DOI 10.1093/jxb/eru277; Li JY, 2017, SCI HORTIC-AMSTERDAM, V219, P90, DOI 10.1016/j.scienta.2017.03.011; Li JY, 2016, PLOS ONE, V11, DOI 10.1371/journal.pone.0156453; Li Y, 2019, FOOD CHEM, V274, P170, DOI 10.1016/j.foodchem.2018.08.026; Liao X, 2018, P NATL ACAD SCI USA, V115, pE11542, DOI 10.1073/pnas.1812575115; Liu J, 2018, FRONT PLANT SCI, V9, DOI 10.3389/fpls.2018.01584; Liu KD, 2017, BMC GENOMICS, V18, DOI 10.1186/s12864-017-3722-6; Liu MC, 2015, PLANT PHYSIOL, V169, P2380, DOI 10.1104/pp.15.01361; Liu SM, 1999, AM J CLIN NUTR, V70, P412; Liu SY, 2018, SCI REP-UK, V8, DOI 10.1038/s41598-018-21315-y; Loake G, 2007, CURR OPIN PLANT BIOL, V10, P466, DOI 10.1016/j.pbi.2007.08.008; Lu QM, 2015, J CHROMATOGR B, V992, P8, DOI 10.1016/j.jchromb.2015.04.014; Lurie S, 2005, POSTHARVEST BIOL TEC, V37, P195, DOI 10.1016/j.postharvbio.2005.04.012; Martinez-Espla A, 2018, J SCI FOOD AGR, V98, P2742, DOI 10.1002/jsfa.8770; Meng JF, 2015, FOOD CHEM, V185, P127, DOI 10.1016/j.foodchem.2015.03.140; Mezzetti B, 2004, BMC BIOTECHNOL, V4, DOI 10.1186/1472-6750-4-4; Miret J.A., 2017, ASCORBIC ACID PLANT, DOI 10.1007/978-3-319-74057-7_12; Moro L, 2017, J PLANT GROWTH REGUL, V36, P773, DOI 10.1007/s00344-017-9682-x; Mueller M, 2010, FOOD CHEM, V122, P987, DOI 10.1016/j.foodchem.2010.03.041; Oikawa A, 2015, PLOS ONE, V10, DOI 10.1371/journal.pone.0131408; Onik JC, 2018, MOLECULES, V23, DOI 10.3390/molecules23081908; Park S, 2013, J PINEAL RES, V55, P40, DOI 10.1111/jpi.12021; Paul V, 2012, J FOOD SCI TECH MYS, V49, P1, DOI 10.1007/s13197-011-0293-4; Ranalli A, 1998, J SCI FOOD AGR, V77, P359, DOI 10.1002/(SICI)1097-0010(199807)77:3&amp;lt;359::AID-JSFA43&amp;gt;3.0.CO;2-R; Reig C, 2018, J PLANT PHYSIOL, V231, P96, DOI 10.1016/j.jplph.2018.09.004; Rodrigo MJ, 2006, J EXP BOT, V57, P633, DOI 10.1093/jxb/erj048; Sayyari M, 2011, POSTHARVEST BIOL TEC, V60, P136, DOI 10.1016/j.postharvbio.2010.12.012; Sharif R, 2018, MOLECULES, V23, DOI 10.3390/molecules23092352; Shi HY, 2014, MOL BIOL REP, V41, P4147, DOI 10.1007/s11033-014-3286-3; Shi HY, 2012, MOL BIOL REP, V39, P9509, DOI 10.1007/s11033-012-1815-5; Shi HY, 2013, SCI HORTIC-AMSTERDAM, V164, P602, DOI 10.1016/j.scienta.2013.09.055; Singh RK, 2011, J EXP BOT, V62, P3375, DOI 10.1093/jxb/err006; Sravankumar T, 2018, PLANT MOL BIOL, V98, P455, DOI 10.1007/s11103-018-0790-1; Srivastava MK, 2000, PLANT SCI, V158, P87, DOI 10.1016/S0168-9452(00)00304-6; Sturgeon SR, 2010, NUTR REV, V68, P122, DOI 10.1111/j.1753-4887.2009.00268.x; Su LY, 2015, BMC PLANT BIOL, V15, DOI 10.1186/s12870-015-0495-4; Sun QQ, 2016, J PINEAL RES, V61, P138, DOI 10.1111/jpi.12315; Sun QQ, 2015, J EXP BOT, V66, P657, DOI 10.1093/jxb/eru332; Symons GM, 2012, J EXP BOT, V63, P4741, DOI 10.1093/jxb/ers147; Tadiello A, 2016, PLANT J, V88, P963, DOI 10.1111/tpj.13306; Tadiello A, 2016, BMC PLANT BIOL, V16, DOI 10.1186/s12870-016-0730-7; Tapiero H, 2004, BIOMED PHARMACOTHER, V58, P100, DOI 10.1016/j.biopha.2003.12.006; Tatsuki M, 2013, J EXP BOT, V64, P1049, DOI 10.1093/jxb/ers381; Taylor-Teeples M, 2016, DEV BIOL, V419, P156, DOI 10.1016/j.ydbio.2016.03.020; Teribia N, 2016, NEW BIOTECHNOL, V33, P824, DOI 10.1016/j.nbt.2016.07.015; Uppalapati SR, 2007, MOL PLANT MICROBE IN, V20, P955, DOI 10.1094/MPMI-20-8-0955; Valero D, 2011, J AGR FOOD CHEM, V59, P5483, DOI 10.1021/jf200873j; Vasconsuelo A, 2007, PLANT SCI, V172, P861, DOI 10.1016/j.plantsci.2007.01.006; Wang C, 2016, J FOOD SCI, V81, pM958, DOI 10.1111/1750-3841.13263; Wang H, 2005, PLANT CELL, V17, P2676, DOI 10.1105/tpc.105.033415; Wang Z, 2015, SCI HORTIC-AMSTERDAM, V181, P113, DOI 10.1016/j.scienta.2014.10.055; Wani AB, 2017, ENVIRON CHEM LETT, V15, P101, DOI 10.1007/s10311-016-0584-0; Wei YX, 2018, J PINEAL RES, V65, DOI 10.1111/jpi.12487; Wen D, 2016, FRONT PLANT SCI, V7, DOI 10.3389/fpls.2016.00718; Wildermuth MC, 2001, NATURE, V414, P562, DOI 10.1038/35107108; Xu LL, 2018, HORTIC RES-ENGLAND, V5, DOI 10.1038/s41438-018-0045-y; Xu LL, 2017, FRONT PLANT SCI, V8, DOI 10.3389/fpls.2017.01426; Zaharah SS, 2012, J PLANT GROWTH REGUL, V31, P363, DOI 10.1007/s00344-011-9245-5; Zeng WQ, 2010, PLANT PHYSIOL, V153, P1188, DOI 10.1104/pp.110.157016; Zhai R, 2018, POSTHARVEST BIOL TEC, V139, P38, DOI 10.1016/j.postharvbio.2018.01.017; Zhang HY, 2017, MOL PLANT MICROBE IN, V30, P301, DOI 10.1094/MPMI-09-16-0189-R; Zhang Y, 2003, POSTHARVEST BIOL TEC, V28, P67, DOI 10.1016/S0925-5214(02)00172-2; Zhang YY, 2018, J AGR FOOD CHEM, V66, P7475, DOI 10.1021/acs.jafc.8b01922; Zhao Y, 2013, J PINEAL RES, V55, P79, DOI 10.1111/jpi.12044; Zhu Z, 2016, FOOD BIOPROCESS TECH, V9, P1202, DOI 10.1007/s11947-016-1712-3; Zuo BX, 2014, J PINEAL RES, V57, P408, DOI 10.1111/jpi.12180</t>
  </si>
  <si>
    <t>Abbasi H, 2016, ZEMDIRBYSTE, V103, P229, DOI 10.13080/z-a.2016.103.030; Ahmad P, 2010, CRIT REV BIOTECHNOL, V30, P161, DOI 10.3109/07388550903524243; Amtmann A, 2010, ABIOTIC STRESS ADAPTATION IN PLANTS: PHYSIOLOGICAL, MOLECULAR AND GENOMIC FOUNDATION, P245, DOI 10.1007/978-90-481-3112-9_12; Arnao MB, 2018, ANN BOT-LONDON, V121, P195, DOI 10.1093/aob/mcx114; Arora D, 2017, FREE RADICAL BIO MED, V106, P315, DOI 10.1016/j.freeradbiomed.2017.02.042; ASHRAF M, 1994, CRIT REV PLANT SCI, V13, P17, DOI 10.1080/713608051; Astier J, 2011, PLANT SCI, V181, P527, DOI 10.1016/j.plantsci.2011.02.011; Aydogan S, 2006, J ENDOCRINOL INVEST, V29, P281, DOI 10.1007/BF03345555; Back K, 2016, J PINEAL RES, V61, P426, DOI 10.1111/jpi.12364; Barrett P, 2012, J PINEAL RES, V52, P376, DOI 10.1111/j.1600-079X.2011.00963.x; Beilby MJ, 2015, J MEMBRANE BIOL, V248, P93, DOI 10.1007/s00232-014-9746-9; Brainard GC, 2001, J NEUROSCI, V21, P6405; Byeon Y, 2016, J PINEAL RES, V61, P198, DOI 10.1111/jpi.12339; Byeon Y, 2015, J EXP BOT, V66, P6917, DOI 10.1093/jxb/erv396; Byeon Y, 2015, J PINEAL RES, V58, P343, DOI 10.1111/jpi.12220; Byeon Y, 2014, J PINEAL RES, V56, P275, DOI 10.1111/jpi.12120; Byeon Y, 2014, J PINEAL RES, V56, P107, DOI 10.1111/jpi.12103; Calvo JR, 2013, J PINEAL RES, V55, P103, DOI 10.1111/jpi.12075; Chen Q, 2009, J PLANT PHYSIOL, V166, P324, DOI 10.1016/j.jplph.2008.06.002; Chen YE, 2018, PHYSIOL PLANTARUM, V164, P349, DOI 10.1111/ppl.12737; Chen ZP, 2017, FREE RADICAL BIO MED, V108, P465, DOI 10.1016/j.freeradbiomed.2017.04.009; Corpas FJ, 2009, NEW PHYTOL, V184, P9, DOI 10.1111/j.1469-8137.2009.02989.x; Dawood MG, 2015, ACTA BIOL COLOMB, V20, P223, DOI 10.15446/abc.v20n2.43291; Campos Mariana Lins de Oliveira, 2012, Braz. J. Plant Physiol., V24, P55, DOI 10.1590/S1677-04202012000100008; DOLLINS AB, 1994, P NATL ACAD SCI USA, V91, P1824, DOI 10.1073/pnas.91.5.1824; DUBBELS R, 1995, J PINEAL RES, V18, P28, DOI 10.1111/j.1600-079X.1995.tb00136.x; Dubocovich ML, 2010, PHARMACOL REV, V62, P343, DOI 10.1124/pr.110.002832; EBISAWA T, 1994, P NATL ACAD SCI USA, V91, P6133, DOI 10.1073/pnas.91.13.6133; El-Mashad AAA, 2012, PROTOPLASMA, V249, P625, DOI 10.1007/s00709-011-0300-7; Fan JB, 2018, INT J MOL SCI, V19, DOI 10.3390/ijms19051528; Footitt S, 2011, P NATL ACAD SCI USA, V108, P20236, DOI 10.1073/pnas.1116325108; Fu JJ, 2017, SCI REP-UK, V7, DOI 10.1038/srep39865; Fukuda A, 2011, PLANTA, V233, P175, DOI 10.1007/s00425-010-1289-4; Garriga M, 2017, J PLANT PHYSIOL, V210, P9, DOI 10.1016/j.jplph.2016.12.007; Gill SS, 2010, PLANT SIGNAL BEHAV, V5, P26, DOI 10.4161/psb.5.1.10291; Gong XQ, 2017, MOLECULES, V22, DOI 10.3390/molecules22091542; Gupta KJ, 2011, SCI SIGNAL, V4, DOI 10.1126/scisignal.2001404; Gupta KJ, 2011, TRENDS PLANT SCI, V16, P160, DOI 10.1016/j.tplants.2010.11.007; Hardeland R, 2017, MOLECULES, V22, DOI 10.3390/molecules22112015; Hasanuzzaman M, 2018, PLANT BIOTECHNOL REP, V12, P77, DOI 10.1007/s11816-018-0480-0; HATTORI A, 1995, BIOCHEM MOL BIOL INT, V35, P627; Jaffrey SR, 2001, NAT CELL BIOL, V3, P193, DOI 10.1038/35055104; Jia W, 2000, PLANT CELL ENVIRON, V23, P1389, DOI 10.1046/j.1365-3040.2000.00646.x; Jiang CQ, 2016, ACTA PHYSIOL PLANT, V38, DOI 10.1007/s11738-016-2101-2; Jiang XW, 2016, PAK J BOT, V48, P1345; Jiang Y., 2017, P 3 INT C REN EN ENV; Kang K, 2013, J PINEAL RES, V55, P7, DOI 10.1111/jpi.12011; Kang K, 2011, J PINEAL RES, V50, P304, DOI 10.1111/j.1600-079X.2010.00841.x; Kang S, 2007, PLANT CELL REP, V26, P2009, DOI 10.1007/s00299-007-0405-9; Kang S, 2007, PLANTA, V227, P263, DOI 10.1007/s00425-007-0614-z; Kanwar MK, 2018, J PINEAL RES, V65, DOI 10.1111/jpi.12526; Kaur H, 2016, NITRIC OXIDE-BIOL CH, V59, P42, DOI 10.1016/j.niox.2016.07.001; Ke QB, 2018, FRONT PLANT SCI, V9, DOI 10.3389/fpls.2018.00914; Kostopoulou Z, 2015, PLANT PHYSIOL BIOCH, V86, P155, DOI 10.1016/j.plaphy.2014.11.021; LERNER AB, 1958, J AM CHEM SOC, V80, P2587, DOI 10.1021/ja01543a060; Li C, 2015, J EXP BOT, V66, P669, DOI 10.1093/jxb/eru476; Li C, 2012, J PINEAL RES, V53, P298, DOI 10.1111/j.1600-079X.2012.00999.x; Li H, 2017, FRONT PLANT SCI, V8, DOI 10.3389/fpls.2017.00295; Li XJ, 2017, PLANT GROWTH REGUL, V83, P441, DOI 10.1007/s10725-017-0310-3; Liang CZ, 2015, J PINEAL RES, V59, P91, DOI 10.1111/jpi.12243; Liu N, 2015, J PLANT PHYSIOL, V186, P68, DOI 10.1016/j.jplph.2015.07.012; Liu WC, 2017, MOLECULES, V22, DOI 10.3390/molecules22111984; Lozano-Juste J, 2010, PLANT PHYSIOL, V152, P891, DOI 10.1104/pp.109.148023; Maag Jesper L V, 2018, F1000Res, V7, P1576, DOI 10.12688/f1000research.16409.1; Maggio A, 2010, J PLANT GROWTH REGUL, V29, P63, DOI 10.1007/s00344-009-9114-7; Masson PH, 2017, FRONT PLANT SCI, V8, DOI 10.3389/fpls.2017.00014; Meloni DA, 2003, ENVIRON EXP BOT, V49, P69, DOI 10.1016/S0098-8472(02)00058-8; Mishima Kazuo, 2012, Nihon Rinsho, V70, P1139; Munns R, 2008, ANNU REV PLANT BIOL, V59, P651, DOI 10.1146/annurev.arplant.59.032607.092911; Murch SJ, 2000, PLANT CELL REP, V19, P698, DOI 10.1007/s002990000206; Ng KY, 2017, BRAIN STRUCT FUNCT, V222, P2921, DOI 10.1007/s00429-017-1439-6; Ninnemann H, 1996, PHOTOCHEM PHOTOBIOL, V64, P393, DOI 10.1111/j.1751-1097.1996.tb02477.x; Nosjean O, 2000, J BIOL CHEM, V275, P31311, DOI 10.1074/jbc.M005141200; Padan E, 2001, BBA-BIOENERGETICS, V1505, P144, DOI 10.1016/S0005-2728(00)00284-X; Pang X, 2018, MOLECULES, V23, DOI 10.3390/molecules23050998; Park S, 2013, J PINEAL RES, V55, P131, DOI 10.1111/jpi.12053; Park SY, 2001, J BIOL CHEM, V276, P28694, DOI 10.1074/jbc.M101185200; Pelagio-Flores R, 2012, J PINEAL RES, V53, P279, DOI 10.1111/j.1600-079X.2012.00996.x; Rahnama A, 2010, FUNCT PLANT BIOL, V37, P255, DOI 10.1071/FP09148; Rodriguez C, 2004, J PINEAL RES, V36, P1, DOI 10.1046/j.1600-079X.2003.00092.x; Sanchez-Rodriguez E, 2016, J PLANT PHYSIOL, V190, P72, DOI 10.1016/j.jplph.2015.10.010; Shalata A, 2001, PHYSIOL PLANTARUM, V112, P487, DOI 10.1034/j.1399-3054.2001.1120405.x; Shi HT, 2015, J PINEAL RES, V59, P334, DOI 10.1111/jpi.12262; Shi HT, 2015, J PINEAL RES, V59, P102, DOI 10.1111/jpi.12244; Shi HT, 2015, J EXP BOT, V66, P681, DOI 10.1093/jxb/eru373; Shi HZ, 2002, PLANT MOL BIOL, V50, P543, DOI 10.1023/A:1019859319617; Tan DX, 2007, J PINEAL RES, V42, P28, DOI 10.1111/j.1600-079X.2006.00407.x; Tan DX, 2013, J PINEAL RES, V54, P127, DOI 10.1111/jpi.12026; Tan DX, 2012, J EXP BOT, V63, P577, DOI 10.1093/jxb/err256; Torrens-Spence MP, 2014, PHYTOCHEMISTRY, V106, P37, DOI 10.1016/j.phytochem.2014.07.007; Torrens-Spence MP, 2013, J BIOL CHEM, V288, P2376, DOI 10.1074/jbc.M112.401752; Wang LY, 2016, PHOTOSYNTHETICA, V54, P19, DOI 10.1007/s11099-015-0140-3; Wang QN, 2016, FRONT PLANT SCI, V7, DOI 10.3389/fpls.2016.01882; Wei J, 2018, J PINEAL RES, V65, DOI 10.1111/jpi.12500; Wei W, 2015, J EXP BOT, V66, P695, DOI 10.1093/jxb/eru392; Wei YX, 2016, FRONT PLANT SCI, V7, DOI 10.3389/fpls.2016.00676; Witt-Enderby PA, 2003, LIFE SCI, V72, P2183, DOI 10.1016/S0024-3205(03)00098-5; Xia H, 2017, IOP C SER EARTH ENV, V94, DOI 10.1088/1755-1315/94/1/012024; Yang R, 2014, PLANT PHYSIOL BIOCH, V77, P23, DOI 10.1016/j.plaphy.2014.01.015; Yao H., 2017, P 3 INT C REN EN ENV; Yu Y, 2018, MOLECULES, V23, DOI 10.3390/molecules23081887; Yu YC, 2018, FRONT PLANT SCI, V9, DOI 10.3389/fpls.2018.00256; Zeng L, 2018, J INTEGR AGR, V17, P328, DOI [10.1016/s2095-3119(17)61757-x, 10.1016/S2095-3119(17)61757-X]; Zhang HJ, 2014, J PINEAL RES, V57, P269, DOI 10.1111/jpi.12167; Zhang J, 2017, ENVIRON EXP BOT, V138, P36, DOI 10.1016/j.envexpbot.2017.02.012; Zhang M, 2016, PLANT MOL BIOL, V91, P651, DOI 10.1007/s11103-016-0488-1; Zhang N, 2017, SCI REP-UK, V7, DOI 10.1038/s41598-017-00566-1; Zhang N, 2015, J EXP BOT, V66, P647, DOI 10.1093/jxb/eru336; Zhang N, 2014, J PINEAL RES, V56, P39, DOI 10.1111/jpi.12095; Zhang YJ, 2018, PHYCOLOGIA, V57, P680, DOI 10.2216/17-141.1; Zhao DQ, 2018, MOLECULES, V23, DOI 10.3390/molecules23051164; Zhao G, 2018, INT J MOL SCI, V19, DOI 10.3390/ijms19071912; Zhao HL, 2017, SCI REP-UK, V7, DOI 10.1038/s41598-017-05267-3; Zhao MG, 2007, PLANT PHYSIOL, V144, P206, DOI 10.1104/pp.107.096842; Zheng XD, 2017, SCI REP-UK, V7, DOI 10.1038/srep41236; Zhou C, 2016, INT J MOL SCI, V17, DOI 10.3390/ijms17111777; Zhou XT, 2016, FRONT PLANT SCI, V7, DOI 10.3389/fpls.2016.01823; Zhu JK, 2003, CURR OPIN PLANT BIOL, V6, P441, DOI 10.1016/S1369-5266(03)00085-2</t>
  </si>
  <si>
    <t>Agathokleous E, 2019, ENVIRON POLLUT, V244, P332, DOI 10.1016/j.envpol.2018.10.007; Agathokleous E, 2018, BOTANY, V96, P637, DOI 10.1139/cjb-2018-0076; Agathokleous E, 2019, SCI TOTAL ENVIRON, V649, P61, DOI 10.1016/j.scitotenv.2018.08.264; Agathokleous E, 2018, ENVIRON INT, V120, P489, DOI 10.1016/j.envint.2018.08.035; ALBERTI C, 1958, Farmaco Sci, V13, P604; Arnao MB, 2007, J PINEAL RES, V42, P147, DOI 10.1111/j.1600-079X.2006.00396.x; Arnao MB, 2006, PLANT SIGNAL BEHAV, V1, P89, DOI 10.4161/psb.1.3.2640; Arnao MB, 2015, J PINEAL RES, V59, P133, DOI 10.1111/jpi.12253; Arnao MB, 2014, TRENDS PLANT SCI, V19, P789, DOI 10.1016/j.tplants.2014.07.006; Baier M, 2019, PLANT CELL ENVIRON, V42, P782, DOI 10.1111/pce.13394; Bajwa VS, 2014, J PINEAL RES, V56, P238, DOI 10.1111/jpi.12115; Bejarano I, 2009, J PINEAL RES, V46, P392, DOI 10.1111/j.1600-079X.2009.00675.x; BENITEZKING G, 1990, J PINEAL RES, V9, P209, DOI 10.1111/j.1600-079X.1990.tb00709.x; Calabrese EJ, 2017, NPJ AGING MECH DIS, V3, DOI 10.1038/s41514-017-0013-z; Calabrese EJ, 2016, PHARMACOL RES, V110, P265, DOI 10.1016/j.phrs.2015.12.020; Calabrese EJ, 2011, REGUL TOXICOL PHARM, V61, P73, DOI 10.1016/j.yrtph.2011.06.003; Calabrese EJ, 2001, CRIT REV TOXICOL, V31, P607, DOI 10.1080/20014091111866; Chetsawang B, 2006, J PINEAL RES, V41, P116, DOI 10.1111/j.1600-079X.2006.00335.x; Dominguez-Alonso A, 2012, J PINEAL RES, V52, P427, DOI 10.1111/j.1600-079X.2011.00957.x; Esparza JL, 2019, BIOL TRACE ELEM RES, V188, P60, DOI 10.1007/s12011-018-1372-4; Fan JB, 2018, INT J MOL SCI, V19, DOI 10.3390/ijms19051528; Fischer TW, 2001, J PINEAL RES, V31, P39, DOI 10.1034/j.1600-079X.2001.310106.x; Hardeland R, 2003, J PINEAL RES, V34, P233, DOI 10.1034/j.1600-079X.2003.00040.x; Hardeland R, 2013, J PINEAL RES, V55, P325, DOI 10.1111/jpi.12090; He YM, 2016, ANIM REPROD SCI, V172, P164, DOI 10.1016/j.anireprosci.2016.07.015; Hernandez-Ruiz J, 2005, J PINEAL RES, V39, P137, DOI 10.1111/j.1600-079X.2005.00226.x; Hernandez-Ruiz J, 2004, PLANTA, V220, P140, DOI 10.1007/s00425-004-1317-3; Hernandez-Ruiz J, 2018, AGRONOMY-BASEL, V8, DOI 10.3390/agronomy8040033; Howitz KT, 2008, CELL, V133, P387, DOI 10.1016/j.cell.2008.04.019; Igwe S. C., 2015, CLIN PSYCHOPHARMACOL, V16, P235; Jeanneteau F, 2016, NEURAL PLAST, V2016, DOI 10.1155/2016/3985063; Joo Y, 2019, PLANT CELL ENVIRON, V42, P972, DOI 10.1111/pce.13474; Kolar J, 2005, J PINEAL RES, V39, P333, DOI 10.1111/j.1600-079X.2005.00276.x; LERNER AB, 1958, J AM CHEM SOC, V80, P2587, DOI 10.1021/ja01543a060; LERNER AB, 1959, NATURE, V183, P1821, DOI 10.1038/1831821a0; Li JH, 2018, SCI HORTIC-AMSTERDAM, V238, P356, DOI 10.1016/j.scienta.2018.04.068; Li JJ, 2018, ACTA PHYSIOL PLANT, V40, DOI 10.1007/s11738-017-2601-8; Lin LJ, 2018, ENVIRON MONIT ASSESS, V190, DOI 10.1007/s10661-018-6481-1; Lyssenko V, 2009, NAT GENET, V41, P82, DOI 10.1038/ng.288; Majidinia M, 2018, AGEING RES REV, V47, P198, DOI 10.1016/j.arr.2018.07.010; Majidinia M, 2018, AGEING RES REV, V45, P33, DOI 10.1016/j.arr.2018.04.003; Mao L, 2013, INT J MOL SCI, V14, P13109, DOI 10.3390/ijms140713109; Mao LL, 2016, J PINEAL RES, V60, P167, DOI 10.1111/jpi.12298; Mayo JC, 2018, MOLECULES, V23, DOI 10.3390/molecules23081999; McMillan CR, 2007, NEUROSCI LETT, V419, P202, DOI 10.1016/j.neulet.2007.04.029; Mesenge C, 1998, J PINEAL RES, V25, P41, DOI 10.1111/j.1600-079X.1998.tb00384.x; Mittler R, 2017, TRENDS PLANT SCI, V22, P11, DOI 10.1016/j.tplants.2016.08.002; Mukherjee S, 2018, PLANT PHYSIOL BIOCH, V132, P33, DOI 10.1016/j.plaphy.2018.08.031; Ni J, 2018, MOLECULES, V23, DOI 10.3390/molecules23040799; Paredes SD, 2009, J EXP BOT, V60, P57, DOI 10.1093/jxb/ern284; Park S, 2012, J PINEAL RES, V53, P385, DOI 10.1111/j.1600-079X.2012.01008.x; Posmyk MM, 2008, J PINEAL RES, V45, P24, DOI 10.1111/j.1600-079X.2007.00552.x; Ramirez-Rodriguez G, 2003, KIDNEY INT, V63, P1356, DOI 10.1046/j.1523-1755.2003.00872.x; Reiter RJ, 2014, HUM REPROD UPDATE, V20, P293, DOI 10.1093/humupd/dmt054; Roth JA, 1997, BRAIN RES, V768, P63, DOI 10.1016/S0006-8993(97)00549-0; Sanchez A, 2015, INT J MOL SCI, V16, P16981, DOI 10.3390/ijms160816981; Savvides A, 2016, TRENDS PLANT SCI, V21, P329, DOI 10.1016/j.tplants.2015.11.003; Simlat M, 2018, PEERJ, V6, DOI 10.7717/peerj.5009; Singhanat K, 2018, CELL MOL LIFE SCI, V75, P4125, DOI 10.1007/s00018-018-2905-x; SLOMINSKI A, 1993, EXP CELL RES, V206, P189, DOI 10.1006/excr.1993.1137; Tamtaji OR, 2019, J CELL PHYSIOL, V234, P1001, DOI 10.1002/jcp.27084; Tuomi T, 2016, CELL METAB, V23, P1067, DOI 10.1016/j.cmet.2016.04.009; Vesnushkin GM, 2006, J EXP CLIN CANC RES, V25, P507; Waszczak C, 2018, ANNU REV PLANT BIOL, V69, P209, DOI 10.1146/annurev-arplant-042817-040322; WEHR TA, 1992, J SLEEP RES, V1, P103, DOI 10.1111/j.1365-2869.1992.tb00019.x; Wei ZW, 2018, INT J MOL SCI, V19, DOI 10.3390/ijms19010316; Yahyavi-Firouz-Abadi N, 2007, EPILEPSY RES, V75, P138, DOI 10.1016/j.eplepsyres.2007.05.002; Yang XL, 2018, PHOTOSYNTHETICA, V56, P884, DOI 10.1007/s11099-017-0748-6; Yerushalmi S, 2009, ECOL LETT, V12, P970, DOI 10.1111/j.1461-0248.2009.01343.x; Yu Y, 2018, MOLECULES, V23, DOI 10.3390/molecules23081887; Zeng L, 2018, J INTEGR AGR, V17, P328, DOI [10.1016/s2095-3119(17)61757-x, 10.1016/S2095-3119(17)61757-X]; Zhang N, 2015, J EXP BOT, V66, P647, DOI 10.1093/jxb/eru336; Zhao HB, 2015, J PINEAL RES, V59, P255, DOI 10.1111/jpi.12258</t>
  </si>
  <si>
    <t>Aghdam MS, 2017, FOOD CHEM, V221, P1650, DOI 10.1016/j.foodchem.2016.10.123; Alba R, 2005, PLANT CELL, V17, P2954, DOI 10.1105/tpc.105.036053; Arnao MB, 2015, J PINEAL RES, V59, P133, DOI 10.1111/jpi.12253; Arnao MB, 2014, TRENDS PLANT SCI, V19, P789, DOI 10.1016/j.tplants.2014.07.006; Bai XG, 2012, FREE RADICAL BIO MED, V53, P710, DOI 10.1016/j.freeradbiomed.2012.05.042; Bangerth FK, 2012, HORTSCIENCE, V47, P4, DOI 10.21273/HORTSCI.47.1.4; Bemer M, 2012, PLANT CELL, V24, P4437, DOI 10.1105/tpc.112.103283; BIALE JB, 1964, SCIENCE, V146, P880, DOI 10.1126/science.146.3646.880; Bisson MMA, 2016, SCI REP-UK, V6, DOI 10.1038/srep30634; Bisson MMA, 2015, MOL PLANT, V8, P1165, DOI 10.1016/j.molp.2015.03.014; Bodanapu R, 2016, FRONT PLANT SCI, V7, DOI 10.3389/fpls.2016.01714; BURG SP, 1962, PLANT PHYSIOL, V37, P179, DOI 10.1104/pp.37.2.179; Cao SF, 2018, SCI REP-UK, V8, DOI 10.1038/s41598-018-19363-5; Chang KN, 2013, ELIFE, V2, DOI 10.7554/eLife.00675; Chen J, 2011, J EXP BOT, V62, P4481, DOI 10.1093/jxb/err145; Chen YF, 2005, ANN BOT-LONDON, V95, P901, DOI 10.1093/aob/mci100; Cheng GP, 2009, J AGR FOOD CHEM, V57, P5799, DOI 10.1021/jf901173n; Christou A., 2011, 10 INT C REACT OX NI, V5-8, P159; Corpas FJ, 2006, PLANTA, V224, P246, DOI 10.1007/s00425-005-0205-9; Corpas FJ, 2018, J EXP BOT, V69, P3449, DOI 10.1093/jxb/erx453; da-Silva CJ, 2018, ACTA BOT BRAS, V32, P150, DOI 10.1590/0102-33062017abb0229; Ding F, 2017, SCI HORTIC-AMSTERDAM, V219, P264, DOI 10.1016/j.scienta.2017.03.029; Duan XW, 2007, FOOD CHEM, V104, P571, DOI 10.1016/j.foodchem.2006.12.007; Eum HL, 2009, EUR FOOD RES TECHNOL, V228, P331, DOI 10.1007/s00217-008-0938-3; Fei ZJ, 2006, NUCLEIC ACIDS RES, V34, pD766, DOI 10.1093/nar/gkj110; Fellman JK, 2000, HORTSCIENCE, V35, P1026, DOI 10.21273/HORTSCI.35.6.1026; Feng XY, 2014, TRENDS FOOD SCI TECH, V37, P21, DOI 10.1016/j.tifs.2014.02.001; Flores FB, 2008, EUR FOOD RES TECHNOL, V227, P1599, DOI 10.1007/s00217-008-0884-0; Freschi L, 2013, FRONT PLANT SCI, V4, DOI 10.3389/fpls.2013.00398; Fujisawa M, 2014, PLANT CELL, V26, P89, DOI 10.1105/tpc.113.119453; Fujisawa M, 2013, PLANT CELL, V25, P371, DOI 10.1105/tpc.112.108118; Galano A, 2011, J PINEAL RES, V51, P1, DOI 10.1111/j.1600-079X.2011.00916.x; Gao H, 2016, POSTHARVEST BIOL TEC, V118, P103, DOI 10.1016/j.postharvbio.2016.03.006; Gao P, 2015, ACTA HORTIC, V1086, P177; Gao SP, 2013, HORTSCIENCE, V48, P1385, DOI 10.21273/HORTSCI.48.11.1385; Gapper NE, 2013, PLANT MOL BIOL, V82, P575, DOI 10.1007/s11103-013-0050-3; Gong TY, 2018, SCI HORTIC-AMSTERDAM, V230, P25, DOI 10.1016/j.scienta.2017.11.013; Guo FQ, 2003, SCIENCE, V302, P100, DOI 10.1126/science.1086770; Gupta KJ, 2010, PLANT SIGNAL BEHAV, V5, P999, DOI [10.1093/pcp/pcq022, 10.4161/psb.5.8.12229]; Gupta KJ, 2011, SCI SIGNAL, V4, DOI 10.1126/scisignal.2001404; Gupta KJ, 2010, PLANT CELL PHYSIOL, V51, P576, DOI 10.1093/pcp/pcq022; Hardeland R., 2016, J BOT SCI, V5, P20; Hong K, 2014, NEW ZEAL J CROP HORT, V42, P205, DOI 10.1080/01140671.2014.892012; Hu HL, 2014, INT J FOOD SCI TECH, V49, P399, DOI 10.1111/ijfs.12313; Hu LY, 2012, J AGR FOOD CHEM, V60, P8684, DOI 10.1021/jf300728h; Hu W, 2018, POSTHARVEST BIOL TEC, V140, P42, DOI 10.1016/j.postharvbio.2018.02.007; Ito Y, 2008, PLANT J, V55, P212, DOI 10.1111/j.1365-313X.2008.03491.x; Ju CL, 2012, P NATL ACAD SCI USA, V109, P19486, DOI 10.1073/pnas.1214848109; Kamiyoshihara Y, 2012, PLANT PHYSIOL, V160, P488, DOI 10.1104/pp.112.202820; Kang RY, 2016, POSTHARVEST BIOL TEC, V112, P277, DOI 10.1016/j.postharvbio.2015.08.017; Kessenbrock M, 2017, FRONT PLANT SCI, V8, DOI 10.3389/fpls.2017.01528; Kevany BM, 2007, PLANT J, V51, P458, DOI 10.1111/j.1365-313X.2007.03170.x; Klee H, 2002, PHYSIOL PLANTARUM, V115, P336, DOI 10.1034/j.1399-3054.2002.1150302.x; Koziskova J., 2012, Acta Universitatis Agriculturae et Silviculturae Mendelianae Brunensis, V60, P133; Kumar R, 2012, MOL GENET GENOMICS, V287, P189, DOI 10.1007/s00438-011-0671-7; Kwasniewski MT, 2014, AM J ENOL VITICULT, V65, P453, DOI 10.5344/ajev.2014.14027; Lashbrook CC, 1998, PLANT J, V15, P243, DOI 10.1046/j.1365-313X.1998.00202.x; Lei Q, 2013, J PINEAL RES, V55, P443, DOI 10.1111/jpi.12096; Leon S, 2002, BIOCHEM J, V366, P557, DOI 10.1042/BJ20020322; Leshem YY, 1998, BIOL PLANTARUM, V41, P1, DOI 10.1023/A:1001779227767; Leshem YY, 2000, J EXP BOT, V51, P1471, DOI 10.1093/jexbot/51.349.1471; Li D, 2016, FOOD CHEM, V208, P272, DOI 10.1016/j.foodchem.2016.03.113; Li H, 2017, FRONT PLANT SCI, V8, DOI 10.3389/fpls.2017.00295; Li L, 2012, BIOMETALS, V25, P617, DOI 10.1007/s10534-012-9551-9; Li SP, 2014, J AGR FOOD CHEM, V62, P1119, DOI 10.1021/jf4047122; Li TT, 2017, HORTSCIENCE, V52, P1556, DOI [10.21273/HORTSCI12261-17, 10.21273/hortsci12261-17]; Li ZR, 2015, HORTSCIENCE, V50, P416, DOI 10.21273/HORTSCI.50.3.416; Lim S, 2017, FOOD CHEM, V234, P81, DOI 10.1016/j.foodchem.2017.04.163; Lisjak M, 2010, PLANT PHYSIOL BIOCH, V48, P931, DOI 10.1016/j.plaphy.2010.09.016; Lisjak M, 2013, PLANT CELL ENVIRON, V36, P1607, DOI 10.1111/pce.12073; Liu D, 2014, PLOS ONE, V9, DOI 10.1371/journal.pone.0115910; Liu JB, 2011, CHINESE SCI BULL, V56, P2464, DOI 10.1007/s11434-011-4592-y; Liu JL, 2016, SCI HORTIC-AMSTERDAM, V207, P14, DOI 10.1016/j.scienta.2016.05.003; Liu MC, 2015, PLANT PHYSIOL, V169, P2380, DOI 10.1104/pp.15.01361; Liu MC, 2014, NEW PHYTOL, V203, P206, DOI 10.1111/nph.12771; Mahajan PV, 2017, PHILOS T A, V372; Manjunatha G, 2010, BIOTECHNOL ADV, V28, P489, DOI 10.1016/j.biotechadv.2010.03.001; Manning K, 2006, NAT GENET, V38, P948, DOI 10.1038/ng1841; Martel C, 2011, PLANT PHYSIOL, V157, P1568, DOI 10.1104/pp.111.181107; Meng JF, 2015, FOOD CHEM, V185, P127, DOI 10.1016/j.foodchem.2015.03.140; Morot-Gaudry-Talarmain Y, 2002, PLANTA, V215, P708, DOI 10.1007/s00425-002-0816-3; Mukherjee S, 2018, PLANT PHYSIOL BIOCH, V132, P33, DOI 10.1016/j.plaphy.2018.08.031; Mukherjee S, 2014, PHYSIOL PLANTARUM, V152, P714, DOI 10.1111/ppl.12218; Mur LAJ, 2011, PLANT SCI, V181, P509, DOI 10.1016/j.plantsci.2011.04.003; Murch SJ, 2010, J PINEAL RES, V49, P95, DOI 10.1111/j.1600-079X.2010.00774.x; Ni ZJ, 2016, OXID MED CELL LONGEV, V2016, DOI 10.1155/2016/4715651; Nogueira SB, 2012, J PROTEOMICS, V75, P1428, DOI 10.1016/j.jprot.2011.11.015; Parra-Lobato MC, 2011, J EXP BOT, V62, P4447, DOI 10.1093/jxb/err124; Paul V, 2014, J FOOD SCI TECH MYS, V51, P1223, DOI 10.1007/s13197-011-0583-x; Peng RY, 2016, PLANT CELL REP, V35, P2325, DOI 10.1007/s00299-016-2037-4; Pesaresi P, 2014, FRONT PLANT SCI, V5, DOI 10.3389/fpls.2014.00124; Pirrello J., 2009, CAB Reviews: Perspectives in Agriculture, Veterinary Science, Nutrition and Natural Resources, V4, P1, DOI 10.1079/PAVSNNR20094051; Prinsi B, 2011, PHYTOCHEMISTRY, V72, P1251, DOI 10.1016/j.phytochem.2011.01.012; Rambla JL, 2014, J EXP BOT, V65, P4613, DOI 10.1093/jxb/eru128; RAZALI M, 2013, J TROPICAL AGR FOOD, V41, P1; Reiter RJ, 2016, J PINEAL RES, V61, P253, DOI 10.1111/jpi.12360; Riemenschneider A, 2005, FEBS J, V272, P1291, DOI 10.1111/j.1742-4658.2005.04567.x; Riga P, 2014, FOOD CHEM, V156, P347, DOI 10.1016/j.foodchem.2014.01.117; Rodriguez-Ruiz M, 2017, NITRIC OXIDE-BIOL CH, V68, P51, DOI 10.1016/j.niox.2016.12.011; Rodriguez-Ruiza M, 2017, REDOX BIOL, V12, P171, DOI 10.1016/j.redox.2017.02.009; Ruan JZ, 2015, FOOD CHEM, V169, P417, DOI 10.1016/j.foodchem.2014.08.014; Rudell DR, 2006, HORTSCIENCE, V41, P1462, DOI 10.21273/HORTSCI.41.6.1462; Rumer S, 2009, PLANT SIGNAL BEHAV, V4, P853, DOI 10.1093/jxb/erp077; Shahkoomahally S, 2015, FRUITS, V70, P63, DOI 10.1051/fruits/2014045; Shima Y, 2014, BIOSCI BIOTECH BIOCH, V78, P231, DOI 10.1080/09168451.2014.878221; Singh N., 2016, BIOCH ANAL BIOCH, V5, P262; Singh SP, 2009, POSTHARVEST BIOL TEC, V53, P101, DOI 10.1016/j.postharvbio.2009.04.007; Solano R, 1998, CURR OPIN PLANT BIOL, V1, P393, DOI 10.1016/S1369-5266(98)80262-8; Sun QQ, 2015, J EXP BOT, V66, P657, DOI 10.1093/jxb/eru332; Tadiello A, 2016, BMC PLANT BIOL, V16, DOI 10.1186/s12870-016-0730-7; Tanou G, 2015, ANN BOT-LONDON, V116, P649, DOI 10.1093/aob/mcv107; Tatsuki M, 2013, J EXP BOT, V64, P1049, DOI 10.1093/jxb/ers381; Tieman DM, 1999, PLANT PHYSIOL, V120, P165, DOI 10.1104/pp.120.1.165; Tohge T, 2014, J EXP BOT, V65, P4599, DOI 10.1093/jxb/ert443; Trainotti L, 2007, J EXP BOT, V58, P3299, DOI 10.1093/jxb/erm178; Tripathi P., 2004, BIOL CONTROL, V32, P235; Van de Poel B, 2014, BMC PLANT BIOL, V14, DOI 10.1186/1471-2229-14-11; Vitalini S, 2011, J PINEAL RES, V51, P278, DOI 10.1111/j.1600-079X.2011.00887.x; Wang YQ, 2012, PLANT SOIL, V351, P107, DOI 10.1007/s11104-011-0936-2; Wei J., 2018, J PINEAL RES; Whiteman M, 2006, BIOCHEM BIOPH RES CO, V343, P303, DOI 10.1016/j.bbrc.2006.02.154; WILKINSON JQ, 1995, SCIENCE, V270, P1807, DOI 10.1126/science.270.5243.1807; Xu LL, 2017, FRONT PLANT SCI, V8, DOI 10.3389/fpls.2017.01426; YANG SF, 1984, ANNU REV PLANT PHYS, V35, P155, DOI 10.1146/annurev.pp.35.060184.001103; Yang Y, 2016, SCI HORTIC-AMSTERDAM, V211, P95, DOI 10.1016/j.scienta.2016.07.026; Zaharah SS, 2011, POSTHARVEST BIOL TEC, V62, P258, DOI 10.1016/j.postharvbio.2011.06.007; Zemojtel T, 2006, TRENDS PLANT SCI, V11, P524, DOI 10.1016/j.tplants.2006.09.008; Zhai R, 2018, POSTHARVEST BIOL TEC, V139, P38, DOI 10.1016/j.postharvbio.2018.01.017; Zhang C, 2014, INT J AGR BIOL ENG, V7, P114, DOI 10.3965/j.ijabe.20140706.014; Zhang HJ, 2014, J PINEAL RES, V57, P269, DOI 10.1111/jpi.12167; Zhang XH, 2011, J AGR FOOD CHEM, V59, P9351, DOI 10.1021/jf201812r; Zhao Y, 2013, J PINEAL RES, V55, P79, DOI 10.1111/jpi.12044; Zheng QF, 2013, J PROTEOMICS, V93, P276, DOI 10.1016/j.jprot.2013.02.006; Zhong SL, 2013, NAT BIOTECHNOL, V31, P154, DOI 10.1038/nbt.2462; Zhou C, 2016, INT J MOL SCI, V17, DOI 10.3390/ijms17111777; Zhu SH, 2006, POSTHARVEST BIOL TEC, V42, P41, DOI 10.1016/j.postharvbio.2006.05.004; Ziogas V, 2018, FRONT PLANT SCI, V9, DOI 10.3389/fpls.2018.01375</t>
  </si>
  <si>
    <t>Arnaboldi M, 2018, PR INT CONF AUTONOM, P71, DOI 10.1109/ICAC.2018.00017; Arnao MB, 2018, ANN BOT-LONDON, V121, P195, DOI 10.1093/aob/mcx114; Arnao MB, 2017, ACTA PHYSIOL PLANT, V39, DOI 10.1007/s11738-017-2428-3; Arnao MB, 2009, J PINEAL RES, V46, P58, DOI 10.1111/j.1600-079X.2008.00625.x; Arnao MB, 2018, J FUNCT FOODS, V48, P37, DOI 10.1016/j.jff.2018.06.023; Arnao MB, 2018, MOLECULES, V23, DOI 10.3390/molecules23010238; Arnao MB, 2015, J PINEAL RES, V59, P133, DOI 10.1111/jpi.12253; Arnao MB, 2014, TRENDS PLANT SCI, V19, P789, DOI 10.1016/j.tplants.2014.07.006; Back K, 2016, J PINEAL RES, V61, P426, DOI 10.1111/jpi.12364; Bajwa VS, 2014, J PINEAL RES, V56, P238, DOI 10.1111/jpi.12115; Balabusta M, 2016, FRONT PLANT SCI, V7, DOI 10.3389/fpls.2016.00575; Byeon Y, 2015, J PINEAL RES, V59, P448, DOI 10.1111/jpi.12274; Byeon Y, 2013, J PINEAL RES, V55, P357, DOI 10.1111/jpi.12077; Chen ZP, 2018, ANN BOT-LONDON, V121, P1127, DOI 10.1093/aob/mcx207; Chen ZP, 2017, FREE RADICAL BIO MED, V108, P465, DOI 10.1016/j.freeradbiomed.2017.04.009; DUBBELS R, 1995, J PINEAL RES, V18, P28, DOI 10.1111/j.1600-079X.1995.tb00136.x; FENWICK JC, 1970, GEN COMP ENDOCR, V14, P86, DOI 10.1016/0016-6480(70)90010-9; Fu JJ, 2017, SCI REP-UK, V7, DOI 10.1038/srep39865; Fuhrberg B, 1996, PLANTA, V200, P125; Galano A, 2011, J PINEAL RES, V51, P1, DOI 10.1111/j.1600-079X.2011.00916.x; Garcia JJ, 2014, J PINEAL RES, V56, P225, DOI 10.1111/jpi.12128; Gong B, 2017, PHYSIOL PLANTARUM, V160, P396, DOI 10.1111/ppl.12581; Gong XQ, 2017, MOLECULES, V22, DOI 10.3390/molecules22091542; Hasan MK, 2015, FRONT PLANT SCI, V6, DOI 10.3389/fpls.2015.00601; HATTORI A, 1995, BIOCHEM MOL BIOL INT, V35, P627; Hernandez-Ruiz J, 2004, PLANTA, V220, P140, DOI 10.1007/s00425-004-1317-3; Hernandez-Ruiz J, 2018, AGRONOMY-BASEL, V8, DOI 10.3390/agronomy8040033; Hussain A, 2016, FRONT PLANT SCI, V7, DOI 10.3389/fpls.2016.00975; Hwang OJ, 2018, J PINEAL RES, V65, DOI 10.1111/jpi.12495; Kostopoulou Z, 2015, PLANT PHYSIOL BIOCH, V86, P155, DOI 10.1016/j.plaphy.2014.11.021; Lee HY, 2016, J PINEAL RES, V60, P327, DOI 10.1111/jpi.12314; Lee HY, 2015, J PINEAL RES, V58, P291, DOI 10.1111/jpi.12214; Lee HY, 2014, J PINEAL RES, V57, P262, DOI 10.1111/jpi.12165; Li C, 2016, J PINEAL RES, V61, P218, DOI 10.1111/jpi.12342; Li C, 2015, J EXP BOT, V66, P669, DOI 10.1093/jxb/eru476; Li C, 2012, J PINEAL RES, V53, P298, DOI 10.1111/j.1600-079X.2012.00999.x; Li H, 2017, FRONT PLANT SCI, V8, DOI 10.3389/fpls.2017.00295; Li H, 2017, SCI REP-UK, V7, DOI 10.1038/srep40858; Li XN, 2018, J PINEAL RES, V64, DOI 10.1111/jpi.12453; Liang CZ, 2015, J PINEAL RES, V59, P91, DOI 10.1111/jpi.12243; Liang D, 2018, FRONT PLANT SCI, V9, DOI 10.3389/fpls.2018.00426; Liu JL, 2018, FRONT PLANT SCI, V9, DOI 10.3389/fpls.2018.00946; Ludwig-Muller J, 2015, J PLANT GROWTH REGUL, V34, P697, DOI 10.1007/s00344-015-9544-3; Meng JF, 2014, J PINEAL RES, V57, P200, DOI 10.1111/jpi.12159; Molassiotis A, 2016, FRONT PLANT SCI, V7, DOI 10.3389/fpls.2016.00229; Nawaz MA, 2016, FRONT PLANT SCI, V6, DOI 10.3389/fpls.2015.01230; Nawaz MA, 2018, J PLANT PHYSIOL, V220, P115, DOI 10.1016/j.jplph.2017.11.003; Pape C, 2006, J PINEAL RES, V41, P157, DOI 10.1111/j.1600-079X.2006.00348.x; Pelagio-Flores R, 2012, J PINEAL RES, V53, P279, DOI 10.1111/j.1600-079X.2012.00996.x; Reiter RJ, 2018, MOLECULES, V23, DOI 10.3390/molecules23020509; Reiter RJ, 2016, J PINEAL RES, V61, P253, DOI 10.1111/jpi.12360; Reiter RJ, 2014, FRONT PHYSIOL, V5, DOI 10.3389/fphys.2014.00377; Sarafi E, 2017, PLANT PHYSIOL BIOCH, V112, P173, DOI 10.1016/j.plaphy.2016.12.018; Sharif R, 2018, MOLECULES, V23, DOI 10.3390/molecules23092352; Shi HT, 2015, J PINEAL RES, V59, P102, DOI 10.1111/jpi.12244; Shi HT, 2015, J PINEAL RES, V58, P335, DOI 10.1111/jpi.12219; Shi HT, 2015, J EXP BOT, V66, P681, DOI 10.1093/jxb/eru373; Shi HT, 2015, J PINEAL RES, V58, P26, DOI 10.1111/jpi.12188; Shi HT, 2014, J PINEAL RES, V57, P185, DOI 10.1111/jpi.12155; Sun LY, 2018, MOLECULES, V23, DOI [10.3390/molecules23051091, 10.3390/molecules23071602]; Sun QQ, 2016, J PINEAL RES, V61, P138, DOI 10.1111/jpi.12315; Sun QQ, 2015, J EXP BOT, V66, P657, DOI 10.1093/jxb/eru332; Tan DX, 2007, FASEB J, V21, P1724, DOI 10.1096/fj.06-7745com; Tan DX, 2013, J PINEAL RES, V54, P127, DOI 10.1111/jpi.12026; VIVIENROELS B, 1993, EXPERIENTIA, V49, P642, DOI 10.1007/BF01923945; Wang L, 2017, J PINEAL RES, V63, DOI 10.1111/jpi.12429; Wang P, 2012, J PINEAL RES, V53, P11, DOI 10.1111/j.1600-079X.2011.00966.x; Wang QN, 2016, FRONT PLANT SCI, V7, DOI 10.3389/fpls.2016.01882; Wang YP, 2018, J EXP BOT, V69, P963, DOI 10.1093/jxb/erx473; Weeda S, 2014, PLOS ONE, V9, DOI 10.1371/journal.pone.0093462; Wei J, 2018, J PINEAL RES, V65, DOI 10.1111/jpi.12500; Wei W, 2015, J EXP BOT, V66, P695, DOI 10.1093/jxb/eru392; Wei YX, 2016, FRONT PLANT SCI, V7, DOI 10.3389/fpls.2016.00676; Wen D, 2016, FRONT PLANT SCI, V7, DOI 10.3389/fpls.2016.00718; Xu W, 2016, J PINEAL RES, V61, P457, DOI 10.1111/jpi.12359; Yin LH, 2013, J PINEAL RES, V54, P426, DOI 10.1111/jpi.12038; Zhang HJ, 2014, J PINEAL RES, V57, P269, DOI 10.1111/jpi.12167; Zhang JR, 2017, FUNCT PLANT BIOL, V44, P961, DOI 10.1071/FP17003; Zhang J, 2017, ENVIRON EXP BOT, V138, P36, DOI 10.1016/j.envexpbot.2017.02.012; Zhang J, 2016, FRONT PLANT SCI, V7, DOI 10.3389/fpls.2016.01500; Zhang N, 2017, SCI REP-UK, V7, DOI 10.1038/s41598-017-00566-1; Zhang N, 2016, FRONT PLANT SCI, V7, DOI 10.3389/fpls.2016.00197; Zhang N, 2013, J PINEAL RES, V54, P15, DOI 10.1111/j.1600-079X.2012.01015.x; Zhang SM, 2017, FRONT PLANT SCI, V8, DOI 10.3389/fpls.2017.01993; Zheng XD, 2017, SCI REP-UK, V7, DOI 10.1038/srep41236; Zhou XT, 2016, FRONT PLANT SCI, V7, DOI 10.3389/fpls.2016.01823</t>
  </si>
  <si>
    <t>Ai Y, 2018, J AGR FOOD CHEM, V66, P5392, DOI 10.1021/acs.jafc.8b01795; Alam MN, 2018, BMC GENOMICS, V19, DOI 10.1186/s12864-018-4588-y; Arnao MB, 2007, ADVANCES IN PLANT ETHYLENE RESEARCH, P101, DOI 10.1007/978-1-4020-6014-4_21; Arnao MB, 2017, ACTA PHYSIOL PLANT, V39, DOI 10.1007/s11738-017-2428-3; Arnao MB, 2009, J PINEAL RES, V46, P58, DOI 10.1111/j.1600-079X.2008.00625.x; Arnao MB, 2007, J PINEAL RES, V42, P147, DOI 10.1111/j.1600-079X.2006.00396.x; Arnao MB, 2006, PLANT SIGNAL BEHAV, V1, P89, DOI 10.4161/psb.1.3.2640; Arnao MB, 2015, J PINEAL RES, V59, P133, DOI 10.1111/jpi.12253; Arnao MB, 2014, TRENDS PLANT SCI, V19, P789, DOI 10.1016/j.tplants.2014.07.006; Arora D, 2017, FREE RADICAL BIO MED, V106, P315, DOI 10.1016/j.freeradbiomed.2017.02.042; Astier J, 2016, FRONT PLANT SCI, V7, DOI 10.3389/fpls.2016.01731; Back K, 2016, J PINEAL RES, V61, P426, DOI 10.1111/jpi.12364; Beilby MJ, 2015, PLANT SIGNAL BEHAV, V10, DOI 10.1080/15592324.2015.1082697; Burkhardt S, 2001, J AGR FOOD CHEM, V49, P4898, DOI 10.1021/jf010321+; Byeon Y, 2016, J PINEAL RES, V60, P65, DOI 10.1111/jpi.12289; Byeon Y, 2015, J EXP BOT, V66, P6917, DOI 10.1093/jxb/erv396; Byeon Y, 2015, J PINEAL RES, V58, P470, DOI 10.1111/jpi.12232; Byeon Y, 2015, J PINEAL RES, V58, P343, DOI 10.1111/jpi.12220; Byeon Y, 2014, J PINEAL RES, V57, P219, DOI 10.1111/jpi.12160; Byeon Y, 2014, J PINEAL RES, V56, P189, DOI 10.1111/jpi.12111; Byeon Y, 2012, J PINEAL RES, V53, P107, DOI 10.1111/j.1600-079X.2012.00976.x; Chen Q, 2009, J PLANT PHYSIOL, V166, P324, DOI 10.1016/j.jplph.2008.06.002; Chen YE, 2018, PHYSIOL PLANTARUM, V164, P349, DOI 10.1111/ppl.12737; Damiani I, 2016, FRONT PLANT SCI, V7, DOI 10.3389/fpls.2016.00454; Dharmawardhana P, 2013, RICE, V6, DOI 10.1186/1939-8433-6-15; Ding F, 2017, SCI HORTIC-AMSTERDAM, V219, P264, DOI 10.1016/j.scienta.2017.03.029; Fan JB, 2018, INT J MOL SCI, V19, DOI 10.3390/ijms19051528; Fan JB, 2015, FRONT PLANT SCI, V6, DOI 10.3389/fpls.2015.00925; Foyer CH, 2011, PLANT PHYSIOL, V155, P93, DOI 10.1104/pp.110.166181; Fu JJ, 2017, SCI REP-UK, V7, DOI 10.1038/srep39865; Fujiwara T, 2010, J BIOL CHEM, V285, P11308, DOI 10.1074/jbc.M109.091371; Gao H, 2016, POSTHARVEST BIOL TEC, V118, P103, DOI 10.1016/j.postharvbio.2016.03.006; Han QH, 2017, FRONT PLANT SCI, V8, DOI 10.3389/fpls.2017.00785; Hayashi K, 2016, PLANT J, V85, P46, DOI 10.1111/tpj.13083; Hernandez-Ruiz J, 2008, J AGR FOOD CHEM, V56, P10567, DOI 10.1021/jf8022063; Hernandez-Ruiz J, 2004, PLANTA, V220, P140, DOI 10.1007/s00425-004-1317-3; Hernandez-Ruiz J, 2018, AGRONOMY-BASEL, V8, DOI 10.3390/agronomy8040033; Hildebrandt T. M, 2015, MOL PLANT, P1; Hotta Y, 2002, MOL CELL BIOCHEM, V238, P151, DOI 10.1023/A:1019992124986; Hu W, 2016, FRONT PLANT SCI, V7, DOI 10.3389/fpls.2016.00736; Hwang O.J, 2018, J PINEAL RES, V1; Iriel A, 2014, PHOTOCHEM PHOTOBIOL, V90, P107, DOI 10.1111/php.12142; Jang SM, 2004, PLANT PHYSIOL, V135, P346, DOI 10.1104/pp.103.038372; Kang K, 2010, J PINEAL RES, V49, P176, DOI 10.1111/j.1600-079X.2010.00783.x; Kang K, 2008, PLANT SIGNAL BEHAV, V3, P389, DOI 10.4161/psb.3.6.5401; Kang K, 2009, PLANT PHYSIOL, V150, P1380, DOI 10.1104/pp.109.138552; Kang S, 2007, PLANT CELL REP, V26, P2009, DOI 10.1007/s00299-007-0405-9; Kang S, 2007, PLANTA, V227, P263, DOI 10.1007/s00425-007-0614-z; Kanno T, 2004, MOL BIOL, V54, P11; Kaur H, 2016, NITRIC OXIDE-BIOL CH, V59, P42, DOI 10.1016/j.niox.2016.07.001; Kaur H, 2015, PLANT SIGNAL BEHAV, V10, DOI 10.1080/15592324.2015.1049788; Kim JH, 2001, PLANT CELL PHYSIOL, V42, P1056, DOI 10.1093/pcp/pce133; Koyama FC, 2013, J EUKARYOT MICROBIOL, V60, P646, DOI 10.1111/jeu.12080; Kriechbaumer V, 2008, BMC PLANT BIOL, V8, DOI 10.1186/1471-2229-8-44; LAST RL, 1991, PLANT CELL, V3, P345, DOI 10.1105/tpc.3.4.345; Lazar D, 2013, PLANT SIGNAL BEHAV, V8, DOI 10.4161/psb.23279; Lee HY, 2017, J PINEAL RES, V62, DOI 10.1111/jpi.12379; Lee HY, 2016, J PINEAL RES, V60, P327, DOI 10.1111/jpi.12314; Lee HY, 2015, J PINEAL RES, V58, P291, DOI 10.1111/jpi.12214; Lee HY, 2014, J PINEAL RES, V57, P262, DOI 10.1111/jpi.12165; Li C, 2015, J EXP BOT, V66, P669, DOI 10.1093/jxb/eru476; Li H, 2017, SCI REP-UK, V7, DOI 10.1038/srep40858; Li XN, 2018, J PINEAL RES, V64, DOI 10.1111/jpi.12453; Li XN, 2016, J PINEAL RES, V61, P328, DOI 10.1111/jpi.12350; Liang CZ, 2017, FRONT PLANT SCI, V8, DOI 10.3389/fpls.2017.00134; Liang CZ, 2015, J PINEAL RES, V59, P91, DOI 10.1111/jpi.12243; Liu N, 2015, J PLANT PHYSIOL, V186, P68, DOI 10.1016/j.jplph.2015.07.012; Liu N, 2015, SCI HORTIC-AMSTERDAM, V181, P18, DOI 10.1016/j.scienta.2014.10.049; Lopez-Bucio J, 2015, BIOMETALS, V28, P353, DOI 10.1007/s10534-015-9838-8; Manchester LC, 2000, LIFE SCI, V67, P3023, DOI 10.1016/S0024-3205(00)00896-1; Moustaka J, 2015, INT J MOL SCI, V16, P13989, DOI 10.3390/ijms160613989; Mukherjee S, 2016, NEUROTRANSMITTERS SE; Mukherjee S, 2014, PHYSIOL PLANTARUM, V152, P714, DOI 10.1111/ppl.12218; Murch S. J, 2002, CELL DEV BIOL PLANT, V38, P531; Murch SJ, 2009, J PINEAL RES, V47, P277, DOI 10.1111/j.1600-079X.2009.00711.x; Nawaz MA, 2016, FRONT PLANT SCI, V6, DOI 10.3389/fpls.2015.01230; Odjakova Mariela, 1997, Bulgarian Journal of Plant Physiology, V23, P94; Pal M., 2013, SALICYLIC ACID, P183, DOI DOI 10.1007/978-94-007-6428-6_10; Paredes SD, 2009, J EXP BOT, V60, P57, DOI 10.1093/jxb/ern284; Park S, 2012, J PINEAL RES, V53, P385, DOI 10.1111/j.1600-079X.2012.01008.x; Park S, 2009, PLANTA, V230, P1197, DOI 10.1007/s00425-009-1015-2; Park WJ, 2011, J PLANT BIOL, V54, P143, DOI 10.1007/s12374-011-9159-6; Pelagio-Flores R, 2016, PHYSIOL PLANTARUM, V158, P92, DOI 10.1111/ppl.12429; Pelagio-Flores R, 2012, J PINEAL RES, V53, P279, DOI 10.1111/j.1600-079X.2012.00996.x; Pelagio-Flores R, 2011, PLANT CELL PHYSIOL, V52, P490, DOI 10.1093/pcp/pcr006; Petrasek J, 2006, SCIENCE, V312, P914, DOI 10.1126/science.1123542; POEGGELER B, 1993, J PINEAL RES, V14, P151, DOI 10.1111/j.1600-079X.1993.tb00498.x; Posmyk MM, 2009, ACTA PHYSIOL PLANT, V31, P1, DOI 10.1007/s11738-008-0213-z; Pucciariello C, 2017, PLANT CELL ENVIRON, V40, P473, DOI 10.1111/pce.12715; Qian YQ, 2015, SCI REP-UK, V5, DOI 10.1038/srep15815; Roopin M, 2013, J PINEAL RES, V55, P89, DOI 10.1111/jpi.12046; Sarropoulou VN, 2012, J PINEAL RES, V52, P38, DOI 10.1111/j.1600-079X.2011.00914.x; Sarti P, 2013, INT J MOL SCI, V14, P11259, DOI 10.3390/ijms140611259; Sato Y, 2013, NUCLEIC ACIDS RES, V41, pD1206, DOI 10.1093/nar/gks1125; Schroder P, 1999, ADV EXP MED BIOL, V467, P637; Shamsul H, 2013, SALICYLIC ACID PLANT; Shen CJ, 2010, FEBS J, V277, P2954, DOI 10.1111/j.1742-4658.2010.07706.x; Shi HT, 2016, J PINEAL RES, V60, P373, DOI 10.1111/jpi.12320; Shi HT, 2016, PLANT PHYSIOL BIOCH, V100, P150, DOI 10.1016/j.plaphy.2016.01.018; Shi HT, 2015, J PINEAL RES, V59, P334, DOI 10.1111/jpi.12262; Shi HT, 2015, J PINEAL RES, V59, P102, DOI 10.1111/jpi.12244; Shi HT, 2015, J PINEAL RES, V59, P120, DOI 10.1111/jpi.12246; Shi HT, 2015, J PINEAL RES, V58, P26, DOI 10.1111/jpi.12188; Shyu C, 2015, J EXP BOT, V66, P4165, DOI 10.1093/jxb/erv011; Sliwiak J, 2018, FEBS J, V285, P1907, DOI 10.1111/febs.14455; Sun P, 2010, J EXP BOT, V61, P347, DOI 10.1093/jxb/erp306; Sun QQ, 2016, J PINEAL RES, V61, P138, DOI 10.1111/jpi.12315; Sun QQ, 2015, J EXP BOT, V66, P657, DOI 10.1093/jxb/eru332; Swarup R, 2012, FRONT PLANT SCI, V3, DOI 10.3389/fpls.2012.00225; Szafranska K, 2016, FRONT PLANT SCI, V7, DOI 10.3389/fpls.2016.01663; Takahashi T, 2011, BIOORG MED CHEM LETT, V21, P1983, DOI 10.1016/j.bmcl.2011.02.028; Tambussi EA, 2004, PLANT SCI, V167, P19, DOI 10.1016/j.plantsci.2004.02.018; Tan DX, 2013, J PINEAL RES, V54, P127, DOI 10.1111/jpi.12026; Tan DX, 2012, J EXP BOT, V63, P577, DOI 10.1093/jxb/err256; Wang L, 2017, J PINEAL RES, V63, DOI 10.1111/jpi.12429; Wang P, 2013, J PINEAL RES, V54, P292, DOI 10.1111/jpi.12017; Wang P, 2012, J PINEAL RES, V53, P11, DOI 10.1111/j.1600-079X.2011.00966.x; Wang QN, 2016, FRONT PLANT SCI, V7, DOI 10.3389/fpls.2016.01882; Wasternack C, 2013, ANN BOT-LONDON, V111, P1021, DOI 10.1093/aob/mct067; Weeda S, 2014, PLOS ONE, V9, DOI 10.1371/journal.pone.0093462; Wei J, 2018, J PINEAL RES, V65, DOI 10.1111/jpi.12500; Wei YX, 2016, FRONT PLANT SCI, V7, DOI 10.3389/fpls.2016.00676; Wen D, 2016, FRONT PLANT SCI, V7, DOI 10.3389/fpls.2016.00718; Yang QQ, 2018, PLANT PHYSIOL, V176, P1965, DOI 10.1104/pp.17.01283; Yin LH, 2013, J PINEAL RES, V54, P426, DOI 10.1111/jpi.12038; Yu T, 2006, J PLANT GROWTH REGUL, V25, P166, DOI 10.1007/s00344-005-0077-z; Yuan HM, 2013, PLANT CELL PHYSIOL, V54, P766, DOI 10.1093/pcp/pct030; Zhang HJ, 2014, J PINEAL RES, V57, P269, DOI 10.1111/jpi.12167; Zhang J, 2017, ENVIRON EXP BOT, V138, P36, DOI 10.1016/j.envexpbot.2017.02.012; Zhang N, 2014, J PINEAL RES, V56, P39, DOI 10.1111/jpi.12095; Zhang N, 2013, J PINEAL RES, V54, P15, DOI 10.1111/j.1600-079X.2012.01015.x; Zhang SM, 2017, FRONT PLANT SCI, V8, DOI 10.3389/fpls.2017.01993; Zhao H, 2017, FRONT PLANT SCI, V7, DOI [10.3389/fpls.2016.02045, 10.3389/fpls.2016.01814, 10.3389/fpls.2016.01270, 10.3389/fpls.2015.01270]; Zhao JM, 1996, PLANT CELL, V8, P2235, DOI 10.1105/tpc.8.12.2235; ZHAO JM, 1995, J BIOL CHEM, V270, P6081, DOI 10.1074/jbc.270.11.6081; Zheng XD, 2017, SCI REP-UK, V7, DOI 10.1038/srep41236; Zhou C, 2016, INT J MOL SCI, V17, DOI 10.3390/ijms17111777; Zhou XT, 2016, FRONT PLANT SCI, V7, DOI 10.3389/fpls.2016.01823; Zhu ZQ, 2015, PLANT CELL PHYSIOL, V56, P414, DOI 10.1093/pcp/pcu171; Zuo BX, 2014, J PINEAL RES, V57, P408, DOI 10.1111/jpi.12180; Zuo ZY, 2017, MOLECULES, V22, DOI 10.3390/molecules22101727</t>
  </si>
  <si>
    <t>Abu-Abied M, 2012, PLANT J, V71, P787, DOI 10.1111/j.1365-313X.2012.05032.x; Afreen F, 2006, J PINEAL RES, V41, P108, DOI 10.1111/j.1600-079X.2006.00337.x; Ahuja I, 2012, TRENDS PLANT SCI, V17, P73, DOI 10.1016/j.tplants.2011.11.002; Arkhipova TN, 2007, PLANT SOIL, V292, P305, DOI 10.1007/s11104-007-9233-5; Arnao MB, 2018, ANN BOT-LONDON, V121, P195, DOI 10.1093/aob/mcx114; Arnao MB, 2017, ACTA PHYSIOL PLANT, V39, DOI 10.1007/s11738-017-2428-3; Arnao MB, 2009, J PINEAL RES, V46, P58, DOI 10.1111/j.1600-079X.2008.00625.x; Arnao MB, 2007, J PINEAL RES, V42, P147, DOI 10.1111/j.1600-079X.2006.00396.x; Arnao MB, 2006, PLANT SIGNAL BEHAV, V1, P89, DOI 10.4161/psb.1.3.2640; Arnao MB, 2015, J PINEAL RES, V59, P133, DOI 10.1111/jpi.12253; Arnao MB, 2014, TRENDS PLANT SCI, V19, P789, DOI 10.1016/j.tplants.2014.07.006; Arora D, 2017, FREE RADICAL BIO MED, V106, P315, DOI 10.1016/j.freeradbiomed.2017.02.042; Back K, 2016, J PINEAL RES, V61, P426, DOI 10.1111/jpi.12364; Baxter A, 2014, J EXP BOT, V65, P1229, DOI 10.1093/jxb/ert375; Belimov AA, 2014, PLANT PHYSIOL BIOCH, V74, P84, DOI 10.1016/j.plaphy.2013.10.032; Bonnefont-Rousselot D, 2010, TOXICOLOGY, V278, P55, DOI 10.1016/j.tox.2010.04.008; Boonyapookana B, 2005, J ENVIRON SCI HEAL A, V40, P117, DOI 10.1081/ESE-200033621; Bottini R, 2004, APPL MICROBIOL BIOT, V65, P497, DOI 10.1007/s00253-004-1696-1; Brilli F, 2018, TRENDS PLANT SCI, V23, P507, DOI 10.1016/j.tplants.2018.03.004; BUBENIK GA, 1980, HORM RES, V12, P313, DOI 10.1159/000179137; Byeon Y, 2016, APPL MICROBIOL BIOT, V100, P6683, DOI 10.1007/s00253-016-7458-z; Byeon Y, 2015, J PINEAL RES, V58, P343, DOI 10.1111/jpi.12220; Byeon Y, 2014, J PINEAL RES, V57, P219, DOI 10.1111/jpi.12160; Byeon Y, 2014, J PINEAL RES, V56, P408, DOI 10.1111/jpi.12129; Byeon Y, 2013, J PINEAL RES, V55, P357, DOI 10.1111/jpi.12077; Byeon Y, 2012, J PINEAL RES, V53, P107, DOI 10.1111/j.1600-079X.2012.00976.x; Cai SY, 2017, J PINEAL RES, V62, DOI 10.1111/jpi.12387; Calvo JR, 2013, J PINEAL RES, V55, P103, DOI 10.1111/jpi.12075; Carrillo-Vico A, 2013, INT J MOL SCI, V14, P8638, DOI 10.3390/ijms14048638; Castiglioni P, 2008, PLANT PHYSIOL, V147, P446, DOI 10.1104/pp.108.118828; Chauhan H, 2011, MOL GENET GENOMICS, V286, P171, DOI 10.1007/s00438-011-0638-8; Chebotar VK, 2015, APPL BIOCHEM MICRO+, V51, P732, DOI 10.1134/S0003683815060174; Chen Q, 2009, J PLANT PHYSIOL, V166, P324, DOI 10.1016/j.jplph.2008.06.002; Choudhary S, 2012, PLOS ONE, V7, DOI 10.1371/journal.pone.0033342; Clabeaux BL, 2011, ENVIRON SCI TECHNOL, V45, P5332, DOI 10.1021/es200720u; Compant S, 2011, MICROB ECOL, V62, P188, DOI 10.1007/s00248-011-9883-y; Dan W, 2016, FRONT PLANT SCI, V7, P925; De Smet I, 2012, PLANT CELL, V24, P15, DOI 10.1105/tpc.111.094292; Debnath B, 2018, MOLECULES, V23, DOI 10.3390/molecules23020388; Deng XG, 2016, PLANT J, V85, P478, DOI 10.1111/tpj.13120; DUBBELS R, 1995, J PINEAL RES, V18, P28, DOI 10.1111/j.1600-079X.1995.tb00136.x; Dufourny L, 2008, BMC EVOL BIOL, V8, DOI 10.1186/1471-2148-8-105; Durrant WE, 2004, ANNU REV PHYTOPATHOL, V42, P185, DOI 10.1146/annurev.phyto.42.040803.140421; Elbeltagy A, 2001, APPL ENVIRON MICROB, V67, P5285, DOI 10.1128/AEM.67.11.5285-5293.2001; Erland LAE, 2018, FUNCT PLANT BIOL, V45, P58, DOI 10.1071/FP16384; Erland LAE, 2015, PLANT SIGNAL BEHAV, V10, DOI 10.1080/15592324.2015.1096469; Etesami H, 2014, J PLANT GROWTH REGUL, V33, P654, DOI 10.1007/s00344-014-9415-3; Falcon J, 2014, P NATL ACAD SCI USA, V111, P314, DOI 10.1073/pnas.1312634110; Feng XY, 2014, TRENDS FOOD SCI TECH, V37, P21, DOI 10.1016/j.tifs.2014.02.001; Fernandes H, 2013, FEBS J, V280, P1169, DOI 10.1111/febs.12114; Finkelstein R, 2008, ANNU REV PLANT BIOL, V59, P387, DOI 10.1146/annurev.arplant.59.032607.092740; Fischer TW, 2013, J PINEAL RES, V54, P303, DOI 10.1111/jpi.12018; Forchetti G, 2007, APPL MICROBIOL BIOT, V76, P1145, DOI 10.1007/s00253-007-1077-7; Foyer CH, 2001, TRENDS PLANT SCI, V6, P486, DOI 10.1016/S1360-1385(01)02086-6; Fu J., 2017, SCI REP, V7; Galano A, 2013, J PINEAL RES, V54, P245, DOI 10.1111/jpi.12010; Gao SP, 2014, PLANT PHYSIOL, V165, P1035, DOI 10.1104/pp.114.238584; Gilroy S, 2014, TRENDS PLANT SCI, V19, P623, DOI 10.1016/j.tplants.2014.06.013; Glick BR, 2003, BIOTECHNOL ADV, V21, P383, DOI 10.1016/S0734-9750(03)00055-7; Gong B, 2017, PHYSIOL PLANTARUM, V160, P396, DOI 10.1111/ppl.12581; Gu Q, 2017, PLANT SCI, V261, P28, DOI 10.1016/j.plantsci.2017.05.001; Guerrero Juan M., 2002, Current Topics in Medicinal Chemistry, V2, P167, DOI 10.2174/1568026023394335; Guillas I, 2013, FRONT PLANT SCI, V4, DOI [10.3389/fpls.2013.00553, 10.3389/fpls.2013.00341]; Gururani MA, 2015, MOL PLANT, V8, P1304, DOI 10.1016/j.molp.2015.05.005; Hameed A, 2015, PLANT SOIL, V394, P177, DOI 10.1007/s11104-015-2506-5; Hardeland R, 2003, J PINEAL RES, V34, P233, DOI 10.1034/j.1600-079X.2003.00040.x; Hasan MK, 2015, FRONT PLANT SCI, V6, DOI 10.3389/fpls.2015.00601; HATTORI A, 1995, BIOCHEM MOL BIOL INT, V35, P627; Hayat S., 2014, Bulgarian Journal of Agricultural Science, V20, P140; Hochholdinger F, 2004, TRENDS PLANT SCI, V9, P42, DOI 10.1016/j.tplants.2003.11.003; Holmberg N, 1998, TRENDS PLANT SCI, V3, P61, DOI 10.1016/S1360-1385(97)01163-1; Huang BR, 2014, CRIT REV PLANT SCI, V33, P141, DOI 10.1080/07352689.2014.870411; Huma Habib, 2007, Biotechnology and Molecular Biology Reviews, V2, P068; Huot B, 2014, MOL PLANT, V7, P1267, DOI 10.1093/mp/ssu049; Hwang I, 2001, NATURE, V413, P383, DOI 10.1038/35096500; Hwang OJ, 2018, J PINEAL RES, V65, DOI 10.1111/jpi.12495; Inukai Y, 2005, PLANT CELL, V17, P1387, DOI 10.1105/tpc.105.030981; Janas KM, 2009, PROGRESS IN ENVIRONMENTAL SCIENCE AND TECHNOLOGY, VOL II, PTS A AND B, P383; Janas KM, 2013, ACTA PHYSIOL PLANT, V35, P3285, DOI 10.1007/s11738-013-1372-0; Jespersen D, 2016, PLANT SCI, V249, P1, DOI 10.1016/j.plantsci.2016.04.016; Jetiyanon K, 2007, BIOL CONTROL, V42, P178, DOI 10.1016/j.biocontrol.2007.05.008; Jiao J, 2016, FRONT PLANT SCI, V7, DOI [10.3389/fpls.2016.01387, 10.3389/fpls.2016.02067]; Johnson GN, 2015, J EXP BOT, V66, P2371, DOI 10.1093/jxb/erv175; Kang K, 2010, J PINEAL RES, V49, P176, DOI 10.1111/j.1600-079X.2010.00783.x; Kang K, 2009, PLANT PHYSIOL, V150, P1380, DOI 10.1104/pp.109.138552; Kanwar MK, 2015, INT J PHYTOREMEDIAT, V17, P1237, DOI 10.1080/15226514.2015.1058326; Kanwar MK, 2012, CHEMOSPHERE, V86, P41, DOI 10.1016/j.chemosphere.2011.08.048; Kaur H, 2016, NITRIC OXIDE-BIOL CH, V59, P42, DOI 10.1016/j.niox.2016.07.001; Khan AL, 2015, CRIT REV BIOTECHNOL, V35, P62, DOI 10.3109/07388551.2013.800018; Kolodziejczyk I, 2016, J ELEMENTOL, V21, P1187, DOI 10.5601/jelem.2015.20.3.1012; Kosova K, 2012, J PLANT PHYSIOL, V169, P567, DOI 10.1016/j.jplph.2011.12.013; Koyama FC, 2013, J EUKARYOT MICROBIOL, V60, P646, DOI 10.1111/jeu.12080; Lee HJ, 2016, J PINEAL RES, V61, P303, DOI 10.1111/jpi.12347; Lee HY, 2017, J PINEAL RES, V62, DOI 10.1111/jpi.12379; Lee HY, 2016, J PINEAL RES, V60, P327, DOI 10.1111/jpi.12314; Lee HY, 2015, J PINEAL RES, V58, P291, DOI 10.1111/jpi.12214; Lee HY, 2014, J PINEAL RES, V57, P418, DOI 10.1111/jpi.12181; Lee HY, 2014, J PINEAL RES, V57, P262, DOI 10.1111/jpi.12165; Lee K, 2017, J PINEAL RES, V62, DOI 10.1111/jpi.12392; LERNER AB, 1958, J AM CHEM SOC, V80, P2587, DOI 10.1021/ja01543a060; Li C, 2015, J EXP BOT, V66, P669, DOI 10.1093/jxb/eru476; Li H, 2016, J PINEAL RES, V60, P206, DOI 10.1111/jpi.12304; Li MQ, 2016, J PINEAL RES, V61, P291, DOI 10.1111/jpi.12346; Li XN, 2016, J PINEAL RES, V61, P328, DOI 10.1111/jpi.12350; Liang CZ, 2017, FRONT PLANT SCI, V8, DOI 10.3389/fpls.2017.00134; Liang CZ, 2015, J PINEAL RES, V59, P91, DOI 10.1111/jpi.12243; Lindermayr C, 2010, PLANT CELL, V22, P2894, DOI 10.1105/tpc.109.066464; Lindow SE, 2003, APPL ENVIRON MICROB, V69, P1875, DOI 10.1128/AEM.69.4.1875-1883.2003; Liu HJ, 2005, PLANT J, V43, P47, DOI 10.1111/j.1365-313X.2005.02434.x; Liu N, 2015, J PLANT PHYSIOL, V186, P68, DOI 10.1016/j.jplph.2015.07.012; Liu SP, 2009, CELL RES, V19, P1110, DOI 10.1038/cr.2009.70; Liu T, 2016, J BASIC MICROB, V56, P838, DOI 10.1002/jobm.201500223; Ma YE, 2017, FRONT PLANT SCI, V7, DOI 10.3389/fpls.2016.02068; Macias M, 1999, J PINEAL RES, V27, P86, DOI 10.1111/j.1600-079X.1999.tb00601.x; Manchester LC, 1995, CELL MOL BIOL RES, V41, P391; Marshall KA, 1996, FREE RADICAL BIO MED, V21, P307, DOI 10.1016/0891-5849(96)00046-9; Mauriz JL, 2013, J PINEAL RES, V54, P1, DOI 10.1111/j.1600-079X.2012.01014.x; Maxwell K, 2000, J EXP BOT, V51, P659, DOI 10.1093/jexbot/51.345.659; Meng JF, 2014, J PINEAL RES, V57, P200, DOI 10.1111/jpi.12159; Meyer-Rochow VB, 2002, J PINEAL RES, V32, P275, DOI 10.1034/k.1600-079X.2002.01871.x; Mhamdi A, 2010, PLANT PHYSIOL, V153, P1144, DOI 10.1104/pp.110.153767; Mitchum MG, 2006, PLANT J, V45, P804, DOI 10.1111/j.1365-313X.2005.02642.x; Motilva V, 2011, J PINEAL RES, V51, P44, DOI 10.1111/j.1600-079X.2011.00915.x; Murch SJ, 1997, LANCET, V350, P1598, DOI 10.1016/S0140-6736(05)64014-7; Murch SJ, 2006, J PINEAL RES, V41, P284, DOI 10.1111/j.1600-079X.2006.00367.x; Muthamilarasan M, 2013, J BIOSCIENCES, V38, P433, DOI 10.1007/s12038-013-9302-2; Nawaz MA, 2018, J PLANT PHYSIOL, V220, P115, DOI 10.1016/j.jplph.2017.11.003; Nguyen AH, 2017, INT J ENVIRON TECHNO, V20, P78, DOI 10.1504/IJETM.2017.086456; Nissim WG, 2018, ENVIRON RES, V164, P356, DOI 10.1016/j.envres.2018.03.009; Noctor G, 2012, PLANT CELL ENVIRON, V35, P454, DOI 10.1111/j.1365-3040.2011.02400.x; Noda Y, 1999, J PINEAL RES, V27, P159, DOI 10.1111/j.1600-079X.1999.tb00611.x; Nosjean O, 2000, J BIOL CHEM, V275, P31311, DOI 10.1074/jbc.M005141200; Ogawa M, 2003, PLANT CELL, V15, P1591, DOI 10.1105/tpc.011650; Okazaki M, 2009, J PINEAL RES, V46, P373, DOI 10.1111/j.1600-079X.2009.00673.x; Olszewski N, 2002, PLANT CELL, V14, pS61, DOI 10.1105/tpc.010476; Ostin A, 1999, PLANT PHYSIOL, V119, P173, DOI 10.1104/pp.119.1.173; Overvoorde P, 2010, CSH PERSPECT BIOL, V2, DOI 10.1101/cshperspect.a001537; Park S, 2014, J PINEAL RES, V57, P348, DOI 10.1111/jpi.12174; Park S, 2013, J PINEAL RES, V55, P409, DOI 10.1111/jpi.12088; Park S, 2013, J PINEAL RES, V54, P258, DOI 10.1111/j.1600-079X.2012.01029.x; Park S, 2012, J PINEAL RES, V53, P385, DOI 10.1111/j.1600-079X.2012.01008.x; Park S, 2012, J PINEAL RES, V52, P211, DOI 10.1111/j.1600-079X.2011.00930.x; Patten CL, 1996, CAN J MICROBIOL, V42, P207, DOI 10.1139/m96-032; Pavlicek J, 2010, BMC EVOL BIOL, V10, DOI 10.1186/1471-2148-10-154; Pelagio-Flores R, 2012, J PINEAL RES, V53, P279, DOI 10.1111/j.1600-079X.2012.00996.x; Posmyk MM, 2007, ACTA PHYSIOL PLANT, V29, P509, DOI 10.1007/s11738-007-0061-2; Posmyk MM, 2009, J PINEAL RES, V46, P214, DOI 10.1111/j.1600-079X.2008.00652.x; Posmyk MM, 2009, ACTA PHYSIOL PLANT, V31, P1, DOI 10.1007/s11738-008-0213-z; Rahaman M. M., 2015, PLANT SCI, V6, P619, DOI [10.3389/fpls.2015.00619, DOI 10.3389/FPLS.2015.00619]; Reiter RJ, 2007, ADV MED SCI-POLAND, V52, P11; Reiter RJ, 2003, BEST PRACT RES CL EN, V17, P273, DOI 10.1016/S1521-690X(03)00016-2; Reiter RJ, 2007, ACTA BIOCHIM POL, V54, P1; Reiter RJ, 2017, CELL MOL LIFE SCI, V74, P3863, DOI 10.1007/s00018-017-2609-7; Reiter RJ, 2016, J PINEAL RES, V61, P253, DOI 10.1111/jpi.12360; REPPERT SM, 1995, NEURON, V15, P1003, DOI 10.1016/0896-6273(95)90090-X; REPPERT SM, 1995, P NATL ACAD SCI USA, V92, P8734, DOI 10.1073/pnas.92.19.8734; REPPERT SM, 1994, NEURON, V13, P1177, DOI 10.1016/0896-6273(94)90055-8; Richardson AE, 2009, PLANT SOIL, V321, P305, DOI 10.1007/s11104-009-9895-2; Rodriguez MCS, 2010, ANNU REV PLANT BIOL, V61, P621, DOI 10.1146/annurev-arplant-042809-112252; Rosales-Corral SA, 2012, J PINEAL RES, V52, P167, DOI 10.1111/j.1600-079X.2011.00937.x; Saxena I, 2016, FRONT PLANT SCI, V7, DOI 10.3389/fpls.2016.00570; Shahzad R, 2016, PLANT PHYSIOL BIOCH, V106, P236, DOI 10.1016/j.plaphy.2016.05.006; Sharma N, 2013, MOL BIOTECHNOL, V55, P63, DOI 10.1007/s12033-012-9615-7; Shi HT, 2015, J PINEAL RES, V59, P334, DOI 10.1111/jpi.12262; Shi HT, 2015, J PINEAL RES, V59, P102, DOI 10.1111/jpi.12244; Shi HT, 2015, J PINEAL RES, V58, P335, DOI 10.1111/jpi.12219; Shi HT, 2015, J EXP BOT, V66, P681, DOI 10.1093/jxb/eru373; Shi HT, 2015, J PINEAL RES, V58, P26, DOI 10.1111/jpi.12188; Sinha AK, 2011, PLANT SIGNAL BEHAV, V6, P196, DOI 10.4161/psb.6.2.14701; Sliwiak J, 2018, FEBS J, V285, P1907, DOI 10.1111/febs.14455; Sliwiak J, 2016, FRONT PLANT SCI, V7, DOI 10.3389/fpls.2016.00668; Slominski AT, 2017, CELL MOL LIFE SCI, V74, P3913, DOI 10.1007/s00018-017-2617-7; Solis-Munoz P, 2011, J PINEAL RES, V51, P113, DOI 10.1111/j.1600-079X.2011.00868.x; Succu S, 2011, J PINEAL RES, V50, P310, DOI 10.1111/j.1600-079X.2010.00843.x; Sun QQ, 2016, J PINEAL RES, V61, P138, DOI 10.1111/jpi.12315; Sun QQ, 2015, J EXP BOT, V66, P657, DOI 10.1093/jxb/eru332; Sun ZG, 2012, ECOTOX ENVIRON SAFE, V79, P62, DOI 10.1016/j.ecoenv.2011.12.004; Tada Y, 2008, SCIENCE, V321, P952, DOI 10.1126/science.1156970; Tan DX, 2007, FASEB J, V21, P1724, DOI 10.1096/fj.06-7745com; Tan DX, 2013, J PINEAL RES, V54, P127, DOI 10.1111/jpi.12026; Tan DX, 2012, J EXP BOT, V63, P577, DOI 10.1093/jxb/err256; Tan DX, 2007, PLANT SIGNAL BEHAV, V2, P514, DOI 10.4161/psb.2.6.4639; Tan DX, 1999, BBA-GEN SUBJECTS, V1472, P206, DOI 10.1016/S0304-4165(99)00125-7; Tan DX, 2000, FREE RADICAL BIO MED, V29, P1177, DOI 10.1016/S0891-5849(00)00435-4; Tang Y, 2018, INT J PHYTOREMEDIAT, V20, P295, DOI 10.1080/15226514.2017.1374341; Terrile MC, 2012, PLANT J, V70, P492, DOI 10.1111/j.1365-313X.2011.04885.x; Tilden AR, 1997, J PINEAL RES, V22, P102, DOI 10.1111/j.1600-079X.1997.tb00310.x; Tivendale ND, 2014, TRENDS PLANT SCI, V19, P44, DOI 10.1016/j.tplants.2013.09.012; Tun NN, 2006, PLANT CELL PHYSIOL, V47, P346, DOI 10.1093/pcp/pci252; Turjanski AA, 2000, ACTA CRYSTALLOGR C, V56, P682; Salomon MV, 2014, PHYSIOL PLANTARUM, V151, P359, DOI 10.1111/ppl.12117; Wang B, 2015, P NATL ACAD SCI USA, V112, P4821, DOI 10.1073/pnas.1503998112; Wang L, 2017, J PINEAL RES, V63, DOI 10.1111/jpi.12429; Wang L, 2014, J PINEAL RES, V56, P134, DOI 10.1111/jpi.12105; Wang P, 2013, J PINEAL RES, V55, P424, DOI 10.1111/jpi.12091; Wang P, 2012, J PINEAL RES, V53, P11, DOI 10.1111/j.1600-079X.2011.00966.x; Wang QN, 2016, FRONT PLANT SCI, V7, DOI 10.3389/fpls.2016.01882; Wang WF, 2016, MICROBIOL RES, V188, P1, DOI 10.1016/j.micres.2016.04.009; Wang XY, 2016, SCI REP-UK, V6, DOI 10.1038/srep28021; Wang YP, 2018, J EXP BOT, V69, P963, DOI 10.1093/jxb/erx473; Wang YP, 2011, PLANT J, V68, P249, DOI 10.1111/j.1365-313X.2011.04683.x; Weeda S, 2014, PLOS ONE, V9, DOI 10.1371/journal.pone.0093462; Wei J, 2018, J PINEAL RES, V65, DOI 10.1111/jpi.12500; Wei W, 2015, J EXP BOT, V66, P695, DOI 10.1093/jxb/eru392; Wei Y, 2017, J PINEAL RES, V64; Wendehenne D, 2014, CURR OPIN PLANT BIOL, V20, P127, DOI 10.1016/j.pbi.2014.05.012; Werner T, 2001, P NATL ACAD SCI USA, V98, P10487, DOI 10.1073/pnas.171304098; West ER, 2010, CAN J MICROBIOL, V56, P209, DOI [10.1139/W10-004, 10.1139/w10-004]; White CN, 2000, PLANT PHYSIOL, V122, P1081, DOI 10.1104/pp.122.4.1081; Wiechmann AF, 2013, INT REV CEL MOL BIO, V300, P211, DOI 10.1016/B978-0-12-405210-9.00006-0; Xia XJ, 2009, PLANT PHYSIOL, V150, P801, DOI 10.1104/pp.109.138230; Xie Q, 2000, GENE DEV, V14, P3024, DOI 10.1101/gad.852200; Xin CP, 2013, PHOTOSYNTH RES, V117, P339, DOI 10.1007/s11120-013-9894-2; Xu W, 2016, J PINEAL RES, V61, P457, DOI 10.1111/jpi.12359; Yamauchi Y, 2004, PLANT CELL, V16, P367, DOI 10.1105/tpc.018143; Yang XL, 2017, PHOTOSYNTHETICA, V19; Ye J, 2016, ACTA PHYSIOL PLANT, V38, DOI 10.1007/s11738-015-2045-y; Yin LH, 2013, J PINEAL RES, V54, P426, DOI 10.1111/jpi.12038; Yu MD, 2012, CURR OPIN PLANT BIOL, V15, P424, DOI 10.1016/j.pbi.2012.03.005; Yun BW, 2011, NATURE, V478, P264, DOI 10.1038/nature10427; Zhang HJ, 2014, J PINEAL RES, V57, P269, DOI 10.1111/jpi.12167; Zhang J, 2016, PLANT SCI, V7; Zhang J, 2017, ENVIRON EXP BOT, V138, P36, DOI 10.1016/j.envexpbot.2017.02.012; Zhang LJ, 2012, IN VITRO CELL DEV-PL, V48, P275, DOI 10.1007/s11627-011-9413-0; Zhang N, 2015, J EXP BOT, V66, P647, DOI 10.1093/jxb/eru336; Zhang N, 2014, J PINEAL RES, V56, P39, DOI 10.1111/jpi.12095; Zhang N, 2013, J PINEAL RES, V54, P15, DOI 10.1111/j.1600-079X.2012.01015.x; Zhang RM, 2017, J PINEAL RES, V62, DOI 10.1111/jpi.12403; Zhang YP, 2017, J HORTIC SCI BIOTECH, V92, P313, DOI 10.1080/14620316.2016.1266915; Zhao H, 2017, SCI REP, V7; Zhao HB, 2015, J PINEAL RES, V59, P255, DOI 10.1111/jpi.12258; Zheng XD, 2017, SCI REP-UK, V7, DOI 10.1038/srep41236; Zhou C, 2016, INT J MOL SCI, V17, DOI 10.3390/ijms17111777; Zuo BX, 2014, J PINEAL RES, V57, P408, DOI 10.1111/jpi.12180; Zuo ZY, 2017, MOLECULES, V22, DOI 10.3390/molecules22101727</t>
  </si>
  <si>
    <t>Aghdam MS, 2017, FOOD CHEM, V221, P1650, DOI 10.1016/j.foodchem.2016.10.123; Aguilera Y, 2016, FOOD FUNCT, V7, P1438, DOI [10.1039/c5fo01538c, 10.1039/C5FO01538C]; Alazem M, 2015, MOL PLANT PATHOL, V16, P529, DOI 10.1111/mpp.12204; Antoniou C, 2017, J PINEAL RES, V62, DOI 10.1111/jpi.12401; Arah IK, 2015, INT J AGRON, V2015, DOI 10.1155/2015/478041; Arnao MB, 2009, J PINEAL RES, V46, P58, DOI 10.1111/j.1600-079X.2008.00625.x; Arnao M. B., 2017, ANN BOT, V121, P195, DOI DOI 10.1093/aob/mcx114; Arnao M. B. P, 2014, ADV BOT, V2014; Arnao MB, 2007, J PINEAL RES, V42, P147, DOI 10.1111/j.1600-079X.2006.00396.x; Arnao MB, 2015, J PINEAL RES, V59, P133, DOI 10.1111/jpi.12253; Arnao MB, 2013, J PINEAL RES, V55, P149, DOI 10.1111/jpi.12055; Arnao MB, 2009, J PINEAL RES, V46, P295, DOI 10.1111/j.1600-079X.2008.00660.x; Badria Farid A., 2002, Journal of Medicinal Food, V5, P153, DOI 10.1089/10966200260398189; Balabusta M, 2016, FRONT PLANT SCI, V7, DOI 10.3389/fpls.2016.00575; Arnao MB, 2013, FOOD CHEM, V138, P1212, DOI 10.1016/j.foodchem.2012.10.077; Berg JA, 2017, BMC PLANT BIOL, V17, DOI 10.1186/s12870-017-1029-z; Burkhardt S, 2001, J AGR FOOD CHEM, V49, P4898, DOI 10.1021/jf010321+; Byeon Y, 2014, J PINEAL RES, V56, P189, DOI 10.1111/jpi.12111; Cai SY, 2017, J PINEAL RES, V62, DOI 10.1111/jpi.12387; Cao SF, 2018, SCI REP-UK, V8, DOI 10.1038/s41598-018-19363-5; Chen GF, 2003, LIFE SCI, V73, P19, DOI 10.1016/S0024-3205(03)00252-2; Chen Q, 2009, J PLANT PHYSIOL, V166, P324, DOI 10.1016/j.jplph.2008.06.002; Choi GH, 2017, J PINEAL RES, V63, DOI 10.1111/jpi.12412; Cui GB, 2017, PLANT PHYSIOL BIOCH, V118, P138, DOI 10.1016/j.plaphy.2017.06.014; Dawood MG, 2015, ACTA BIOL COLOMB, V20, P223, DOI 10.15446/abc.v20n2.43291; Debnath B, 2018, MOLECULES, V23, DOI 10.3390/molecules23020388; Dehkordi AN, 2018, VIRUSES-BASEL, V10, DOI 10.3390/v10050238; Denance N, 2013, FRONT PLANT SCI, V4, DOI 10.3389/fpls.2013.00155; Fan JB, 2015, FRONT PLANT SCI, V6, DOI 10.3389/fpls.2015.00925; Feng XY, 2014, TRENDS FOOD SCI TECH, V37, P21, DOI 10.1016/j.tifs.2014.02.001; Franco DG, 2018, MOLECULES, V23, DOI 10.3390/molecules23051129; Fujiwara T, 2010, J BIOL CHEM, V285, P11308, DOI 10.1074/jbc.M109.091371; Gao H, 2016, POSTHARVEST BIOL TEC, V118, P103, DOI 10.1016/j.postharvbio.2016.03.006; Hernandez IG, 2015, PLANT PHYSIOL BIOCH, V94, P191, DOI 10.1016/j.plaphy.2015.06.011; Gong XQ, 2017, MOLECULES, V22, DOI 10.3390/molecules22091542; Gupta KJ, 2018, J EXP BOT, V69, P3413, DOI 10.1093/jxb/ery119; Hardeland R, 2013, J PINEAL RES, V55, P325, DOI 10.1111/jpi.12090; HATTORI A, 1995, BIOCHEM MOL BIOL INT, V35, P627; Hernandez-Ruiz J, 2005, J PINEAL RES, V39, P137, DOI 10.1111/j.1600-079X.2005.00226.x; Hernandez-Ruiz J, 2004, PLANTA, V220, P140, DOI 10.1007/s00425-004-1317-3; Hu W, 2018, POSTHARVEST BIOL TEC, V140, P42, DOI 10.1016/j.postharvbio.2018.02.007; Hu W, 2017, J AGR FOOD CHEM, V65, P9987, DOI 10.1021/acs.jafc.7b03354; Hu ZR, 2016, PLANT PHYSIOL BIOCH, V100, P94, DOI 10.1016/j.plaphy.2016.01.008; Igamberdiev AU, 2018, BIOCHEM J, V475, P1411, DOI [10.1042/BCJ20180169, 10.1042/bcj20180169]; Jameson PE, 2002, CRIT REV PLANT SCI, V21, P205, DOI 10.1080/0735-260291044241; Janas KM, 2013, ACTA PHYSIOL PLANT, V35, P3285, DOI 10.1007/s11738-013-1372-0; Jannin L, 2012, PLANT SOIL, V359, P297, DOI 10.1007/s11104-012-1191-x; Jiao J, 2016, FRONT PLANT SCI, V7, DOI [10.3389/fpls.2016.01387, 10.3389/fpls.2016.02067]; Kang K, 2013, J PINEAL RES, V55, P7, DOI 10.1111/jpi.12011; Kang K, 2011, J PINEAL RES, V50, P304, DOI 10.1111/j.1600-079X.2010.00841.x; Kang S, 2007, PLANT CELL REP, V26, P2009, DOI 10.1007/s00299-007-0405-9; Kang S, 2007, PLANTA, V227, P263, DOI 10.1007/s00425-007-0614-z; Keunen E, 2013, PLANT CELL ENVIRON, V36, P1242, DOI 10.1111/pce.12061; Kolar J, 2005, J PINEAL RES, V39, P333, DOI 10.1111/j.1600-079X.2005.00276.x; Kolar J, 2002, ADV EXPT MED BIOL, P391; Kolodziejczyk I, 2016, ACTA PHYSIOL PLANT, V38, DOI 10.1007/s11738-016-2166-y; Lee HY, 2015, J PINEAL RES, V58, P291, DOI 10.1111/jpi.12214; Lee HY, 2014, J PINEAL RES, V57, P262, DOI 10.1111/jpi.12165; LERNER AB, 1958, J AM CHEM SOC, V80, P2587, DOI 10.1021/ja01543a060; LERNER AB, 1959, J INVEST DERMATOL, V32, P211, DOI 10.1038/jid.1959.38; Li C, 2015, J EXP BOT, V66, P669, DOI 10.1093/jxb/eru476; Li C, 2012, J PINEAL RES, V53, P298, DOI 10.1111/j.1600-079X.2012.00999.x; Li H, 2017, FRONT PLANT SCI, V8, DOI 10.3389/fpls.2017.00295; Li H, 2017, SCI REP-UK, V7, DOI 10.1038/srep40858; Li JJ, 2018, ACTA PHYSIOL PLANT, V40, DOI 10.1007/s11738-017-2601-8; Li JQ, 2017, FRONT PLANT SCI, V8, DOI 10.3389/fpls.2017.01193; Li XN, 2016, J PINEAL RES, V61, P328, DOI 10.1111/jpi.12350; Li X, 2018, MOLECULES, V23, DOI 10.3390/molecules23010165; Liang CZ, 2017, FRONT PLANT SCI, V8, DOI 10.3389/fpls.2017.00134; Liang CZ, 2015, J PINEAL RES, V59, P91, DOI 10.1111/jpi.12243; Liang D, 2018, MOLECULES, V23, DOI 10.3390/molecules23030584; Liu CH, 2018, POSTHARVEST BIOL TEC, V139, P47, DOI 10.1016/j.postharvbio.2018.01.016; Liu JL, 2016, SCI HORTIC-AMSTERDAM, V207, P14, DOI 10.1016/j.scienta.2016.05.003; Liu LH, 2012, J EXP BOT, V63, P5751, DOI 10.1093/jxb/ers224; Liu MC, 2015, PLANT PHYSIOL, V169, P2380, DOI 10.1104/pp.15.01361; Luboshitzky R, 1998, BRAIN RES BULL, V47, P271, DOI 10.1016/S0361-9230(98)00105-1; Ma KW, 2016, PLANT MOL BIOL, V91, P713, DOI 10.1007/s11103-016-0452-0; Ma QX, 2016, J PINEAL RES, V60, P424, DOI 10.1111/jpi.12325; Ma YE, 2017, FRONT PLANT SCI, V7, DOI 10.3389/fpls.2016.02068; Manchester LC, 2000, LIFE SCI, V67, P3023, DOI 10.1016/S0024-3205(00)00896-1; Mao CL, 2018, INT J MOL SCI, V19, DOI 10.3390/ijms19041052; MARCO S, 1979, PHYSIOL PLANT PATHOL, V14, P235, DOI 10.1016/0048-4059(79)90011-0; Martinez V, 2018, MOLECULES, V23, DOI 10.3390/molecules23030535; MENENDEZPELAEZ A, 1993, J CELL BIOCHEM, V53, P373, DOI 10.1002/jcb.240530415; Meng JF, 2014, J PINEAL RES, V57, P200, DOI 10.1111/jpi.12159; Mukherjee S, 2014, PHYSIOL PLANTARUM, V152, P714, DOI 10.1111/ppl.12218; Mur LAJ, 2013, AOB PLANTS, V5, DOI 10.1093/aobpla/pls052; Murch SJ, 2002, NATURWISSENSCHAFTEN, V89, P555, DOI 10.1007/s00114-002-0376-1; Murch SJ, 2001, IN VITRO CELL DEV-PL, V37, P786; Murch SJ, 2009, J PINEAL RES, V47, P277, DOI 10.1111/j.1600-079X.2009.00711.x; Nawaz MA, 2016, FRONT PLANT SCI, V6, DOI 10.3389/fpls.2015.01230; Nawaz MA, 2018, J PLANT PHYSIOL, V220, P115, DOI 10.1016/j.jplph.2017.11.003; Nazari F, 2017, HORTSCIENCE, V52, P1550, DOI 10.21273/HORTSCI12299-17; Ni J, 2018, MOLECULES, V23, DOI 10.3390/molecules23040799; Okazaki M, 2009, J PINEAL RES, V46, P373, DOI 10.1111/j.1600-079X.2009.00673.x; Okazaki M, 2009, J PINEAL RES, V46, P338, DOI 10.1111/j.1600-079X.2009.00668.x; Pape C, 2006, J PINEAL RES, V41, P157, DOI 10.1111/j.1600-079X.2006.00348.x; Park S, 2013, J PINEAL RES, V55, P40, DOI 10.1111/jpi.12021; Park S, 2012, J PINEAL RES, V53, P385, DOI 10.1111/j.1600-079X.2012.01008.x; Pelagio-Flores R, 2012, J PINEAL RES, V53, P279, DOI 10.1111/j.1600-079X.2012.00996.x; Posmyk MM, 2008, J PINEAL RES, V45, P24, DOI 10.1111/j.1600-079X.2007.00552.x; Posmyk MM, 2009, J PINEAL RES, V46, P214, DOI 10.1111/j.1600-079X.2008.00652.x; Posmyk MM, 2009, ACTA PHYSIOL PLANT, V31, P1, DOI 10.1007/s11738-008-0213-z; Prasanna V, 2007, CRIT REV FOOD SCI, V47, P1, DOI 10.1080/10408390600976841; Qian YQ, 2015, SCI REP-UK, V5, DOI 10.1038/srep15815; Ramakrishna A, 2009, PLANT SIGNAL BEHAV, V4, P1136; REITER RJ, 1991, ENDOCR REV, V12, P151, DOI 10.1210/edrv-12-2-151; Reiter RJ, 2015, MOLECULES, V20, P7396, DOI 10.3390/molecules20047396; Riga P, 2014, FOOD CHEM, V156, P347, DOI 10.1016/j.foodchem.2014.01.117; Robles P, 2017, INT J MOL SCI, V18, DOI 10.3390/ijms18122595; SACK RL, 1986, J PINEAL RES, V3, P379, DOI 10.1111/j.1600-079X.1986.tb00760.x; Sarropoulou VN, 2012, J PINEAL RES, V52, P38, DOI 10.1111/j.1600-079X.2011.00914.x; Schouten HJ, 2014, EUPHYTICA, V200, P475, DOI 10.1007/s10681-014-1216-z; Sharif R, 2018, MOLECULES, V23, DOI 10.3390/molecules23040872; Sheshadri SA, 2018, SCI REP-UK, V8, DOI 10.1038/s41598-018-20474-2; Shi HT, 2015, J PINEAL RES, V59, P102, DOI 10.1111/jpi.12244; Shi HT, 2015, J PINEAL RES, V58, P335, DOI 10.1111/jpi.12219; Shi HT, 2015, J EXP BOT, V66, P681, DOI 10.1093/jxb/eru373; Shi HT, 2015, J PINEAL RES, V58, P26, DOI 10.1111/jpi.12188; Sun QQ, 2015, J EXP BOT, V66, P657, DOI 10.1093/jxb/eru332; Sun WW, 2016, CELL STRESS CHAPERON, V21, P367, DOI 10.1007/s12192-015-0663-3; Szafranska K, 2016, FRONT PLANT SCI, V7, DOI 10.3389/fpls.2016.01663; Tal O, 2011, J EXP BOT, V62, P1903, DOI 10.1093/jxb/erq378; Tan DX, 2018, MOLECULES, V23, DOI 10.3390/molecules23020301; Tan DX, 2013, J PINEAL RES, V54, P127, DOI 10.1111/jpi.12026; Tang T., 2015, ADV ENG RES, V32, P353; Tiryaki I, 2012, J PINEAL RES, V52, P332, DOI 10.1111/j.1600-079X.2011.00947.x; UNDERWOOD H, 1989, EXPERIENTIA, V45, P914, DOI 10.1007/BF01953048; VANTASSEL DL, 1993, PLANT PHYSIOL, V102, P117; VANTASSEL DL, 1995, PLANT PHYSIOL, V108, P101; Varela-Valencia R, 2014, J NANOPART RES, V16, DOI 10.1007/s11051-014-2369-3; Wang LY, 2016, PHOTOSYNTHETICA, V54, P19, DOI 10.1007/s11099-015-0140-3; Wang P, 2015, J PINEAL RES, V58, P479, DOI 10.1111/jpi.12233; Wang QN, 2016, FRONT PLANT SCI, V7, DOI 10.3389/fpls.2016.01882; Wei W, 2015, J EXP BOT, V66, P695, DOI 10.1093/jxb/eru392; Wei YX, 2018, J PINEAL RES, V65, DOI 10.1111/jpi.12487; Wei YX, 2017, J PINEAL RES, V62, DOI 10.1111/jpi.12367; Wei ZW, 2018, INT J MOL SCI, V19, DOI 10.3390/ijms19010316; Wu B, 2015, J FOOD SCI TECH MYS, V52, P2247, DOI 10.1007/s13197-014-1288-8; Xu W, 2016, J PINEAL RES, V61, P457, DOI 10.1111/jpi.12359; Yang XL, 2018, PHOTOSYNTHETICA, V56, P884, DOI 10.1007/s11099-017-0748-6; Ye J, 2016, ACTA PHYSIOL PLANT, V38, DOI 10.1007/s11738-015-2045-y; Yin LH, 2013, J PINEAL RES, V54, P426, DOI 10.1111/jpi.12038; Yu YC, 2018, FRONT PLANT SCI, V9, DOI 10.3389/fpls.2018.00256; Zhai R, 2018, POSTHARVEST BIOL TEC, V139, P38, DOI 10.1016/j.postharvbio.2018.01.017; Zhang HJ, 2014, J PINEAL RES, V57, P269, DOI 10.1111/jpi.12167; Zhang HX, 2018, MOLECULES, V23, DOI 10.3390/molecules23030521; Zhang JR, 2017, FUNCT PLANT BIOL, V44, P961, DOI 10.1071/FP17003; Zhang J, 2017, ENVIRON EXP BOT, V138, P36, DOI 10.1016/j.envexpbot.2017.02.012; Zhang LC, 2018, J EXP BOT, V69, P2897, DOI 10.1093/jxb/ery116; Zhang N, 2016, FRONT PLANT SCI, V7, DOI 10.3389/fpls.2016.00197; Zhang N, 2015, J EXP BOT, V66, P647, DOI 10.1093/jxb/eru336; Zhang N, 2014, J PINEAL RES, V56, P39, DOI 10.1111/jpi.12095; Zhang RM, 2017, J PINEAL RES, V62, DOI 10.1111/jpi.12403; Zhang SM, 2017, FRONT PLANT SCI, V8, DOI 10.3389/fpls.2017.01993; Zhang YP, 2017, BIOL PLANTARUM, V61, P571, DOI 10.1007/s10535-017-0717-8; Zhang YP, 2017, J HORTIC SCI BIOTECH, V92, P313, DOI 10.1080/14620316.2016.1266915; Zhao DQ, 2018, MOLECULES, V23, DOI 10.3390/molecules23051164; Zhao HB, 2015, J PINEAL RES, V59, P109, DOI 10.1111/jpi.12245; Zheng XD, 2017, FRONT PLANT SCI, V8, DOI 10.3389/fpls.2017.00483; Zhou C, 2016, INT J MOL SCI, V17, DOI 10.3390/ijms17111777; Zhou XT, 2016, FRONT PLANT SCI, V7, DOI 10.3389/fpls.2016.01823; Zhu LingLing, 2018, Transactions of the Chinese Society of Agricultural Engineering, V34, P300, DOI 10.11975/j.issn.1002-6819.2018.03.040; Zhu ZQ, 2015, PLANT CELL PHYSIOL, V56, P414, DOI 10.1093/pcp/pcu171; Zuo BX, 2014, J PINEAL RES, V57, P408, DOI 10.1111/jpi.12180; Zuo ZY, 2017, MOLECULES, V22, DOI 10.3390/molecules22101727</t>
  </si>
  <si>
    <t>Alam MN, 2018, BMC GENOMICS, V19, DOI 10.1186/s12864-018-4588-y; Alvarez-Diduk R, 2015, J PHYS CHEM B, V119, P8535, DOI 10.1021/acs.jpcb.5b04920; Antoniou C, 2017, J PINEAL RES, V62, DOI 10.1111/jpi.12401; Arora D, 2017, FREE RADICAL BIO MED, V106, P315, DOI 10.1016/j.freeradbiomed.2017.02.042; Back K, 2016, J PINEAL RES, V61, P426, DOI 10.1111/jpi.12364; Bajwa VS, 2014, J PINEAL RES, V56, P238, DOI 10.1111/jpi.12115; Baker NR, 2008, ANNU REV PLANT BIOL, V59, P89, DOI 10.1146/annurev.arplant.59.032607.092759; Bose J, 2014, J EXP BOT, V65, P1241, DOI 10.1093/jxb/ert430; Byeon Y, 2016, J PINEAL RES, V60, P348, DOI 10.1111/jpi.12317; Byeon Y, 2016, J PINEAL RES, V60, P65, DOI 10.1111/jpi.12289; Byeon Y, 2015, J PINEAL RES, V58, P470, DOI 10.1111/jpi.12232; Byeon Y, 2015, J PINEAL RES, V58, P343, DOI 10.1111/jpi.12220; Byeon Y, 2014, J PINEAL RES, V57, P219, DOI 10.1111/jpi.12160; Byeon Y, 2014, J PINEAL RES, V56, P189, DOI 10.1111/jpi.12111; Byeon Y, 2013, J PINEAL RES, V55, P371, DOI 10.1111/jpi.12080; Cai SY, 2017, J PINEAL RES, V62, DOI 10.1111/jpi.12387; Chen YE, 2018, PHYSIOL PLANTARUM, V164, P349, DOI 10.1111/ppl.12737; Chen ZP, 2017, FREE RADICAL BIO MED, V108, P465, DOI 10.1016/j.freeradbiomed.2017.04.009; Choudhury FK, 2017, PLANT J, V90, P856, DOI 10.1111/tpj.13299; Cui GB, 2017, PLANT PHYSIOL BIOCH, V118, P138, DOI 10.1016/j.plaphy.2017.06.014; Cui HT, 2015, ANNU REV PLANT BIOL, V66, P487, DOI 10.1146/annurev-arplant-050213-040012; Dietz KJ, 2016, MOL CELLS, V39, P20, DOI 10.14348/molcells.2016.2324; Ding F, 2017, SCI HORTIC-AMSTERDAM, V219, P264, DOI 10.1016/j.scienta.2017.03.029; Ding F, 2017, FRONT PLANT SCI, V8, DOI 10.3389/fpls.2017.00244; Erland L., 2017, NEUROTRANSMITTER, V4, pe1538, DOI [10.14800/nt.1538, DOI 10.14800/NT.1538]; Erland LAE, 2016, BIOTECHNOL ADV, V34, P1347, DOI 10.1016/j.biotechadv.2016.10.002; Fleta-Soriano E, 2017, J AGRON CROP SCI, V203, P286, DOI 10.1111/jac.12201; Foyer CH, 1997, PHYSIOL PLANTARUM, V100, P241, DOI 10.1034/j.1399-3054.1997.1000205.x; Fujiwara T, 2010, J BIOL CHEM, V285, P11308, DOI 10.1074/jbc.M109.091371; Gao H, 2018, FOOD CHEM, V245, P659, DOI 10.1016/j.foodchem.2017.10.008; Hernandez IG, 2015, PLANT PHYSIOL BIOCH, V94, P191, DOI 10.1016/j.plaphy.2015.06.011; Gitto E, 2001, J PHARM PHARMACOL, V53, P1393, DOI 10.1211/0022357011777747; Gu Q, 2017, PLANT SCI, V261, P28, DOI 10.1016/j.plantsci.2017.05.001; Han QH, 2017, FRONT PLANT SCI, V8, DOI 10.3389/fpls.2017.00785; Hardeland R, 2017, MOLECULES, V22, DOI 10.3390/molecules22112015; Hardeland R, 2016, FRONT PLANT SCI, V7, DOI 10.3389/fpls.2016.00198; Hasan MK, 2015, FRONT PLANT SCI, V6, DOI 10.3389/fpls.2015.00601; Hernandez-Ruiz J, 2018, AGRONOMY-BASEL, V8, DOI 10.3390/agronomy8040033; Huang YH, 2017, SCI REP-UK, V7, DOI 10.1038/s41598-017-12566-2; Kang K, 2013, J PINEAL RES, V55, P7, DOI 10.1111/jpi.12011; Kang K, 2011, J PINEAL RES, V50, P304, DOI 10.1111/j.1600-079X.2010.00841.x; Kang K, 2010, J PINEAL RES, V49, P176, DOI 10.1111/j.1600-079X.2010.00783.x; Kang S, 2007, PLANTA, V227, P263, DOI 10.1007/s00425-007-0614-z; Kerchev P, 2016, PLANT PHYSIOL, V171, P1704, DOI 10.1104/pp.16.00359; Kolodziejczyk I, 2015, ACTA PHYSIOL PLANT, V37, DOI 10.1007/s11738-015-1850-7; Lee HJ, 2016, J PINEAL RES, V61, P303, DOI 10.1111/jpi.12347; Lee HY, 2017, J PINEAL RES, V62, DOI 10.1111/jpi.12379; Lee HY, 2016, J PINEAL RES, V60, P327, DOI 10.1111/jpi.12314; Lee HY, 2015, J PINEAL RES, V58, P291, DOI 10.1111/jpi.12214; Lee HY, 2014, J PINEAL RES, V57, P262, DOI 10.1111/jpi.12165; Lee K, 2017, J PINEAL RES, V63, DOI 10.1111/jpi.12441; Lee K, 2017, J PINEAL RES, V62, DOI 10.1111/jpi.12392; Lee K, 2016, J PINEAL RES, V61, P470, DOI 10.1111/jpi.12361; Li H, 2017, FRONT PLANT SCI, V8, DOI 10.3389/fpls.2017.00295; Li H, 2017, SCI REP-UK, V7, DOI 10.1038/srep40858; Li XN, 2018, J PINEAL RES, V64, DOI 10.1111/jpi.12453; Limson J, 1998, J PINEAL RES, V24, P15, DOI 10.1111/j.1600-079X.1998.tb00361.x; Liu YD, 2004, PLANT CELL, V16, P3386, DOI 10.1105/tpc.104.026609; Lowes DA, 2013, BRIT J ANAESTH, V110, P472, DOI 10.1093/bja/aes577; LOZERON H, 1964, EXPERIENTIA, V20, P390, DOI 10.1007/BF02147983; Ma XQ, 2018, ENVIRON EXP BOT, V145, P1, DOI 10.1016/j.envexpbot.2017.10.010; Manchester LC, 2015, J PINEAL RES, V59, P403, DOI 10.1111/jpi.12267; Mandal MK, 2018, J PINEAL RES, V65, DOI 10.1111/jpi.12505; Mukherjee S, 2014, PHYSIOL PLANTARUM, V152, P714, DOI 10.1111/ppl.12218; Murch SJ, 2000, PLANT CELL REP, V19, P698, DOI 10.1007/s002990000206; Nawaz MA, 2018, J PLANT PHYSIOL, V220, P115, DOI 10.1016/j.jplph.2017.11.003; NOE W, 1984, PLANT MOL BIOL, V3, P281, DOI 10.1007/BF00017782; Park S, 2013, J PINEAL RES, V55, P409, DOI 10.1111/jpi.12088; Park S, 2012, J PINEAL RES, V52, P211, DOI 10.1111/j.1600-079X.2011.00930.x; Park S, 2011, APPL MICROBIOL BIOT, V89, P1387, DOI 10.1007/s00253-010-2994-4; Park S, 2009, PLANTA, V230, P1197, DOI 10.1007/s00425-009-1015-2; PICKLES VR, 1955, BIOCHIM BIOPHYS ACTA, V17, P244, DOI 10.1016/0006-3002(55)90356-5; PRASAD TK, 1994, PLANT CELL, V6, P65, DOI 10.1105/tpc.6.1.65; Qi ZY, 2018, MOLECULES, V23, DOI 10.3390/molecules23020386; RADWANSKI ER, 1995, PLANT CELL, V7, P921, DOI 10.1105/tpc.7.7.921; Reiter RJ, 2018, MOLECULES, V23, DOI 10.3390/molecules23020509; Rodriguez C, 2004, J PINEAL RES, V36, P1, DOI 10.1046/j.1600-079X.2003.00092.x; Romero A, 2014, J PINEAL RES, V56, P343, DOI 10.1111/jpi.12132; Shi HT, 2012, PLANT CELL PHYSIOL, V53, P344, DOI 10.1093/pcp/pcr181; Shi H, 2016, FRONT PLANT SCI, V7, DOI 10.3389/fpls.2016.01124; Shi HT, 2015, J PINEAL RES, V59, P334, DOI 10.1111/jpi.12262; Shi HT, 2015, J PINEAL RES, V59, P102, DOI 10.1111/jpi.12244; Shi HT, 2015, J PINEAL RES, V59, P120, DOI 10.1111/jpi.12246; Shi HT, 2015, J PINEAL RES, V58, P335, DOI 10.1111/jpi.12219; Shi HT, 2014, J PINEAL RES, V57, P185, DOI 10.1111/jpi.12155; Sun QQ, 2015, J EXP BOT, V66, P657, DOI 10.1093/jxb/eru332; Tan DX, 2007, FASEB J, V21, P1724, DOI 10.1096/fj.06-7745com; Tan DX, 2015, MOLECULES, V20, P18886, DOI 10.3390/molecules201018886; Tan DX, 2003, J PINEAL RES, V34, P249, DOI 10.1034/j.1600-079X.2003.00037.x; Tsuda K, 2010, CURR OPIN PLANT BIOL, V13, P459, DOI 10.1016/j.pbi.2010.04.006; Ueno M, 2003, PLANT J, V36, P215, DOI 10.1046/j.1365-313X.2003.01875.x; Ueno M, 2015, J GEN PLANT PATHOL, V81, P1, DOI 10.1007/s10327-014-0560-0; Wang LY, 2016, PHOTOSYNTHETICA, V54, P19, DOI 10.1007/s11099-015-0140-3; Wang L, 2017, J PINEAL RES, V63, DOI 10.1111/jpi.12429; Wang L, 2014, J PINEAL RES, V56, P134, DOI 10.1111/jpi.12105; Wang P, 2012, J PINEAL RES, V53, P11, DOI 10.1111/j.1600-079X.2011.00966.x; Wang YQ, 2015, AUTOPHAGY, V11, P595, DOI 10.1080/15548627.2015.1034408; Weeda S, 2014, PLOS ONE, V9, DOI 10.1371/journal.pone.0093462; Wei YX, 2018, J PINEAL RES, V64, DOI 10.1111/jpi.12454; Wei YX, 2017, J PINEAL RES, V62, DOI 10.1111/jpi.12367; Xu W, 2016, J PINEAL RES, V61, P457, DOI 10.1111/jpi.12359; Ye J, 2016, ACTA PHYSIOL PLANT, V38, DOI 10.1007/s11738-015-2045-y; Zhang HX, 2018, MOLECULES, V23, DOI 10.3390/molecules23030521; Zhang J, 2017, ENVIRON EXP BOT, V138, P36, DOI 10.1016/j.envexpbot.2017.02.012; Zhang N, 2015, J EXP BOT, V66, P647, DOI 10.1093/jxb/eru336; Zhang SM, 2018, J PINEAL RES, V65, DOI 10.1111/jpi.12492; Zhang SM, 2017, FRONT PLANT SCI, V8, DOI 10.3389/fpls.2017.01993; Zhao HL, 2017, SCI REP-UK, V7, DOI 10.1038/s41598-017-05267-3; Zheng XD, 2017, SCI REP-UK, V7, DOI 10.1038/srep41236; Zuo BX, 2014, J PINEAL RES, V57, P408, DOI 10.1111/jpi.12180; Zuo ZY, 2017, MOLECULES, V22, DOI 10.3390/molecules22101727</t>
  </si>
  <si>
    <t>Afreen F, 2006, J PINEAL RES, V41, P108, DOI 10.1111/j.1600-079X.2006.00337.x; Arnao MB, 2009, J PINEAL RES, V46, P58, DOI 10.1111/j.1600-079X.2008.00625.x; Arnao MB, 2007, J PINEAL RES, V42, P147, DOI 10.1111/j.1600-079X.2006.00396.x; Arnao MB, 2013, J PINEAL RES, V55, P149, DOI 10.1111/jpi.12055; Arnao MB, 2009, J PINEAL RES, V46, P295, DOI 10.1111/j.1600-079X.2008.00660.x; Badria Farid A., 2002, Journal of Medicinal Food, V5, P153, DOI 10.1089/10966200260398189; Bajwa VS, 2014, J PINEAL RES, V56, P238, DOI 10.1111/jpi.12115; Arnao MB, 2013, FOOD CHEM, V138, P1212, DOI 10.1016/j.foodchem.2012.10.077; Boccalandro HE, 2011, J PINEAL RES, V51, P226, DOI 10.1111/j.1600-079X.2011.00884.x; Brainard GC, 2001, J NEUROSCI, V21, P6405; BRUGGER P, 1995, LANCET, V345, P1408, DOI 10.1016/S0140-6736(95)92600-3; Byeon Y, 2014, J PINEAL RES, V56, P189, DOI 10.1111/jpi.12111; Byeon Y, 2012, J PINEAL RES, V53, P107, DOI 10.1111/j.1600-079X.2012.00976.x; Cardinali DP, 2002, NEUROENDOCRINOL LETT, V23, P20; Chen GF, 2003, LIFE SCI, V73, P19, DOI 10.1016/S0024-3205(03)00252-2; Chen L, 2017, FRONT PLANT SCI, V8, DOI 10.3389/fpls.2017.02038; Choi GH, 2017, J PINEAL RES, V63, DOI 10.1111/jpi.12412; DOLLINS AB, 1994, P NATL ACAD SCI USA, V91, P1824, DOI 10.1073/pnas.91.5.1824; Domingos P, 2015, MOL PLANT, V8, P506, DOI 10.1016/j.molp.2014.12.010; DUBBELS R, 1995, J PINEAL RES, V18, P28, DOI 10.1111/j.1600-079X.1995.tb00136.x; Dubois M, 2018, TRENDS PLANT SCI, V23, P311, DOI 10.1016/j.tplants.2018.01.003; Fan JB, 2015, FRONT PLANT SCI, V6, DOI 10.3389/fpls.2015.00925; Hernandez IG, 2015, PLANT PHYSIOL BIOCH, V94, P191, DOI 10.1016/j.plaphy.2015.06.011; Gilroy S, 2016, PLANT PHYSIOL, V171, P1606, DOI 10.1104/pp.16.00434; Hamayun M, 2010, J AGR FOOD CHEM, V58, P7226, DOI 10.1021/jf101221t; Hasan MK, 2015, FRONT PLANT SCI, V6, DOI 10.3389/fpls.2015.00601; HATTORI A, 1995, BIOCHEM MOL BIOL INT, V35, P627; Hernandez-Ruiz J, 2008, J AGR FOOD CHEM, V56, P10567, DOI 10.1021/jf8022063; Hernandez-Ruiz J, 2005, J PINEAL RES, V39, P137, DOI 10.1111/j.1600-079X.2005.00226.x; Hernandez-Ruiz J, 2004, PLANTA, V220, P140, DOI 10.1007/s00425-004-1317-3; Hernandez-Ruiz J, 2008, PLANT GROWTH REGUL, V55, P29, DOI 10.1007/s10725-008-9254-y; Hu ZR, 2016, PLANT PHYSIOL BIOCH, V100, P94, DOI 10.1016/j.plaphy.2016.01.008; Iriti M, 2010, J PINEAL RES, V49, P101, DOI 10.1111/j.1600-079X.2010.00777.x; Kang K, 2013, J PINEAL RES, V55, P7, DOI 10.1111/jpi.12011; Kobylinska A, 2018, J PINEAL RES, V64, DOI 10.1111/jpi.12466; Kolar J, 1997, PHYTOCHEMISTRY, V44, P1407, DOI 10.1016/S0031-9422(96)00568-7; Kolar J, 2003, PHYSIOL PLANTARUM, V118, P605, DOI 10.1034/j.1399-3054.2003.00114.x; Lee HY, 2017, J PINEAL RES, V62, DOI 10.1111/jpi.12379; Lee HY, 2014, J PINEAL RES, V57, P262, DOI 10.1111/jpi.12165; Lee K, 2018, J PINEAL RES, V64, DOI 10.1111/jpi.12460; Lei XY, 2004, J PINEAL RES, V36, P126, DOI 10.1046/j.1600-079X.2003.00106.x; LERNER AB, 1958, J AM CHEM SOC, V80, P2587, DOI 10.1021/ja01543a060; Li C, 2015, J EXP BOT, V66, P669, DOI 10.1093/jxb/eru476; Li C, 2012, J PINEAL RES, V53, P298, DOI 10.1111/j.1600-079X.2012.00999.x; Li WQ, 2016, FRONT PLANT SCI, V6, DOI 10.3389/fpls.2015.01235; Li ZG, 2016, FRONT PLANT SCI, V7, DOI 10.3389/fpls.2016.01621; Liang CZ, 2015, J PINEAL RES, V59, P91, DOI 10.1111/jpi.12243; Manchester LC, 2000, LIFE SCI, V67, P3023, DOI 10.1016/S0024-3205(00)00896-1; Manchester LC, 2015, J PINEAL RES, V59, P403, DOI 10.1111/jpi.12267; Martinez V, 2018, MOLECULES, V23, DOI 10.3390/molecules23030535; Martinez-Medina A, 2017, NEW PHYTOL, V213, P1363, DOI 10.1111/nph.14251; Meng JF, 2014, J PINEAL RES, V57, P200, DOI 10.1111/jpi.12159; Murch SJ, 2001, IN VITRO CELL DEV-PL, V37, P786; Murch SJ, 2000, PLANT CELL REP, V19, P698, DOI 10.1007/s002990000206; Okazaki M, 2010, J PINEAL RES, V49, P239, DOI 10.1111/j.1600-079X.2010.00788.x; Okazaki M, 2009, J PINEAL RES, V46, P338, DOI 10.1111/j.1600-079X.2009.00668.x; Parida AK, 2005, ECOTOX ENVIRON SAFE, V60, P324, DOI 10.1016/j.ecoenv.2004.06.010; PIERI C, 1994, LIFE SCI, V55, pPL271, DOI 10.1016/0024-3205(94)00666-0; Posmyk MM, 2008, J PINEAL RES, V45, P24, DOI 10.1111/j.1600-079X.2007.00552.x; Posmyk MM, 2009, J PINEAL RES, V46, P214, DOI 10.1111/j.1600-079X.2008.00652.x; Posmyk MM, 2009, ACTA PHYSIOL PLANT, V31, P1, DOI 10.1007/s11738-008-0213-z; Rodriguez C, 2004, J PINEAL RES, V36, P1, DOI 10.1046/j.1600-079X.2003.00092.x; Shi HT, 2015, J PINEAL RES, V59, P102, DOI 10.1111/jpi.12244; Shi HT, 2015, J PINEAL RES, V58, P335, DOI 10.1111/jpi.12219; Shi HT, 2015, J EXP BOT, V66, P681, DOI 10.1093/jxb/eru373; Shi HT, 2015, J PINEAL RES, V58, P26, DOI 10.1111/jpi.12188; Shi HT, 2014, J PINEAL RES, V57, P185, DOI 10.1111/jpi.12155; Simopoulos AP, 2005, J PINEAL RES, V39, P331, DOI 10.1111/j.1600-079X.2005.00269.x; Stage PW, 2010, ELECTROPHORESIS, V31, P2242, DOI 10.1002/elps.200900782; Tal O, 2011, J EXP BOT, V62, P1903, DOI 10.1093/jxb/erq378; Tan DX, 2016, J PINEAL RES, V61, P27, DOI 10.1111/jpi.12336; Tan DX, 2012, J EXP BOT, V63, P577, DOI 10.1093/jxb/err256; Tan DX, 2007, PLANT SIGNAL BEHAV, V2, P514, DOI 10.4161/psb.2.6.4639; Tiryaki I, 2012, J PINEAL RES, V52, P332, DOI 10.1111/j.1600-079X.2011.00947.x; Turk H, 2014, PLANT GROWTH REGUL, V74, P139, DOI 10.1007/s10725-014-9905-0; Uchendu EE, 2013, J PINEAL RES, V55, P435, DOI 10.1111/jpi.12094; Van Tassel DL, 2001, J PINEAL RES, V31, P8, DOI 10.1034/j.1600-079X.2001.310102.x; Wang L, 2017, J PINEAL RES, V63, DOI 10.1111/jpi.12429; Wang P, 2013, J PINEAL RES, V54, P292, DOI 10.1111/jpi.12017; Wang P, 2012, J PINEAL RES, V53, P11, DOI 10.1111/j.1600-079X.2011.00966.x; Wei W, 2015, J EXP BOT, V66, P695, DOI 10.1093/jxb/eru392; Wei YX, 2018, J PINEAL RES, V65, DOI 10.1111/jpi.12487; Wei YX, 2017, J PINEAL RES, V62, DOI 10.1111/jpi.12367; Yin LH, 2013, J PINEAL RES, V54, P426, DOI 10.1111/jpi.12038; Yoshida T, 2015, PLANT CELL PHYSIOL, V56, P1043, DOI 10.1093/pcp/pcv060; Zhang HJ, 2014, J PINEAL RES, V57, P269, DOI 10.1111/jpi.12167; Zhang N, 2014, J PINEAL RES, V56, P39, DOI 10.1111/jpi.12095; Zhang N, 2013, J PINEAL RES, V54, P15, DOI 10.1111/j.1600-079X.2012.01015.x; Zhao Y, 2011, J PINEAL RES, V50, P83, DOI 10.1111/j.1600-079X.2010.00817.x; Zhu JK, 2003, CURR OPIN PLANT BIOL, V6, P441, DOI 10.1016/S1369-5266(03)00085-2; Zuo BX, 2014, J PINEAL RES, V57, P408, DOI 10.1111/jpi.12180</t>
  </si>
  <si>
    <t>Ahmad P, 2011, S AFR J BOT, V77, P36, DOI 10.1016/j.sajb.2010.05.003; An CF, 2011, J INTEGR PLANT BIOL, V53, P412, DOI 10.1111/j.1744-7909.2011.01043.x; Ardebili NO, 2014, ACTA PHYSIOL PLANT, V36, P3199, DOI 10.1007/s11738-014-1686-6; Arnao MB, 2018, ANN BOT-LONDON, V121, P195, DOI 10.1093/aob/mcx114; Arnao MB, 2009, J PINEAL RES, V46, P58, DOI 10.1111/j.1600-079X.2008.00625.x; Arnao MB, 2007, J PINEAL RES, V42, P147, DOI 10.1111/j.1600-079X.2006.00396.x; Arnao MB, 2018, MOLECULES, V23, DOI 10.3390/molecules23010238; Arnao MB, 2015, J PINEAL RES, V59, P133, DOI 10.1111/jpi.12253; Arnao MB, 2014, TRENDS PLANT SCI, V19, P789, DOI 10.1016/j.tplants.2014.07.006; Arnao Marino B., 2015, AMINO ACIDS HIGHER P, P390; Astier J, 2016, FRONT PLANT SCI, V7, DOI 10.3389/fpls.2016.01731; Awate P. D., 2014, Journal of Stress Physiology &amp; Biochemistry, V10, P222; Babalar M, 2007, FOOD CHEM, V105, P449, DOI 10.1016/j.foodchem.2007.03.021; Back K, 2016, J PINEAL RES, V61, P426, DOI 10.1111/jpi.12364; Bajwa VS, 2014, J PINEAL RES, V56, P238, DOI 10.1111/jpi.12115; Balabusta M, 2016, FRONT PLANT SCI, V7, DOI 10.3389/fpls.2016.00575; Blask DE, 2004, CARCINOGENESIS, V25, P951, DOI 10.1093/carcin/bgh090; Byeon Y, 2015, J PINEAL RES, V59, P448, DOI 10.1111/jpi.12274; Cao JK, 2006, EUR J PLANT PATHOL, V114, P363, DOI 10.1007/s10658-005-5401-8; CARSWELL GK, 1989, PLANT CELL REP, V8, P282, DOI 10.1007/BF00274130; Chivasa S, 1997, PLANT CELL, V9, P547, DOI 10.1105/tpc.9.4.547; Damiani I, 2016, FRONT PLANT SCI, V7, DOI 10.3389/fpls.2016.00454; Dawood MG, 2015, ACTA BIOL COLOMB, V20, P223, DOI 10.15446/abc.v20n2.43291; del Rio LA, 2016, PLANT CELL PHYSIOL, V57, P1364, DOI 10.1093/pcp/pcw076; Ding CK, 2002, PLANTA, V214, P895, DOI 10.1007/s00425-001-0698-9; DUBBELS R, 1995, J PINEAL RES, V18, P28, DOI 10.1111/j.1600-079X.1995.tb00136.x; EBERHARD S, 1989, PLANT CELL, V1, P747, DOI 10.1105/tpc.1.8.747; Ervin EH, 2004, HORTSCIENCE, V39, P1471, DOI 10.21273/HORTSCI.39.6.1471; Fan JB, 2015, FRONT PLANT SCI, V6, DOI 10.3389/fpls.2015.00925; Fleta-Soriano E, 2017, J AGRON CROP SCI, V203, P286, DOI 10.1111/jac.12201; Hasan MK, 2015, FRONT PLANT SCI, V6, DOI 10.3389/fpls.2015.00601; HATTORI A, 1995, BIOCHEM MOL BIOL INT, V35, P627; Hernandez-Ruiz J, 2004, PLANTA, V220, P140, DOI 10.1007/s00425-004-1317-3; Horvath E, 2007, BIOL PLANTARUM, V51, P480, DOI 10.1007/s10535-007-0101-1; Kang Guo-zhang, 2007, Journal of Zhejiang University-Science B, V8, P277, DOI 10.1631/jzus.2007.B0277; Khan M. I. R., 2013, PLANT SIGNAL BEHAV, V8; Khan MIR, 2015, FRONT PLANT SCI, V6, DOI 10.3389/fpls.2015.00462; Khan MIR, 2014, PLANT PHYSIOL BIOCH, V80, P67, DOI 10.1016/j.plaphy.2014.03.026; Kobylinska A, 2016, BIOMETALS, V29, P1059, DOI 10.1007/s10534-016-9977-6; Kostopoulou Z, 2015, PLANT PHYSIOL BIOCH, V86, P155, DOI 10.1016/j.plaphy.2014.11.021; Larkindale J, 2002, PLANT PHYSIOL, V128, P682, DOI 10.1104/pp.010320; Lee HY, 2017, J PINEAL RES, V62, DOI 10.1111/jpi.12379; Lee HY, 2016, J PINEAL RES, V60, P327, DOI 10.1111/jpi.12314; Lee HY, 2015, J PINEAL RES, V58, P291, DOI 10.1111/jpi.12214; Lee HY, 2014, J PINEAL RES, V57, P262, DOI 10.1111/jpi.12165; Lei XY, 2004, J PINEAL RES, V36, P126, DOI 10.1046/j.1600-079X.2003.00106.x; LEON J, 2016, SCI REP, V6; LERNER AB, 1958, J AM CHEM SOC, V80, P2587, DOI 10.1021/ja01543a060; LERNER AB, 1959, NATURE, V183, P1821, DOI 10.1038/1831821a0; Li C, 2016, J PINEAL RES, V61, P218, DOI 10.1111/jpi.12342; Li C, 2015, J EXP BOT, V66, P669, DOI 10.1093/jxb/eru476; Li C, 2012, J PINEAL RES, V53, P298, DOI 10.1111/j.1600-079X.2012.00999.x; Li H, 2016, FRONT PLANT SCI, V7, DOI 10.3389/fpls.2016.01231; Li TT, 2014, PLOS ONE, V9, DOI 10.1371/journal.pone.0109492; Li XN, 2016, J PINEAL RES, V61, P328, DOI 10.1111/jpi.12350; Liang CZ, 2015, J PINEAL RES, V59, P91, DOI 10.1111/jpi.12243; Liu CF, 2011, PLANT SOIL, V344, P131, DOI 10.1007/s11104-011-0733-y; Liu N, 2015, SCI HORTIC-AMSTERDAM, V181, P18, DOI 10.1016/j.scienta.2014.10.049; MALAMY J, 1990, SCIENCE, V250, P1002, DOI 10.1126/science.250.4983.1002; Meng JF, 2014, J PINEAL RES, V57, P200, DOI 10.1111/jpi.12159; METRAUX JP, 1990, SCIENCE, V250, P1004, DOI 10.1126/science.250.4983.1004; Molassiotis A, 2016, FRONT PLANT SCI, V7, DOI 10.3389/fpls.2016.00229; Mukherjee S, 2014, PHYSIOL PLANTARUM, V152, P714, DOI 10.1111/ppl.12218; Murphy AM, 2002, PLANT PHYSIOL, V128, P552, DOI 10.1104/pp.010688; Mustafa NR, 2009, PHYTOCHEMISTRY, V70, P532, DOI 10.1016/j.phytochem.2009.01.009; Mutlu S, 2013, BIOL PLANTARUM, V57, P507, DOI 10.1007/s10535-013-0322-4; Noriega G, 2012, BIOMETALS, V25, P1155, DOI 10.1007/s10534-012-9577-z; Overmyer K, 2018, PHYSIOL PLANTARUM, V162, P191, DOI 10.1111/ppl.12639; Pal M, 2014, J AGRON CROP SCI, V200, P1, DOI 10.1111/jac.12037; Pal M., 2013, SALICYLIC ACID, P183, DOI DOI 10.1007/978-94-007-6428-6_10; Posmyk MM, 2008, J PINEAL RES, V45, P24, DOI 10.1111/j.1600-079X.2007.00552.x; Pucciariello C, 2017, PLANT CELL ENVIRON, V40, P473, DOI 10.1111/pce.12715; Qian YQ, 2015, SCI REP-UK, V5, DOI 10.1038/srep15815; Vielma JR, 2014, ACTA TROP, V137, P31, DOI 10.1016/j.actatropica.2014.04.021; RASKIN I, 1987, SCIENCE, V237, P1601, DOI 10.1126/science.237.4822.1601; Saruhan N, 2012, ACTA PHYSIOL PLANT, V34, P97, DOI 10.1007/s11738-011-0808-7; Saxena I, 2016, FRONT PLANT SCI, V7, DOI 10.3389/fpls.2016.00570; Shamsul H, 2013, SALICYLIC ACID PLANT; Shi HT, 2016, PLANT PHYSIOL BIOCH, V100, P150, DOI 10.1016/j.plaphy.2016.01.018; Shi HT, 2015, J PINEAL RES, V59, P334, DOI 10.1111/jpi.12262; Shi HT, 2015, J PINEAL RES, V59, P102, DOI 10.1111/jpi.12244; Shi HT, 2015, J PINEAL RES, V58, P335, DOI 10.1111/jpi.12219; Shi HT, 2015, J EXP BOT, V66, P681, DOI 10.1093/jxb/eru373; Shi HT, 2015, J PINEAL RES, V58, P26, DOI 10.1111/jpi.12188; Shi HT, 2014, J PINEAL RES, V57, P185, DOI 10.1111/jpi.12155; Shyu C, 2015, J EXP BOT, V66, P4165, DOI 10.1093/jxb/erv011; Singh B, 2003, PLANT GROWTH REGUL, V39, P137, DOI 10.1023/A:1022556103536; Sun HW, 2017, FRONT PLANT SCI, V8, DOI 10.3389/fpls.2017.02169; Szafranska K, 2016, FRONT PLANT SCI, V7, DOI 10.3389/fpls.2016.01663; Tan DX, 2007, PLANT SIGNAL BEHAV, V2, P514, DOI 10.4161/psb.2.6.4639; Tian MY, 2015, MOL PLANT MICROBE IN, V28, P379, DOI 10.1094/MPMI-09-14-0259-R; Tiryaki I, 2012, J PINEAL RES, V52, P332, DOI 10.1111/j.1600-079X.2011.00947.x; Turk H, 2014, PLANT GROWTH REGUL, V74, P139, DOI 10.1007/s10725-014-9905-0; Uchendu EE, 2013, J PINEAL RES, V55, P435, DOI 10.1111/jpi.12094; Verma V, 2016, BMC PLANT BIOL, V16, DOI 10.1186/s12870-016-0771-y; Vlot AC, 2009, ANNU REV PHYTOPATHOL, V47, P177, DOI 10.1146/annurev.phyto.050908.135202; Wang LJ, 2006, POSTHARVEST BIOL TEC, V41, P244, DOI 10.1016/j.postharvbio.2006.04.010; Wang P, 2015, J PINEAL RES, V58, P479, DOI 10.1111/jpi.12233; Wang P, 2013, J PINEAL RES, V54, P292, DOI 10.1111/jpi.12017; Wang P, 2012, J PINEAL RES, V53, P11, DOI 10.1111/j.1600-079X.2011.00966.x; Wang YP, 2018, J EXP BOT, V69, P963, DOI 10.1093/jxb/erx473; Wang YY, 2011, SCI HORTIC-AMSTERDAM, V129, P183, DOI 10.1016/j.scienta.2011.03.021; Wei W, 2015, J EXP BOT, V66, P695, DOI 10.1093/jxb/eru392; Wei YX, 2018, J PINEAL RES, V64, DOI 10.1111/jpi.12454; Wen D, 2016, FRONT PLANT SCI, V7, DOI 10.3389/fpls.2016.00718; Xu W, 2016, J PINEAL RES, V61, P457, DOI 10.1111/jpi.12359; Xu XB, 2008, POSTHARVEST BIOL TEC, V49, P379, DOI 10.1016/j.postharvbio.2008.02.003; Yin LH, 2013, J PINEAL RES, V54, P426, DOI 10.1111/jpi.12038; Yu T, 2006, J PLANT GROWTH REGUL, V25, P166, DOI 10.1007/s00344-005-0077-z; Zainuri, 2001, AUST J EXP AGR, V41, P805, DOI 10.1071/EA99104; Zhang HJ, 2014, J PINEAL RES, V57, P269, DOI 10.1111/jpi.12167; Zhang J, 2016, FRONT PLANT SCI, V7, DOI 10.3389/fpls.2016.01500; ZHANG N, 2016, FRONT PLANT SCI, V7; Zhang N, 2013, J PINEAL RES, V54, P15, DOI 10.1111/j.1600-079X.2012.01015.x; Zhang SM, 2017, FRONT PLANT SCI, V8, DOI 10.3389/fpls.2017.01993; Zhang YP, 2015, PROTOPLASMA, V252, P911, DOI 10.1007/s00709-014-0732-y; Zhao Y, 2011, J PINEAL RES, V50, P83, DOI 10.1111/j.1600-079X.2010.00817.x; Zhou T, 2016, FRONT PLANT SCI, V7, DOI 10.3389/fpls.2016.01512; Zhou XT, 2016, FRONT PLANT SCI, V7, DOI 10.3389/fpls.2016.01823</t>
  </si>
  <si>
    <t>Antoniou C, 2017, J PINEAL RES, V62, DOI 10.1111/jpi.12401; Arnao MB, 2018, ANN BOT-LONDON, V121, P195, DOI 10.1093/aob/mcx114; Arnao MB, 2017, ACTA PHYSIOL PLANT, V39, DOI 10.1007/s11738-017-2428-3; Arnao MB, 2009, J PINEAL RES, V46, P58, DOI 10.1111/j.1600-079X.2008.00625.x; Arnao M.B., 2017, NUTRACEUTICALS PROSP, P123; Arnao MB, 2007, J PINEAL RES, V42, P147, DOI 10.1111/j.1600-079X.2006.00396.x; Arnao MB, 2014, TRENDS PLANT SCI, V19, P789, DOI 10.1016/j.tplants.2014.07.006; Arnao MB, 2013, J PINEAL RES, V55, P149, DOI 10.1111/jpi.12055; Arnao MB, 2015, STUDIES NATURAL PROD, V46, P519; Arnao MB, 2014, ADV BOT, V2014; Arora D, 2017, FREE RADICAL BIO MED, V106, P315, DOI 10.1016/j.freeradbiomed.2017.02.042; Bajwa VS, 2014, J PINEAL RES, V56, P238, DOI 10.1111/jpi.12115; Balbi V, 2008, NEW PHYTOL, V177, P301, DOI 10.1111/j.1469-8137.2007.02292.x; Byeon Y, 2016, J PINEAL RES, V60, P348, DOI 10.1111/jpi.12317; Byeon Y, 2015, J PINEAL RES, V58, P470, DOI 10.1111/jpi.12232; Byeon Y, 2013, J PINEAL RES, V55, P357, DOI 10.1111/jpi.12077; Byeon Y, 2012, J PINEAL RES, V53, P107, DOI 10.1111/j.1600-079X.2012.00976.x; Calvo JR, 2013, J PINEAL RES, V55, P103, DOI 10.1111/jpi.12075; Garcia-Parrilla MC, 2009, J FOOD COMPOS ANAL, V22, P177, DOI 10.1016/j.jfca.2008.09.009; Chan ZL, 2015, PLANT SIGNAL BEHAV, V10, DOI 10.4161/15592324.2014.991577; Chen GF, 2003, LIFE SCI, V73, P19, DOI 10.1016/S0024-3205(03)00252-2; Chen Q, 2009, J PLANT PHYSIOL, V166, P324, DOI 10.1016/j.jplph.2008.06.002; Chen ZP, 2017, FREE RADICAL BIO MED, V108, P465, DOI 10.1016/j.freeradbiomed.2017.04.009; Ding F, 2017, FRONT PLANT SCI, V8, DOI 10.3389/fpls.2017.00244; DUBBELS R, 1995, J PINEAL RES, V18, P28, DOI 10.1111/j.1600-079X.1995.tb00136.x; Erland LAE, 2015, PLANT SIGNAL BEHAV, V10, DOI 10.1080/15592324.2015.1096469; Feng XY, 2014, TRENDS FOOD SCI TECH, V37, P21, DOI 10.1016/j.tifs.2014.02.001; Fu JJ, 2017, SCI REP-UK, V7, DOI 10.1038/srep39865; Galano A, 2011, J PINEAL RES, V51, P1, DOI 10.1111/j.1600-079X.2011.00916.x; Gill SS, 2010, PLANT PHYSIOL BIOCH, V48, P909, DOI 10.1016/j.plaphy.2010.08.016; Gururani MA, 2015, MOL PLANT, V8, P1304, DOI 10.1016/j.molp.2015.05.005; HARDELAND R, 1995, J PINEAL RES, V18, P104, DOI 10.1111/j.1600-079X.1995.tb00147.x; Hardeland R, 2009, BIOFACTORS, V35, P183, DOI 10.1002/biof.23; Hasan MK, 2015, FRONT PLANT SCI, V6, DOI 10.3389/fpls.2015.00601; HATTORI A, 1995, BIOCHEM MOL BIOL INT, V35, P627; Hernandez-Ruiz J, 2005, J PINEAL RES, V39, P137, DOI 10.1111/j.1600-079X.2005.00226.x; Hernandez-Ruiz J, 2004, PLANTA, V220, P140, DOI 10.1007/s00425-004-1317-3; Hernandez-Ruiz J, 2016, FOCUS SCI, V2, P1, DOI DOI 10.20286/focsci-020227; Hu ZR, 2016, PLANT PHYSIOL BIOCH, V100, P94, DOI 10.1016/j.plaphy.2016.01.008; Huang XS, 2015, J EXP BOT, V66, P3259, DOI 10.1093/jxb/erv138; Huang X, 2011, CRIT REV FOOD SCI, V51, P269, DOI 10.1080/10408398.2010.529193; Janas KM, 2013, ACTA PHYSIOL PLANT, V35, P3285, DOI 10.1007/s11738-013-1372-0; Jia W, 2000, PLANT CELL ENVIRON, V23, P1389, DOI 10.1046/j.1365-3040.2000.00646.x; Kang K, 2013, J PINEAL RES, V55, P7, DOI 10.1111/jpi.12011; Kang K, 2010, J PINEAL RES, V49, P176, DOI 10.1111/j.1600-079X.2010.00783.x; Kapulnik Y, 2014, PLANT PHYSIOL, V166, P560, DOI 10.1104/pp.114.244939; Kocadagli T, 2014, FOOD CHEM, V153, P151, DOI 10.1016/j.foodchem.2013.12.036; Kolar J, 2005, J PINEAL RES, V39, P333, DOI 10.1111/j.1600-079X.2005.00276.x; Kolodziejczyk I, 2016, J PLANT PHYSIOL, V193, P47, DOI 10.1016/j.jplph.2016.01.012; Kostopoulou Z, 2015, PLANT PHYSIOL BIOCH, V86, P155, DOI 10.1016/j.plaphy.2014.11.021; Koyama FC, 2013, J EUKARYOT MICROBIOL, V60, P646, DOI 10.1111/jeu.12080; Lazar D, 2013, PLANT SIGNAL BEHAV, V8, DOI 10.4161/psb.23279; Lee HY, 2014, J PINEAL RES, V57, P418, DOI 10.1111/jpi.12181; Lee SC, 2013, MOL PLANT, V6, P528, DOI 10.1093/mp/sss078; Lei XY, 2004, J PINEAL RES, V36, P126, DOI 10.1046/j.1600-079X.2003.00106.x; LERNER AB, 1958, J AM CHEM SOC, V80, P2587, DOI 10.1021/ja01543a060; Li C, 2016, J PINEAL RES, V61, P218, DOI 10.1111/jpi.12342; Li C, 2015, J EXP BOT, V66, P669, DOI 10.1093/jxb/eru476; Li C, 2012, J PINEAL RES, V53, P298, DOI 10.1111/j.1600-079X.2012.00999.x; Li H, 2017, SCI REP-UK, V7, DOI 10.1038/srep40858; Li H, 2016, FRONT PLANT SCI, V7, DOI 10.3389/fpls.2016.01231; Li XN, 2016, J PINEAL RES, V61, P328, DOI 10.1111/jpi.12350; Li XJ, 2017, PLANT GROWTH REGUL, V83, P441, DOI 10.1007/s10725-017-0310-3; Liang CZ, 2017, FRONT PLANT SCI, V8, DOI 10.3389/fpls.2017.00134; Liang CZ, 2015, J PINEAL RES, V59, P91, DOI 10.1111/jpi.12243; Liang CZ, 2014, P NATL ACAD SCI USA, V111, P10013, DOI 10.1073/pnas.1321568111; Lin AH, 2012, PLANT PHYSIOL, V158, P451, DOI 10.1104/pp.111.184531; Liu JL, 2015, PLANT GROWTH REGUL, V77, P317, DOI 10.1007/s10725-015-0066-6; Manchester LC, 2000, LIFE SCI, V67, P3023, DOI 10.1016/S0024-3205(00)00896-1; Manchester LC, 2015, J PINEAL RES, V59, P403, DOI 10.1111/jpi.12267; Meng JF, 2014, J PINEAL RES, V57, P200, DOI 10.1111/jpi.12159; Mukherjee S, 2014, PHYSIOL PLANTARUM, V152, P714, DOI 10.1111/ppl.12218; Nawaz MA, 2016, FRONT PLANT SCI, V6, DOI 10.3389/fpls.2015.01230; Noctor G, 2014, PLANT PHYSIOL, V164, P1636, DOI 10.1104/pp.113.233478; Park S, 2013, J PINEAL RES, V54, P258, DOI 10.1111/j.1600-079X.2012.01029.x; Park S, 2012, J PINEAL RES, V53, P385, DOI 10.1111/j.1600-079X.2012.01008.x; Pelagio-Flores R, 2012, J PINEAL RES, V53, P279, DOI 10.1111/j.1600-079X.2012.00996.x; Posmyk MM, 2009, J PINEAL RES, V46, P214, DOI 10.1111/j.1600-079X.2008.00652.x; Ramakrishna A, 2012, J PINEAL RES, V52, P470, DOI 10.1111/j.1600-079X.2011.00964.x; Reiter RJ, 2015, MOLECULES, V20, P7396, DOI 10.3390/molecules20047396; Sarropoulou V, 2012, PLANT PHYSIOL BIOCH, V61, P162, DOI 10.1016/j.plaphy.2012.10.001; Sarropoulou VN, 2012, J PINEAL RES, V52, P38, DOI 10.1111/j.1600-079X.2011.00914.x; Shi HT, 2015, J PINEAL RES, V59, P120, DOI 10.1111/jpi.12246; Shi HT, 2015, J PINEAL RES, V58, P335, DOI 10.1111/jpi.12219; Shi HT, 2015, J EXP BOT, V66, P681, DOI 10.1093/jxb/eru373; Shi HT, 2015, J PINEAL RES, V58, P26, DOI 10.1111/jpi.12188; Shi HT, 2014, J PINEAL RES, V57, P185, DOI 10.1111/jpi.12155; Song YW, 2014, NEW PHYTOL, V201, P1121, DOI 10.1111/nph.12565; Sturtz M, 2011, FOOD CHEM, V127, P1329, DOI 10.1016/j.foodchem.2011.01.093; Sun QQ, 2016, J PINEAL RES, V61, P138, DOI 10.1111/jpi.12315; Sun QQ, 2015, J EXP BOT, V66, P657, DOI 10.1093/jxb/eru332; Tan DX, 2007, J PINEAL RES, V42, P28, DOI 10.1111/j.1600-079X.2006.00407.x; Tan DX, 2012, J EXP BOT, V63, P577, DOI 10.1093/jxb/err256; Tiryaki I, 2012, J PINEAL RES, V52, P332, DOI 10.1111/j.1600-079X.2011.00947.x; Turk H, 2015, J PLANT NUTR SOIL SC, V178, P433, DOI 10.1002/jpln.201400476; Turk H, 2014, PLANT GROWTH REGUL, V74, P139, DOI 10.1007/s10725-014-9905-0; Venegas C, 2012, J PINEAL RES, V52, P217, DOI 10.1111/j.1600-079X.2011.00931.x; Wang LY, 2016, PHOTOSYNTHETICA, V54, P19, DOI 10.1007/s11099-015-0140-3; Wang L, 2017, J PINEAL RES, V63, DOI 10.1111/jpi.12429; Wang L, 2014, J PINEAL RES, V56, P134, DOI 10.1111/jpi.12105; Wang P, 2015, J PINEAL RES, V58, P479, DOI 10.1111/jpi.12233; Wang P, 2014, J PINEAL RES, V57, P291, DOI 10.1111/jpi.12169; Wang P, 2013, J PINEAL RES, V55, P424, DOI 10.1111/jpi.12091; Wang P, 2013, J PINEAL RES, V54, P292, DOI 10.1111/jpi.12017; Wang P, 2012, J PINEAL RES, V53, P11, DOI 10.1111/j.1600-079X.2011.00966.x; Wang QN, 2016, FRONT PLANT SCI, V7, DOI 10.3389/fpls.2016.01882; Weeda S, 2014, PLOS ONE, V9, DOI 10.1371/journal.pone.0093462; Wei W, 2015, J EXP BOT, V66, P695, DOI 10.1093/jxb/eru392; Wen D, 2016, FRONT PLANT SCI, V7, DOI 10.3389/fpls.2016.00718; Xu W, 2016, J PINEAL RES, V61, P457, DOI 10.1111/jpi.12359; Ye J, 2016, ACTA PHYSIOL PLANT, V38, DOI 10.1007/s11738-015-2045-y; Yuan S, 2016, FRONT PLANT SCI, V7, DOI 10.3389/fpls.2016.01613; Yuan S, 2016, FRONT PLANT SCI, V7, DOI 10.3389/fpls.2016.01289; Zhang HJ, 2014, J PINEAL RES, V57, P269, DOI 10.1111/jpi.12167; Zhang J, 2017, ENVIRON EXP BOT, V138, P36, DOI 10.1016/j.envexpbot.2017.02.012; Zhang N, 2017, SCI REP-UK, V7, DOI 10.1038/s41598-017-00566-1; Zhang N, 2015, J EXP BOT, V66, P647, DOI 10.1093/jxb/eru336; Zhang N, 2014, J PINEAL RES, V56, P39, DOI 10.1111/jpi.12095; Zhang N, 2013, J PINEAL RES, V54, P15, DOI 10.1111/j.1600-079X.2012.01015.x; Zhao HL, 2017, SCI REP-UK, V7, DOI 10.1038/s41598-017-05267-3; Zhao HB, 2015, J PINEAL RES, V59, P255, DOI 10.1111/jpi.12258; Zhao Y, 2016, P NATL ACAD SCI USA, V113, P1949, DOI 10.1073/pnas.1522840113; Zuo BX, 2014, J PINEAL RES, V57, P408, DOI 10.1111/jpi.12180</t>
  </si>
  <si>
    <t>Aghdam MS, 2017, FOOD CHEM, V221, P1650, DOI 10.1016/j.foodchem.2016.10.123; Aguilera Y, 2015, J AGR FOOD CHEM, V63, P7967, DOI 10.1021/acs.jafc.5b03128; Arnao MB, 2007, ADVANCES IN PLANT ETHYLENE RESEARCH, P101, DOI 10.1007/978-1-4020-6014-4_21; Arnao MB, 2017, ACTA PHYSIOL PLANT, V39, DOI 10.1007/s11738-017-2428-3; Arnao MB, 2015, AMINO ACIDS IN HIGHER PLANTS, P390, DOI 10.1079/9781780642635.0390; Arnao MB, 2009, J PINEAL RES, V46, P58, DOI 10.1111/j.1600-079X.2008.00625.x; Arnao M.B., 2017, NUTRACEUTICALS PROSP, P123; Arnao M. B., 2014, UV RAD PROPERTIES EF, P79; Arnao MB, 2007, J PINEAL RES, V42, P147, DOI 10.1111/j.1600-079X.2006.00396.x; Arnao MB, 2006, PLANT SIGNAL BEHAV, V1, P89, DOI 10.4161/psb.1.3.2640; Arnao MB, 2015, J PINEAL RES, V59, P133, DOI 10.1111/jpi.12253; Arnao MB, 2014, TRENDS PLANT SCI, V19, P789, DOI 10.1016/j.tplants.2014.07.006; Arnao MB, 2013, J PINEAL RES, V55, P149, DOI 10.1111/jpi.12055; Arnao MB, 2009, J PINEAL RES, V46, P295, DOI 10.1111/j.1600-079X.2008.00660.x; Arnao MB, 2015, STUDIES NATURAL PROD, V46, P519; Asgher M, 2017, ENVIRON SCI POLLUT R, V24, P2273, DOI 10.1007/s11356-016-7947-8; Astier J, 2016, FRONT PLANT SCI, V7, DOI 10.3389/fpls.2016.01731; Back K, 2016, J PINEAL RES, V61, P426, DOI 10.1111/jpi.12364; Bajwa VS, 2014, J PINEAL RES, V56, P238, DOI 10.1111/jpi.12115; Arnao MB, 2013, FOOD CHEM, V138, P1212, DOI 10.1016/j.foodchem.2012.10.077; Bonilla E, 2004, J PINEAL RES, V36, P73, DOI 10.1046/j.1600-079X.2003.00105.x; Byeon Y, 2014, J PINEAL RES, V57, P219, DOI 10.1111/jpi.12160; Carrillo-Vico A, 2013, INT J MOL SCI, V14, P8638, DOI 10.3390/ijms14048638; Chen Q, 2009, J PLANT PHYSIOL, V166, P324, DOI 10.1016/j.jplph.2008.06.002; Chen YH, 2012, PROTOPLASMA, V249, P187, DOI 10.1007/s00709-011-0277-2; Correa-Aragunde N, 2004, PLANTA, V218, P900, DOI 10.1007/s00425-003-1172-7; Correa-Aragunde N, 2015, ANN BOT-LONDON, V116, P695, DOI 10.1093/aob/mcv116; Lombardo MC, 2006, PLANT SIGNAL BEHAV, V1, P28, DOI 10.4161/psb.1.1.2398; Damiani I, 2016, FRONT PLANT SCI, V7, DOI 10.3389/fpls.2016.00454; del Rio LA, 2016, PLANT CELL PHYSIOL, V57, P1364, DOI 10.1093/pcp/pcw076; Di DW, 2015, PLANT CELL REP, V34, P895, DOI 10.1007/s00299-015-1767-z; Diao QN, 2017, FRONT PLANT SCI, V8, DOI 10.3389/fpls.2017.00203; Ding F, 2017, SCI HORTIC-AMSTERDAM, V219, P264, DOI 10.1016/j.scienta.2017.03.029; DUBBELS R, 1995, J PINEAL RES, V18, P28, DOI 10.1111/j.1600-079X.1995.tb00136.x; Freschi L, 2013, FRONT PLANT SCI, V4, DOI 10.3389/fpls.2013.00398; Fu J, 2017, SCI REPORTS; Gao H, 2016, POSTHARVEST BIOL TEC, V118, P103, DOI 10.1016/j.postharvbio.2016.03.006; Gitto E, 2001, PEDIATR RES, V50, P756, DOI 10.1203/00006450-200112000-00021; Han QH, 2017, FRONT PLANT SCI, V8, DOI 10.3389/fpls.2017.00785; Hardeland R, 2012, J PINEAL RES, V52, P139, DOI 10.1111/j.1600-079X.2011.00934.x; HATTORI A, 1995, BIOCHEM MOL BIOL INT, V35, P627; Hernandez-Ruiz J, 2008, J AGR FOOD CHEM, V56, P10567, DOI 10.1021/jf8022063; Hernandez-Ruiz J, 2004, PLANTA, V220, P140, DOI 10.1007/s00425-004-1317-3; Hernandez-Ruiz J, 2016, FOCUS SCI, V2, P1, DOI DOI 10.20286/focsci-020227; Hu W, 2016, FRONT PLANT SCI, V7, DOI 10.3389/fpls.2016.00736; Hu XY, 2005, PLANT PHYSIOL, V137, P663, DOI 10.1104/pp.104.054494; Imran QM, 2016, FRONT PLANT SCI, V7, DOI 10.3389/fpls.2016.01712; Jiao J, 2016, FRONT PLANT SCI, V7, DOI [10.3389/fpls.2016.01387, 10.3389/fpls.2016.02067]; Kim JH, 2001, PLANT CELL PHYSIOL, V42, P1056, DOI 10.1093/pcp/pce133; Kim M, 2016, J PLANT PHYSIOL, V190, P67, DOI 10.1016/j.jplph.2015.11.009; Kolar J, 2005, J PINEAL RES, V39, P333, DOI 10.1111/j.1600-079X.2005.00276.x; Korkmaz A, 2017, J AGR SCI-TARIM BILI, V23, P167; Koyama FC, 2013, J EUKARYOT MICROBIOL, V60, P646, DOI 10.1111/jeu.12080; Lee HY, 2017, J PINEAL RES, V62, DOI 10.1111/jpi.12379; Lee HY, 2016, J PINEAL RES, V60, P327, DOI 10.1111/jpi.12314; Lee HY, 2015, J PINEAL RES, V58, P291, DOI 10.1111/jpi.12214; Lee HY, 2014, J PINEAL RES, V57, P262, DOI 10.1111/jpi.12165; Lei XY, 2004, J PINEAL RES, V36, P126, DOI 10.1046/j.1600-079X.2003.00106.x; Leon J, 2016, SCI REP-UK, V6, DOI 10.1038/srep37945; LERNER AB, 1958, J AM CHEM SOC, V80, P2587, DOI 10.1021/ja01543a060; Li C, 2016, J PINEAL RES, V61, P218, DOI 10.1111/jpi.12342; Li H, 2017, SCI REP-UK, V7, DOI 10.1038/srep40858; Li XN, 2016, J PINEAL RES, V61, P328, DOI 10.1111/jpi.12350; Liang CZ, 2017, FRONT PLANT SCI, V8, DOI 10.3389/fpls.2017.00134; Liang CZ, 2015, J PINEAL RES, V59, P91, DOI 10.1111/jpi.12243; Liu JL, 2016, SCI HORTIC-AMSTERDAM, V207, P14, DOI 10.1016/j.scienta.2016.05.003; Liu T, 2016, J BASIC MICROB, V56, P838, DOI 10.1002/jobm.201500223; Ma YE, 2017, FRONT PLANT SCI, V7, DOI 10.3389/fpls.2016.02068; Molassiotis A, 2016, FRONT PLANT SCI, V7, DOI 10.3389/fpls.2016.00229; Mukherjee S, 2014, PHYSIOL PLANTARUM, V152, P714, DOI 10.1111/ppl.12218; Nawaz MA, 2016, FRONT PLANT SCI, V6, DOI 10.3389/fpls.2015.01230; Pagnussat G, 2004, PLANT PHYSIOL, V135, P179; Pagnussat GC, 2002, PLANT PHYSIOL, V129, P954, DOI 10.1104/pp.004036; Pandi-Perumal SR, 2008, PROG NEUROBIOL, V85, P335, DOI 10.1016/j.pneurobio.2008.04.001; Pattison RJ, 2012, PLANT J, V70, P585, DOI 10.1111/j.1365-313X.2011.04895.x; Pelagio-Flores R, 2012, J PINEAL RES, V53, P279, DOI 10.1111/j.1600-079X.2012.00996.x; Pucciariello C, 2017, PLANT CELL ENVIRON, V40, P473, DOI 10.1111/pce.12715; Qian YQ, 2015, SCI REP-UK, V5, DOI 10.1038/srep15815; Vielma JR, 2014, ACTA TROP, V137, P31, DOI 10.1016/j.actatropica.2014.04.021; Reiter RJ, 2014, PHYSIOLOGY BETHESDA, V56, P371; Reiter Russel J, 2007, World Rev Nutr Diet, V97, P211, DOI 10.1159/000097917; Reiter RJ, 2015, MOLECULES, V20, P7396, DOI 10.3390/molecules20047396; Romero-Puertas MC, 2016, FRONT PLANT SCI, V7, DOI 10.3389/fpls.2016.00316; Sarropoulou V, 2012, PLANT PHYSIOL BIOCH, V61, P162, DOI 10.1016/j.plaphy.2012.10.001; Sarropoulou VN, 2012, J PINEAL RES, V52, P38, DOI 10.1111/j.1600-079X.2011.00914.x; Sarrou E, 2014, TURK J BOT, V38, P293, DOI 10.3906/bot-1302-55; Saxena I, 2016, FRONT PLANT SCI, V7, DOI 10.3389/fpls.2016.00570; Shi H, 2016, FRONT PLANT SCI, V7, DOI 10.3389/fpls.2016.01124; Shi HT, 2016, PLANT PHYSIOL BIOCH, V100, P150, DOI 10.1016/j.plaphy.2016.01.018; Shi HT, 2015, J PINEAL RES, V59, P334, DOI 10.1111/jpi.12262; Shi HT, 2015, J PINEAL RES, V59, P102, DOI 10.1111/jpi.12244; Shi HT, 2015, J EXP BOT, V66, P681, DOI 10.1093/jxb/eru373; Shi HT, 2015, J PINEAL RES, V58, P26, DOI 10.1111/jpi.12188; Shyu C, 2015, J EXP BOT, V66, P4165, DOI 10.1093/jxb/erv011; Skinner JS, 2005, PLANT MOL BIOL, V59, P533, DOI 10.1007/s11103-005-2498-2; Slovak R, 2016, ANN BOT-LONDON, V117, P9, DOI 10.1093/aob/mcv160; Sun QQ, 2016, J PINEAL RES, V61, P138, DOI 10.1111/jpi.12315; Sun QQ, 2015, J EXP BOT, V66, P657, DOI 10.1093/jxb/eru332; Swarup R, 2012, FRONT PLANT SCI, V3, DOI 10.3389/fpls.2012.00225; Tan DX, 2016, J PINEAL RES, V61, P27, DOI 10.1111/jpi.12336; Tan DX, 2015, MOLECULES, V20, P18886, DOI 10.3390/molecules201018886; Tan DX, 2000, BIOL SIGNAL RECEPT, V9, P137; Teixeira A, 2003, J PINEAL RES, V35, P262, DOI 10.1034/j.1600-079X.2003.00085.x; Wang L, 2014, J PINEAL RES, V56, P134, DOI 10.1111/jpi.12105; Wang P, 2013, J PINEAL RES, V54, P292, DOI 10.1111/jpi.12017; Wang P, 2012, J PINEAL RES, V53, P11, DOI 10.1111/j.1600-079X.2011.00966.x; Wang QN, 2016, FRONT PLANT SCI, V7, DOI 10.3389/fpls.2016.01882; Wasternack C, 2013, ANN BOT-LONDON, V111, P1021, DOI 10.1093/aob/mct067; Weeda S, 2014, PLOS ONE, V9, DOI 10.1371/journal.pone.0093462; Wen D, 2016, FRONT PLANT SCI, V7, DOI 10.3389/fpls.2016.00718; Woodward AW, 2005, ANN BOT-LONDON, V95, P707, DOI 10.1093/aob/mci083; Wu UI, 2011, J PINEAL RES, V50, P159, DOI 10.1111/j.1600-079X.2010.00825.x; Yin LH, 2013, J PINEAL RES, V54, P426, DOI 10.1111/jpi.12038; Zhang HJ, 2014, J PINEAL RES, V57, P269, DOI 10.1111/jpi.12167; Zhang J, 2017, ENVIRON EXP BOT, V138, P36, DOI 10.1016/j.envexpbot.2017.02.012; Zhang J, 2016, FRONT PLANT SCI, V7, DOI 10.3389/fpls.2016.01500; Zhang N, 2016, FRONT PLANT SCI, V7, DOI 10.3389/fpls.2016.00197; Zhang N, 2014, J PINEAL RES, V56, P39, DOI 10.1111/jpi.12095; Zhang N, 2013, J PINEAL RES, V54, P15, DOI 10.1111/j.1600-079X.2012.01015.x; Zhang RM, 2017, J PINEAL RES, V62, DOI 10.1111/jpi.12403; Zhou C, 2016, INT J MOL SCI, V17, DOI 10.3390/ijms17111777; Zhou XT, 2016, FRONT PLANT SCI, V7, DOI 10.3389/fpls.2016.01823; Zhu ZQ, 2015, PLANT CELL PHYSIOL, V56, P414, DOI 10.1093/pcp/pcu171; Zuo BX, 2014, J PINEAL RES, V57, P408, DOI 10.1111/jpi.12180</t>
  </si>
  <si>
    <t>Acuna-Castroviejo D, 2014, CELL MOL LIFE SCI, V71, P2997, DOI 10.1007/s00018-014-1579-2; Adil M, 2015, PLANT CELL TISS ORG, V123, P405, DOI 10.1007/s11240-015-0844-x; Afreen F, 2006, J PINEAL RES, V41, P108, DOI 10.1111/j.1600-079X.2006.00337.x; Arnao M. B., 2014, ADV BOT, V2014, P1, DOI [10.1155/2014/815769, DOI 10.1155/2014/815769]; Arnao MB, 2015, J PINEAL RES, V59, P133, DOI 10.1111/jpi.12253; Audinot V, 2003, N-S ARCH PHARMACOL, V367, P553, DOI 10.1007/s00210-003-0751-2; Bajwa VS, 2014, J PINEAL RES, V56, P238, DOI 10.1111/jpi.12115; Balabusta M, 2016, FRONT PLANT SCI, V7, DOI 10.3389/fpls.2016.00575; Balfour JA, 1997, DRUGS, V54, P273, DOI 10.2165/00003495-199754020-00008; Beilby MJ, 2015, PLANT SIGNAL BEHAV, V10, DOI 10.1080/15592324.2015.1082697; Berman SM, 2002, GASTROENTEROLOGY, V123, P969, DOI 10.1053/gast.2002.35990; Bey Tareg, 2007, Cal J Emerg Med, V8, P9; BJORK L, 1991, J PHARMACOL EXP THER, V258, P58; Boccalandro HE, 2011, J PINEAL RES, V51, P226, DOI 10.1111/j.1600-079X.2011.00884.x; Bonhaus DW, 1999, BRIT J PHARMACOL, V127, P1075, DOI 10.1038/sj.bjp.0702632; Bourin M, 2004, CNS DRUG REV, V10, P219; Brzezinski Amnon, 1997, New England Journal of Medicine, V336, P186; Bubenik GA, 2002, DIGEST DIS SCI, V47, P2336, DOI 10.1023/A:1020107915919; BUCHHEIT KH, 1992, N-S ARCH PHARMACOL, V345, P387; BYEON Y, 2013, J PINEAL RES, V56, P107, DOI DOI 10.1111/JPI.12103; Byeon Y, 2016, APPL MICROBIOL BIOT, V100, P6683, DOI 10.1007/s00253-016-7458-z; Byeon Y, 2016, J PINEAL RES, V60, P348, DOI 10.1111/jpi.12317; Byeon Y, 2016, J PINEAL RES, V60, P65, DOI 10.1111/jpi.12289; Byeon Y, 2015, J EXP BOT, V66, P6917, DOI 10.1093/jxb/erv396; Byeon Y, 2014, J PINEAL RES, V57, P219, DOI 10.1111/jpi.12160; Byeon Y, 2014, J PINEAL RES, V56, P408, DOI 10.1111/jpi.12129; Byeon Y, 2014, J PINEAL RES, V56, P275, DOI 10.1111/jpi.12120; Byeon Y, 2013, J PINEAL RES, V55, P357, DOI 10.1111/jpi.12077; Byeon Y, 2012, J PINEAL RES, V53, P107, DOI 10.1111/j.1600-079X.2012.00976.x; Calamini B, 2008, BIOCHEM J, V413, P81, DOI 10.1042/BJ20071373; Carley DW, 1999, AM J RESP CRIT CARE, V160, P1824, DOI 10.1164/ajrccm.160.6.9902090; Cavallo A, 1996, J CLIN ENDOCR METAB, V81, P1882, DOI 10.1210/jc.81.5.1882; Chattoraj A, 2009, REV ENDOCR METAB DIS, V10, P237, DOI 10.1007/s11154-009-9125-5; Chen H, 2016, J ANIM PHYSIOL AN N, V100, P46, DOI 10.1111/jpn.12337; Chen Q, 2009, J PLANT PHYSIOL, V166, P324, DOI 10.1016/j.jplph.2008.06.002; Chen ZP, 2017, FREE RADICAL BIO MED, V108, P465, DOI 10.1016/j.freeradbiomed.2017.04.009; Chowdhury I, 2008, INDIAN J BIOCHEM BIO, V45, P289; Conley JM, 2015, J PHARMACOL EXP THER, V352, P53, DOI 10.1124/jpet.114.219717; de la Torre R, 2004, THER DRUG MONIT, V26, P137, DOI 10.1097/00007691-200404000-00009; Deeks ED, 2010, CNS DRUGS, V24, P65, DOI 10.2165/11202620-000000000-00000; DUBBELS R, 1995, J PINEAL RES, V18, P28, DOI 10.1111/j.1600-079X.1995.tb00136.x; Dubocovich ML, 1998, FASEB J, V12, P1211; DUNCAN MJ, 1990, J PINEAL RES, V9, P231, DOI 10.1111/j.1600-079X.1990.tb00898.x; Emet M, 2016, EURASIAN J MED, V48, P135, DOI 10.5152/eurasianjmed.2015.0267; Erland LAE, 2017, FUNCT PLANT BIOL; Erland LAE, 2016, BIOTECHNOL ADV, V34, P1347, DOI 10.1016/j.biotechadv.2016.10.002; Erland LAE, 2015, PLANT SIGNAL BEHAV, V10, DOI 10.1080/15592324.2015.1096469; Erland LAE, 2014, IN VITRO CELL DEV-PL, V50, P646, DOI 10.1007/s11627-014-9614-4; Fan JB, 2015, FRONT PLANT SCI, V6, DOI 10.3389/fpls.2015.00925; Forbes IT, 1996, J MED CHEM, V39, P4966, DOI 10.1021/jm960571v; GALE JD, 1994, BRIT J PHARMACOL, V111, P332, DOI 10.1111/j.1476-5381.1994.tb14064.x; Gallie DR, 2013, J EXP BOT, V64, P433, DOI 10.1093/jxb/ers330; Gao H, 2016, POSTHARVEST BIOL TEC, V118, P103, DOI 10.1016/j.postharvbio.2016.03.006; Hernandez IG, 2015, PLANT PHYSIOL BIOCH, V94, P191, DOI 10.1016/j.plaphy.2015.06.011; Gleason SD, 2001, BEHAV PHARMACOL, V12, P613, DOI 10.1097/00008877-200112000-00005; Gong B, 2017, PHYSIOL PLANTARUM, V160, P396, DOI 10.1111/ppl.12581; GRAHAM RM, 1979, NEW ENGL J MED, V300, P232, DOI 10.1056/NEJM197902013000505; Gravius A, 2011, BEHAV PHARMACOL, V22, P122, DOI 10.1097/FBP.0b013e328343d804; GRIEBEL G, 1995, PHARMACOL BIOCHEM BE, V51, P235, DOI 10.1016/0091-3057(94)00360-U; Guo B, 2011, AFR J BIOTECHNOL, V10, P8984; HARDELAND R, 1995, J PINEAL RES, V18, P104, DOI 10.1111/j.1600-079X.1995.tb00147.x; Hardeland Rudiger, 2005, Nutr Metab (Lond), V2, P22, DOI 10.1186/1743-7075-2-22; Hardeland R, 2016, FRONT PLANT SCI, V7, DOI 10.3389/fpls.2016.00198; Hardeland R, 2015, J EXP BOT, V66, P627, DOI 10.1093/jxb/eru386; Hardeland R, 2009, BIOFACTORS, V35, P183, DOI 10.1002/biof.23; HATTORI A, 1995, BIOCHEM MOL BIOL INT, V35, P627; Hernandez-Ruiz J, 2005, J PINEAL RES, V39, P137, DOI 10.1111/j.1600-079X.2005.00226.x; Hernandez-Ruiz J, 2004, PLANTA, V220, P140, DOI 10.1007/s00425-004-1317-3; Hernandez-Ruiz J, 2008, PLANT GROWTH REGUL, V55, P29, DOI 10.1007/s10725-008-9254-y; Heubner O, 1898, DEUT MED WOCHENSCHR, V24, P214; Hoyer D, 2001, SEROTONIN RECEPTORS; HYTTEL J, 1992, J NEURAL TRANSM-GEN, V89, P61, DOI 10.1007/BF01245352; Rodriguez-Naranjo MI, 2012, J FOOD COMPOS ANAL, V28, P16, DOI 10.1016/j.jfca.2012.07.001; Itoh MT, 1999, MOL HUM REPROD, V5, P402, DOI 10.1093/molehr/5.5.402; Jiang CQ, 2016, ACTA PHYSIOL PLANT, V38, DOI 10.1007/s11738-016-2101-2; Jiao J, 2016, FRONT PLANT SCI, V7, DOI [10.3389/fpls.2016.01387, 10.3389/fpls.2016.02067]; Jones MPA, 2007, PLANT CELL REP, V26, P1481, DOI 10.1007/s00299-007-0357-0; Jones MPA, 2007, PLANT CELL REP, V26, P13, DOI 10.1007/s00299-006-0209-3; Kalkman HO, 2003, LIFE SCI, V73, P1151, DOI 10.1016/S0024-3205(03)00419-3; Kang K, 2013, J PINEAL RES, V55, P7, DOI 10.1111/jpi.12011; Kang K, 2010, J PINEAL RES, V49, P176, DOI 10.1111/j.1600-079X.2010.00783.x; Kang S, 2007, PLANT CELL REP, V26, P2009, DOI 10.1007/s00299-007-0405-9; Kang S, 2007, PLANTA, V227, P263, DOI 10.1007/s00425-007-0614-z; Kantor S, 2004, BRIT J PHARMACOL, V142, P1332, DOI 10.1038/sj.bjp.0705887; Kapur S, 1997, AM J PSYCHIAT, V154, P884; Kim M, 2016, J PLANT PHYSIOL, V190, P67, DOI 10.1016/j.jplph.2015.11.009; KLEIN DC, 1970, SCIENCE, V169, P1093, DOI 10.1126/science.169.3950.1093; Kobayashi H, 1996, EUR J PHARMACOL, V311, P29, DOI 10.1016/0014-2999(96)00402-5; Kolar J, 2003, PHYSIOL PLANTARUM, V118, P605, DOI 10.1034/j.1399-3054.2003.00114.x; Kolodziejczyk I, 2016, J PLANT PHYSIOL, V193, P47, DOI 10.1016/j.jplph.2016.01.012; Korkmaz A, 2014, SCI HORTIC-AMSTERDAM, V172, P242, DOI 10.1016/j.scienta.2014.04.018; Koyama FC, 2013, J EUKARYOT MICROBIOL, V60, P646, DOI 10.1111/jeu.12080; Kristiansen H, 2005, SYNAPSE, V58, P249, DOI 10.1002/syn.20205; Lee HY, 2016, J PINEAL RES, V60, P327, DOI 10.1111/jpi.12314; Lee HY, 2015, J PINEAL RES, V58, P291, DOI 10.1111/jpi.12214; Lee HY, 2014, J PINEAL RES, V57, P418, DOI 10.1111/jpi.12181; LEYSEN JE, 1985, MOL PHARMACOL, V27, P600; LEYSEN JE, 1982, MOL PHARMACOL, V21, P301; Li C, 2015, J EXP BOT, V66, P669, DOI 10.1093/jxb/eru476; Li H, 2016, J PINEAL RES, V60, P206, DOI 10.1111/jpi.12304; Liang CZ, 2015, J PINEAL RES, V59, P91, DOI 10.1111/jpi.12243; Limaye RP, 2016, J CLIN DIAGN RES, V10, pFC17, DOI 10.7860/JCDR/2016/19347.8530; Lin OA, 2014, PLOS ONE, V9, DOI 10.1371/journal.pone.0087026; Litwinczuk W, 2009, ACTA SCI POL-HORTORU, V8, P3; Liu N, 2015, J PLANT PHYSIOL, V186, P68, DOI 10.1016/j.jplph.2015.07.012; Ma QX, 2016, J PINEAL RES, V60, P424, DOI 10.1111/jpi.12325; Ma YE, 2017, FRONT PLANT SCI, V7, DOI 10.3389/fpls.2016.02068; Ma ZQ, 2016, ONCOTARGET, V7, P46768, DOI 10.18632/oncotarget.8776; Machackova I, 2002, RUSS J PLANT PHYSL+, V49, P451, DOI 10.1023/A:1016395405884; Manchester LC, 2015, J PINEAL RES, V59, P403, DOI 10.1111/jpi.12267; MASON R, 1988, NEUROSCI LETT, V95, P296, DOI 10.1016/0304-3940(88)90674-X; Mathe JM, 1996, EUR J PHARMACOL, V309, P1, DOI 10.1016/0014-2999(96)00315-9; Melton M Stephen, 2014, Anesthesiol Clin, V32, P505, DOI 10.1016/j.anclin.2014.02.004; Miller G, 2009, SCI SIGNAL, V2, DOI 10.1126/scisignal.2000448; Mine Y, 2013, J PHARMACOL SCI, V121, P58, DOI 10.1254/jphs.12175FP; Mittler R, 2011, TRENDS PLANT SCI, V16, P300, DOI 10.1016/j.tplants.2011.03.007; Monti JM, 2011, BEHAV BRAIN RES, V216, P381, DOI 10.1016/j.bbr.2010.08.020; MORET C, 1995, N-S ARCH PHARMACOL, V351, P377; Murch SJ, 2004, ACTA HORTIC, P425, DOI 10.17660/ActaHortic.2004.629.56; Murch SJ, 2002, NATURWISSENSCHAFTEN, V89, P555, DOI 10.1007/s00114-002-0376-1; Murch SJ, 2001, IN VITRO CELL DEV-PL, V37, P786; Murch SJ, 2000, PLANT CELL REP, V19, P698, DOI 10.1007/s002990000206; Murch SJ, 2010, J PINEAL RES, V49, P95, DOI 10.1111/j.1600-079X.2010.00774.x; Murch SJ, 2009, J PINEAL RES, V47, P277, DOI 10.1111/j.1600-079X.2009.00711.x; Murthy BNS, 1998, IN VITRO CELL DEV-PL, V34, P267, DOI 10.1007/BF02822732; MURTHY BNS, 1995, PHYSIOL PLANTARUM, V94, P268, DOI 10.1111/j.1399-3054.1995.tb05311.x; Nishimura T., 2006, J SHITA, V18, P225; Paredes SD, 2009, J EXP BOT, V60, P57, DOI 10.1093/jxb/ern284; Park S, 2013, J PINEAL RES, V55, P409, DOI 10.1111/jpi.12088; Park S, 2013, J PINEAL RES, V55, P131, DOI 10.1111/jpi.12053; PAUWELS PJ, 1995, NEUROPHARMACOLOGY, V34, P235, DOI 10.1016/0028-3908(95)00007-S; PAUWELS PJ, 1994, J PHARMACOL EXP THER, V270, P938; Pegan SD, 2011, PROTEIN SCI, V20, P1182, DOI 10.1002/pro.647; Pelagio-Flores R, 2012, J PINEAL RES, V53, P279, DOI 10.1111/j.1600-079X.2012.00996.x; PETRIE K, 1993, BIOL PSYCHIAT, V33, P526, DOI 10.1016/0006-3223(93)90007-Z; Plosker GL, 2016, CNS DRUGS, V30, P655, DOI 10.1007/s40263-016-0363-2; Price KL, 2016, ACS CHEM NEUROSCI, V7, P1641, DOI 10.1021/acschemneuro.6b00132; Pullar IA, 2000, EUR J PHARMACOL, V407, P39, DOI 10.1016/S0014-2999(00)00728-7; Pytka K, 2016, PHARMACOL BIOCHEM BE, V146, P35, DOI 10.1016/j.pbb.2016.04.005; Qian YQ, 2015, SCI REP-UK, V5, DOI 10.1038/srep15815; QURESHI JA, 1992, PLANT CELL REP, V11, P443, DOI 10.1007/BF00232687; Ramakrishna A, 2012, PLANT CELL TISS ORG, V108, P267, DOI 10.1007/s11240-011-0039-z; Ramakrishna A, 2012, ACTA PHYSIOL PLANT, V34, P393, DOI 10.1007/s11738-011-0829-2; Ramakrishna A, 2009, PLANT SIGNAL BEHAV, V4, P1136; Rashid M, 2003, LIFE SCI, V73, P193, DOI 10.1016/S0024-3205(03)00227-3; Raskind MA, 2016, BIOL PSYCHIAT, V80, P736, DOI 10.1016/j.biopsych.2016.03.2108; Reiter RJ, 2002, ANN NY ACAD SCI, V957, P341, DOI 10.1111/j.1749-6632.2002.tb02938.x; REITER RJ, 1993, NEUROENDOCRINOL LETT, V15, P103; Reiter RJ, 2015, MOLECULES, V20, P7396, DOI 10.3390/molecules20047396; Ren L, 2014, ACTA HORTIC, V1039, P57; Rigal A, 2014, FRONT PLANT SCI, V5, DOI 10.3389/fpls.2014.00373; Roshchina VV, 2017, SEROTONIN MELATONIN, P47; Sanchez-Barcelo EJ, 2016, J PINEAL RES, V61, P41, DOI 10.1111/jpi.12340; Sanford M, 2012, CNS DRUGS, V26, P435, DOI 10.2165/11203840-000000000-00000; Sarropoulou V, 2012, PLANT PHYSIOL BIOCH, V61, P162, DOI 10.1016/j.plaphy.2012.10.001; Sarropoulou VN, 2012, J PINEAL RES, V52, P38, DOI 10.1111/j.1600-079X.2011.00914.x; Sarrou E, 2014, TURK J BOT, V38, P293, DOI 10.3906/bot-1302-55; Sauer M, 2013, J EXP BOT, V64, P2565, DOI 10.1093/jxb/ert139; Scandroglio A, 2001, PHARMACOL RES, V43, P179, DOI 10.1006/phrs.2000.0762; Schaeffer HJ, 1997, EXP CLIN ENDOCR DIAB, V105, P109, DOI 10.1055/s-0029-1211736; Schmidt AW, 2001, EUR J PHARMACOL, V425, P197, DOI 10.1016/S0014-2999(01)01188-8; Schmitz B, 2015, EUR J PHARMACOL, V751, P73, DOI 10.1016/j.ejphar.2015.01.043; Shi HT, 2016, J PINEAL RES, V60, P373, DOI 10.1111/jpi.12320; Shi HT, 2016, PLANT PHYSIOL BIOCH, V100, P150, DOI 10.1016/j.plaphy.2016.01.018; Shi HT, 2015, J PINEAL RES, V59, P334, DOI 10.1111/jpi.12262; Shi HT, 2015, J PINEAL RES, V59, P102, DOI 10.1111/jpi.12244; Shi HT, 2015, J PINEAL RES, V58, P335, DOI 10.1111/jpi.12219; Shi HT, 2015, J EXP BOT, V66, P681, DOI 10.1093/jxb/eru373; Shi HT, 2015, J PINEAL RES, V58, P26, DOI 10.1111/jpi.12188; Shi HT, 2014, J PINEAL RES, V57, P185, DOI 10.1111/jpi.12155; Sleight AJ, 1998, BRIT J PHARMACOL, V124, P556, DOI 10.1038/sj.bjp.0701851; Sliwiak J, 2016, FRONT PLANT SCI, V7, DOI 10.3389/fpls.2016.00668; SMITH WW, 1988, J PHARM PHARMACOL, V40, P301, DOI 10.1111/j.2042-7158.1988.tb05253.x; Stetinova V, 2002, GEN PHYSIOL BIOPHYS, V21, P153; Sugden D, 1997, BIOL CELL, V89, P531, DOI 10.1016/S0248-4900(98)80009-9; Sugden D, 1999, REPROD NUTR DEV, V39, P335, DOI 10.1051/rnd:19990306; Sun QQ, 2016, J PINEAL RES, V61, P138, DOI 10.1111/jpi.12315; Sun QQ, 2015, J EXP BOT, V66, P657, DOI 10.1093/jxb/eru332; Surbhi, 2015, GEN COMP ENDOCR, V220, P46, DOI 10.1016/j.ygcen.2014.06.004; SWEDBERG MDB, 1992, J PHARMACOL EXP THER, V263, P1015; Tal O, 2011, J EXP BOT, V62, P1903, DOI 10.1093/jxb/erq378; Tan DX, 2007, J PINEAL RES, V43, P317, DOI 10.1111/j.1600-079X.2007.00513.x; Tan DX, 2007, FASEB J, V21, P1724, DOI 10.1096/fj.06-7745com; Tan DX, 2016, J PINEAL RES, V61, P27, DOI 10.1111/jpi.12336; Tan DX, 2015, MOLECULES, V20, P18886, DOI 10.3390/molecules201018886; Tan DX, 2014, INT J MOL SCI, V15, P15858, DOI 10.3390/ijms150915858; Tan DX, 2010, BIOL REV, V85, P607, DOI 10.1111/j.1469-185X.2009.00118.x; Tan DX, 1999, BBA-GEN SUBJECTS, V1472, P206, DOI 10.1016/S0304-4165(99)00125-7; Tarazi FI, 2002, PSYCHOPHARMACOLOGY, V161, P263, DOI 10.1007/s00213-002-1016-3; Teh MT, 1998, N-S ARCH PHARMACOL, V358, P522, DOI 10.1007/PL00005288; Tsai YC, 2000, BIOORG MED CHEM LETT, V10, P2295, DOI 10.1016/S0960-894X(00)00453-4; Tsukagoshi S, 1997, Gan To Kagaku Ryoho, V24, P371; Uchendu EE, 2014, ACTA HORTIC, V1039, P233; Uchendu EE, 2016, CRYOLETTERS, V37, P77; Uchendu EE, 2013, J PINEAL RES, V55, P435, DOI 10.1111/jpi.12094; UPWARD JW, 1990, EUR J CANCER, V26, pS12; Wade AG, 2011, PSYCHOL MED, V41, P2089, DOI 10.1017/S0033291711000158; WALSH DM, 1995, EUR J PHARMACOL, V287, P79, DOI 10.1016/0014-2999(95)00612-1; Wang L, 2014, J PINEAL RES, V56, P134, DOI 10.1111/jpi.12105; Wang P, 2012, J PINEAL RES, V53, P11, DOI 10.1111/j.1600-079X.2011.00966.x; Wang QN, 2017, INT J MOL SCI, V18, DOI 10.3390/ijms18050991; Wardle KA, 1996, BRIT J PHARMACOL, V118, P665, DOI 10.1111/j.1476-5381.1996.tb15452.x; Weeda S, 2014, PLOS ONE, V9, DOI 10.1371/journal.pone.0093462; Wei YX, 2017, J PINEAL RES, V62, DOI 10.1111/jpi.12367; Wolf K, 2001, J PLANT PHYSIOL, V158, P1491, DOI 10.1078/0176-1617-00561; WONG EHF, 1995, BRIT J PHARMACOL, V114, P851, DOI 10.1111/j.1476-5381.1995.tb13282.x; Yin LH, 2013, J PINEAL RES, V54, P426, DOI 10.1111/jpi.12038; Zeitzer JM, 2000, J PHYSIOL-LONDON, V526, P695, DOI 10.1111/j.1469-7793.2000.00695.x; Zhang HJ, 2014, J PINEAL RES, V57, P269, DOI 10.1111/jpi.12167; Zhang LJ, 2012, IN VITRO CELL DEV-PL, V48, P275, DOI 10.1007/s11627-011-9413-0; Zhang N, 2016, FRONT PLANT SCI, V7, DOI 10.3389/fpls.2016.00197; Zhang N, 2015, J EXP BOT, V66, P647, DOI 10.1093/jxb/eru336; Zhang N, 2014, J PINEAL RES, V56, P39, DOI 10.1111/jpi.12095; Zhao Y, 2011, J PINEAL RES, V50, P83, DOI 10.1111/j.1600-079X.2010.00817.x; ZHUANG ZP, 1994, J MED CHEM, V37, P1406, DOI 10.1021/jm00036a003; Zuo BX, 2014, J PINEAL RES, V57, P408, DOI 10.1111/jpi.12180</t>
  </si>
  <si>
    <t>Afreen F, 2006, J PINEAL RES, V41, P108, DOI 10.1111/j.1600-079X.2006.00337.x; Aguilera Y, 2016, FOOD FUNCT, V7, P1438, DOI [10.1039/c5fo01538c, 10.1039/C5FO01538C]; Anisimov VN, 2006, BBA-BIOENERGETICS, V1757, P573, DOI 10.1016/j.bbabio.2006.03.012; Arnao MB, 2017, ACTA PHYSIOL PLANT, V39, DOI 10.1007/s11738-017-2428-3; Arnao M. B., 2014, ADV BOT, V2014, P1, DOI [10.1155/2014/815769, DOI 10.1155/2014/815769]; Arnao M.B., 2018, ANN BOT, V121, DOI [10. 1093/aob/mcx114 29069281, DOI 10.1093/A0B/MCX11429069281]; Arnao MB, 2006, PLANT SIGNAL BEHAV, V1, P89, DOI 10.4161/psb.1.3.2640; Arnao MB, 2015, J PINEAL RES, V59, P133, DOI 10.1111/jpi.12253; Arnao MB, 2014, TRENDS PLANT SCI, V19, P789, DOI 10.1016/j.tplants.2014.07.006; Back K, 2016, J PINEAL RES, V61, P426, DOI 10.1111/jpi.12364; Arnao MB, 2013, FOOD CHEM, V138, P1212, DOI 10.1016/j.foodchem.2012.10.077; Benot S, 1999, J PINEAL RES, V27, P59, DOI 10.1111/j.1600-079X.1999.tb00597.x; Blask David E., 2002, Current Topics in Medicinal Chemistry, V2, P113, DOI 10.2174/1568026023394407; Blask DE, 2004, CARCINOGENESIS, V25, P951, DOI 10.1093/carcin/bgh090; Bonnefont-Rousselot D, 2010, TOXICOLOGY, V278, P55, DOI 10.1016/j.tox.2010.04.008; Bubenik GA, 2002, DIGEST DIS SCI, V47, P2336, DOI 10.1023/A:1020107915919; Byeon Y, 2015, J PINEAL RES, V59, P448, DOI 10.1111/jpi.12274; Byeon Y, 2014, J PINEAL RES, V57, P219, DOI 10.1111/jpi.12160; Capello C, 2007, GREEN CHEM, V9, P927, DOI 10.1039/b617536h; Espin JC, 2007, PHYTOCHEMISTRY, V68, P2986, DOI 10.1016/j.phytochem.2007.09.014; Carrillo-Vico A, 2013, INT J MOL SCI, V14, P8638, DOI 10.3390/ijms14048638; Catala A, 2007, CURR MOL MED, V7, P638, DOI 10.2174/156652407782564444; Chen GF, 2003, LIFE SCI, V73, P19, DOI 10.1016/S0024-3205(03)00252-2; Claustrat B, 2005, SLEEP MED REV, V9, P11, DOI 10.1016/j.smrv.2004.08.001; Coppens P, 2006, TOXICOLOGY, V221, P59, DOI 10.1016/j.tox.2005.12.022; DAHLITZ M, 1991, LANCET, V337, P1121, DOI 10.1016/0140-6736(91)92787-3; DEFELICE SL, 1995, TRENDS FOOD SCI TECH, V6, P59, DOI 10.1016/S0924-2244(00)88944-X; Di Bella G, 2013, INT J MOL SCI, V14, P2410, DOI 10.3390/ijms14022410; DOLLINS AB, 1994, P NATL ACAD SCI USA, V91, P1824, DOI 10.1073/pnas.91.5.1824; DUBBELS R, 1995, J PINEAL RES, V18, P28, DOI 10.1111/j.1600-079X.1995.tb00136.x; EFSA (European Food Safety Authority), 2002, OFF J EUR COMMUN L, VL31, P1; FDA (Food and Drug Administration), 2012, DRUGS FDA GLOSS TERM, V2016; Feng XY, 2014, TRENDS FOOD SCI TECH, V37, P21, DOI 10.1016/j.tifs.2014.02.001; Finley JW, 2014, ANNU REV NUTR, V34, P421, DOI 10.1146/annurev-nutr-071813-105817; Galano A, 2011, J PINEAL RES, V51, P1, DOI 10.1111/j.1600-079X.2011.00916.x; Garrido M., 2009, e-SPEN, the European e-Journal of Clinical Nutrition and Metabolism, V4, pe321; Garrido M, 2010, J GERONTOL A-BIOL, V65, P909, DOI 10.1093/gerona/glq099; Gitto E, 2001, J PHARM PHARMACOL, V53, P1393, DOI 10.1211/0022357011777747; Gonzalez-Flores D, 2012, FOOD FUNCT, V3, P34, DOI 10.1039/c1fo10146c; Gonzalez-Flores D, 2011, J FOOD NUTR RES-SLOV, V50, P229; Gonzalez-Gomez D, 2009, EUR FOOD RES TECHNOL, V229, P223, DOI 10.1007/s00217-009-1042-z; Hardeland Rudiger, 2005, Nutr Metab (Lond), V2, P22, DOI 10.1186/1743-7075-2-22; Hardeland R, 2012, AGING DIS, V3, P194; Hardeland R, 2012, J PINEAL RES, V52, P139, DOI 10.1111/j.1600-079X.2011.00934.x; HATTORI A, 1995, BIOCHEM MOL BIOL INT, V35, P627; Herxheimer Andrew, 2005, Clin Evid, P2178; HUETHER G, 1994, ANN NY ACAD SCI, V719, P146, DOI 10.1111/j.1749-6632.1994.tb56826.x; HUGEL HM, 1995, ORG PREP PROCED INT, V27, P1; HUMBERT W, 1994, ANN NY ACAD SCI, V719, P43, DOI 10.1111/j.1749-6632.1994.tb56819.x; Illnerova H., 1995, BIOL RHYTHM RES, V26, P406; Jan JE, 2009, J PINEAL RES, V46, P1, DOI 10.1111/j.1600-079X.2008.00628.x; Jan JE, 2000, J PINEAL RES, V29, P34, DOI 10.1034/j.1600-079X.2000.290105.x; Johns NP, 2013, J AGR FOOD CHEM, V61, P913, DOI 10.1021/jf300359a; Jung-Hynes B, 2010, J PINEAL RES, V48, P9, DOI 10.1111/j.1600-079X.2009.00729.x; Kamdar BB, 2013, BREAST CANCER RES TR, V138, P291, DOI 10.1007/s10549-013-2433-1; Kang S, 2007, PLANT CELL REP, V26, P2009, DOI 10.1007/s00299-007-0405-9; Kaulmann A, 2014, NUTR RES, V34, P907, DOI 10.1016/j.nutres.2014.07.010; Konturek SJ, 2007, J PHYSIOL PHARMACOL, V58, P23; Korkmaz A., 2011, SPATULA, V1, P33, DOI DOI 10.5455/SPATULA.20110113080358; Korkmaz A, 2014, SCI HORTIC-AMSTERDAM, V172, P242, DOI 10.1016/j.scienta.2014.04.018; Lei Q, 2013, J PINEAL RES, V55, P443, DOI 10.1111/jpi.12096; LERNER AB, 1959, J AM CHEM SOC, V81, P6084, DOI 10.1021/ja01531a060; LERNER AB, 1958, J AM CHEM SOC, V80, P2587, DOI 10.1021/ja01543a060; Maldonado MD, 2009, CLIN NUTR, V28, P188, DOI 10.1016/j.clnu.2009.02.001; Manchester LC, 2000, LIFE SCI, V67, P3023, DOI 10.1016/S0024-3205(00)00896-1; Marioni F, 2008, PHYTOCHEM LETT, V1, P107, DOI 10.1016/j.phytol.2008.06.001; Markova M, 2003, ACTA VET BRNO, V72, P163, DOI 10.2754/avb200372020163; Maronde E, 2007, TRENDS ENDOCRIN MET, V18, P142, DOI 10.1016/j.tem.2007.03.001; Miller SC, 2006, INT J EXP PATHOL, V87, P81, DOI 10.1111/j.0959-9673.2006.00474.x; Mocikova K, 2000, NEOPLASMA, V47, P227; Morreale M, 1997, BIOCHEM MOL BIOL INT, V42, P1093; Murch SJ, 1997, LANCET, V350, P1598, DOI 10.1016/S0140-6736(05)64014-7; Murch SJ, 2006, J PINEAL RES, V41, P284, DOI 10.1111/j.1600-079X.2006.00367.x; Nasri H, 2014, INT J PREVENTIVE MED, V5, P1487; Naylor S, 1999, ADV EXP MED BIOL, V467, P769; NORDLUND JJ, 1977, J CLIN ENDOCR METAB, V45, P768, DOI 10.1210/jcem-45-4-768; Oba S, 2008, J PINEAL RES, V45, P17, DOI 10.1111/j.1600-079X.2007.00549.x; OECD Organization for Economic Co operation &amp; Development, 2006, SCREEN INF DATASET S; Oroian M, 2015, FOOD RES INT, V74, P10, DOI 10.1016/j.foodres.2015.04.018; Pandi-Perumal SR, 2008, PROG NEUROBIOL, V85, P335, DOI 10.1016/j.pneurobio.2008.04.001; Paredes SD, 2009, J GERONTOL A-BIOL, V64, P340, DOI 10.1093/gerona/gln054; Paredes SD, 2009, J EXP BOT, V60, P57, DOI 10.1093/jxb/ern284; Park S, 2012, J PINEAL RES, V52, P211, DOI 10.1111/j.1600-079X.2011.00930.x; Pisoschi AM, 2015, EUR J MED CHEM, V97, P55, DOI 10.1016/j.ejmech.2015.04.040; Poeggeler B, 2005, ENDOCRINE, V27, P201, DOI 10.1385/ENDO:27:2:201; Prabhakar C, 1999, ORG PROCESS RES DEV, V3, P155, DOI 10.1021/op9800820; RAIKHLIN NT, 1975, NATURE, V255, P344, DOI 10.1038/255344a0; Ramakrishna A, 2012, J PINEAL RES, V52, P470, DOI 10.1111/j.1600-079X.2011.00964.x; Reiter RJ, 2000, BIOL SIGNAL RECEPT, V9, P160; REITER RJ, 1993, EXPERIENTIA, V49, P654, DOI 10.1007/BF01923947; Reiter RJ, 2005, NUTRITION, V21, P920, DOI 10.1016/j.nut.2005.02.005; Reiter RJ, 2004, J PINEAL RES, V37, P213, DOI 10.1111/j.1600-079X.2004.00165.x; REITER RJ, 1994, ANN NY ACAD SCI, V719, P1, DOI 10.1111/j.1749-6632.1994.tb56817.x; Reiter RJ, 2001, NUTR REV, V59, P286, DOI 10.1111/j.1753-4887.2001.tb07018.x; Reiter Russel J, 2007, World Rev Nutr Diet, V97, P211, DOI 10.1159/000097917; Reiter RJ, 2016, J PINEAL RES, V61, P253, DOI 10.1111/jpi.12360; Rodriguez C, 2013, INT J MOL SCI, V14, P6597, DOI 10.3390/ijms14046597; ROWE SB, 1999, WHAT IS NUTR DEFININ; Sae-Teaw M, 2013, J PINEAL RES, V55, P58, DOI 10.1111/jpi.12025; Saper CB, 2005, NATURE, V437, P1257, DOI 10.1038/nature04284; Saraf S. A., 2010, ASIAN J PHARM CLIN R, V3, P11; Seabra WDV, 2000, J PINEAL RES, V29, P193; Seely D, 2012, INTEGR CANCER THER, V11, P293, DOI 10.1177/1534735411425484; Shahidi F, 2015, J FUNCT FOODS, V18, P820, DOI 10.1016/j.jff.2015.06.018; Singh J., 2012, INT J PHARM BIOSCIEN, V2, P177; Slominski A, 2008, TRENDS ENDOCRIN MET, V19, P17, DOI 10.1016/j.tem.2007.10.007; Srinivasan V, 2005, NEUROTOX RES, V7, P293, DOI 10.1007/BF03033887; Srivastava S., 2015, J NEXT GENER INF TEC, V6, P1; Stage PW, 2010, ELECTROPHORESIS, V31, P2242, DOI 10.1002/elps.200900782; Sturtz M, 2011, FOOD CHEM, V127, P1329, DOI 10.1016/j.foodchem.2011.01.093; Tan DX, 2016, J PINEAL RES, V61, P27, DOI 10.1111/jpi.12336; Tan DX, 2015, MOLECULES, V20, P18886, DOI 10.3390/molecules201018886; Tan DX, 2001, FASEB J, V15, P2294; Tan DX, 1999, BBA-GEN SUBJECTS, V1472, P206, DOI 10.1016/S0304-4165(99)00125-7; Thomson DW, 2003, SYNTHETIC COMMUN, V33, P3631, DOI 10.1081/SCC-120024751; Van Tassel D., 1993, PLANT PHYSL S1, V102, P659; VANTASSEL DL, 1995, PLANT PHYSIOL, V108, P101; Venegas C, 2012, J PINEAL RES, V52, P217, DOI 10.1111/j.1600-079X.2011.00931.x; Vitalini S, 2011, J PINEAL RES, V51, P331, DOI 10.1111/j.1600-079X.2011.00893.x; Waterhouse J, 1997, LANCET, V350, P1611, DOI 10.1016/S0140-6736(97)07569-7; Williamson BL, 1998, TOXICOL LETT, V99, P139, DOI 10.1016/S0378-4274(98)00223-9; Williamson BL, 1998, CHEM RES TOXICOL, V11, P234, DOI 10.1021/tx970202h; Williamson BL, 1997, MAYO CLIN PROC, V72, P1094, DOI 10.1016/S0025-6196(11)63555-6; Witt-Enderby PA, 2006, J PINEAL RES, V41, P297, DOI 10.1111/j.1600-079X.2006.00369.x; Yu P, 2014, PLANT J, V79, P1065, DOI 10.1111/tpj.12607; Zhao Y, 2013, J PINEAL RES, V55, P79, DOI 10.1111/jpi.12044</t>
  </si>
  <si>
    <t>Allegra M, 2003, J PINEAL RES, V34, P1, DOI 10.1034/j.1600-079X.2003.02112.x; Arnao MB, 2009, J PINEAL RES, V46, P58, DOI 10.1111/j.1600-079X.2008.00625.x; Arnao MB, 2007, J PINEAL RES, V42, P147, DOI 10.1111/j.1600-079X.2006.00396.x; Arnao MB, 2015, J PINEAL RES, V59, P133, DOI 10.1111/jpi.12253; Arnao MB, 2013, J PINEAL RES, V55, P149, DOI 10.1111/jpi.12055; Arnao MB, 2009, J PINEAL RES, V46, P295, DOI 10.1111/j.1600-079X.2008.00660.x; Arnao MB, 2009, PHYTOCHEM ANALYSIS, V20, P14, DOI 10.1002/pca.1083; Arnao MB, 2014, ADV BOT, P11; Arnao MB, 2015, STUDIES NATURAL PROD, V46, P523; Back K, 2016, J PINEAL RES, V61, P426, DOI 10.1111/jpi.12364; Bajwa VS, 2014, J PINEAL RES, V56, P238, DOI 10.1111/jpi.12115; Arnao MB, 2013, FOOD CHEM, V138, P1212, DOI 10.1016/j.foodchem.2012.10.077; Boccalandro HE, 2011, J PINEAL RES, V51, P226, DOI 10.1111/j.1600-079X.2011.00884.x; Bonnefont-Rousselot D, 2010, TOXICOLOGY, V278, P55, DOI 10.1016/j.tox.2010.04.008; Burkhardt S, 2001, J AGR FOOD CHEM, V49, P4898, DOI 10.1021/jf010321+; Byeon Y, 2015, J PINEAL RES, V59, P448, DOI 10.1111/jpi.12274; Byeon Y, 2014, J PINEAL RES, V56, P189, DOI 10.1111/jpi.12111; Byeon Y, 2014, J PINEAL RES, V56, P107, DOI 10.1111/jpi.12103; Byeon Y, 2013, J PINEAL RES, V55, P357, DOI 10.1111/jpi.12077; Cardinali D P, 1998, Sleep Med Rev, V2, P175, DOI 10.1016/S1087-0792(98)90020-X; Catala A, 2007, CURR MOL MED, V7, P638, DOI 10.2174/156652407782564444; Chen GF, 2003, LIFE SCI, V73, P19, DOI 10.1016/S0024-3205(03)00252-2; de la Puerta C, 2007, FOOD CHEM, V104, P609, DOI 10.1016/j.foodchem.2006.12.010; DELUCA V, 1989, P NATL ACAD SCI USA, V86, P2582; Di Fiore S, 2002, PLANT PHYSIOL, V129, P1160, DOI 10.1104/pp.010889; Ding F, 2017, SCI HORTIC-AMSTERDAM, V219, P264, DOI 10.1016/j.scienta.2017.03.029; DUBBELS R, 1995, J PINEAL RES, V18, P28, DOI 10.1111/j.1600-079X.1995.tb00136.x; Feng XY, 2014, TRENDS FOOD SCI TECH, V37, P21, DOI 10.1016/j.tifs.2014.02.001; Fernandez-Mar MI, 2012, FOOD CHEM, V130, P797, DOI 10.1016/j.foodchem.2011.08.023; Garcia JJ, 2014, J PINEAL RES, V56, P225, DOI 10.1111/jpi.12128; Garrido M, 2010, J GERONTOL A-BIOL, V65, P909, DOI 10.1093/gerona/glq099; Hernandez IG, 2015, PLANT PHYSIOL BIOCH, V94, P191, DOI 10.1016/j.plaphy.2015.06.011; Hardeland R., 2012, Central Nervous System Agents in Medicinal Chemistry, V12, P189; Hardeland R, 2000, FUNCTIONAL PLANT SCI, V1, P32; Hardeland R, 2007, J PINEAL RES, V43, P382, DOI 10.1111/j.1600-079X.2007.00489.x; Hardeland R, 2013, J PINEAL RES, V55, P325, DOI 10.1111/jpi.12090; HATTORI A, 1995, BIOCHEM MOL BIOL INT, V35, P627; Hernandez-Ruiz J, 2008, J AGR FOOD CHEM, V56, P10567, DOI 10.1021/jf8022063; Hernandez-Ruiz J, 2005, J PINEAL RES, V39, P137, DOI 10.1111/j.1600-079X.2005.00226.x; Hernandez-Ruiz J, 2004, PLANTA, V220, P140, DOI 10.1007/s00425-004-1317-3; Iriti M, 2006, MED HYPOTHESES, V67, P833, DOI 10.1016/j.mehy.2006.03.049; Janas KM, 2013, ACTA PHYSIOL PLANT, V35, P3285, DOI 10.1007/s11738-013-1372-0; Jibran R, 2013, PLANT MOL BIOL, V82, P547, DOI 10.1007/s11103-013-0043-2; Kang K, 2013, J PINEAL RES, V55, P7, DOI 10.1111/jpi.12011; Kang K, 2010, J PINEAL RES, V49, P176, DOI 10.1111/j.1600-079X.2010.00783.x; Kang S, 2007, PLANTA, V227, P263, DOI 10.1007/s00425-007-0614-z; Khan M, 2014, GERONTOLOGY, V60, P49, DOI 10.1159/000354334; Koklu S, 2016, THESIS; Kolar J, 1997, PHYTOCHEMISTRY, V44, P1407, DOI 10.1016/S0031-9422(96)00568-7; Kolodziejczyk I, 2015, LEVELS MELATONIN ITS; Korkmaz A, 2017, J AGR SCI-TARIM BILI, V23, P167; Korkmaz A, 2017, TURK J BOT, V41, P356, DOI 10.3906/bot-1611-48; Korkmaz A, 2014, SCI HORTIC-AMSTERDAM, V172, P242, DOI 10.1016/j.scienta.2014.04.018; Kostopoulou Z, 2015, PLANT PHYSIOL BIOCH, V86, P155, DOI 10.1016/j.plaphy.2014.11.021; Lee HY, 2015, J PINEAL RES, V58, P291, DOI 10.1111/jpi.12214; LERNER AB, 1958, J AM CHEM SOC, V80, P2587, DOI 10.1021/ja01543a060; Li C, 2015, J EXP BOT, V66, P669, DOI 10.1093/jxb/eru476; Li C, 2012, J PINEAL RES, V53, P298, DOI 10.1111/j.1600-079X.2012.00999.x; Mukherjee S, 2014, PHYSIOL PLANTARUM, V152, P714, DOI 10.1111/ppl.12218; Murch SJ, 2002, IN VITRO CELL DEV-PL, V38, P531, DOI 10.1079/IVP2002333; Murch SJ, 2006, J PINEAL RES, V41, P284, DOI 10.1111/j.1600-079X.2006.00367.x; Murch SJ, 2009, J PINEAL RES, V47, P277, DOI 10.1111/j.1600-079X.2009.00711.x; Okazaki M, 2009, J PINEAL RES, V46, P338, DOI 10.1111/j.1600-079X.2009.00668.x; Paredes SD, 2009, J EXP BOT, V60, P57, DOI 10.1093/jxb/ern284; Park S, 2013, J PINEAL RES, V55, P40, DOI 10.1111/jpi.12021; Park S, 2012, J PINEAL RES, V53, P385, DOI 10.1111/j.1600-079X.2012.01008.x; Park S, 2009, PLANTA, V230, P1197, DOI 10.1007/s00425-009-1015-2; Park WJ, 2011, J PLANT BIOL, V54, P143, DOI 10.1007/s12374-011-9159-6; POEGGELER B, 1994, J PINEAL RES, V17, P1, DOI 10.1111/j.1600-079X.1994.tb00106.x; Posmyk MM, 2009, ECOTOX ENVIRON SAFE, V72, P596, DOI 10.1016/j.ecoenv.2008.04.024; Posmyk MM, 2008, J PINEAL RES, V45, P24, DOI 10.1111/j.1600-079X.2007.00552.x; Posmyk MM, 2009, ACTA PHYSIOL PLANT, V31, P1, DOI 10.1007/s11738-008-0213-z; REITER RJ, 1991, ENDOCR REV, V12, P151, DOI 10.1210/edrv-12-2-151; Reiter RJ, 2005, NUTRITION, V21, P920, DOI 10.1016/j.nut.2005.02.005; Reiter RJ, 2001, NUTR REV, V59, P286, DOI 10.1111/j.1753-4887.2001.tb07018.x; Reiter RJ, 1999, ENCY FOOD SCI TECHNO, P1918; Reiter Russel J, 2007, World Rev Nutr Diet, V97, P211, DOI 10.1159/000097917; Riga P, 2014, FOOD CHEM, V156, P347, DOI 10.1016/j.foodchem.2014.01.117; Rodriguez C, 2004, J PINEAL RES, V36, P1, DOI 10.1046/j.1600-079X.2003.00092.x; Sarropoulou V, 2012, PLANT PHYSIOL BIOCH, V61, P162, DOI 10.1016/j.plaphy.2012.10.001; Sarrou E, 2014, TURK J BOT, V38, P293, DOI 10.3906/bot-1302-55; Shi HT, 2015, J PINEAL RES, V58, P335, DOI 10.1111/jpi.12219; Shi HT, 2015, J EXP BOT, V66, P681, DOI 10.1093/jxb/eru373; Shi HT, 2014, J PINEAL RES, V57, P185, DOI 10.1111/jpi.12155; Sun QQ, 2015, J EXP BOT, V66, P657, DOI 10.1093/jxb/eru332; Tal O, 2011, J EXP BOT, V62, P1903, DOI 10.1093/jxb/erq378; Tan DX, 2007, FASEB J, V21, P1724, DOI 10.1096/fj.06-7745com; Tan DX, 2013, J PINEAL RES, V54, P127, DOI 10.1111/jpi.12026; Tan DX, 2012, J EXP BOT, V63, P577, DOI 10.1093/jxb/err256; Tan DX, 2007, PLANT SIGNAL BEHAV, V2, P514, DOI 10.4161/psb.2.6.4639; Teixeira A, 2003, J PINEAL RES, V35, P262, DOI 10.1034/j.1600-079X.2003.00085.x; Tettamanti C., 2000, ACTA PHYTOTHERAPEUTI, V3, P137; Uchendu EE, 2013, J PINEAL RES, V55, P435, DOI 10.1111/jpi.12094; Van Tassel DL, 2001, J PINEAL RES, V31, P8, DOI 10.1034/j.1600-079X.2001.310102.x; Wang P, 2014, J PINEAL RES, V57, P291, DOI 10.1111/jpi.12169; Wang P, 2013, J PINEAL RES, V54, P292, DOI 10.1111/jpi.12017; Wei JY, 2015, J PINEAL RES, V58, P429, DOI 10.1111/jpi.12226; Wolf K, 2001, J PLANT PHYSIOL, V158, P1491, DOI 10.1078/0176-1617-00561; Xu Xiang-dong, 2010, Yingyong Shengtai Xuebao, V21, P2580; Yakupoglu G, 2016, THESIS; Yin LH, 2013, J PINEAL RES, V54, P426, DOI 10.1111/jpi.12038; Zhang N, 2013, J PINEAL RES, V54, P15, DOI 10.1111/j.1600-079X.2012.01015.x; Zhao Y, 2011, J PINEAL RES, V50, P83, DOI 10.1111/j.1600-079X.2010.00817.x; Zhao Y, 2013, J PINEAL RES, V55, P79, DOI 10.1111/jpi.12044; Zuo BX, 2014, J PINEAL RES, V57, P408, DOI 10.1111/jpi.12180</t>
  </si>
  <si>
    <t>ABE M, 1994, J PINEAL RES, V17, P94, DOI 10.1111/j.1600-079X.1994.tb00119.x; Acuna-Castroviejo D, 2014, CELL MOL LIFE SCI, V71, P2997, DOI 10.1007/s00018-014-1579-2; ACUNACASTROVIEJO D, 1993, RES COMMUN CHEM PATH, V82, P253; Alcantara-Contreras S, 2011, NEUROSCI LETT, V494, P61, DOI 10.1016/j.neulet.2011.02.056; Antolin I, 2002, BRAIN RES, V943, P163, DOI 10.1016/S0006-8993(02)02551-9; Arendt J, 1996, BRIT MED J, V312, P1242, DOI 10.1136/bmj.312.7041.1242; Ayoub MA, 2004, MOL PHARMACOL, V66, P312, DOI 10.1124/mol.104.000398; Ayre E. A., 1994, Biological Signals, V3, P71; AYRE EA, 1992, J ENDOCRINOL, V133, P5, DOI 10.1677/joe.0.1330005; Baba K, 2013, SCI SIGNAL, V6, DOI 10.1126/scisignal.2004302; Balzer I, 2000, REDOX STATE AND CIRCADIAN RHYTHMS, P95; Balzer I, 1996, BRAZ J MED BIOL RES, V29, P95; BALZER I, 1991, SCIENCE, V253, P795, DOI 10.1126/science.1876838; BARTSCH C, 1991, CANCER, V67, P1681, DOI 10.1002/1097-0142(19910315)67:6&lt;1681::AID-CNCR2820670634&gt;3.0.CO;2-0; BECKERANDRE M, 1994, J BIOL CHEM, V269, P28531; Bentley GE, 2003, GEN COMP ENDOCR, V134, P187, DOI 10.1016/S0016-6480(03)00261-2; Blask David E., 2002, Current Topics in Medicinal Chemistry, V2, P113, DOI 10.2174/1568026023394407; BLAZYNSKI C, 1991, J NEUROCHEM, V56, P1873, DOI 10.1111/j.1471-4159.1991.tb03443.x; Bonnefond A, 2012, NAT GENET, V44, P297, DOI 10.1038/ng.1053; Boutin JA, 2008, J PINEAL RES, V45, P524, DOI 10.1111/j.1600-079X.2008.00631.x; BUBENIK GA, 1993, COMP BIOCHEM PHYS C, V104, P221, DOI 10.1016/0742-8413(93)90027-I; Byeon Y, 2015, J EXP BOT, V66, P709, DOI 10.1093/jxb/eru357; Calabrese G, 2017, ANTIOXID REDOX SIGN, V27, P1162, DOI 10.1089/ars.2017.7121; Carcangiu V, 2009, ANIM REPROD SCI, V110, P71, DOI 10.1016/j.anireprosci.2007.12.014; Carcangiu V, 2010, MOL REPROD DEV, V77, P196, DOI 10.1002/mrd.21125; CARDINALI DP, 1972, ENDOCRINOLOGY, V91, P247, DOI 10.1210/endo-91-1-247; Carrillo-Vico A, 2003, CELL MOL LIFE SCI, V60, P2272, DOI 10.1007/s00018-003-3207-4; Carrillo-Vico A, 2013, INT J MOL SCI, V14, P8638, DOI 10.3390/ijms14048638; Chen Y, 2015, FREE RADICAL RES, V49, P1275, DOI 10.3109/10715762.2015.1067806; Choi SI, 2011, J PINEAL RES, V51, P94, DOI 10.1111/j.1600-079X.2011.00866.x; Clemens JW, 2001, LIFE SCI, V69, P27, DOI 10.1016/S0024-3205(01)01097-9; Coelho LA, 2015, J PINEAL RES, V58, P490, DOI 10.1111/jpi.12234; COHEN M, 1978, NATURE, V274, P894, DOI 10.1038/274894a0; Contreras-Alcantara S, 2010, OBESITY, V18, P1861, DOI 10.1038/oby.2010.24; Coon SL, 2006, MOL CELL ENDOCRINOL, V252, P2, DOI 10.1016/j.mce.2006.03.039; Costa EJX, 1997, FEBS LETT, V416, P103, DOI 10.1016/S0014-5793(97)01178-2; Costa EJX, 1995, J PINEAL RES, V19, P123, DOI 10.1111/j.1600-079X.1995.tb00180.x; Deng D, 2015, NATURE, V526, P391, DOI 10.1038/nature14655; Dies H, 2015, BBA-BIOMEMBRANES, V1848, P1032, DOI 10.1016/j.bbamem.2015.01.006; Drake LE, 2017, SEMIN CANCER BIOL, V47, P110, DOI 10.1016/j.semcancer.2017.04.008; DUBBELS R, 1995, J PINEAL RES, V18, P28, DOI 10.1111/j.1600-079X.1995.tb00136.x; Dubocovich ML, 2005, J PINEAL RES, V39, P113, DOI 10.1111/j.1600-079X.2005.00230.x; DUBOCOVICH ML, 1987, P NATL ACAD SCI USA, V84, P3916, DOI 10.1073/pnas.84.11.3916; DUBOCOVICH ML, 1989, EUR J PHARMACOL, V162, P289, DOI 10.1016/0014-2999(89)90292-6; DUNCAN MJ, 1986, EUR J PHARMACOL, V132, P333, DOI 10.1016/0014-2999(86)90627-8; El-Raey M, 2011, MOL REPROD DEV, V78, P250, DOI 10.1002/mrd.21295; Escames G, 2004, J NEUROENDOCRINOL, V16, P929, DOI 10.1111/j.1365-2826.2004.01250.x; Fao C., 1912, ARCH ITAL BIOL, V57, P233; Ferry G, 2010, CHEM-BIOL INTERACT, V186, P103, DOI 10.1016/j.cbi.2010.04.006; FINOCCHIARO L, 1988, J NEUROCHEM, V50, P382, DOI 10.1111/j.1471-4159.1988.tb02923.x; FINOCCHIARO LME, 1988, J INTERFERON RES, V8, P705, DOI 10.1089/jir.1988.8.705; Galano A, 2011, J PINEAL RES, V51, P1, DOI 10.1111/j.1600-079X.2011.00916.x; Galluzzi L, 2017, NAT REV CLIN ONCOL, V14, P247, DOI 10.1038/nrclinonc.2016.183; Galluzzi L, 2016, MICROB CELL, V3, P101, DOI 10.15698/mic2016.03.483; Garcia JJ, 1997, FEBS LETT, V408, P297, DOI 10.1016/S0014-5793(97)00447-X; Garcia JJ, 2014, J PINEAL RES, V56, P225, DOI 10.1111/jpi.12128; Garcia-Navarro A, 2007, J PINEAL RES, V43, P195, DOI 10.1111/j.1600-079X.2007.00463.x; Gianesini C, 2016, INVEST OPHTH VIS SCI, V57, P94, DOI 10.1167/iovs.15-18235; Gonzalez-Arto M, 2016, ANDROLOGY-US, V4, P163, DOI 10.1111/andr.12117; Halliwell B, 1985, FREE RADICAL BIO MED, DOI [10.1016/0748-5514(85)90140-0, DOI 10.1016/0748-5514(85)90140-0]; Halliwell B, 2006, PLANT PHYSIOL, V141, P312, DOI 10.1104/pp.106.077073; Hardeland R, 2003, CHRONOBIOL INT, V20, P921, DOI 10.1081/CBI-120025245; HARDELAND R, 1995, J PINEAL RES, V18, P104, DOI 10.1111/j.1600-079X.1995.tb00147.x; Hardeland R, 2015, J EXP BOT, V66, P627, DOI 10.1093/jxb/eru386; HATTORI A, 1995, BIOCHEM MOL BIOL INT, V35, P627; Hevia D., 2011, PROTOCOL EXCHANGE, DOI [10.1038/protex.2011.272, DOI 10.1038/PROTEX.2011.272]; Hevia D, 2008, J PINEAL RES, V45, P247, DOI 10.1111/j.1600-079X.2008.00581.x; Hevia D, 2015, J PINEAL RES, V58, P234, DOI 10.1111/jpi.12210; HOFFMAN RA, 1965, SCIENCE, V148, P1609, DOI 10.1126/science.148.3677.1609; HUETHER G, 1992, LIFE SCI, V51, P945, DOI 10.1016/0024-3205(92)90402-B; Huo XK, 2017, J PINEAL RES, V62, DOI 10.1111/jpi.12390; Jou MJ, 2007, J PINEAL RES, V43, P389, DOI 10.1111/j.1600-079X.2007.00490.x; Kamal M, 2015, J BIOL CHEM, V290, P11537, DOI 10.1074/jbc.M114.559542; Kezic A, 2016, OXID MED CELL LONGEV, V2016, DOI 10.1155/2016/2950503; KITAY JI, 1954, ENDOCRINOLOGY, V54, P114, DOI 10.1210/endo-54-1-114; Lardone PJ, 2010, CELL MOL LIFE SCI, V67, P3163, DOI 10.1007/s00018-010-0374-y; LAUDON M, 1986, FEBS LETT, V197, P9, DOI 10.1016/0014-5793(86)80287-3; Lee JS, 2015, CELL, V162, P1212, DOI 10.1016/j.cell.2015.08.054; Lee YC, 2010, HUM MOL GENET, V19, P3721, DOI 10.1093/hmg/ddq286; Leon J, 2004, LIFE SCI, V75, P765, DOI 10.1016/j.lfs.2004.03.003; Leon J, 2005, J PINEAL RES, V38, P1, DOI 10.1111/j.1600-079X.2004.00181.x; LERNER AB, 1959, J AM CHEM SOC, V81, P6084, DOI 10.1021/ja01531a060; LERNER AB, 1958, J AM CHEM SOC, V80, P2587, DOI 10.1021/ja01543a060; Levin ER, 2016, NAT REV MOL CELL BIO, V17, DOI 10.1038/nrm.2016.122; Levoye A, 2006, EMBO J, V25, P3012, DOI 10.1038/sj.emboj.7601193; Li DY, 2013, INT J MOL SCI, V14, P11208, DOI 10.3390/ijms140611208; Liesa M, 2012, BBA-MOL CELL RES, V1823, P1945, DOI 10.1016/j.bbamcr.2012.07.013; Liu C, 1997, NEURON, V19, P91, DOI 10.1016/S0896-6273(00)80350-5; Liu JB, 2016, ANNU REV PHARMACOL, V56, P361, DOI 10.1146/annurev-pharmtox-010814-124742; LOPEZGONZALEZ MA, 1992, J PINEAL RES, V12, P97, DOI 10.1111/j.1600-079X.1992.tb00034.x; Lyssenko V, 2009, NAT GENET, V41, P82, DOI 10.1038/ng.288; Maestroni GJM, 1998, J PHOTOCH PHOTOBIO B, V43, P186, DOI 10.1016/S1011-1344(98)00107-9; Manchester LC, 1995, CELL MOL BIOL RES, V41, P391; Manchester LC, 2015, J PINEAL RES, V59, P403, DOI 10.1111/jpi.12267; Martin M, 2000, FASEB J, V14, P1677; Martin M, 2000, J PINEAL RES, V28, P242, DOI 10.1034/j.1600-079X.2000.280407.x; Mayo JC, 1998, J PINEAL RES, V24, P179, DOI 10.1111/j.1600-079X.1998.tb00531.x; Mayo JC, 2005, J NEUROIMMUNOL, V165, P139, DOI 10.1016/j.jneuroim.2005.05.002; Mayo JC, 2005, ENDOCRINE, V27, P169, DOI 10.1385/ENDO:27:2:169; Mayo JC, 2002, CELL MOL LIFE SCI, V59, P1706, DOI 10.1007/PL00012498; Mayo JC, 2003, FREE RADICAL RES, V37, P543, DOI 10.1080/1071576031000083206; Mayo JC, 2003, BBA-GEN SUBJECTS, V1620, P139, DOI 10.1016/S0304-4165(02)00527-5; Mayo JC, 2017, J PINEAL RES, V62, DOI 10.1111/jpi.12373; MELCHIORRI D, 1995, FASEB J, V9, P1205; MENENDEZPELAEZ A, 1993, J PINEAL RES, V14, P34, DOI 10.1111/j.1600-079X.1993.tb00482.x; Migaud M, 2005, BIOL REPROD, V72, P393, DOI 10.1095/biolreprod.104.030064; Montel-Hagen A, 2008, CELL, V132, P1039, DOI 10.1016/j.cell.2008.01.042; Munoz-Montesino C, 2014, FREE RADICAL BIO MED, V70, P241, DOI 10.1016/j.freeradbiomed.2014.02.021; Murphy MP, 2009, BIOCHEM J, V417, P1, DOI 10.1042/BJ20081386; Naranjo MC, 2007, CELL MOL LIFE SCI, V64, P781, DOI 10.1007/s00018-007-6435-1; Nasrallah CM, 2014, NAT REV ENDOCRINOL, V10, P650, DOI 10.1038/nrendo.2014.160; Nosjean O, 2000, J BIOL CHEM, V275, P31311, DOI 10.1074/jbc.M005141200; O'Neal-Moffitt G, 2015, MOL NEURODEGENER, V10, DOI 10.1186/s13024-015-0027-6; Oblap R, 2003, MOL REPROD DEV, V65, P132, DOI 10.1002/mrd.10236; Ochoa-Sanchez R, 2011, J NEUROSCI, V31, P18439, DOI 10.1523/JNEUROSCI.2676-11.2011; Palmieri F, 2013, MOL ASPECTS MED, V34, P465, DOI 10.1016/j.mam.2012.05.005; Pang C. S., 1993, Biological Signals, V2, P228; Pang S. F., 1993, Biological Signals, V2, P177; Pappolla MA, 1999, J PINEAL RES, V27, P226, DOI 10.1111/j.1600-079X.1999.tb00619.x; PELHAM RW, 1975, ENDOCRINOLOGY, V96, P543, DOI 10.1210/endo-96-2-543; Pevet Paul, 2002, Dialogues Clin Neurosci, V4, P57; POEGGELER B, 1994, J PINEAL RES, V17, P1, DOI 10.1111/j.1600-079X.1994.tb00106.x; POGGELER B, 1991, NATURWISSENSCHAFTEN, V78, P268, DOI 10.1007/BF01134354; Prendergast BJ, 2010, ENDOCRINOLOGY, V151, P714, DOI 10.1210/en.2009-0710; QUAY W. B., 1965, LIFE SCI, V4, P983, DOI 10.1016/0024-3205(65)90202-X; Radogna F, 2008, J PINEAL RES, V44, P316, DOI 10.1111/j.1600-079X.2007.00532.x; RAFIIELIDRISSI M, 1995, J NEUROIMMUNOL, V57, P171, DOI 10.1016/0165-5728(94)00182-N; Rahman F, 2007, TRENDS ENDOCRIN MET, V18, P371, DOI 10.1016/j.tem.2007.09.004; Reiter RJ, 2003, ACTA BIOCHIM POL, V50, P1129; REITER RJ, 1978, J NEURAL TRANSM, P209; Reiter RJ, 2016, J PINEAL RES, V61, P253, DOI 10.1111/jpi.12360; Reiter RJ, 2013, MINI-REV MED CHEM, V13, P373; REPPERT SM, 1994, NEURON, V13, P1177, DOI 10.1016/0896-6273(94)90055-8; REPPERT SM, 1988, SCIENCE, V242, P78, DOI 10.1126/science.2845576; Ressmeyer AR, 2003, REDOX REP, V8, P205, DOI 10.1179/135100003225002709; RIVKEES SA, 1989, P NATL ACAD SCI USA, V86, P3882, DOI 10.1073/pnas.86.10.3882; Rodriguez-Garcia A, 2017, REDOX BIOL, V12, P634, DOI 10.1016/j.redox.2017.03.025; Rodriguez-Garcia A, 2013, J PINEAL RES, V54, P33, DOI 10.1111/j.1600-079X.2012.01017.x; Ryu CS, 2017, FRONT PHARMACOL, V8, DOI 10.3389/fphar.2017.00159; Sage JM, 2014, AM J PHYSIOL-CELL PH, V306, pC910, DOI 10.1152/ajpcell.00044.2014; Sagun KC, 2005, FASEB J, V19, P1657, DOI 10.1096/fj.05-4107com; Saija A, 2002, EUR J PHARM BIOPHARM, V53, P209, DOI 10.1016/S0939-6411(01)00239-9; Sainz RM, 2003, BIOCHEM BIOPH RES CO, V302, P625, DOI 10.1016/S0006-291X(03)00230-4; Sainz RM, 2005, PROSTATE, V63, P29, DOI 10.1002/pros.20155; Sainz RM, 2003, CELL MOL LIFE SCI, V60, P1407, DOI 10.1007/s00018-003-2319-1; Sainz RM, 2000, J REPROD FERTIL, V119, P143, DOI 10.1530/reprod/119.1.143; Schwarzenberger Anke, 2014, BMC Physiology, V14, P8, DOI 10.1186/s12899-014-0008-y; Severcan F, 2005, BBA-BIOMEMBRANES, V1668, P215, DOI 10.1016/j.bbamem.2004.12.009; SHIDA CS, 1994, J PINEAL RES, V16, P198, DOI 10.1111/j.1600-079X.1994.tb00102.x; Shimozuma M, 2011, HISTOCHEM CELL BIOL, V135, P389, DOI 10.1007/s00418-011-0800-8; Silva FSG, 2016, CURR PHARM DESIGN, V22, P5698, DOI 10.2174/1381612822666160822150243; Simonneaux V, 2003, PHARMACOL REV, V55, P325, DOI 10.1124/pr.55.2.2; Slominski A, 2002, FASEB J, V16, P896, DOI 10.1096/fj.01-0952fje; STEINHILBER D, 1995, J BIOL CHEM, V270, P7037, DOI 10.1074/jbc.270.13.7037; Tan DX, 2007, J PINEAL RES, V42, P28, DOI 10.1111/j.1600-079X.2006.00407.x; Tan Dun-Xian, 2002, Current Topics in Medicinal Chemistry, V2, P181, DOI 10.2174/1568026023394443; Tan DX, 2016, J PINEAL RES, V61, P27, DOI 10.1111/jpi.12336; Tan DX, 2013, J PINEAL RES, V54, P127, DOI 10.1111/jpi.12026; Tan DX, 2010, BIOL REV, V85, P607, DOI 10.1111/j.1469-185X.2009.00118.x; Tan DX, 1999, BBA-GEN SUBJECTS, V1472, P206, DOI 10.1016/S0304-4165(99)00125-7; Tan DX, 2003, J PINEAL RES, V34, P249, DOI 10.1034/j.1600-079X.2003.00037.x; Tan DX, 1998, BIOCHEM BIOPH RES CO, V253, P614, DOI 10.1006/bbrc.1998.9826; TAN DX, 1994, CARCINOGENESIS, V15, P215, DOI 10.1093/carcin/15.2.215; TAN DX, 1993, CANCER LETT, V70, P65, DOI 10.1016/0304-3835(93)90076-L; Tan DX, 1993, ENDOCR J, V1, P59; Tanaka D, 2007, NEUROPHARMACOLOGY, V53, P157, DOI 10.1016/j.neuropharm.2007.04.017; Tapias V, 2009, J NEUROSCI RES, V87, P3002, DOI 10.1002/jnr.22123; Tijmes M, 1996, STEROIDS, V61, P65, DOI 10.1016/0039-128X(95)00197-X; Tilden AR, 1997, J PINEAL RES, V22, P102, DOI 10.1111/j.1600-079X.1997.tb00310.x; Tilden AR, 1997, J PINEAL RES, V23, P142, DOI 10.1111/j.1600-079X.1997.tb00347.x; Tosches MA, 2014, CELL, V159, P46, DOI 10.1016/j.cell.2014.07.042; Trotta AP, 2017, CELL MOL LIFE SCI, V74, P1999, DOI 10.1007/s00018-016-2451-3; Tzameli I, 2012, TRENDS ENDOCRIN MET, V23, P417, DOI 10.1016/j.tem.2012.07.008; VAKKURI O, 1984, ANAL BIOCHEM, V142, P284, DOI 10.1016/0003-2697(84)90466-4; VAKKURI O, 1984, ACTA ENDOCRINOL-COP, V106, P152, DOI 10.1530/acta.0.1060152; VANGINKEL G, 1989, BIOCHIMIE, V71, P23, DOI 10.1016/0300-9084(89)90127-2; Venegas C, 2012, J PINEAL RES, V52, P217, DOI 10.1111/j.1600-079X.2011.00931.x; Vera H, 1993, Biol Res, V26, P337; VIVIENROELS B, 1984, NEUROSCI LETT, V49, P153, DOI 10.1016/0304-3940(84)90152-6; WAN Q, 1995, BIOL SIGNAL, V4, P24; Wang F, 2014, J PINEAL RES, V56, P333, DOI 10.1111/jpi.12126; Watson N, 2016, CELL TRANSPLANT, V25, P883, DOI 10.3727/096368915X689749; WEAVER DR, 1990, ENDOCRINOLOGY, V127, P2607, DOI 10.1210/endo-127-5-2607; WEAVER DR, 1988, FEBS LETT, V228, P123, DOI 10.1016/0014-5793(88)80599-4; Wenzel U, 2005, INT J CANCER, V116, P236, DOI 10.1002/ijc.20837; WIESENBERG I, 1995, NUCLEIC ACIDS RES, V23, P327, DOI 10.1093/nar/23.3.327; WILLIAMS LM, 1988, J ENDOCRINOL, V119, pR1, DOI 10.1677/joe.0.119R001; WURTMAN RJ, 1963, SCIENCE, V142, P1071, DOI 10.1126/science.142.3595.1071; WURTMAN RJ, 1964, J PHARMACOL EXP THER, V143, P314; Yang WC, 2014, ANIM REPROD SCI, V147, P10, DOI 10.1016/j.anireprosci.2014.03.017; Yang YH, 2016, J CELL PHYSIOL, V231, P2570, DOI 10.1002/jcp.25349; Yasuo S, 2009, J NEUROSCI, V29, P2885, DOI 10.1523/JNEUROSCI.0145-09.2009; YIE SM, 1995, J CLIN ENDOCR METAB, V80, P1747, DOI 10.1210/jc.80.5.1747; Yu HJ, 2016, J GEN PHYSIOL, V147, P63, DOI 10.1085/jgp.201511526</t>
  </si>
  <si>
    <t>Afreen F, 2006, J PINEAL RES, V41, P108, DOI 10.1111/j.1600-079X.2006.00337.x; Arnao MB, 2009, J PINEAL RES, V46, P58, DOI 10.1111/j.1600-079X.2008.00625.x; Arnao M. B., 2014, ADV BOT, V2014, P1, DOI [10.1155/2014/815769, DOI 10.1155/2014/815769]; Arnao M. B., 2014, UV RAD PROPERTIES EF, P79; Arnao MB, 2007, J PINEAL RES, V42, P147, DOI 10.1111/j.1600-079X.2006.00396.x; Arnao MB, 2006, PLANT SIGNAL BEHAV, V1, P89, DOI 10.4161/psb.1.3.2640; Arnao MB, 2013, J PINEAL RES, V55, P149, DOI 10.1111/jpi.12055; Arnao MB, 2009, J PINEAL RES, V46, P295, DOI 10.1111/j.1600-079X.2008.00660.x; Bajwa VS, 2014, J PINEAL RES, V56, P238, DOI 10.1111/jpi.12115; Balzer I, 2000, REDOX STATE AND CIRCADIAN RHYTHMS, P95; Balzer I, 1996, BOT ACTA, V109, P180, DOI 10.1111/j.1438-8677.1996.tb00560.x; BALZER I, 1993, INT CONGR SER, V1017, P183; Blask DE, 2004, CARCINOGENESIS, V25, P951, DOI 10.1093/carcin/bgh090; Boccalandro HE, 2011, J PINEAL RES, V51, P226, DOI 10.1111/j.1600-079X.2011.00884.x; Boutin JA, 2005, TRENDS PHARMACOL SCI, V26, P412, DOI 10.1016/j.tips.2005.06.006; Byeon Y, 2015, J EXP BOT, V66, P709, DOI 10.1093/jxb/eru357; Byeon Y, 2014, J PINEAL RES, V56, P408, DOI 10.1111/jpi.12129; Byeon Y, 2014, J PINEAL RES, V56, P107, DOI 10.1111/jpi.12103; Byeon Y, 2013, J PINEAL RES, V55, P357, DOI 10.1111/jpi.12077; Byeon Y, 2012, J PINEAL RES, V53, P107, DOI 10.1111/j.1600-079X.2012.00976.x; Chen Q, 2009, J PLANT PHYSIOL, V166, P324, DOI 10.1016/j.jplph.2008.06.002; Cheng W., 2020, TITLE ERROR, V246; DUBBELS R, 1995, J PINEAL RES, V18, P28, DOI 10.1111/j.1600-079X.1995.tb00136.x; Hardeland R, 1999, REPROD NUTR DEV, V39, P399, DOI 10.1051/rnd:19990311; Hardeland R, 2003, J PINEAL RES, V34, P233, DOI 10.1034/j.1600-079X.2003.00040.x; Hardeland R, 2005, ENDOCRINE, V27, P119, DOI 10.1385/ENDO:27:2:119; HARDELAND R, 1996, TREND COMPAR BIOCHEM, V2, P25; Hardeland R, 1999, STUDIES ANTIOXIDANTS, P140; Hardeland R., 2007, FUNCT PLANT SCI BIOT, V1, P32; Hardeland R, 2015, J EXP BOT, V66, P627, DOI 10.1093/jxb/eru386; Hardeland R, 2013, J PINEAL RES, V55, P325, DOI 10.1111/jpi.12090; Hardeland R, 2009, BIOFACTORS, V35, P183, DOI 10.1002/biof.23; HATTORI A, 1995, BIOCHEM MOL BIOL INT, V35, P627; Hernandez-Ruiz J, 2005, J PINEAL RES, V39, P137, DOI 10.1111/j.1600-079X.2005.00226.x; Hernandez-Ruiz J, 2004, PLANTA, V220, P140, DOI 10.1007/s00425-004-1317-3; Hernandez-Ruiz J, 2008, PLANT GROWTH REGUL, V55, P29, DOI 10.1007/s10725-008-9254-y; Jan JE, 2011, J PINEAL RES, V50, P233, DOI 10.1111/j.1600-079X.2010.00844.x; Jibran R, 2013, PLANT MOL BIOL, V82, P547, DOI 10.1007/s11103-013-0043-2; Kang JT, 2009, J PINEAL RES, V46, P22, DOI 10.1111/j.1600-079X.2008.00602.x; Kang K, 2013, J PINEAL RES, V55, P7, DOI 10.1111/jpi.12011; Kang K, 2010, J PINEAL RES, V49, P176, DOI 10.1111/j.1600-079X.2010.00783.x; Khan M, 2014, GERONTOLOGY, V60, P49, DOI 10.1159/000354334; Kolar J, 1997, PHYTOCHEMISTRY, V44, P1407, DOI 10.1016/S0031-9422(96)00568-7; Kolar J, 2005, J PINEAL RES, V39, P333, DOI 10.1111/j.1600-079X.2005.00276.x; Kolar J, 1999, ADV EXP MED BIOL, V460, P391; Kostopoulou Z, 2015, PLANT PHYSIOL BIOCH, V86, P155, DOI 10.1016/j.plaphy.2014.11.021; Lee SH, 2015, P NATL ACAD SCI USA, V112, P1733, DOI 10.1073/pnas.1424386112; Lei XY, 2004, J PINEAL RES, V36, P126, DOI 10.1046/j.1600-079X.2003.00106.x; LERNER AB, 1958, J AM CHEM SOC, V80, P2587, DOI 10.1021/ja01543a060; Li C, 2016, J PINEAL RES, V61, P218, DOI 10.1111/jpi.12342; Li C, 2015, J EXP BOT, V66, P669, DOI 10.1093/jxb/eru476; Li C, 2012, J PINEAL RES, V53, P298, DOI 10.1111/j.1600-079X.2012.00999.x; Manchester LC, 1995, CELL MOL BIOL RES, V41, P391; Meng JF, 2014, J PINEAL RES, V57, P200, DOI 10.1111/jpi.12159; Murch SJ, 2001, IN VITRO CELL DEV-PL, V37, P786; Murch SJ, 2000, PLANT CELL REP, V19, P698, DOI 10.1007/s002990000206; Murch SJ, 2006, J PINEAL RES, V41, P284, DOI 10.1111/j.1600-079X.2006.00367.x; Okazaki M, 2010, J PINEAL RES, V49, P239, DOI 10.1111/j.1600-079X.2010.00788.x; Okazaki M, 2009, J PINEAL RES, V46, P373, DOI 10.1111/j.1600-079X.2009.00673.x; Paredes SD, 2009, J EXP BOT, V60, P57, DOI 10.1093/jxb/ern284; Park S, 2013, J PINEAL RES, V54, P258, DOI 10.1111/j.1600-079X.2012.01029.x; Park S, 2012, J PINEAL RES, V53, P385, DOI 10.1111/j.1600-079X.2012.01008.x; Park S, 2012, J PINEAL RES, V52, P211, DOI 10.1111/j.1600-079X.2011.00930.x; Park WJ, 2011, J PLANT BIOL, V54, P143, DOI 10.1007/s12374-011-9159-6; Paul MA, 2015, PHYSIOL BEHAV, V141, P199, DOI 10.1016/j.physbeh.2015.01.021; Pelagio-Flores R, 2012, J PINEAL RES, V53, P279, DOI 10.1111/j.1600-079X.2012.00996.x; Poeggeler B, 2005, ENDOCRINE, V27, P201, DOI 10.1385/ENDO:27:2:201; POGGELER B, 1991, NATURWISSENSCHAFTEN, V78, P268, DOI 10.1007/BF01134354; Posmyk MM, 2008, J PINEAL RES, V45, P24, DOI 10.1111/j.1600-079X.2007.00552.x; Posmyk MM, 2009, J PINEAL RES, V46, P214, DOI 10.1111/j.1600-079X.2008.00652.x; Ramakrishna A, 2011, INDIAN J EXP BIOL, V49, P234; Reiter R. J., 1986, LIVING COLD, P287; Reiter RJ, 2001, NUTR REV, V59, P286, DOI 10.1111/j.1753-4887.2001.tb07018.x; Reiter RJ, 2015, MOLECULES, V20, P7396, DOI 10.3390/molecules20047396; Sarropoulou VN, 2012, J PINEAL RES, V52, P38, DOI 10.1111/j.1600-079X.2011.00914.x; Sarrou E, 2014, TURK J BOT, V38, P293, DOI 10.3906/bot-1302-55; Seki M, 2007, CURR OPIN PLANT BIOL, V10, P296, DOI 10.1016/j.pbi.2007.04.014; Shi HT, 2015, J EXP BOT, V66, P681, DOI 10.1093/jxb/eru373; Shi HT, 2014, J PINEAL RES, V57, P185, DOI 10.1111/jpi.12155; Sprenger J., 1999, Cytologia (Tokyo), V64, P209; Sun QQ, 2015, J EXP BOT, V66, P657, DOI 10.1093/jxb/eru332; Szafranska K, 2013, BIOL PLANTARUM, V57, P91, DOI 10.1007/s10535-012-0253-5; Tal O, 2011, J EXP BOT, V62, P1903, DOI 10.1093/jxb/erq378; Tan DX, 2007, FASEB J, V21, P1724, DOI 10.1096/fj.06-7745com; Tan DX, 2013, J PINEAL RES, V54, P127, DOI 10.1111/jpi.12026; Tan DX, 2012, J EXP BOT, V63, P577, DOI 10.1093/jxb/err256; Tan DX, 2007, PLANT SIGNAL BEHAV, V2, P514, DOI 10.4161/psb.2.6.4639; Tilden AR, 1997, J PINEAL RES, V22, P102, DOI 10.1111/j.1600-079X.1997.tb00310.x; Tiryaki I, 2012, J PINEAL RES, V52, P332, DOI 10.1111/j.1600-079X.2011.00947.x; Uchendu EE, 2013, J PINEAL RES, V55, P435, DOI 10.1111/jpi.12094; Van Tassel DL, 2001, J PINEAL RES, V31, P8, DOI 10.1034/j.1600-079X.2001.310102.x; Van Tassel DL, 2001, J PINEAL RES, V31, P1, DOI 10.1034/j.1600-079X.2001.310101.x; VANTASSEL DL, 1995, PLANT PHYSIOL, V108, P101; Wang L, 2014, J PINEAL RES, V56, P134, DOI 10.1111/jpi.12105; Wang P, 2013, J PINEAL RES, V55, P424, DOI 10.1111/jpi.12091; Wang P, 2013, J PINEAL RES, V54, P292, DOI 10.1111/jpi.12017; Wang P, 2012, J PINEAL RES, V53, P11, DOI 10.1111/j.1600-079X.2011.00966.x; Weeda S, 2014, PLOS ONE, V9, DOI 10.1371/journal.pone.0093462; Wei W, 2015, J EXP BOT, V66, P695, DOI 10.1093/jxb/eru392; Yin LH, 2013, J PINEAL RES, V54, P426, DOI 10.1111/jpi.12038; Zhang N, 2014, J PINEAL RES, V56, P39, DOI 10.1111/jpi.12095; Zhang N, 2013, J PINEAL RES, V54, P15, DOI 10.1111/j.1600-079X.2012.01015.x; Zhao Y, 2011, J PINEAL RES, V50, P83, DOI 10.1111/j.1600-079X.2010.00817.x; Zhao Y, 2013, J PINEAL RES, V55, P79, DOI 10.1111/jpi.12044; 김여재, 2011, [Journal of Life Science, 생명과학회지], V21, P328</t>
  </si>
  <si>
    <t>Arnao MB, 2007, J PINEAL RES, V42, P147, DOI 10.1111/j.1600-079X.2006.00396.x; Arnao MB, 2006, PLANT SIGNAL BEHAV, V1, P89, DOI 10.4161/psb.1.3.2640; Arnao MB, 2014, ADV BOT, V11, P2014; Badria Farid A., 2002, Journal of Medicinal Food, V5, P153, DOI 10.1089/10966200260398189; BALZER I, 1991, COMP BIOCHEM PHYS C, V98, P395, DOI 10.1016/0742-8413(91)90223-G; Blask David E., 2002, Current Topics in Medicinal Chemistry, V2, P113, DOI 10.2174/1568026023394407; Blask DE, 2005, ENDOCRINE, V27, P179, DOI 10.1385/ENDO:27:2:179; Blask DE, 1997, CANCER RES, V57, P1909; Burkhardt S, 2001, J AGR FOOD CHEM, V49, P4898, DOI 10.1021/jf010321+; Byeon Y, 2016, J PINEAL RES, V60, P65, DOI 10.1111/jpi.12289; Byeon Y, 2014, J PINEAL RES, V56, P275, DOI 10.1111/jpi.12120; Cao J, 2006, J CHROMATOGR A, V1134, P333, DOI 10.1016/j.chroma.2006.09.079; CARDINALI DP, 1971, J NEUROCHEM, V18, P1769, DOI 10.1111/j.1471-4159.1971.tb03752.x; Carrillo-Vico A, 2003, CELL MOL LIFE SCI, V60, P2272, DOI 10.1007/s00018-003-3207-4; Cerezo AB, 2016, J FOOD COMPOS ANAL, V45, P80, DOI 10.1016/j.jfca.2015.09.013; Chen GF, 2003, LIFE SCI, V73, P19, DOI 10.1016/S0024-3205(03)00252-2; Conti A, 2000, J PINEAL RES, V28, P193, DOI 10.1034/j.1600-079X.2000.280401.x; DANFORTH DN, 1983, NATURE, V305, P323, DOI 10.1038/305323a0; Dawood MG, 2015, ACTA BIOL COLOMB, V20, P223, DOI 10.15446/abc.v20n2.43291; DELGADO PL, 1990, ARCH GEN PSYCHIAT, V47, P411; DUBBELS R, 1995, J PINEAL RES, V18, P28, DOI 10.1111/j.1600-079X.1995.tb00136.x; Escriva L, 2016, J INSECT PHYSIOL, V86, P48, DOI 10.1016/j.jinsphys.2016.01.003; Feng Z, 2004, J PINEAL RES, V37, P129, DOI 10.1111/j.1600-079X.2004.00144.x; Fuhrberg B, 1996, PLANTA, V200, P125; Garcia-Maurino S, 1999, LIFE SCI, V65, P2143, DOI 10.1016/S0024-3205(99)00479-8; GarciaMaurino S, 1997, J IMMUNOL, V159, P574; Hernandez IG, 2015, PLANT PHYSIOL BIOCH, V94, P191, DOI 10.1016/j.plaphy.2015.06.011; GERN WA, 1988, GEN COMP ENDOCR, V71, P163, DOI 10.1016/0016-6480(88)90307-3; Gomez FJV, 2015, MICROCHEM J, V123, P22, DOI 10.1016/j.microc.2015.05.013; Gonzalez-Gomez D, 2009, EUR FOOD RES TECHNOL, V229, P223, DOI 10.1007/s00217-009-1042-z; Goswami S, 2015, J PHOTOCH PHOTOBIO B, V153, P281, DOI 10.1016/j.jphotobiol.2015.10.006; Hardeland R, 1999, REPROD NUTR DEV, V39, P399, DOI 10.1051/rnd:19990311; HARDELAND R, 1995, J PINEAL RES, V18, P104, DOI 10.1111/j.1600-079X.1995.tb00147.x; Hardeland R, 2003, J PINEAL RES, V34, P233, DOI 10.1034/j.1600-079X.2003.00040.x; HARDELAND R, 1993, EXPERIENTIA, V49, P614, DOI 10.1007/BF01923941; HATTORI A, 1995, BIOCHEM MOL BIOL INT, V35, P627; Heiligenstein E, 1998, J AM COLL HEALTH, V46, P271, DOI 10.1080/07448489809596003; Hernandez-Ruiz J, 2005, J PINEAL RES, V39, P137, DOI 10.1111/j.1600-079X.2005.00226.x; Hernandez-Ruiz J, 2004, PLANTA, V220, P140, DOI 10.1007/s00425-004-1317-3; Hernandez-Ruiz J, 2008, PLANT GROWTH REGUL, V55, P29, DOI 10.1007/s10725-008-9254-y; Hibaoui Y, 2009, J PINEAL RES, V47, P238, DOI 10.1111/j.1600-079X.2009.00707.x; Hong Y, 2010, J PINEAL RES, V49, P201, DOI 10.1111/j.1600-079X.2010.00786.x; Iriti M, 2015, J SCI FOOD AGR, V95, P2355, DOI 10.1002/jsfa.7051; Iriti M, 2015, INT J TRYPTOPHAN RES, V8, P27, DOI 10.4137/IJTR.S22450; Jinying W, 2009, CHINESE AGR SCI B, V17, P6; Kang K, 2011, J PINEAL RES, V50, P304, DOI 10.1111/j.1600-079X.2010.00841.x; Kirakosyan A, 2009, FOOD CHEM, V115, P20, DOI 10.1016/j.foodchem.2008.11.042; Kolar J, 2005, J PINEAL RES, V39, P333, DOI 10.1111/j.1600-079X.2005.00276.x; Kolar J, 1999, ADV EXP MED BIOL, V460, P391; Kolodziejczyk I, 2016, J PLANT PHYSIOL, V193, P47, DOI 10.1016/j.jplph.2016.01.012; Korkmaz A, 2009, MOL MED, V15, P43, DOI 10.2119/molmed.2008.00117; LERNER AB, 1958, J AM CHEM SOC, V80, P2587, DOI 10.1021/ja01543a060; Li H, 2016, J PINEAL RES, V60, P206, DOI 10.1111/jpi.12304; Liu JL, 2015, PLANT GROWTH REGUL, V77, P317, DOI 10.1007/s10725-015-0066-6; MAESTRONI GJM, 1993, J PINEAL RES, V14, P1, DOI 10.1111/j.1600-079X.1993.tb00478.x; Manchester LC, 2000, LIFE SCI, V67, P3023, DOI 10.1016/S0024-3205(00)00896-1; Matsubara E, 2003, J NEUROCHEM, V85, P1101, DOI 10.1046/j.1471-4159.2003.01654.x; Mosinska P, 2016, BEHAV BRAIN RES, V307, P199, DOI 10.1016/j.bbr.2016.03.036; Murch SJ, 1997, LANCET, V350, P1598, DOI 10.1016/S0140-6736(05)64014-7; Murch SJ, 2000, PLANT CELL REP, V19, P698, DOI 10.1007/s002990000206; Nilsson LM, 2010, CANCER CAUSE CONTROL, V21, P1533, DOI 10.1007/s10552-010-9582-x; NORDLUND JJ, 1977, J CLIN ENDOCR METAB, V45, P768, DOI 10.1210/jcem-45-4-768; Okazaki M, 2010, J PINEAL RES, V49, P239, DOI 10.1111/j.1600-079X.2010.00788.x; Pandi-Perumal SR, 2006, FEBS J, V273, P2813, DOI 10.1111/j.1742-4658.2006.05322.x; Park CH, 2010, BJU INT, V106, P762, DOI 10.1111/j.1464-410X.2010.09493.x; POEGGELER B, 1989, Acta Endocrinologica Supplementum, V120, P97; Puig A, 2016, EXP GERONTOL, V75, P1, DOI 10.1016/j.exger.2015.11.021; Rao A V, 1983, Indian J Psychiatry, V25, P167; REITER RJ, 1993, EXPERIENTIA, V49, P654, DOI 10.1007/BF01923947; Reiter RJ, 2002, ANN NY ACAD SCI, V957, P341, DOI 10.1111/j.1749-6632.2002.tb02938.x; Reiter RJ, 2005, NUTRITION, V21, P920, DOI 10.1016/j.nut.2005.02.005; Reiter Russel J, 2007, World Rev Nutr Diet, V97, P211, DOI 10.1159/000097917; Reiter RJ, 2015, MOLECULES, V20, P7396, DOI 10.3390/molecules20047396; Reiter RJ, 2010, PROG BRAIN RES, V181, P127, DOI 10.1016/S0079-6123(08)81008-4; Rodriguez C, 2004, J PINEAL RES, V36, P1, DOI 10.1046/j.1600-079X.2003.00092.x; Romero A, 2010, J PINEAL RES, V49, P141, DOI 10.1111/j.1600-079X.2010.00778.x; Sainz RM, 2003, CELL MOL LIFE SCI, V60, P1407, DOI 10.1007/s00018-003-2319-1; Sanchez-Barcelo EJ, 2010, CURR MED CHEM, V17, P2070, DOI 10.2174/092986710791233689; Sanchez-Barcelo EJ, 2003, ENDOCR-RELAT CANCER, V10, P153, DOI 10.1677/erc.0.0100153; Shi HT, 2015, J PINEAL RES, V59, P334, DOI 10.1111/jpi.12262; Shiu SYW, 2007, J PINEAL RES, V43, P1, DOI 10.1111/j.1600-079X.2007.00451.x; Srinivasan V, 2006, WORLD J BIOL PSYCHIA, V7, P138, DOI 10.1080/15622970600571822; Srinivasan V, 2010, J PINEAL RES, V48, P1, DOI 10.1111/j.1600-079X.2009.00728.x; TAMARKIN L, 1982, SCIENCE, V216, P1003, DOI 10.1126/science.7079745; Tan DX, 2007, J PINEAL RES, V42, P28, DOI 10.1111/j.1600-079X.2006.00407.x; Tan DX, 2007, FASEB J, V21, P1724, DOI 10.1096/fj.06-7745com; Tan DX, 2012, J EXP BOT, V63, P577, DOI 10.1093/jxb/err256; Tan DX, 2010, BIOL REV, V85, P607, DOI 10.1111/j.1469-185X.2009.00118.x; Tan DX, 2007, PLANT SIGNAL BEHAV, V2, P514, DOI 10.4161/psb.2.6.4639; Tan DX, 2003, J PINEAL RES, V34, P75, DOI 10.1034/j.1600-079X.2003.02111.x; Tan DX, 2000, BIOL SIGNAL RECEPT, V9, P137; Taylor D L, 1995, Nursing, V25, P64; THOMPSON C, 1985, BRIT J PSYCHIAT, V147, P389, DOI 10.1192/bjp.147.4.389; Ting KN, 1999, BRIT J PHARMACOL, V127, P987, DOI 10.1038/sj.bjp.0702612; Tosini G, 1998, BRAIN RES, V789, P221, DOI 10.1016/S0006-8993(97)01446-7; Um HJ, 2010, J PINEAL RES, V49, P283, DOI 10.1111/j.1600-079X.2010.00793.x; Van Tassel DL, 2001, J PINEAL RES, V31, P8, DOI 10.1034/j.1600-079X.2001.310102.x; VANTASSEL DL, 1993, PLANT PHYSIOL, V102, P117; VANTASSEL DL, 1995, PLANT PHYSIOL, V108, P101; Vitalini S, 2013, J PINEAL RES, V54, P322, DOI 10.1111/jpi.12028; WEHR TA, 1991, J CLIN ENDOCR METAB, V73, P1276, DOI 10.1210/jcem-73-6-1276; Wei W, 2015, J EXP BOT, V66, P695, DOI 10.1093/jxb/eru392; Wirz-Justice A, 1996, Praxis (Bern 1994), V85, P1332; Xu Xiang-dong, 2010, Yingyong Shengtai Xuebao, V21, P2580; Yilmaz C, 2014, J AGR FOOD CHEM, V62, P2900, DOI 10.1021/jf500294b; Yin B, 2015, FOOD ANAL METHOD, V9, P1; Yu XF, 2011, BMC CANCER, V11, DOI 10.1186/1471-2407-11-96; Zhang N, 2015, J EXP BOT, V66, P647, DOI 10.1093/jxb/eru336; Zhao HB, 2015, J PINEAL RES, V59, P255, DOI 10.1111/jpi.12258; Zhdanova IV, 2005, SLEEP MED REV, V9, P51, DOI 10.1016/j.smrv.2004.04.003; Zohar R, 2011, PHYTOCHEM LETT, V4, P222, DOI 10.1016/j.phytol.2011.04.002</t>
  </si>
  <si>
    <t>Acil M, 2004, EUR J ANAESTH, V21, P553, DOI 10.1017/S0265021504007094; Acuna-Castroviejo D, 2014, CELL MOL LIFE SCI, V71, P2997, DOI 10.1007/s00018-014-1579-2; Agil A, 2015, FOOD FUNCT, V6, P2671, DOI [10.1039/c5fo00590f, 10.1039/C5FO00590F]; Agil A, 2015, J PINEAL RES, V59, P70, DOI 10.1111/jpi.12241; Agilli M, 2015, CLIN NUTR, V34, P332, DOI 10.1016/j.clnu.2015.01.006; Aguilera Y, 2016, FOOD FUNCT, V7, P1438, DOI [10.1039/c5fo01538c, 10.1039/C5FO01538C]; Aguilera Y, 2015, J AGR FOOD CHEM, V63, P7967, DOI 10.1021/acs.jafc.5b03128; Aguilera Y, 2015, FOOD CHEM, V170, P203, DOI 10.1016/j.foodchem.2014.08.071; Ahmad R, 2010, CHRONOBIOL INT, V27, P446, DOI 10.3109/07420521003666408; Aktoz T, 2007, RENAL FAILURE, V29, P535, DOI 10.1080/08860220701391738; Alonso-Gonzalez C, 2016, CANCER LETT, V370, P145, DOI 10.1016/j.canlet.2015.10.015; An R, 2016, BASIC RES CARDIOL, V111, DOI 10.1007/s00395-015-0526-1; Andersen LPH, 2014, BRIT J ANAESTH, V112, P7, DOI 10.1093/bja/aet332; Anisimov VN, 2006, BBA-BIOENERGETICS, V1757, P573, DOI 10.1016/j.bbabio.2006.03.012; Arabaci T, 2015, J PERIODONTOL, V86, P874, DOI 10.1902/jop.2015.140599; Aranda ML, 2016, J PINEAL RES, V60, P360, DOI 10.1111/jpi.12318; Arangino S, 1999, AM J CARDIOL, V83, P1417, DOI 10.1016/S0002-9149(99)00112-5; Badria Farid A., 2002, Journal of Medicinal Food, V5, P153, DOI 10.1089/10966200260398189; Bai XZ, 2016, SCI REP-UK, V6, DOI 10.1038/srep32199; Barjavel MJ, 1998, J IMMUNOL, V160, P1191; Barton SK, 2016, NEONATOLOGY, V110, P155, DOI 10.1159/000444918; Ben-David MA, 2016, ISR MED ASSOC J, V18, P188; BERTHELOT X, 1990, DOMEST ANIM ENDOCRIN, V7, P315, DOI 10.1016/0739-7240(90)90037-Z; Bielli A, 2015, LIFE SCI, V143, P209, DOI 10.1016/j.lfs.2015.11.012; Bilici D, 2002, DIGEST DIS SCI, V47, P856, DOI 10.1023/A:1014764705864; Boccalandro HE, 2011, J PINEAL RES, V51, P226, DOI 10.1111/j.1600-079X.2011.00884.x; Borin TF, 2016, J PINEAL RES, V60, P3, DOI 10.1111/jpi.12270; Bouhafs RKL, 2002, FREE RADICAL RES, V36, P727, DOI 10.1080/10715760290032593; Bracci M, 2014, SCAND J WORK ENV HEA, V40, P295, DOI 10.5271/sjweh.3414; Breen DP, 2016, MOVEMENT DISORD, V31, P1062, DOI 10.1002/mds.26592; Bromfield EG, 2015, HUM REPROD, V30, P2597, DOI 10.1093/humrep/dev214; Brown GM, 2009, TRAVEL MED INFECT DI, V7, P69, DOI 10.1016/j.tmaid.2008.09.004; Brown PN, 2012, PLANTA MED, V78, P630, DOI 10.1055/s-0031-1298239; Buldak RJ, 2015, MOL MED REP, V12, P2275, DOI 10.3892/mmr.2015.3599; Burkhardt S, 2001, J AGR FOOD CHEM, V49, P4898, DOI 10.1021/jf010321+; Butun I, 2013, BRATISL MED J, V114, P129, DOI 10.4149/BLL_2013_028; Byeon Y, 2014, J PINEAL RES, V56, P408, DOI 10.1111/jpi.12129; Byeon Y, 2014, J PINEAL RES, V56, P275, DOI 10.1111/jpi.12120; Cardinali Daniel P, 2012, Am J Neurodegener Dis, V1, P280; Carpentieri A, 2012, PHARMACOL RES, V65, P437, DOI 10.1016/j.phrs.2012.01.003; Carrillo-Vico A, 2005, J CLIN ENDOCR METAB, V90, P992, DOI 10.1210/jc.2004-1429; Carrillo-Vico A, 2006, CURR OPIN INVEST DR, V7, P423; Chahbouni M, 2010, J PINEAL RES, V48, P282, DOI 10.1111/j.1600-079X.2010.00752.x; Chellappa SL, 2012, J CLIN ENDOCR METAB, V97, pE433, DOI 10.1210/jc.2011-2391; Chen GF, 2003, LIFE SCI, V73, P19, DOI 10.1016/S0024-3205(03)00252-2; Chen HH, 2014, J PINEAL RES, V57, P16, DOI 10.1111/jpi.12140; Chen JY, 2014, J PINEAL RES, V57, P340, DOI 10.1111/jpi.12173; Chen SJ, 2016, INT IMMUNOPHARMACOL, V31, P169, DOI 10.1016/j.intimp.2015.12.020; Chenevard R, 2008, EUR J CARDIO-THORAC, V34, P338, DOI 10.1016/j.ejcts.2008.03.035; Chottanapund S, 2014, TOXICOL IN VITRO, V28, P1215, DOI 10.1016/j.tiv.2014.05.015; Chung SH, 2014, DIGEST DIS SCI, V59, P1134, DOI 10.1007/s10620-013-3013-2; Ciftci M, 2001, PHARMACOL RES, V44, P7, DOI 10.1006/phrs.2001.0837; Costes S, 2015, MOL ENDOCRINOL, V29, P682, DOI 10.1210/me.2014-1293; de la Puerta C, 2007, FOOD CHEM, V104, P609, DOI 10.1016/j.foodchem.2006.12.010; Delgado J, 2013, J ANIM PHYSIOL AN N, V97, P137, DOI 10.1111/j.1439-0396.2011.01251.x; DeMuro RL, 2000, J CLIN PHARMACOL, V40, P781, DOI 10.1177/00912700022009422; Deng GF, 2013, J FUNCT FOODS, V5, P260, DOI 10.1016/j.jff.2012.10.015; Deng GF, 2013, CRIT REV FOOD SCI, V53, P296, DOI 10.1080/10408398.2010.529624; Deng YY, 2016, MINI-REV MED CHEM, V16, P917, DOI 10.2174/1389557516666160304151233; Dinet V, 2007, J PINEAL RES, V42, P83, DOI 10.1111/j.1600-079X.2006.00387.x; Ding K, 2014, FREE RADICAL BIO MED, V73, P1, DOI 10.1016/j.freeradbiomed.2014.04.031; Dominguez-Rodriguez A, 2016, INT J CARDIOL, V221, P359, DOI 10.1016/j.ijcard.2016.07.056; Droge W, 2002, PHYSIOL REV, V82, P47; DUBBELS R, 1995, J PINEAL RES, V18, P28, DOI 10.1111/j.1600-079X.1995.tb00136.x; Edgar RS, 2012, NATURE, V485, P459, DOI 10.1038/nature11088; EDMONDS KE, 1995, GEN COMP ENDOCR, V99, P265, DOI 10.1006/gcen.1995.1110; Elbe H, 2015, HUM EXP TOXICOL, V34, P100, DOI 10.1177/0960327114531995; Engler AC, 2012, EUR J PEDIATR, V171, P729, DOI 10.1007/s00431-011-1659-3; Escames G, 2006, EXP GERONTOL, V41, P1165, DOI 10.1016/j.exger.2006.09.002; Escriva L, 2016, J INSECT PHYSIOL, V86, P48, DOI 10.1016/j.jinsphys.2016.01.003; Espino J, 2011, WORLD J DIABETES, V2, P82, DOI 10.4239/wjd.v2.i6.82; ESQUIFINO AI, 1987, J STEROID BIOCHEM, V27, P1089; Evely KM, 2016, SYNAPSE, V70, P181, DOI 10.1002/syn.21892; Fardet A, 2010, NUTR RES REV, V23, P65, DOI 10.1017/S0954422410000041; Faria JA, 2013, AM J PHYSIOL-ENDOC M, V305, pE230, DOI 10.1152/ajpendo.00094.2013; Favero G, 2015, NUTR RES, V35, P891, DOI 10.1016/j.nutres.2015.07.001; Fernandes PACM, 2006, J PINEAL RES, V41, P344, DOI 10.1111/j.1600-079X.2006.00373.x; Fernandez-Pachon MS, 2014, J PINEAL RES, V56, P31, DOI 10.1111/jpi.12093; Ferrari CKB, 2004, BIOGERONTOLOGY, V5, P275, DOI 10.1007/s10522-004-2566-z; Food Standards Australia New Zealand (FSANZ), 2013, 9 FOOD STAND AUSTR N; Fourtillan JB, 2000, BIOPHARM DRUG DISPOS, V21, P15, DOI 10.1002/1099-081X(200001)21:1&lt;15::AID-BDD215&gt;3.0.CO;2-H; Fu L, 2010, MOLECULES, V15, P8602, DOI 10.3390/molecules15128602; Gao Y., 2017, J PINEAL RES, P62; Garcia JA, 2015, FASEB J, V29, P3863, DOI 10.1096/fj.15-273656; Garcia-Maurino S, 1999, LIFE SCI, V65, P2143, DOI 10.1016/S0024-3205(99)00479-8; Garcia-Moreno H, 2013, J PINEAL RES, V55, P26, DOI 10.1111/jpi.12005; GarciaPerganeda A, 1997, J IMMUNOL, V159, P3774; Ge DX, 2013, J PINEAL RES, V55, P377, DOI 10.1111/jpi.12084; Ghosh S, 2014, THERIOGENOLOGY, V82, P1121, DOI 10.1016/j.theriogenology.2014.07.035; Gilmore TD, 2006, ONCOGENE, V25, P6680, DOI 10.1038/sj.onc.1209954; Girouard H, 2004, AM J HYPERTENS, V17, P947, DOI 10.1016/j.amjhyper.2004.06.009; Girouard H, 2003, J HYPERTENS, V21, P179, DOI 10.1097/00004872-200301000-00028; Gitto E, 2001, PEDIATR RES, V50, P756, DOI 10.1203/00006450-200112000-00021; Gitto E, 2004, J PEDIATR SURG, V39, P184, DOI 10.1016/j.jpedsurg.2003.10.003; Gitto E, 2004, J PINEAL RES, V36, P250, DOI 10.1111/j.1600-079X.2004.00124.x; Gitto E, 2001, J PHARM PHARMACOL, V53, P1393, DOI 10.1211/0022357011777747; Gitto E, 2012, J PINEAL RES, V52, P291, DOI 10.1111/j.1600-079X.2011.00941.x; Gonzalez-Flores D, 2012, FOOD FUNCT, V3, P34, DOI 10.1039/c1fo10146c; Gonzalez-Flores D, 2011, J FOOD NUTR RES-SLOV, V50, P229; Gonzalez-Gomez D, 2009, EUR FOOD RES TECHNOL, V229, P223, DOI 10.1007/s00217-009-1042-z; Gringras P, 2012, BRIT MED J, V345, DOI 10.1136/bmj.e6664; Grossman E, 2006, AM J MED, V119, P898, DOI 10.1016/j.amjmed.2006.02.002; Guo BY, 2012, FASEB J, V26, P3453, DOI 10.1096/fj.12-205781; Guo QY, 2015, ACTA HISTOCHEM, V117, P559, DOI 10.1016/j.acthis.2015.05.002; Guo YJ, 2012, FOOD FUNCT, V3, P1195, DOI 10.1039/c2fo30110e; Gurses I, 2014, PATHOL RES PRACT, V210, P863, DOI 10.1016/j.prp.2014.08.006; Han D, 2016, J PINEAL RES, V60, P178, DOI 10.1111/jpi.12299; Hardeland R, 2006, INT J BIOCHEM CELL B, V38, P313, DOI 10.1016/j.biocel.2005.08.020; Hardeland R, 2013, J PINEAL RES, V55, P325, DOI 10.1111/jpi.12090; Hardeland R, 2012, SCI WORLD J, DOI 10.1100/2012/640389; HATTORI A, 1995, BIOCHEM MOL BIOL INT, V35, P627; Hernandez-Plata E, 2015, TOXICOL LETT, V233, P78, DOI 10.1016/j.toxlet.2015.01.009; Hernandez-Ruiz J, 2008, J AGR FOOD CHEM, V56, P10567, DOI 10.1021/jf8022063; Hernandez-Ruiz J, 2005, J PINEAL RES, V39, P137, DOI 10.1111/j.1600-079X.2005.00226.x; Hevia D, 2015, J PINEAL RES, V58, P234, DOI 10.1111/jpi.12210; Hibaoui Y, 2011, J PINEAL RES, V51, P163, DOI 10.1111/j.1600-079X.2011.00871.x; Holliman BJ, 1997, SOUTHERN MED J, V90, P451, DOI 10.1097/00007611-199704000-00020; Hosseinian FS, 2008, FOOD CHEM, V109, P916, DOI 10.1016/j.foodchem.2007.12.083; Hsu CH, 2000, FREE RADICAL BIO MED, V28, P636, DOI 10.1016/S0891-5849(99)00277-4; Hu JQ, 2017, J PINEAL RES, V62, DOI 10.1111/jpi.12368; Hu ZP, 2013, J PINEAL RES, V55, P388, DOI 10.1111/jpi.12085; Hung MW, 2013, J PINEAL RES, V55, P247, DOI 10.1111/jpi.12067; Ikeno T, 2015, HIPPOCAMPUS, V25, P142, DOI 10.1002/hipo.22358; Iriti M, 2006, MED HYPOTHESES, V67, P833, DOI 10.1016/j.mehy.2006.03.049; Iriti M, 2006, J SCI FOOD AGR, V86, P1432, DOI 10.1002/jsfa.2537; Rodriguez-Naranjo MI, 2011, J FOOD COMPOS ANAL, V24, P603, DOI 10.1016/j.jfca.2010.12.009; Rodriguez-Naranjo MI, 2011, FOOD CHEM, V126, P1608, DOI 10.1016/j.foodchem.2010.12.038; Tapia MI, 2013, J FOOD COMPOS ANAL, V31, P232, DOI 10.1016/j.jfca.2013.06.004; Jahnke G, 1999, TOXICOL SCI, V50, P271, DOI 10.1093/toxsci/50.2.271; Jimenez-Aranda A, 2013, J PINEAL RES, V55, P416, DOI 10.1111/jpi.12089; Johnston JD, 2006, ENDOCRINOLOGY, V147, P959, DOI 10.1210/en.2005-1100; Karabulut-Bulan O, 2015, BIOL TRACE ELEM RES, V168, P141, DOI 10.1007/s12011-015-0320-9; Karunanithi D, 2014, J FOOD SCI TECH MYS, V51, P805, DOI 10.1007/s13197-013-1221-6; Kelestimur H, 2012, BRAIN RES, V1435, P24, DOI 10.1016/j.brainres.2011.11.040; KENNAWAY DJ, 1992, J CLIN ENDOCR METAB, V75, P367, DOI 10.1210/jc.75.2.367; Kennaway DJ, 1997, J PINEAL RES, V22, P107, DOI 10.1111/j.1600-079X.1997.tb00311.x; Kepka M, 2015, DEV COMP IMMUNOL, V53, P179, DOI 10.1016/j.dci.2015.07.011; Keskin I, 2015, INT J DEV NEUROSCI, V41, P1, DOI 10.1016/j.ijdevneu.2014.12.002; Khaldy H, 2000, J PINEAL RES, V29, P100, DOI 10.1034/j.1600-079X.2000.290206.x; Kim YO, 2000, INT J IMMUNOPHARMACO, V22, P275, DOI 10.1016/S0192-0561(99)00082-X; Kirakosyan A, 2009, FOOD CHEM, V115, P20, DOI 10.1016/j.foodchem.2008.11.042; Koc GE, 2016, INT J RADIAT BIOL, V92, P590, DOI 10.1080/09553002.2016.1206223; Kocadagli T, 2014, FOOD CHEM, V153, P151, DOI 10.1016/j.foodchem.2013.12.036; Kose O, 2016, J PERIODONTOL, V87, pE82, DOI 10.1902/jop.2016.150541; Koyama FC, 2014, INT J MOL SCI, V15, P22320, DOI 10.3390/ijms151222320; Lardone PJ, 2010, CELL MOL LIFE SCI, V67, P3163, DOI 10.1007/s00018-010-0374-y; Lee EJ, 2005, J PINEAL RES, V38, P42, DOI 10.1111/j.1600-079X.2004.00173.x; Lei Q, 2013, J PINEAL RES, V55, P443, DOI 10.1111/jpi.12096; Lemoine P, 2012, EXPERT OPIN PHARMACO, V13, P895, DOI 10.1517/14656566.2012.667076; Leon J, 2006, J NEUROCHEM, V98, P2023, DOI 10.1111/j.1471-4159.2006.04029.x; LERNER AB, 1958, J AM CHEM SOC, V80, P2587, DOI 10.1021/ja01543a060; Letra-Vilela R, 2016, MOL CELL ENDOCRINOL, V434, P238, DOI 10.1016/j.mce.2016.07.012; Li AN, 2014, NUTRIENTS, V6, P6020, DOI 10.3390/nu6126020; Li AN, 2014, J FUNCT FOODS, V6, P319, DOI 10.1016/j.jff.2013.10.022; Li F, 2013, J FUNCT FOODS, V5, P1298, DOI 10.1016/j.jff.2013.04.016; Li F, 2013, FOOD FUNCT, V4, P530, DOI 10.1039/c2fo30252g; Li JG, 2016, EXP THER MED, V11, P2385, DOI 10.3892/etm.2016.3215; Li M, 2016, J PINEAL RES, V61, P353, DOI 10.1111/jpi.12353; Li RY, 2016, BIOL TRACE ELEM RES, V170, P152, DOI 10.1007/s12011-015-0449-6; Li S, 2013, IND CROP PROD, V51, P289, DOI 10.1016/j.indcrop.2013.09.017; Li Y, 2016, INT J MOL SCI, V17, DOI 10.3390/ijms17081258; Lim HD, 2012, J PINEAL RES, V53, P225, DOI 10.1111/j.1600-079X.2012.00991.x; Lin YW, 2016, J PINEAL RES, V60, P277, DOI 10.1111/jpi.12308; Lissoni P, 1998, NAT IMMUN, V16, P178, DOI 10.1159/000069444; Lissoni P, 2003, J PINEAL RES, V35, P12, DOI 10.1034/j.1600-079X.2003.00032.x; Liu Z., 2016, J PINEAL RES; Lopez Gonzalez M A, 1998, Acta Otorrinolaringol Esp, V49, P625; Lu JJ, 2016, ONCOTARGET, V7, P2985, DOI 10.18632/oncotarget.6407; Lundmark PO, 2007, EXP EYE RES, V84, P1021, DOI 10.1016/j.exer.2006.10.018; Madhu P, 2016, DRUG CHEM TOXICOL, V39, P137, DOI 10.3109/01480545.2015.1055359; Maldonado MD, 2016, J CELL BIOCHEM, V117, P1926, DOI 10.1002/jcb.25491; Maldonado MD, 2009, CLIN NUTR, V28, P188, DOI 10.1016/j.clnu.2009.02.001; Manchester LC, 2000, LIFE SCI, V67, P3023, DOI 10.1016/S0024-3205(00)00896-1; Markus RP, 2013, INT J MOL SCI, V14, P10979, DOI 10.3390/ijms140610979; Martinez-Campa C, 2009, BRIT J CANCER, V101, P1613, DOI 10.1038/sj.bjc.6605336; Mayo JC, 2005, J NEUROIMMUNOL, V165, P139, DOI 10.1016/j.jneuroim.2005.05.002; Mayo JC, 2002, CELL MOL LIFE SCI, V59, P1706, DOI 10.1007/PL00012498; McFadden E, 2014, AM J EPIDEMIOL, V180, P245, DOI 10.1093/aje/kwu117; Mehrzadi S., 2016, CAN J PHYSL PHARM; Mercolini L, 2012, J PINEAL RES, V53, P21, DOI 10.1111/j.1600-079X.2011.00967.x; Michurina SV, 2016, B EXP BIOL MED+, V162, P269, DOI 10.1007/s10517-016-3592-y; Milagres MP, 2014, J SCI FOOD AGR, V94, P1688, DOI 10.1002/jsfa.6480; Min KJ, 2012, J PINEAL RES, V52, P296, DOI 10.1111/j.1600-079X.2011.00943.x; Miyamoto M, 2009, CNS NEUROSCI THER, V15, P32, DOI 10.1111/j.1755-5949.2008.00066.x; Mohseni M, 2012, MUTAT RES-FUND MOL M, V738, P19, DOI 10.1016/j.mrfmmm.2012.08.006; Montilla P, 2001, J PINEAL RES, V31, P138, DOI 10.1034/j.1600-079x.2001.310207.x; MORREY KM, 1994, J IMMUNOL, V153, P2671; Mukda S, 2016, NEUROSCI LETT, V621, P39, DOI 10.1016/j.neulet.2016.04.013; Murch SJ, 1997, LANCET, V350, P1598, DOI 10.1016/S0140-6736(05)64014-7; Muszynska B, 2016, FOOD CHEM, V199, P509, DOI 10.1016/j.foodchem.2015.12.041; Muszynska B, 2012, FOOD CHEM, V132, P455, DOI 10.1016/j.foodchem.2011.11.021; Naguib M, 2000, ANESTH ANALG, V91, P473, DOI 10.1097/00000539-200008000-00046; Nagy AD, 2015, CHRONOBIOL INT, V32, P447, DOI 10.3109/07420528.2014.992525; Najeeb S, 2016, KAOHSIUNG J MED SCI, V32, P391, DOI 10.1016/j.kjms.2016.06.005; Navarro-Alarcon M, 2014, FOOD FUNCT, V5, P512, DOI 10.1039/c3fo60389j; Nduhirabandi F, 2014, J PINEAL RES, V57, P317, DOI 10.1111/jpi.12171; Niranjan R, 2012, FREE RADICAL RES, V46, P1167, DOI 10.3109/10715762.2012.697626; Oba S, 2008, J PINEAL RES, V45, P17, DOI 10.1111/j.1600-079X.2007.00549.x; Okatani Y, 1997, J PINEAL RES, V22, P163, DOI 10.1111/j.1600-079X.1997.tb00318.x; Okatani Y, 2003, INT J BIOCHEM CELL B, V35, P367, DOI 10.1016/S1357-2725(02)00260-1; Okazaki M, 2009, J PINEAL RES, V46, P338, DOI 10.1111/j.1600-079X.2009.00668.x; Oladi E, 2014, SPECTROCHIM ACTA A, V132, P326, DOI 10.1016/j.saa.2014.05.010; Ordonez R, 2014, J PINEAL RES, V56, P20, DOI 10.1111/jpi.12092; Otway DT, 2011, DIABETES, V60, P1577, DOI 10.2337/db10-1098; Oxenkrug G, 2001, ANN NY ACAD SCI, V939, P190; Padumanonda T, 2014, DARU, V22, DOI 10.1186/2008-2231-22-6; Pandi-Perumal SR, 2007, NAT CLIN PRACT NEURO, V3, P221, DOI 10.1038/ncpneuro0467; Pandi-Perumal SR, 2013, NEUROTOX RES, V23, P267, DOI 10.1007/s12640-012-9337-4; Pandi-Perumal SR, 2005, EXP GERONTOL, V40, P911, DOI 10.1016/j.exger.2005.08.009; Paredes SD, 2014, HORM MOL BIOL CLIN I, V18, P79, DOI 10.1515/hmbci-2014-0016; Pazar A, 2016, J PINEAL RES, V60, P74, DOI 10.1111/jpi.12292; Pechanova O, 2014, INT J MOL SCI, V15, P17920, DOI 10.3390/ijms151017920; Perkins ND, 2007, NAT REV MOL CELL BIO, V8, P49, DOI 10.1038/nrm2083; Permpoonputtana K, 2013, NEUROTOX RES, V23, P189, DOI 10.1007/s12640-012-9350-7; POEGGELER B, 1993, J PINEAL RES, V14, P151, DOI 10.1111/j.1600-079X.1993.tb00498.x; Pontes GN, 2006, J PINEAL RES, V41, P136, DOI 10.1111/j.1600-079X.2006.00345.x; Pothinuch P, 2011, FOOD CHEM, V128, P415, DOI 10.1016/j.foodchem.2011.03.045; Provinciali M, 1996, MECH AGEING DEV, V90, P1, DOI 10.1016/0047-6374(96)01746-0; Qiao YF, 2016, MOL MED REP, V13, P21, DOI 10.3892/mmr.2015.4495; Ramakrishna A, 2012, J PINEAL RES, V52, P470, DOI 10.1111/j.1600-079X.2011.00964.x; Rao MV, 2010, FOOD CHEM TOXICOL, V48, P7, DOI 10.1016/j.fct.2009.06.038; Reinholds I, 2016, J CHROMATOGR SCI, V54, P977, DOI 10.1093/chromsci/bmw030; Reiter RJ, 2005, EXP BIOL MED, V230, P104; Reiter RJ, 2002, ANN NY ACAD SCI, V957, P341, DOI 10.1111/j.1749-6632.2002.tb02938.x; Reiter RJ, 2005, NUTRITION, V21, P920, DOI 10.1016/j.nut.2005.02.005; Reiter RJ, 2001, NUTR REV, V59, P286, DOI 10.1111/j.1753-4887.2001.tb07018.x; Ressmeyer AR, 2003, REDOX REP, V8, P205, DOI 10.1179/135100003225002709; Rexhaj E, 2015, AM J PHYSIOL-HEART C, V309, pH1151, DOI 10.1152/ajpheart.00621.2014; Riga P, 2014, FOOD CHEM, V156, P347, DOI 10.1016/j.foodchem.2014.01.117; Rodenbeck A, 2001, REV NEUROL-FRANCE, V157, pS57; Rodgers JT, 2005, NATURE, V434, P113, DOI 10.1038/nature03354; Sae-Teaw M, 2013, J PINEAL RES, V55, P58, DOI 10.1111/jpi.12025; Sagrillo-Fagundes L, 2016, CURR PHARM DESIGN, V22, P978, DOI 10.2174/1381612822666151214104624; Salmanoglu DS, 2016, REDOX BIOL, V8, P199, DOI 10.1016/j.redox.2015.11.007; Schernhammer ES, 2009, AM J CLIN NUTR, V90, P975, DOI 10.3945/ajcn.2009.27826; Seabra WDV, 2000, J PINEAL RES, V29, P193; Sehajpal J, 2014, J SURG RES, V191, P441, DOI 10.1016/j.jss.2014.04.025; Setyaningsih W, 2015, J AGR FOOD CHEM, V63, P1107, DOI 10.1021/jf505106m; Shah S. A., 2016, CNS NEUROSCI THER; Shao GX, 2015, INT IMMUNOPHARMACOL, V29, P263, DOI 10.1016/j.intimp.2015.11.011; Sharabiani MTA, 2011, BIOMARKERS, V16, P243, DOI 10.3109/1354750X.2010.547948; SHARMA M, 1989, BIOL PSYCHIAT, V25, P305, DOI 10.1016/0006-3223(89)90178-9; She MH, 2014, EUR J PHARMACOL, V727, P60, DOI 10.1016/j.ejphar.2014.01.037; Shin IS, 2014, J PINEAL RES, V56, P398, DOI 10.1111/jpi.12127; Shirakawa S, 1998, PSYCHIAT CLIN NEUROS, V52, P266, DOI 10.1111/j.1440-1819.1998.tb01067.x; Silva SO, 2004, J NEUROIMMUNOL, V156, P146, DOI 10.1016/j.jneuroim.2004.07.015; Simko F, 2007, J PINEAL RES, V42, P319, DOI 10.1111/j.1600-079X.2007.00436.x; Simopoulos AP, 2005, J PINEAL RES, V39, P331, DOI 10.1111/j.1600-079X.2005.00269.x; Singh AK, 2014, EXP GERONTOL, V60, P72, DOI 10.1016/j.exger.2014.09.017; Singh AK, 2014, INDIAN J EXP BIOL, V52, P467; Singh M, 2014, DRUG DISCOV TODAY, V19, P1410, DOI 10.1016/j.drudis.2014.04.014; Sohn EJ, 2015, J CANCER, V6, P19, DOI 10.7150/jca.9591; Sonmez MF, 2009, TOXICOL IND HEALTH, V25, P385, DOI 10.1177/0748233709106444; Srinivasan V, 2009, INT J NEUROSCI, V119, P821, DOI 10.1080/00207450802328607; Stacchiotti A, 2014, PLOS ONE, V9, DOI 10.1371/journal.pone.0111141; Stage PW, 2010, ELECTROPHORESIS, V31, P2242, DOI 10.1002/elps.200900782; Sturtz M, 2011, FOOD CHEM, V127, P1329, DOI 10.1016/j.foodchem.2011.01.093; Sturgeon SR, 2012, CANCER CAUSE CONTROL, V23, P547, DOI 10.1007/s10552-012-9912-2; Suke SG, 2008, INDIAN J BIOCHEM BIO, V45, P278; Sun C, 2007, CELL METAB, V6, P307, DOI 10.1016/j.cmet.2007.08.014; Sun H, 2016, LIPIDS HEALTH DIS, V15, DOI 10.1186/s12944-016-0370-9; Sun XC, 2016, MOL MED REP, V13, P3936, DOI 10.3892/mmr.2016.4991; Szewczyk-Golec K, 2015, J PINEAL RES, V59, P277, DOI 10.1111/jpi.12257; Takaesu Y, 2015, CHRONOBIOL INT, V32, P875, DOI 10.3109/07420528.2015.1048869; Takayama H, 2003, ENDOCR J, V50, P37, DOI 10.1507/endocrj.50.37; Tamura H, 2014, J OBSTET GYNAECOL RE, V40, P1, DOI 10.1111/jog.12177; Tan DX, 2007, J PINEAL RES, V42, P28, DOI 10.1111/j.1600-079X.2006.00407.x; Tan DX, 2016, MED HYPOTHESES, V86, P3, DOI 10.1016/j.mehy.2015.11.018; Tan DX, 2014, J PINEAL RES, V57, P213, DOI 10.1111/jpi.12152; Tan DX, 2003, J PINEAL RES, V34, P249, DOI 10.1034/j.1600-079X.2003.00037.x; Tao JY, 2016, REPROD BIOL, V16, P212, DOI 10.1016/j.repbio.2016.06.001; Tesoriere L, 2001, J PINEAL RES, V31, P114, DOI 10.1034/j.1600-079x.2001.310204.x; Tola EN, 2013, REPROD FERT DEVELOP, V25, P746, DOI 10.1071/RD12144; Torres-Farfan C, 2006, J PINEAL RES, V40, P64, DOI 10.1111/j.1600-079X.2005.00279.x; Tresguerres IF, 2014, REJUV RES, V17, P341, DOI 10.1089/rej.2013.1542; Urata Y, 1999, FREE RADICAL BIO MED, V27, P838, DOI 10.1016/S0891-5849(99)00131-8; Vakkuri O, 1996, EUR J ENDOCRINOL, V135, P188, DOI 10.1530/eje.0.1350188; VanKirk T, 2017, J COMP PHYSIOL B, V187, P63, DOI 10.1007/s00360-016-1019-8; VAUGHAN MK, 1987, AM J ANAT, V179, P131, DOI 10.1002/aja.1001790205; Venegas C, 2011, J AGR FOOD CHEM, V59, P12102, DOI 10.1021/jf203428t; Vimala PV, 2014, MED HYPOTHESES, V82, P105, DOI 10.1016/j.mehy.2013.11.017; Vishwas DK, 2013, J PHOTOCH PHOTOBIO B, V128, P107, DOI 10.1016/j.jphotobiol.2013.08.018; Vishwas DK, 2013, EXP GERONTOL, V48, P168, DOI 10.1016/j.exger.2012.11.012; Vitalini S, 2013, J PINEAL RES, V54, P322, DOI 10.1111/jpi.12028; Vitalini S, 2011, J PINEAL RES, V51, P331, DOI 10.1111/j.1600-079X.2011.00893.x; Wahab MHA, 2000, TUMORI, V86, P157; WALDHAUSER F, 1988, J CLIN ENDOCR METAB, V66, P648, DOI 10.1210/jcem-66-3-648; Waldhauser F, 1998, EXP GERONTOL, V33, P759, DOI 10.1016/S0531-5565(98)00054-0; Wang C, 2016, J FOOD SCI, V81, pM958, DOI 10.1111/1750-3841.13263; [王京生 WANG Jing-sheng], 2009, [中华创伤杂志, Chinese Journal of Trauma], V25, P20; Wang L, 2014, J PINEAL RES, V56, P134, DOI 10.1111/jpi.12105; Wang YM, 2012, CANCER CHEMOTH PHARM, V69, P1213, DOI 10.1007/s00280-012-1828-8; Waseem M, 2016, MITOCHONDRION, V30, P168, DOI 10.1016/j.mito.2016.08.001; Watanabe M, 2008, J OBSTET GYNAECOL RE, V34, P567, DOI 10.1111/j.1447-0756.2008.00818.x; Wehr TA, 2001, ARCH GEN PSYCHIAT, V58, P1108, DOI 10.1001/archpsyc.58.12.1108; Wei JY, 2015, J PINEAL RES, V58, P429, DOI 10.1111/jpi.12226; West A, 2013, MOL ENDOCRINOL, V27, P979, DOI 10.1210/me.2012-1366; WHO, 2014, GLOBAL STATUS REPORT ON VIOLENCE PREVENTION 2014, P1; WHO, 2016, GLOB REP DIAB; Wierrani F., 1997, Journal of Obstetrics and Gynaecology (Abingdon), V17, P449; Willis GL, 2008, REV NEUROSCIENCE, V19, P245; Wilson BJ, 2010, MOL ENDOCRINOL, V24, P1349, DOI 10.1210/me.2009-0441; Winiarska K, 2014, CHEM-BIOL INTERACT, V218, P12, DOI 10.1016/j.cbi.2014.04.005; WITHYACHUMNARNKUL B, 1990, J INTERFERON RES, V10, P403, DOI 10.1089/jir.1990.10.403; Wolf K, 2016, PLOS ONE, V11, DOI 10.1371/journal.pone.0147664; Wongchitrat P, 2016, NEUROCHEM INT, V100, P97, DOI 10.1016/j.neuint.2016.09.006; World Health Organization, CARDIOVASCULAR DIS; World Health Organization, OB OV; Wright B, 2011, J AUTISM DEV DISORD, V41, P175, DOI 10.1007/s10803-010-1036-5; Wu QB, 2014, J MOL NEUROSCI, V54, P714, DOI 10.1007/s12031-014-0430-4; Wu SM, 2016, J PINEAL RES, V60, P142, DOI 10.1111/jpi.12295; Xia MZ, 2012, J PINEAL RES, V53, P325, DOI 10.1111/j.1600-079X.2012.01002.x; Yadav SK, 2014, ZOOLOGY, V117, P261, DOI 10.1016/j.zool.2014.01.003; Yang B, 2015, J SURG RES, V194, P273, DOI 10.1016/j.jss.2014.11.018; Yang GH, 2014, J PINEAL RES, V57, P451, DOI 10.1111/jpi.12185; Yang Y, 2016, J PINEAL RES, V60, P228, DOI 10.1111/jpi.12306; Yang Y, 2015, J PINEAL RES, V58, P61, DOI 10.1111/jpi.12193; Yang Y, 2013, J PINEAL RES, V55, P275, DOI 10.1111/jpi.12070; Yi CH, 2014, PLOS ONE, V9, DOI 10.1371/journal.pone.0099943; Yildirimturk S, 2016, J APPL ORAL SCI, V24, P239, DOI 10.1590/1678-775720150570; Yilmaz C, 2014, J AGR FOOD CHEM, V62, P2900, DOI 10.1021/jf500294b; Yu LM, 2015, J PINEAL RES, V59, P376, DOI 10.1111/jpi.12269; Yun SM, 2016, MOL CELL ENDOCRINOL, V422, P64, DOI 10.1016/j.mce.2015.11.016; Zavodnik IB, 2011, J PHYSIOL PHARMACOL, V62, P421; Zephy D, 2015, DIABETES METAB SYND, V9, P127, DOI 10.1016/j.dsx.2014.09.018; Zhang HJ, 2014, J PINEAL RES, V57, P269, DOI 10.1111/jpi.12167; Zhang JJ, 2016, MOLECULES, V21, DOI 10.3390/molecules21070938; Zhang Miao, 2014, Chinese Medical Sciences Journal, V29, P107; Zhang SM, 2016, ALZHEIMERS RES THER, V8, DOI 10.1186/s13195-016-0206-x; Zhang YJ, 2015, MOLECULES, V20, P21138, DOI 10.3390/molecules201219753; Zhang Y, 2017, ONCOTARGET, V8, P3773, DOI 10.18632/oncotarget.13931; Zhao J, 2015, AM J PHYSIOL-RENAL, V308, pF1474, DOI 10.1152/ajprenal.00512.2014; Zhao Y, 2013, J PINEAL RES, V55, P79, DOI 10.1111/jpi.12044; Zheng J, 2016, NUTRIENTS, V8, DOI 10.3390/nu8080495; ZHOU Y, 2016, NUTRIENTS, V8; Zhou Y, 2016, NUTRIENTS, V8, DOI 10.3390/nu8080515; Zielin Ski H., 2001, BIOL ACTIVE PHYTOCHE; Ziolko E, 2015, J BIOL REG HOMEOS AG, V29, P823</t>
  </si>
  <si>
    <t>Badria Farid A., 2002, Journal of Medicinal Food, V5, P153, DOI 10.1089/10966200260398189; Boden MJ, 2013, PROG BIOPHYS MOL BIO, V113, P387, DOI 10.1016/j.pbiomolbio.2013.01.003; CAVALLO A, 1987, HORM RES, V27, P69, DOI 10.1159/000180790; Christofides J, 2006, J NEUROCHEM, V97, P1078, DOI 10.1111/j.1471-4159.2006.03807.x; Dardente H, 2012, J NEUROENDOCRINOL, V24, P249, DOI 10.1111/j.1365-2826.2011.02250.x; Dawson D, 1996, J PINEAL RES, V20, P192, DOI 10.1111/j.1600-079X.1996.tb00258.x; DeMuro RL, 2000, J CLIN PHARMACOL, V40, P781, DOI 10.1177/00912700022009422; DUBBELS R, 1995, J PINEAL RES, V18, P28, DOI 10.1111/j.1600-079X.1995.tb00136.x; Dubocovich ML, 2010, PHARMACOL REV, V62, P343, DOI 10.1124/pr.110.002832; FELLENBERG AJ, 1980, ENDOCR RES COMMUN, V7, P167, DOI 10.3109/07435808009065970; Fernandez-Pachon MS, 2014, J PINEAL RES, V56, P31, DOI 10.1111/jpi.12093; Fourtillan JB, 2000, BIOPHARM DRUG DISPOS, V21, P15, DOI 10.1002/1099-081X(200001)21:1&lt;15::AID-BDD215&gt;3.0.CO;2-H; Garcia-Moreno H, 2013, J PINEAL RES, V55, P26, DOI 10.1111/jpi.12005; Garrido M, 2013, J NUTR HEALTH AGING, V17, P553, DOI 10.1007/s12603-013-0029-4; Garrido M, 2010, J GERONTOL A-BIOL, V65, P909, DOI 10.1093/gerona/glq099; Gonzalez-Flores D, 2012, FOOD FUNCT, V3, P34, DOI 10.1039/c1fo10146c; Gonzalez-Flores D, 2011, J FOOD NUTR RES-SLOV, V50, P229; Gonzalez-Gomez D, 2009, EUR FOOD RES TECHNOL, V229, P223, DOI 10.1007/s00217-009-1042-z; GREENBLATT DJ, 1976, J CLIN PHARMACOL, V16, P321, DOI 10.1002/j.1552-4604.1976.tb01527.x; HATTORI A, 1995, BIOCHEM MOL BIOL INT, V35, P627; HIRATA F, 1974, J BIOL CHEM, V249, P1311; Howatson G, 2012, EUR J NUTR, V51, P909, DOI 10.1007/s00394-011-0263-7; Huang X, 2011, CRIT REV FOOD SCI, V51, P269, DOI 10.1080/10408398.2010.529193; HUETHER G, 1992, PSYCHOPHARMACOLOGY, V109, P422, DOI 10.1007/BF02247718; Johns NP, 2013, J AGR FOOD CHEM, V61, P913, DOI 10.1021/jf300359a; JONES RL, 1969, CLIN CHIM ACTA, V26, P281, DOI 10.1016/0009-8981(69)90379-9; Keijzer H, 2014, SLEEP MED REV, V18, P333, DOI 10.1016/j.smrv.2013.12.001; Kocadagli T, 2014, FOOD CHEM, V153, P151, DOI 10.1016/j.foodchem.2013.12.036; LANE EA, 1985, J CLIN ENDOCR METAB, V61, P1214, DOI 10.1210/jcem-61-6-1214; Li CY, 2013, J PINEAL RES, V54, P100, DOI 10.1111/jpi.12003; Ma XC, 2005, DRUG METAB DISPOS, V33, P489, DOI 10.1124/dmd.104.002410; Maldonado MD, 2009, CLIN NUTR, V28, P188, DOI 10.1016/j.clnu.2009.02.001; Oba S, 2008, J PINEAL RES, V45, P17, DOI 10.1111/j.1600-079X.2007.00549.x; Paredes SD, 2009, J EXP BOT, V60, P57, DOI 10.1093/jxb/ern284; Peng HT, 2013, INT J PHARMACEUT, V458, P156, DOI 10.1016/j.ijpharm.2013.09.033; Perera V, 2012, CLIN PHARMACOL THER, V92, P511, DOI 10.1038/clpt.2012.139; Pierpaoli W, 1995, MELATONIN MIRACLE; Reiter RJ, 2005, NUTRITION, V21, P920, DOI 10.1016/j.nut.2005.02.005; Reiter RJ, 2010, PROG BRAIN RES, V181, P127, DOI 10.1016/S0079-6123(08)81008-4; Sae-Teaw M, 2013, J PINEAL RES, V55, P58, DOI 10.1111/jpi.12025; Tan DX, 2012, J EXP BOT, V63, P577, DOI 10.1093/jxb/err256; Gomez FJV, 2013, ELECTROPHORESIS, V34, P1749, DOI 10.1002/elps.201200569</t>
  </si>
  <si>
    <t>Arnao M. B., 2014, ADV BOT, V2014, P1, DOI [10.1155/2014/815769, DOI 10.1155/2014/815769]; Arnao MB, 2015, J PINEAL RES, V59, P133, DOI 10.1111/jpi.12253; Arnao MB, 2014, TRENDS PLANT SCI, V19, P789, DOI 10.1016/j.tplants.2014.07.006; BALEMANS MGM, 1983, J NEURAL TRANSM, V58, P121, DOI 10.1007/BF01249130; BELL EA, 1966, NATURE, V210, P529, DOI 10.1038/210529a0; BERLIN J, 1993, TRANSGENIC RES, V2, P336, DOI 10.1007/BF01976175; Byeon Y, 2016, J PINEAL RES, V61, P198, DOI 10.1111/jpi.12339; Byeon Y, 2016, APPL MICROBIOL BIOT, V100, P6683, DOI 10.1007/s00253-016-7458-z; Byeon Y, 2016, J PINEAL RES, V60, P348, DOI 10.1111/jpi.12317; Byeon Y, 2016, J PINEAL RES, V60, P65, DOI 10.1111/jpi.12289; Byeon Y, 2015, J EXP BOT, V66, P6917, DOI 10.1093/jxb/erv396; Byeon Y, 2015, J PINEAL RES, V59, P448, DOI 10.1111/jpi.12274; Byeon Y, 2015, J PINEAL RES, V58, P461, DOI 10.1111/jpi.12231; Byeon Y, 2015, J PINEAL RES, V58, P470, DOI 10.1111/jpi.12232; Byeon Y, 2015, J PINEAL RES, V58, P343, DOI 10.1111/jpi.12220; Byeon Y, 2015, J EXP BOT, V66, P709, DOI 10.1093/jxb/eru357; Byeon Y, 2014, J PINEAL RES, V57, P219, DOI 10.1111/jpi.12160; Byeon Y, 2014, J PINEAL RES, V56, P275, DOI 10.1111/jpi.12120; Byeon Y, 2014, J PINEAL RES, V56, P189, DOI 10.1111/jpi.12111; Byeon Y, 2014, J PINEAL RES, V56, P107, DOI 10.1111/jpi.12103; Byeon Y, 2013, J PINEAL RES, V55, P371, DOI 10.1111/jpi.12080; Byeon Y, 2012, J PINEAL RES, V53, P107, DOI 10.1111/j.1600-079X.2012.00976.x; Cardinali DP, 2012, J PINEAL RES, V52, P365, DOI 10.1111/j.1600-079X.2011.00962.x; Carrasco C, 2015, TURK J BIOL, V39, P822, DOI 10.3906/biy-1504-26; Chen HH, 2016, J PINEAL RES, V61, P52, DOI 10.1111/jpi.12326; DELUCA V, 1989, P NATL ACAD SCI USA, V86, P2582; Di Fiore S, 2002, PLANT PHYSIOL, V129, P1160, DOI 10.1104/pp.010889; Dyda F, 2000, ANNU REV BIOPH BIOM, V29, P81, DOI 10.1146/annurev.biophys.29.1.81; Facchini PJ, 2000, PHYTOCHEMISTRY, V54, P121, DOI 10.1016/S0031-9422(00)00050-9; Falcon J, 2014, P NATL ACAD SCI USA, V111, P314, DOI 10.1073/pnas.1312634110; Feng XY, 2014, TRENDS FOOD SCI TECH, V37, P21, DOI 10.1016/j.tifs.2014.02.001; Fitzpatrick PF, 1999, ANNU REV BIOCHEM, V68, P355, DOI 10.1146/annurev.biochem.68.1.355; Fujiwara T, 2010, J BIOL CHEM, V285, P11308, DOI 10.1074/jbc.M109.091371; Gardana C, 2014, J PINEAL RES, V57, P435, DOI 10.1111/jpi.12183; Hernandez IG, 2015, PLANT PHYSIOL BIOCH, V94, P191, DOI 10.1016/j.plaphy.2015.06.011; Geerlings A, 1999, PLANT CELL REP, V19, P191, DOI 10.1007/s002990050732; Germann SM, 2016, BIOTECHNOL J, V11, P717, DOI 10.1002/biot.201500143; Hardeland R, 2016, FRONT PLANT SCI, V7, DOI 10.3389/fpls.2016.00198; Hardeland R, 2015, J EXP BOT, V66, P627, DOI 10.1093/jxb/eru386; Hasan MK, 2015, FRONT PLANT SCI, V6, DOI 10.3389/fpls.2015.00601; Ibrahim RK, 1998, PLANT MOL BIOL, V36, P1, DOI 10.1023/A:1005939803300; Kang K, 2013, J PINEAL RES, V55, P7, DOI 10.1111/jpi.12011; Kang K, 2011, J PINEAL RES, V50, P304, DOI 10.1111/j.1600-079X.2010.00841.x; Kang K, 2010, J PINEAL RES, V49, P176, DOI 10.1111/j.1600-079X.2010.00783.x; Kang K, 2008, PLANT SIGNAL BEHAV, V3, P389, DOI 10.4161/psb.3.6.5401; Kang K, 2009, PLANT PHYSIOL, V150, P1380, DOI 10.1104/pp.109.138552; Kang K, 2009, APPL MICROBIOL BIOT, V83, P27, DOI 10.1007/s00253-009-1956-1; Kang S, 2007, PLANT CELL REP, V26, P2009, DOI 10.1007/s00299-007-0405-9; Kang S, 2007, PLANTA, V227, P263, DOI 10.1007/s00425-007-0614-z; Kanjanaphachoat P, 2012, PLANT MOL BIOL, V78, P525, DOI 10.1007/s11103-012-9882-5; Kawai Y, 2014, PLANT J, V78, P328, DOI 10.1111/tpj.12479; Koshiba T, 2013, PLANT BIOTECHNOL-NAR, V30, P157, DOI 10.5511/plantbiotechnology.13.0219a; Lee HJ, 2016, J PINEAL RES, V61, P303, DOI 10.1111/jpi.12347; Lee HY, 2016, J PINEAL RES, V60, P327, DOI 10.1111/jpi.12314; Lee HY, 2015, J PINEAL RES, V58, P291, DOI 10.1111/jpi.12214; Lee HY, 2014, J PINEAL RES, V57, P418, DOI 10.1111/jpi.12181; Lee HY, 2014, J PINEAL RES, V57, P262, DOI 10.1111/jpi.12165; Lee K, 2016, J PINEAL RES, V61, P470, DOI 10.1111/jpi.12361; Lei Q, 2013, J PINEAL RES, V55, P443, DOI 10.1111/jpi.12096; Lemaire PA, 2002, PHYTOCHEM ANALYSIS, V13, P333, DOI 10.1002/pca.659; Li H, 2016, J PINEAL RES, V60, P206, DOI 10.1111/jpi.12304; Li LG, 2000, J BIOL CHEM, V275, P6537, DOI 10.1074/jbc.275.9.6537; Liu WH, 2012, PLANTA, V236, P239, DOI 10.1007/s00425-012-1608-z; LopezMeyer M, 1997, PLANT J, V11, P1167, DOI 10.1046/j.1365-313X.1997.11061167.x; Manchester LC, 2015, J PINEAL RES, V59, P403, DOI 10.1111/jpi.12267; Nakatsubo T, 2008, J WOOD SCI, V54, P312, DOI 10.1007/s10086-008-0958-4; NOE W, 1984, PLANT MOL BIOL, V3, P281, DOI 10.1007/BF00017782; Okazaki M, 2010, J PINEAL RES, V49, P239, DOI 10.1111/j.1600-079X.2010.00788.x; Okazaki M, 2009, J PINEAL RES, V46, P373, DOI 10.1111/j.1600-079X.2009.00673.x; Park M, 2008, BIOSCI BIOTECH BIOCH, V72, P2456, DOI 10.1271/bbb.80220; Park S, 2014, J PINEAL RES, V57, P348, DOI 10.1111/jpi.12174; Park S, 2013, J PINEAL RES, V55, P409, DOI 10.1111/jpi.12088; Park S, 2013, J PINEAL RES, V55, P40, DOI 10.1111/jpi.12021; Park S, 2013, J PINEAL RES, V55, P131, DOI 10.1111/jpi.12053; Park S, 2013, J PINEAL RES, V54, P139, DOI 10.1111/j.1600-079X.2012.01019.x; Park S, 2012, J PINEAL RES, V52, P211, DOI 10.1111/j.1600-079X.2011.00930.x; Park S, 2011, APPL MICROBIOL BIOT, V89, P1387, DOI 10.1007/s00253-010-2994-4; Park S, 2010, BIOSCI BIOTECH BIOCH, V74, P2352, DOI 10.1271/bbb.100473; Park S, 2009, PLANTA, V230, P1197, DOI 10.1007/s00425-009-1015-2; RADWANSKI ER, 1995, PLANT CELL, V7, P921, DOI 10.1105/tpc.7.7.921; Reiter RJ, 2015, MOLECULES, V20, P7396, DOI 10.3390/molecules20047396; Reiter RJ, 2013, MINI-REV MED CHEM, V13, P373; Sanchez-Barcelo EJ, 2016, J PINEAL RES, V61, P41, DOI 10.1111/jpi.12340; Schroder G, 2002, PHYTOCHEMISTRY, V59, P1, DOI 10.1016/S0031-9422(01)00421-6; Shi H, 2016, FRONT PLANT SCI, V7, DOI 10.3389/fpls.2016.01124; Shi HT, 2016, J PINEAL RES, V60, P373, DOI 10.1111/jpi.12320; Shi HT, 2015, J PINEAL RES, V59, P334, DOI 10.1111/jpi.12262; Shi HT, 2015, J PINEAL RES, V59, P102, DOI 10.1111/jpi.12244; Shi HT, 2015, J PINEAL RES, V59, P120, DOI 10.1111/jpi.12246; Shi HT, 2015, J EXP BOT, V66, P681, DOI 10.1093/jxb/eru373; Shi HT, 2015, J PINEAL RES, V58, P26, DOI 10.1111/jpi.12188; Slominski A, 2002, FEBS LETT, V511, P102, DOI 10.1016/S0014-5793(01)03319-1; Sun QQ, 2015, J EXP BOT, V66, P657, DOI 10.1093/jxb/eru332; Tan DX, 2016, J PINEAL RES, V61, P27, DOI 10.1111/jpi.12336; Tan DX, 2015, MOLECULES, V20, P18886, DOI 10.3390/molecules201018886; Tan DX, 2013, J PINEAL RES, V54, P127, DOI 10.1111/jpi.12026; THOMAS JC, 1995, PLANT PHYSIOL, V109, P717, DOI 10.1104/pp.109.2.717; Wei YX, 2016, FRONT PLANT SCI, V7, DOI 10.3389/fpls.2016.00676; Yamazaki Y, 2003, PLANT CELL PHYSIOL, V44, P395, DOI 10.1093/pcp/pcg051; Zhang N, 2015, J EXP BOT, V66, P647, DOI 10.1093/jxb/eru336; Zhao Y, 2013, J PINEAL RES, V55, P79, DOI 10.1111/jpi.12044; Zubieta C, 2001, NAT STRUCT BIOL, V8, P271, DOI 10.1038/85029; Zuo BX, 2014, J PINEAL RES, V57, P408, DOI 10.1111/jpi.12180</t>
  </si>
  <si>
    <t>Ang LH, 1998, MOL CELL, V1, P213, DOI 10.1016/S1097-2765(00)80022-2; Arnao MB, 2015, J PINEAL RES, V59, P133, DOI 10.1111/jpi.12253; Arnao MB, 2014, TRENDS PLANT SCI, V19, P789, DOI 10.1016/j.tplants.2014.07.006; Bahr I, 2012, J PINEAL RES, V53, P390, DOI 10.1111/j.1600-079X.2012.01009.x; Baert JL, 2010, ONCOGENE, V29, P1810, DOI 10.1038/onc.2009.471; Bauer D, 2004, PLANT CELL, V16, P1433, DOI 10.1105/tpc.021568; Beilby MJ, 2015, PLANT SIGNAL BEHAV, V10, DOI 10.1080/15592324.2015.1082697; Bianchi E, 2003, J BIOL CHEM, V278, P19682, DOI 10.1074/jbc.M212681200; Blask DE, 1999, CANCER RES, V59, P4693; Brainard GC, 2015, J PINEAL RES, V58, P352, DOI 10.1111/jpi.12221; Casal JJ, 2005, INT J DEV BIOL, V49, P501, DOI 10.1387/ijdb.051973jc; Casal JJ, 2004, TRENDS PLANT SCI, V9, P309, DOI 10.1016/j.tplants.2004.04.007; Cashmore AR, 2003, CELL, V114, P537, DOI 10.1016/j.cell.2003.08.004; Choi HH, 2011, ONCOGENE, V30, P4791, DOI 10.1038/onc.2011.192; Choi HH, 2015, ONCOTARGET, V6, P19721, DOI 10.18632/oncotarget.3821; Choi HH, 2015, AGING-US, V7, P461, DOI 10.18632/aging.100778; Cipolla-Neto J, 2014, J PINEAL RES, V56, P371, DOI 10.1111/jpi.12137; Cope GA, 2002, SCIENCE, V298, P608, DOI 10.1126/science.1075901; Cos S, 2005, J PINEAL RES, V38, P136, DOI 10.1111/j.1600-079X.2004.00186.x; DENG XW, 1992, CELL, V71, P791, DOI 10.1016/0092-8674(92)90555-Q; DENG XW, 1991, GENE DEV, V5, P1172, DOI 10.1101/gad.5.7.1172; Deng ZB, 2011, BLOOD, V117, P4796, DOI 10.1182/blood-2010-10-314526; Dentin R, 2008, SCIENCE, V319, P1402, DOI 10.1126/science.1151363; Dentin R, 2007, NATURE, V449, P366, DOI 10.1038/nature06128; Dornan D, 2004, CANCER RES, V64, P7226, DOI 10.1158/0008-5472.CAN-04-2601; Dornan D, 2004, NATURE, V429, P86, DOI 10.1038/nature02514; Dornan D, 2006, SCIENCE, V313, P1122, DOI 10.1126/science.1127335; Dunlap JC, 1999, CELL, V96, P271, DOI 10.1016/S0092-8674(00)80566-8; Enchev RI, 2015, NAT REV MOL CELL BIO, V16, P30, DOI 10.1038/nrm3919; Erland LAE, 2015, PLANT SIGNAL BEHAV, V10, DOI 10.1080/15592324.2015.1096469; Esteban-Zubero E, 2016, PHARMACOL RES, V105, P108, DOI 10.1016/j.phrs.2016.01.018; Fornas O, 2000, HORM RES, V53, P251, DOI 10.1159/000023575; Hardeland R, 2008, CELL MOL LIFE SCI, V65, P2001, DOI 10.1007/s00018-008-8001-x; Hardeland R, 2015, J EXP BOT, V66, P627, DOI 10.1093/jxb/eru386; He B, 2016, J PINEAL RES, V60, P313, DOI 10.1111/jpi.12312; HERSHKO A, 1979, P NATL ACAD SCI USA, V76, P3107, DOI 10.1073/pnas.76.7.3107; Hill SM, 2015, ENDOCR-RELAT CANCER, V22, pR183, DOI 10.1530/ERC-15-0030; Holm M, 1999, PLANT MOL BIOL, V41, P151, DOI 10.1023/A:1006324115086; Huang XH, 2012, BIOL OPEN, V1, P705, DOI 10.1242/bio.20121875; Jang IC, 2005, GENE DEV, V19, P593, DOI 10.1101/gad.1247205; Jaworek J, 2014, WORLD J GASTROENTERO, V20, P16902, DOI 10.3748/wjg.v20.i45.16902; Jiao XM, 2010, J BIOL CHEM, V285, P8218, DOI 10.1074/jbc.M110.100792; Johnston JD, 2006, ENDOCRINOLOGY, V147, P959, DOI 10.1210/en.2005-1100; Kar G, 2013, CURR PHARM DESIGN, V19, P3175, DOI 10.2174/1381612811319180002; Kato JY, 2009, GENES CELLS, V14, P1209, DOI 10.1111/j.1365-2443.2009.01349.x; Kato S, 2008, J BIOL CHEM, V283, P35464, DOI 10.1074/jbc.M801011200; Koyama FC, 2012, J PINEAL RES, V53, P147, DOI 10.1111/j.1600-079X.2012.00981.x; Kutschera U, 2011, PLANT SIGNAL BEHAV, V6, P72, DOI 10.4161/psb.6.1.14001; Lee HY, 2014, J PINEAL RES, V57, P262, DOI 10.1111/jpi.12165; Lee YH, 2010, CANCER RES, V70, P8264, DOI 10.1158/0008-5472.CAN-10-0749; Leon J, 2014, J PINEAL RES, V56, P415, DOI 10.1111/jpi.12131; Leon-Blanco MM, 2004, CANCER LETT, V216, P73, DOI 10.1016/j.canlet.2004.05.003; Li DQ, 2009, P NATL ACAD SCI USA, V106, P17493, DOI 10.1073/pnas.0908027106; Li W, 2008, CELL MOL LIFE SCI, V65, P2397, DOI 10.1007/s00018-008-8090-6; Liu Y, 2008, NATURE, V456, P269, DOI 10.1038/nature07349; Ma LG, 2002, PLANT CELL, V14, P2383, DOI 10.1105/tpc.004416; Manchester LC, 2015, J PINEAL RES, V59, P403, DOI 10.1111/jpi.12267; Mao LL, 2016, J PINEAL RES, V60, P167, DOI 10.1111/jpi.12298; Maria S, 2014, J PINEAL RES, V56, P115, DOI 10.1111/jpi.12116; Marine JC, 2012, NAT REV CANCER, V12, P455, DOI 10.1038/nrc3271; Martinez-Campa C, 2006, J PINEAL RES, V40, P291, DOI 10.1111/j.1600-079X.2006.00315.x; Martinez-Campa CM, 2008, CANC LETT, V18, P268; Mediavilla MD, 2010, CURR MED CHEM, V17, P4462, DOI 10.2174/092986710794183015; Mediavilla MD, 1999, LIFE SCI, V65, P415, DOI 10.1016/S0024-3205(99)00262-3; Migliorini D, 2011, J CLIN INVEST, V121, P1329, DOI 10.1172/JCI45784; Miyamoto Y, 1998, P NATL ACAD SCI USA, V95, P6097, DOI 10.1073/pnas.95.11.6097; Mutter FE, 2015, BIOCHEM SOC T, V43, P657, DOI 10.1042/BST20150044; Nandi D, 2006, J BIOSCIENCES, V31, P137, DOI 10.1007/BF02705243; Nawaz MA, 2016, FRONT PLANT SCI, V6, DOI 10.3389/fpls.2015.01230; Oh KJ, 2013, BMB REP, V46, P567, DOI 10.5483/BMBRep.2013.46.12.248; Okutomi Y, 2003, INT J ONCOL, V23, P1127; Ouyang M, 2015, BMC CANCER, V15, DOI 10.1186/s12885-015-1151-y; Ozkan-Dagliyan I, 2013, J BIOL CHEM, V288, P23244, DOI 10.1074/jbc.M113.493361; Park EJ, 2014, J PINEAL RES, V56, P97, DOI 10.1111/jpi.12102; Peschke E, 2015, J PINEAL RES, V59, P1, DOI 10.1111/jpi.12240; Peschke E, 2013, INT J MOL SCI, V14, P6981, DOI 10.3390/ijms14046981; Posmyk MM, 2009, J PINEAL RES, V46, P214, DOI 10.1111/j.1600-079X.2008.00652.x; Provencio I, 2000, J NEUROSCI, V20, P600, DOI 10.1523/JNEUROSCI.20-02-00600.2000; Qi L, 2006, SCIENCE, V312, P1763, DOI 10.1126/science.1123374; Quail PH, 2002, CURR OPIN CELL BIOL, V14, P180, DOI 10.1016/S0955-0674(02)00309-5; Ramis MR, 2015, CURR MED CHEM, V22, P2690, DOI 10.2174/0929867322666150619104143; Reiter RJ, 2015, MOLECULES, V20, P7396, DOI 10.3390/molecules20047396; Ren WY, 2013, J BIOL CHEM, V288, P10902, DOI 10.1074/jbc.M112.369371; Ruan HB, 2013, MOL CELL PROTEOMICS, V12, P3489, DOI 10.1074/mcp.R113.029751; Ruderman NB, 2003, ENDOCRINOLOGY, V144, P5166, DOI 10.1210/en.2003-0849; Sancar A, 2000, ANNU REV BIOCHEM, V69, P31, DOI 10.1146/annurev.biochem.69.1.31; Sawada G, 2013, ONCOL REP, V30, P1971, DOI 10.3892/or.2013.2664; Seo HS, 2003, NATURE, V423, P995, DOI 10.1038/nature01696; Shao J, 2013, NEOPLASIA, V15, P1075, DOI 10.1593/neo.13966; Shaulian E, 2002, NAT CELL BIOL, V4, pE131, DOI 10.1038/ncb0502-e131; Singh A, 2012, J BIOL CHEM, V287, P25995, DOI 10.1074/jbc.M111.333906; Slominski RM, 2012, MOL CELL ENDOCRINOL, V351, P152, DOI 10.1016/j.mce.2012.01.004; Su CH, 2011, CANCER RES, V71, P884, DOI 10.1158/0008-5472.CAN-10-2518; Suriben R, 2015, CELL, V163, DOI 10.1016/j.cell.2015.10.076; Tan DX, 2014, INT J MOL SCI, V15, P15858, DOI 10.3390/ijms150915858; Tuoc TC, 2010, CELL CYCLE, V9, P3174, DOI 10.4161/cc.9.16.12551; Valimberti I, 2015, SCI REP-UK, V5, DOI 10.1038/srep14849; Van Gelder RN, 2005, METHOD ENZYMOL, V393, P746, DOI 10.1016/S0076-6879(05)93039-5; Vitari AC, 2011, NATURE, V474, P403, DOI 10.1038/nature10005; VONARNIM AG, 1994, CELL, V79, P1035, DOI 10.1016/0092-8674(94)90034-5; Vriend J, 2016, BBA-REV CANCER, V1865, P176, DOI 10.1016/j.bbcan.2016.02.004; Vriend J, 2015, MOL CELL ENDOCRINOL, V417, P1, DOI 10.1016/j.mce.2015.09.001; Vriend J, 2015, MOL CELL ENDOCRINOL, V401, P213, DOI 10.1016/j.mce.2014.12.013; Vriend J, 2015, J PINEAL RES, V58, P1, DOI 10.1111/jpi.12189; Vriend J, 2014, CELL MOL LIFE SCI, V71, P3409, DOI 10.1007/s00018-014-1659-3; Wang HY, 2001, SCIENCE, V294, P154, DOI 10.1126/science.1063630; Wang HY, 1999, CURR BIOL, V9, P711, DOI 10.1016/S0960-9822(99)80314-5; Wang XP, 2009, PLANT J, V58, P655, DOI 10.1111/j.1365-313X.2009.03805.x; Wei N, 2008, TRENDS BIOCHEM SCI, V33, P592, DOI 10.1016/j.tibs.2008.09.004; Wei W, 2015, J EXP BOT, V66, P695, DOI 10.1093/jxb/eru392; Wei WY, 2011, J CLIN INVEST, V121, P1263, DOI 10.1172/JCI57080; Yamada T, 2013, BRIT J CANCER, V108, P2495, DOI 10.1038/bjc.2013.266; Yamanaka Y, 2010, GENES CELLS, V15, P1063, DOI 10.1111/j.1365-2443.2010.01443.x; Yang HQ, 2001, PLANT CELL, V13, P2573, DOI 10.1105/tpc.13.12.2573; Yi CL, 2005, TRENDS CELL BIOL, V15, P618, DOI 10.1016/j.tcb.2005.09.007; Yi CL, 2005, CANCER RES, V65, P5835, DOI 10.1158/0008-5472.CAN-05-0423; Yi CL, 2002, BMC CELL BIOL, V3, DOI 10.1186/1471-2121-3-30; Yoneda-Kato N, 2005, EMBO J, V24, P1739, DOI 10.1038/sj.emboj.7600656; Yoshida A, 2013, BLOOD, V122, P1750, DOI 10.1182/blood-2012-12-476101; Yu JW, 2008, MOL CELL, V32, P617, DOI 10.1016/j.molcel.2008.09.026; Yu JX, 2013, J BIOL CHEM, V288, P3823, DOI 10.1074/jbc.M112.397885</t>
  </si>
  <si>
    <t>Acuna-Castroviejo D, 2014, CELL MOL LIFE SCI, V71, P2997, DOI 10.1007/s00018-014-1579-2; Amherd R, 2000, DNA CELL BIOL, V19, P697, DOI 10.1089/10445490050199081; Arnao MB, 2015, J PINEAL RES, V59, P133, DOI 10.1111/jpi.12253; Arnao MB, 2014, TRENDS PLANT SCI, V19, P789, DOI 10.1016/j.tplants.2014.07.006; AXELROD J, 1960, SCIENCE, V131, P1312, DOI 10.1126/science.131.3409.1312; AXELROD J, 1961, J BIOL CHEM, V236, P211; AXELROD J, 1968, BIOCHEM PHARMACOL, V17, P828, DOI 10.1016/0006-2952(68)90022-1; BALEMANS MGM, 1983, J NEURAL TRANSM, V58, P121, DOI 10.1007/BF01249130; Balzer I., 1993, B GR ET RYTHMES BIOL, V25, P23; BARLOWWALDEN LR, 1995, NEUROCHEM INT, V26, P497, DOI 10.1016/0197-0186(94)00154-M; BAUSHER LP, 1976, INVEST OPHTH VISUAL, V15, P529; BECK O, 1981, J NEUROCHEM, V36, P2013, DOI 10.1111/j.1471-4159.1981.tb10827.x; BECK O, 1981, N-S ARCH PHARMACOL, V318, P49, DOI 10.1007/BF00503312; Buonocore G, 2010, SEMIN FETAL NEONAT M, V15, P186, DOI 10.1016/j.siny.2010.04.003; Burkhardt S, 1996, COMP BIOCHEM PHYS B, V115, P411, DOI 10.1016/S0305-0491(96)00156-3; Byeon Y, 2016, J PINEAL RES, V60, P65, DOI 10.1111/jpi.12289; Byeon Y, 2015, J PINEAL RES, V59, P448, DOI 10.1111/jpi.12274; Byeon Y, 2015, J PINEAL RES, V58, P343, DOI 10.1111/jpi.12220; Byeon Y, 2015, J EXP BOT, V66, P709, DOI 10.1093/jxb/eru357; Byeon Y, 2014, J PINEAL RES, V56, P408, DOI 10.1111/jpi.12129; Byeon Y, 2014, J PINEAL RES, V56, P275, DOI 10.1111/jpi.12120; Byeon Y, 2014, J PINEAL RES, V56, P107, DOI 10.1111/jpi.12103; Byeon Y, 2013, J PINEAL RES, V55, P371, DOI 10.1111/jpi.12080; CALLEBERT J, 1991, ADV PINEAL, V5, P81; CARDINALI DP, 1972, ENDOCRINOLOGY, V91, P247, DOI 10.1210/endo-91-1-247; Chen GF, 2003, LIFE SCI, V73, P19, DOI 10.1016/S0024-3205(03)00252-2; Coon SL, 1996, GENOMICS, V34, P76, DOI 10.1006/geno.1996.0243; Coon SL, 2001, J BIOL CHEM, V276, P24097, DOI 10.1074/jbc.M011298200; Dempsey DR, 2014, BIOCHEMISTRY-US, V53, P7777, DOI 10.1021/bi5006078; DONOHUE SJ, 1993, DNA CELL BIOL, V12, P715, DOI 10.1089/dna.1993.12.715; DONOHUE SJ, 1992, J BIOL CHEM, V267, P5184; DUBBELS R, 1995, J PINEAL RES, V18, P28, DOI 10.1111/j.1600-079X.1995.tb00136.x; EDWARDS DJ, 1977, LIFE SCI, V21, P1009, DOI 10.1016/0024-3205(77)90268-5; EICHLER VB, 1975, COMP BIOCHEM PHYS C, V50, P89; ERSPAMER V, 1955, J PHYSIOL-LONDON, V127, P118, DOI 10.1113/jphysiol.1955.sp005242; Falcon J, 2014, P NATL ACAD SCI USA, V111, P314, DOI 10.1073/pnas.1312634110; Fernandez-Pachon MS, 2014, J PINEAL RES, V56, P31, DOI 10.1111/jpi.12093; Ferry G, 2004, PROTEIN EXPRES PURIF, V38, P84, DOI 10.1016/j.pep.2004.07.004; Foulkes NS, 1997, BIOL CELL, V89, P487, DOI 10.1016/S0248-4900(98)80004-X; Fuhrberg B, 1997, BIOL RHYTHM RES, V28, P144, DOI 10.1076/brhm.28.1.144.12978; Fuhrberg B, 1997, BIOMETEOROLOGY 2, V14; GALZIN AM, 1988, J ENDOCRINOL, V118, P389, DOI 10.1677/joe.0.1180389; Ganguly S, 2002, CELL TISSUE RES, V309, P127, DOI 10.1007/s00441-002-0579-y; Ganguly S, 2001, J BIOL CHEM, V276, P47239, DOI 10.1074/jbc.M107222200; Garcia-Moreno H, 2013, J PINEAL RES, V55, P26, DOI 10.1111/jpi.12005; Germann SM, 2016, BIOTECHNOL J, V11, P717, DOI 10.1002/biot.201500143; Gitto E, 2001, PEDIATR RES, V50, P756, DOI 10.1203/00006450-200112000-00021; HADDOX CH, 1963, J CLIN INVEST, V42, P435, DOI 10.1172/JCI104731; Han Q, 2012, P NATL ACAD SCI USA, V109, P11669, DOI 10.1073/pnas.1206828109; Hardeland R, 1999, REPROD NUTR DEV, V39, P399, DOI 10.1051/rnd:19990311; HARDELAND R, 1995, J PINEAL RES, V18, P104, DOI 10.1111/j.1600-079X.1995.tb00147.x; Hardeland R, 2003, J PINEAL RES, V34, P233, DOI 10.1034/j.1600-079X.2003.00040.x; Hardeland R, 2008, CELL MOL LIFE SCI, V65, P2001, DOI 10.1007/s00018-008-8001-x; Hardeland R, 2008, OPEN PHYSL J, V1, P1; Hardeland R., 2007, FUNCT PLANT SCI BIOT, V1, P32; Hardeland R, 2016, FRONT PLANT SCI, V7, DOI 10.3389/fpls.2016.00198; Hardeland R, 2015, PROG NEUROBIOL, V127, P46, DOI 10.1016/j.pneurobio.2015.02.001; Hardeland R, 2015, J EXP BOT, V66, P627, DOI 10.1093/jxb/eru386; Hardeland R, 2012, SCI WORLD J, DOI 10.1100/2012/640389; Hardeland R, 2011, PROG NEUROBIOL, V93, P350, DOI 10.1016/j.pneurobio.2010.12.004; HATTORI A, 1995, BIOCHEM MOL BIOL INT, V35, P627; Hintermann E, 1996, P NATL ACAD SCI USA, V93, P12315, DOI 10.1073/pnas.93.22.12315; HO AK, 1985, LIFE SCI, V36, P2137, DOI 10.1016/0024-3205(85)90310-8; HUETHER G, 1993, EXPERIENTIA, V49, P665, DOI 10.1007/BF01923948; HUETHER G, 1992, LIFE SCI, V51, P945, DOI 10.1016/0024-3205(92)90402-B; Ichihara N, 2001, INSECT BIOCHEM MOLEC, V32, P15, DOI 10.1016/S0965-1748(01)00075-3; Rodriguez-Naranjo MI, 2011, FOOD CHEM, V126, P1608, DOI 10.1016/j.foodchem.2010.12.038; Kang K, 2013, J PINEAL RES, V55, P7, DOI 10.1111/jpi.12011; KING TS, 1982, MOL CELL ENDOCRINOL, V25, P327, DOI 10.1016/0303-7207(82)90088-0; Klein DC, 2007, J BIOL CHEM, V282, P4233, DOI 10.1074/jbc.R600036200; Kolodziejczyk I, 2015, ACTA PHYSIOL PLANT, V37, DOI 10.1007/s11738-015-1850-7; Koslow S H, 1974, Adv Biochem Psychopharmacol, V11, P95; Kurland CG, 2000, MICROBIOL MOL BIOL R, V64, P786, DOI 10.1128/MMBR.64.4.786-820.2000; LANG U, 1985, BIOL REPROD, V33, P618, DOI 10.1095/biolreprod33.3.618; Lee HY, 2015, J PINEAL RES, V58, P291, DOI 10.1111/jpi.12214; Lee HY, 2014, J PINEAL RES, V57, P418, DOI 10.1111/jpi.12181; Lei Q, 2013, J PINEAL RES, V55, P443, DOI 10.1111/jpi.12096; LEINO M, 1985, MED BIOL, V63, P160; LERNER AB, 1958, J AM CHEM SOC, V80, P2587, DOI 10.1021/ja01543a060; Liu TC, 2005, J PINEAL RES, V39, P91, DOI 10.1111/j.1600-079X.2005.00223.x; Manchester LC, 1995, CELL MOL BIOL RES, V41, P391; Manchester LC, 2015, J PINEAL RES, V59, P403, DOI 10.1111/jpi.12267; Maria S, 2014, J PINEAL RES, V56, P115, DOI 10.1111/jpi.12116; MASSONPEVET M, 1989, CELL TISSUE RES, V255, P299; MCINTYRE IM, 1985, BIOCHEM PHARMACOL, V34, P3393, DOI 10.1016/0006-2952(85)90367-3; MCISAAC WM, 1959, J BIOL CHEM, V234, P858; Migliori ML, 2012, J PINEAL RES, V53, P38, DOI 10.1111/j.1600-079X.2011.00969.x; MORTON DJ, 1989, J NEURAL TRANSM, V75, P65, DOI 10.1007/BF01250644; MORTON DJ, 1987, J ENDOCRINOL, V115, P455, DOI 10.1677/joe.0.1150455; MURPHY DL, 1987, PSYCHOPHARMACOLOGY, V92, P382, DOI 10.1007/BF00210848; MURPHY DL, 1986, PSYCHIAT RES, V17, P119, DOI 10.1016/0165-1781(86)90067-3; NAGLE CA, 1972, ENDOCRINOLOGY, V91, P423, DOI 10.1210/endo-91-2-423; NAKANE M, 1983, J NEUROCHEM, V40, P790, DOI 10.1111/j.1471-4159.1983.tb08048.x; NOWAK JZ, 1993, J PINEAL RES, V15, P35, DOI 10.1111/j.1600-079X.1993.tb00507.x; Nyska A, 2002, TOXICOL PATHOL, V30, P620, DOI 10.1080/01926230290166724; OXENKRUG G, 1988, J PINEAL RES, V5, P99, DOI 10.1111/j.1600-079X.1988.tb00772.x; OXENKRUG GF, 1994, J NEURAL TRANSM-SUPP, P381; Paredes SD, 2009, J EXP BOT, V60, P57, DOI 10.1093/jxb/ern284; Park S, 2014, J PINEAL RES, V57, P348, DOI 10.1111/jpi.12174; Park S, 2013, J PINEAL RES, V55, P409, DOI 10.1111/jpi.12088; Park S, 2013, J PINEAL RES, V54, P139, DOI 10.1111/j.1600-079X.2012.01019.x; Park S, 2012, J PINEAL RES, V52, P211, DOI 10.1111/j.1600-079X.2011.00930.x; PEVET P, 1983, PSYCHONEUROENDOCRINO, V8, P61, DOI 10.1016/0306-4530(83)90041-0; PEVET P, 1981, J NEURAL TRANSM, V51, P271, DOI 10.1007/BF01248958; Pinato L, 2015, BRAIN STRUCT FUNCT, V220, P827, DOI 10.1007/s00429-013-0686-4; Poeggeler B, 2005, BIOMED PHARMACOTHER, V59, pS220, DOI 10.1016/S0753-3322(05)80035-6; POEGGELER B, 1993, J PINEAL RES, V14, P151, DOI 10.1111/j.1600-079X.1993.tb00498.x; POGGELER B, 1991, NATURWISSENSCHAFTEN, V78, P268, DOI 10.1007/BF01134354; PROZIALECK WC, 1978, J NEUROCHEM, V30, P1471, DOI 10.1111/j.1471-4159.1978.tb10480.x; QUAY WB, 1977, J NATL CANCER I, V58, P123, DOI 10.1093/jnci/58.1.123; Ramakrishna A, 2012, J PINEAL RES, V52, P470, DOI 10.1111/j.1600-079X.2011.00964.x; Raven JA, 2003, GENOME BIOL, V4, DOI 10.1186/gb-2003-4-3-209; RAYNAUD F, 1989, J ENDOCRINOL, V121, P507, DOI 10.1677/joe.0.1210507; RAYNAUD F, 1991, J NEURAL TRANSM-GEN, V83, P235, DOI 10.1007/BF01253393; RAYNAUD F, 1991, J NEURAL TRANSM-GEN, V84, P33, DOI 10.1007/BF01249107; REITER RJ, 1981, NEUROSCI LETT, V22, P285, DOI 10.1016/0304-3940(81)90120-8; REITER RJ, 1991, INT J BIOMETEOROL, V35, P169, DOI 10.1007/BF01049063; Reiter RJ, 2015, MOLECULES, V20, P7396, DOI 10.3390/molecules20047396; Reiter RJ, 2014, PHYSIOLOGY, V29, P325, DOI 10.1152/physiol.00011.2014; REUSS S, 1989, J NEURAL TRANSM-GEN, V78, P167, DOI 10.1007/BF01252502; Rodriguez C, 2004, J PINEAL RES, V36, P1, DOI 10.1046/j.1600-079X.2003.00092.x; ROGAWSKI MA, 1979, J NEUROCHEM, V32, P1219, DOI 10.1111/j.1471-4159.1979.tb11049.x; Sakaguchi K, 2013, REPROD FERT DEVELOP, V25, P674, DOI 10.1071/RD12091; Schippers KJ, 2014, CELL, V159, P9, DOI 10.1016/j.cell.2014.09.004; Semak I, 2008, J PINEAL RES, V45, P515, DOI 10.1111/j.1600-079X.2008.00630.x; SHANTHAVEERAPPA TR, 1964, J HISTOCHEM CYTOCHEM, V12, P281, DOI 10.1177/12.4.281; Shi HT, 2015, J PINEAL RES, V59, P120, DOI 10.1111/jpi.12246; Slominski A, 2003, EUR J BIOCHEM, V270, P3335, DOI 10.1046/j.1432-1033.2003.03708.x; Slominski A, 2002, FEBS LETT, V511, P102, DOI 10.1016/S0014-5793(01)03319-1; Slominski A, 2008, TRENDS ENDOCRIN MET, V19, P17, DOI 10.1016/j.tem.2007.10.007; Sprenger J., 1999, Cytologia (Tokyo), V64, P209; Tan DX, 2007, J PINEAL RES, V42, P28, DOI 10.1111/j.1600-079X.2006.00407.x; Tan DX, 2015, MOLECULES, V20, P18886, DOI 10.3390/molecules201018886; Tan DX, 2014, INT J MOL SCI, V15, P15858, DOI 10.3390/ijms150915858; Tan DX, 2014, J PINEAL RES, V57, P213, DOI 10.1111/jpi.12152; Tan DX, 2013, J PINEAL RES, V54, P127, DOI 10.1111/jpi.12026; Tan DX, 2012, J PINEAL RES, V53, P113, DOI 10.1111/j.1600-079X.2012.00979.x; Tan DX, 2012, J EXP BOT, V63, P577, DOI 10.1093/jxb/err256; Tan DX, 2010, BIOL REV, V85, P607, DOI 10.1111/j.1469-185X.2009.00118.x; Tan DX, 2003, J PINEAL RES, V34, P75, DOI 10.1034/j.1600-079X.2003.02111.x; Tan DX, 1999, BBA-GEN SUBJECTS, V1472, P206, DOI 10.1016/S0304-4165(99)00125-7; Tilden AR, 1997, J PINEAL RES, V22, P102, DOI 10.1111/j.1600-079X.1997.tb00310.x; Tosches MA, 2014, CELL, V159, P46, DOI 10.1016/j.cell.2014.07.042; Velarde E, 2010, CHRONOBIOL INT, V27, P1178, DOI 10.3109/07420528.2010.496911; Venegas C, 2012, J PINEAL RES, V52, P217, DOI 10.1111/j.1600-079X.2011.00931.x; Vigentini I, 2015, J PINEAL RES, V58, P388, DOI 10.1111/jpi.12223; Vitalini S, 2013, J PINEAL RES, V54, P322, DOI 10.1111/jpi.12028; VIVIENROELS B, 1981, CELL TISSUE RES, V217, P105, DOI 10.1007/bf00233830; Wang L, 2014, J PINEAL RES, V56, P134, DOI 10.1111/jpi.12105; Wei W, 2015, J EXP BOT, V66, P695, DOI 10.1093/jxb/eru392; WEISSBACH H, 1960, BIOCHIM BIOPHYS ACTA, V43, P352, DOI 10.1016/0006-3002(60)90453-4; WEISSBACH H, 1961, BIOCHIM BIOPHYS ACTA, V54, P190, DOI 10.1016/0006-3002(61)90954-4; Yilmaz C, 2014, J AGR FOOD CHEM, V62, P2900, DOI 10.1021/jf500294b; Zhang HM, 2014, J PINEAL RES, V57, P131, DOI 10.1111/jpi.12162; Zhang N, 2015, J EXP BOT, V66, P647, DOI 10.1093/jxb/eru336; Zhang N, 2013, J PINEAL RES, V54, P15, DOI 10.1111/j.1600-079X.2012.01015.x; Zhao HB, 2015, J PINEAL RES, V59, P109, DOI 10.1111/jpi.12245; Zhao Y, 2011, J PINEAL RES, V50, P83, DOI 10.1111/j.1600-079X.2010.00817.x; Zhao Y, 2013, J PINEAL RES, V55, P79, DOI 10.1111/jpi.12044; Zhou L, 2015, J PINEAL RES, V59, P190, DOI 10.1111/jpi.12250; Zuo BX, 2014, J PINEAL RES, V57, P408, DOI 10.1111/jpi.12180</t>
  </si>
  <si>
    <t>Arnao MB, 2015, J PINEAL RES, V59, P133, DOI 10.1111/jpi.12253; Arnao MB, 2014, TRENDS PLANT SCI, V19, P789, DOI 10.1016/j.tplants.2014.07.006; Bajwa VS, 2014, J PINEAL RES, V56, P238, DOI 10.1111/jpi.12115; Byeon Y, 2016, J PINEAL RES, V60, P348, DOI 10.1111/jpi.12317; Byeon Y, 2015, J PINEAL RES, V58, P470, DOI 10.1111/jpi.12232; DUBBELS R, 1995, J PINEAL RES, V18, P28, DOI 10.1111/j.1600-079X.1995.tb00136.x; Hardeland R, 2016, FRONT PLANT SCI, V7, DOI 10.3389/fpls.2016.00198; HATTORI A, 1995, BIOCHEM MOL BIOL INT, V35, P627; Jackers R., 2008, BRIT J PHARMACOL, V154, P1182, DOI [10.1038/bjp.2008.184, DOI 10.1038/BJP.2008.184]; Kang K, 2010, J PINEAL RES, V49, P176, DOI 10.1111/j.1600-079X.2010.00783.x; Kaur H, 2015, PLANT SIGNAL BEHAV, V10, DOI 10.1080/15592324.2015.1049788; Kolar J, 2005, J PINEAL RES, V39, P333, DOI 10.1111/j.1600-079X.2005.00276.x; Lee HY, 2016, J PINEAL RES, V60, P327, DOI 10.1111/jpi.12314; Lee HY, 2015, J PINEAL RES, V58, P291, DOI 10.1111/jpi.12214; Lee HY, 2014, J PINEAL RES, V57, P262, DOI 10.1111/jpi.12165; LERNER AB, 1959, J AM CHEM SOC, V81, P6084, DOI 10.1021/ja01531a060; LERNER AB, 1958, J AM CHEM SOC, V80, P2587, DOI 10.1021/ja01543a060; Li C, 2015, J EXP BOT, V66, P669, DOI 10.1093/jxb/eru476; Li C, 2012, J PINEAL RES, V53, P298, DOI 10.1111/j.1600-079X.2012.00999.x; Liang CZ, 2015, J PINEAL RES, V59, P91, DOI 10.1111/jpi.12243; Park S, 2013, J PINEAL RES, V54, P258, DOI 10.1111/j.1600-079X.2012.01029.x; Posmyk MM, 2008, J PINEAL RES, V45, P24, DOI 10.1111/j.1600-079X.2007.00552.x; Posmyk MM, 2009, BIOMETALS, V22, P479, DOI 10.1007/s10534-009-9205-8; Posmyk MM, 2009, J PINEAL RES, V46, P214, DOI 10.1111/j.1600-079X.2008.00652.x; Qian YQ, 2015, SCI REP-UK, V5, DOI 10.1038/srep15815; Reiter RJ, 2001, NUTR REV, V59, P286, DOI 10.1111/j.1753-4887.2001.tb07018.x; Reiter RJ, 2015, MOLECULES, V20, P7396, DOI 10.3390/molecules20047396; Reiter RJ, 2014, PHYSIOLOGY, V29, P325, DOI 10.1152/physiol.00011.2014; Shi HT, 2012, PLANT CELL PHYSIOL, V53, P344, DOI 10.1093/pcp/pcr181; Shi HT, 2016, PLANT PHYSIOL BIOCH, V100, P150, DOI 10.1016/j.plaphy.2016.01.018; Shi HT, 2015, J PINEAL RES, V59, P334, DOI 10.1111/jpi.12262; Shi HT, 2015, J PINEAL RES, V59, P102, DOI 10.1111/jpi.12244; Shi HT, 2015, J PINEAL RES, V59, P120, DOI 10.1111/jpi.12246; Shi HT, 2015, J PINEAL RES, V58, P335, DOI 10.1111/jpi.12219; Shi HT, 2015, J EXP BOT, V66, P681, DOI 10.1093/jxb/eru373; Shi HT, 2015, J PINEAL RES, V58, P26, DOI 10.1111/jpi.12188; Shi HT, 2014, J PINEAL RES, V57, P185, DOI 10.1111/jpi.12155; Simopoulos AP, 2005, J PINEAL RES, V39, P331, DOI 10.1111/j.1600-079X.2005.00269.x; Tan DX, 2016, J PINEAL RES, V61, P27, DOI 10.1111/jpi.12336; Tan DX, 2015, MOLECULES, V20, P18886, DOI 10.3390/molecules201018886; Tan DX, 2014, INT J MOL SCI, V15, P15858, DOI 10.3390/ijms150915858; Tan DX, 2012, J EXP BOT, V63, P577, DOI 10.1093/jxb/err256; Tan DX, 2007, PLANT SIGNAL BEHAV, V2, P514, DOI 10.4161/psb.2.6.4639; Thibaud MC, 2004, PLANT PHYSIOL BIOCH, V42, P81, DOI 10.1016/j.plaphy.2003.10.012; Tsutsui T, 2015, PLANT CELL PHYSIOL, V56, P1073, DOI 10.1093/pcp/pcv029; Van Tassel DL, 2001, J PINEAL RES, V31, P8, DOI 10.1034/j.1600-079X.2001.310102.x; Wang L, 2014, J PINEAL RES, V56, P134, DOI 10.1111/jpi.12105; Wang P, 2015, J PINEAL RES, V58, P479, DOI 10.1111/jpi.12233; Wang P, 2014, J PINEAL RES, V57, P291, DOI 10.1111/jpi.12169; Wang P, 2013, J PINEAL RES, V55, P424, DOI 10.1111/jpi.12091; Wang P, 2012, J PINEAL RES, V53, P11, DOI 10.1111/j.1600-079X.2011.00966.x; Weeda S, 2014, PLOS ONE, V9, DOI 10.1371/journal.pone.0093462; Wei YX, 2016, FRONT PLANT SCI, V7, DOI 10.3389/fpls.2016.00676; Yin LH, 2013, J PINEAL RES, V54, P426, DOI 10.1111/jpi.12038; Yu LM, 2014, J PINEAL RES, V57, P228, DOI 10.1111/jpi.12161; Zhang HJ, 2014, J PINEAL RES, V57, P269, DOI 10.1111/jpi.12167; Zhang N, 2015, J EXP BOT, V66, P647, DOI 10.1093/jxb/eru336; Zhang N, 2014, J PINEAL RES, V56, P39, DOI 10.1111/jpi.12095; Zhang N, 2013, J PINEAL RES, V54, P15, DOI 10.1111/j.1600-079X.2012.01015.x; Zhao HB, 2015, J PINEAL RES, V59, P255, DOI 10.1111/jpi.12258; Zhao HB, 2015, J PINEAL RES, V59, P109, DOI 10.1111/jpi.12245; Zhao Y, 2013, J PINEAL RES, V55, P79, DOI 10.1111/jpi.12044; Zuo BX, 2014, J PINEAL RES, V57, P408, DOI 10.1111/jpi.12180</t>
  </si>
  <si>
    <t>Afreen F, 2006, J PINEAL RES, V41, P108, DOI 10.1111/j.1600-079X.2006.00337.x; Antolin I, 1997, J PINEAL RES, V23, P182, DOI 10.1111/j.1600-079X.1997.tb00353.x; Arnao MB, 2009, J PINEAL RES, V46, P58, DOI 10.1111/j.1600-079X.2008.00625.x; Arnao M. B., 2014, ADV BOT, V2014, P1, DOI [10.1155/2014/815769, DOI 10.1155/2014/815769]; Arnao MB, 2006, PLANT SIGNAL BEHAV, V1, P89, DOI 10.4161/psb.1.3.2640; Arnao MB, 2015, J PINEAL RES, V59, P133, DOI 10.1111/jpi.12253; Arnao MB, 2014, TRENDS PLANT SCI, V19, P789, DOI 10.1016/j.tplants.2014.07.006; Arnao MB, 2013, J PINEAL RES, V55, P149, DOI 10.1111/jpi.12055; Arnao MB, 2009, J PINEAL RES, V46, P295, DOI 10.1111/j.1600-079X.2008.00660.x; Badria Farid A., 2002, Journal of Medicinal Food, V5, P153, DOI 10.1089/10966200260398189; Bajwa VS, 2014, J PINEAL RES, V56, P238, DOI 10.1111/jpi.12115; Balzer I, 1996, BOT ACTA, V109, P180, DOI 10.1111/j.1438-8677.1996.tb00560.x; BALZER I, 1991, SCIENCE, V253, P795, DOI 10.1126/science.1876838; BALZER I, 1993, INT CONGR SER, V1017, P183; BANERJEE S, 1973, EXP CELL RES, V78, P314, DOI 10.1016/0014-4827(73)90074-8; Behrmann G, 1997, BIOMETEOROLOGY, V14, P258; Brown PN, 2012, PLANTA MED, V78, P630, DOI 10.1055/s-0031-1298239; Byeon Y, 2016, J PINEAL RES, V60, P65, DOI 10.1111/jpi.12289; Byeon Y, 2015, J EXP BOT, V66, P6917, DOI 10.1093/jxb/erv396; Byeon Y, 2015, J PINEAL RES, V59, P448, DOI 10.1111/jpi.12274; Byeon Y, 2015, J PINEAL RES, V58, P470, DOI 10.1111/jpi.12232; Byeon Y, 2015, J PINEAL RES, V58, P343, DOI 10.1111/jpi.12220; Byeon Y, 2014, J PINEAL RES, V57, P219, DOI 10.1111/jpi.12160; Byeon Y, 2014, J PINEAL RES, V56, P275, DOI 10.1111/jpi.12120; Byeon Y, 2014, J PINEAL RES, V56, P189, DOI 10.1111/jpi.12111; Byeon Y, 2014, J PINEAL RES, V56, P107, DOI 10.1111/jpi.12103; Byeon Y, 2013, J PINEAL RES, V55, P371, DOI 10.1111/jpi.12080; Caniato R, 2003, ADV EXP MED BIOL, V527, P593; Chan ZL, 2015, PLANT SIGNAL BEHAV, V10, DOI 10.4161/15592324.2014.991577; Chen Q, 2009, J PLANT PHYSIOL, V166, P324, DOI 10.1016/j.jplph.2008.06.002; Conti A, 2002, TREATISE ON PINEAL GLAND AND MELATONIN, P105; de Almeida EA, 2003, J PINEAL RES, V35, P131; DUBBELS R, 1995, J PINEAL RES, V18, P28, DOI 10.1111/j.1600-079X.1995.tb00136.x; Fuhrberg B, 1996, PLANTA, V200, P125; Hernandez IG, 2015, PLANT PHYSIOL BIOCH, V94, P191, DOI 10.1016/j.plaphy.2015.06.011; Gonzalez D, 2013, FUNGAL BIOL-UK, V117, P623, DOI [10.1111/imb.12050, 10.1016/j.funbio.2013.06.006]; Guenther AL, 2005, J PINEAL RES, V39, P251, DOI 10.1111/j.1600-079X.2005.00242.x; Han Q, 2012, P NATL ACAD SCI USA, V109, P11669, DOI 10.1073/pnas.1206828109; Hardeland R, 1999, REPROD NUTR DEV, V39, P399, DOI 10.1051/rnd:19990311; Hardeland R, 2003, J PINEAL RES, V34, P17, DOI 10.1034/j.1600-079X.2003.02941.x; HARDELAND R, 1995, J PINEAL RES, V18, P104, DOI 10.1111/j.1600-079X.1995.tb00147.x; Hardeland R, 2003, J PINEAL RES, V34, P233, DOI 10.1034/j.1600-079X.2003.00040.x; Hardeland R, 2008, CELL MOL LIFE SCI, V65, P2001, DOI 10.1007/s00018-008-8001-x; Hardeland R, 2005, ENDOCRINE, V27, P119, DOI 10.1385/ENDO:27:2:119; Hardeland R, 1997, INT J BIOMETEOROL, V41, P47, DOI 10.1007/s004840050053; HARDELAND R, 1996, TREND COMPAR BIOCHEM, V2, P25; Hardeland R., 1997, BIOMETEOROLOGY, V14, P278; Hardeland R., 2007, FUNCT PLANT SCI BIOT, V1, P32; Hardeland R, 2007, J PINEAL RES, V43, P382, DOI 10.1111/j.1600-079X.2007.00489.x; Hardeland R, 2015, J EXP BOT, V66, P627, DOI 10.1093/jxb/eru386; Hardeland R, 2011, PROG NEUROBIOL, V93, P350, DOI 10.1016/j.pneurobio.2010.12.004; Hardeland R, 2010, CURR NEUROPHARMACOL, V8, P168, DOI 10.2174/157015910792246244; Hardeland R, 2009, J PINEAL RES, V47, P109, DOI 10.1111/j.1600-079X.2009.00701.x; Hasan MK, 2015, FRONT PLANT SCI, V6, DOI 10.3389/fpls.2015.00601; HATTORI A, 1995, BIOCHEM MOL BIOL INT, V35, P627; He M, 2012, PLOS ONE, V7, DOI 10.1371/journal.pone.0042081; Hiragaki S, 2015, FRONT PHYSIOL, V6, DOI 10.3389/fphys.2015.00113; JACKSON WT, 1969, J CELL SCI, V5, P745; Jibran R, 2013, PLANT MOL BIOL, V82, P547, DOI 10.1007/s11103-013-0043-2; Jones MPA, 2007, PLANT CELL REP, V26, P1481, DOI 10.1007/s00299-007-0357-0; Khan M, 2014, GERONTOLOGY, V60, P49, DOI 10.1159/000354334; Kolar J, 1997, PHYTOCHEMISTRY, V44, P1407, DOI 10.1016/S0031-9422(96)00568-7; Kolar J, 2005, J PINEAL RES, V39, P333, DOI 10.1111/j.1600-079X.2005.00276.x; Kolar J, 1999, BIOL RHYTHM RES, V30, P243; Kostopoulou Z, 2015, PLANT PHYSIOL BIOCH, V86, P155, DOI 10.1016/j.plaphy.2014.11.021; Koyama FC, 2013, J EUKARYOT MICROBIOL, V60, P646, DOI 10.1111/jeu.12080; Lee HY, 2015, J PINEAL RES, V58, P291, DOI 10.1111/jpi.12214; Lee HY, 2014, J PINEAL RES, V57, P418, DOI 10.1111/jpi.12181; Lee HY, 2014, J PINEAL RES, V57, P262, DOI 10.1111/jpi.12165; Lei Q, 2013, J PINEAL RES, V55, P443, DOI 10.1111/jpi.12096; Li C, 2015, J EXP BOT, V66, P669, DOI 10.1093/jxb/eru476; Liang CZ, 2015, J PINEAL RES, V59, P91, DOI 10.1111/jpi.12243; Liu TC, 2005, J PINEAL RES, V39, P91, DOI 10.1111/j.1600-079X.2005.00223.x; Manchester LC, 2000, LIFE SCI, V67, P3023, DOI 10.1016/S0024-3205(00)00896-1; Mukherjee S, 2014, PHYSIOL PLANTARUM, V152, P714, DOI 10.1111/ppl.12218; Murch SJ, 2002, NATURWISSENSCHAFTEN, V89, P555, DOI 10.1007/s00114-002-0376-1; Murch SJ, 2010, J PINEAL RES, V49, P95, DOI 10.1111/j.1600-079X.2010.00774.x; Murch SJ, 2009, J PINEAL RES, V47, P277, DOI 10.1111/j.1600-079X.2009.00711.x; Okazaki M, 2010, J PINEAL RES, V49, P239, DOI 10.1111/j.1600-079X.2010.00788.x; Oladi E, 2014, SPECTROCHIM ACTA A, V132, P326, DOI 10.1016/j.saa.2014.05.010; Paquette SM, 2000, DNA CELL BIOL, V19, P307, DOI 10.1089/10445490050021221; Paredes SD, 2009, J EXP BOT, V60, P57, DOI 10.1093/jxb/ern284; Park M, 2008, BIOSCI BIOTECH BIOCH, V72, P2456, DOI 10.1271/bbb.80220; Park S, 2014, J PINEAL RES, V57, P348, DOI 10.1111/jpi.12174; Park S, 2013, J PINEAL RES, V55, P409, DOI 10.1111/jpi.12088; Park S, 2013, J PINEAL RES, V55, P40, DOI 10.1111/jpi.12021; Park S, 2013, J PINEAL RES, V55, P131, DOI 10.1111/jpi.12053; Park S, 2013, J PINEAL RES, V54, P139, DOI 10.1111/j.1600-079X.2012.01019.x; Park S, 2012, J PINEAL RES, V52, P211, DOI 10.1111/j.1600-079X.2011.00930.x; POEGGELER B, 1989, Acta Endocrinologica Supplementum, V120, P97; POGGELER B, 1991, NATURWISSENSCHAFTEN, V78, P268, DOI 10.1007/BF01134354; Qian YQ, 2015, SCI REP-UK, V5, DOI 10.1038/srep15815; Ramakrishna A, 2012, J PINEAL RES, V52, P470, DOI 10.1111/j.1600-079X.2011.00964.x; Ressmeyer AR, 2003, REDOX REP, V8, P205, DOI 10.1179/135100003225002709; Rosen J, 2006, J PINEAL RES, V41, P374, DOI 10.1111/j.1600-079X.2006.00379.x; Schaefer M, 2009, J PINEAL RES, V46, P49, DOI 10.1111/j.1600-079X.2008.00614.x; Shi HT, 2015, J PINEAL RES, V59, P102, DOI 10.1111/jpi.12244; Shi HT, 2015, J PINEAL RES, V59, P120, DOI 10.1111/jpi.12246; Shi HT, 2015, J PINEAL RES, V58, P335, DOI 10.1111/jpi.12219; Shi HT, 2015, J EXP BOT, V66, P681, DOI 10.1093/jxb/eru373; Shi HT, 2015, J PINEAL RES, V58, P26, DOI 10.1111/jpi.12188; Shi HT, 2014, J PINEAL RES, V57, P185, DOI 10.1111/jpi.12155; Slominski A, 2005, ENDOCRINE, V27, P137, DOI 10.1385/ENDO:27:2:137; Slominski AT, 2014, FASEB J, V28, P2775, DOI 10.1096/fj.13-242040; Sprenger J., 1999, Cytologia (Tokyo), V64, P209; Tan DX, 2007, FASEB J, V21, P1724, DOI 10.1096/fj.06-7745com; Tan Dun-Xian, 2002, Current Topics in Medicinal Chemistry, V2, P181, DOI 10.2174/1568026023394443; Tan DX, 2014, INT J MOL SCI, V15, P15858, DOI 10.3390/ijms150915858; Tan DX, 2014, CURR MED CHEM, V21, P1557, DOI 10.2174/0929867321666131129113146; Tan DX, 2013, J PINEAL RES, V54, P127, DOI 10.1111/jpi.12026; Tan DX, 2012, J EXP BOT, V63, P577, DOI 10.1093/jxb/err256; Tan DX, 2003, J PINEAL RES, V34, P249, DOI 10.1034/j.1600-079X.2003.00037.x; Tan DX, 1998, BIOCHEM BIOPH RES CO, V253, P614, DOI 10.1006/bbrc.1998.9826; Tiryaki I, 2012, J PINEAL RES, V52, P332, DOI 10.1111/j.1600-079X.2011.00947.x; Torrens-Spence MP, 2014, PHYTOCHEMISTRY, V106, P37, DOI 10.1016/j.phytochem.2014.07.007; Torrens-Spence MP, 2013, J BIOL CHEM, V288, P2376, DOI 10.1074/jbc.M112.401752; Wang L, 2014, J PINEAL RES, V56, P134, DOI 10.1111/jpi.12105; Wang P, 2015, J PINEAL RES, V58, P479, DOI 10.1111/jpi.12233; Wang P, 2014, J PINEAL RES, V57, P291, DOI 10.1111/jpi.12169; Wang P, 2013, J PINEAL RES, V55, P424, DOI 10.1111/jpi.12091; Wang P, 2012, J PINEAL RES, V53, P11, DOI 10.1111/j.1600-079X.2011.00966.x; Weeda S, 2014, PLOS ONE, V9, DOI 10.1371/journal.pone.0093462; Wei W, 2015, J EXP BOT, V66, P695, DOI 10.1093/jxb/eru392; Zhang HJ, 2014, J PINEAL RES, V57, P269, DOI 10.1111/jpi.12167; Zhang N, 2015, J EXP BOT, V66, P647, DOI 10.1093/jxb/eru336; Zhao HB, 2015, J PINEAL RES, V59, P255, DOI 10.1111/jpi.12258; Zhao HB, 2015, J PINEAL RES, V59, P109, DOI 10.1111/jpi.12245; Zhong L, 2002, SCI CHINA SER C, V45, P512, DOI 10.1360/02yc9056; Zuo BX, 2014, J PINEAL RES, V57, P408, DOI 10.1111/jpi.12180</t>
  </si>
  <si>
    <t>Agozzino P, 2003, J PINEAL RES, V35, P269, DOI 10.1034/j.1600-079X.2003.00086.x; Arnao MB, 2009, J PINEAL RES, V46, P58, DOI 10.1111/j.1600-079X.2008.00625.x; Arnao M. B., 2014, ADV BOT, V2014, P1, DOI [10.1155/2014/815769, DOI 10.1155/2014/815769]; Arnao MB, 2007, J PINEAL RES, V42, P147, DOI 10.1111/j.1600-079X.2006.00396.x; Arnao MB, 2006, PLANT SIGNAL BEHAV, V1, P89, DOI 10.4161/psb.1.3.2640; Arnao MB, 2014, TRENDS PLANT SCI, V19, P789, DOI 10.1016/j.tplants.2014.07.006; Arnao MB, 2009, PHYTOCHEM ANALYSIS, V20, P14, DOI 10.1002/pca.1083; Bajwa VS, 2014, J PINEAL RES, V56, P238, DOI 10.1111/jpi.12115; BALZER I, 1991, SCIENCE, V253, P795, DOI 10.1126/science.1876838; Boccalandro HE, 2011, J PINEAL RES, V51, P226, DOI 10.1111/j.1600-079X.2011.00884.x; Brenner ED, 2006, TRENDS PLANT SCI, V11, P413, DOI 10.1016/j.tplants.2006.06.009; Byeon Y, 2014, J PINEAL RES, V56, P107, DOI 10.1111/jpi.12103; Chen GF, 2003, LIFE SCI, V73, P19, DOI 10.1016/S0024-3205(03)00252-2; Chen Q, 2009, J PLANT PHYSIOL, V166, P324, DOI 10.1016/j.jplph.2008.06.002; Cho MH, 2008, J FOOD SCI, V73, pS70, DOI 10.1111/j.1750-3841.2007.00607.x; DUBBELS R, 1995, J PINEAL RES, V18, P28, DOI 10.1111/j.1600-079X.1995.tb00136.x; HATTORI A, 1995, BIOCHEM MOL BIOL INT, V35, P627; Hernandez-Ruiz J, 2008, J AGR FOOD CHEM, V56, P10567, DOI 10.1021/jf8022063; Hernandez-Ruiz J, 2005, J PINEAL RES, V39, P137, DOI 10.1111/j.1600-079X.2005.00226.x; Hernandez-Ruiz J, 2004, PLANTA, V220, P140, DOI 10.1007/s00425-004-1317-3; Hernandez-Ruiz J, 2008, PLANT GROWTH REGUL, V55, P29, DOI 10.1007/s10725-008-9254-y; Iriti M, 2010, J PINEAL RES, V49, P101, DOI 10.1111/j.1600-079X.2010.00777.x; Janas KM, 2009, PROGRESS IN ENVIRONMENTAL SCIENCE AND TECHNOLOGY, VOL II, PTS A AND B, P383; Janas KM, 2013, ACTA PHYSIOL PLANT, V35, P3285, DOI 10.1007/s11738-013-1372-0; Kang K, 2013, J PINEAL RES, V55, P7, DOI 10.1111/jpi.12011; Kolar J, 2003, PHYSIOL PLANTARUM, V118, P605, DOI 10.1034/j.1399-3054.2003.00114.x; Kolodziejczyk I, 2015, ACTA PHYSIOL PLANT, V37, DOI 10.1007/s11738-015-1850-7; Liang CZ, 2015, J PINEAL RES, V59, P91, DOI 10.1111/jpi.12243; Manchester LC, 2000, LIFE SCI, V67, P3023, DOI 10.1016/S0024-3205(00)00896-1; MCDONALD MB, 1999, SEED TECHNOLOGY ITS, P287; Murch SJ, 1997, LANCET, V350, P1598, DOI 10.1016/S0140-6736(05)64014-7; Murch SJ, 2001, IN VITRO CELL DEV-PL, V37, P786; Murch SJ, 2000, PLANT CELL REP, V19, P698, DOI 10.1007/s002990000206; Okazaki M, 2009, J PINEAL RES, V46, P338, DOI 10.1111/j.1600-079X.2009.00668.x; Pape C, 2006, J PINEAL RES, V41, P157, DOI 10.1111/j.1600-079X.2006.00348.x; Paredes SD, 2009, J EXP BOT, V60, P57, DOI 10.1093/jxb/ern284; Park S, 2014, J PINEAL RES, V57, P348, DOI 10.1111/jpi.12174; Park S, 2013, J PINEAL RES, V54, P258, DOI 10.1111/j.1600-079X.2012.01029.x; POGGELER B, 1991, NATURWISSENSCHAFTEN, V78, P268, DOI 10.1007/BF01134354; Posmyk MM, 2007, ACTA PHYSIOL PLANT, V29, P509, DOI 10.1007/s11738-007-0061-2; Posmyk MM, 2008, J PINEAL RES, V45, P24, DOI 10.1111/j.1600-079X.2007.00552.x; Posmyk MM, 2009, PROGRESS IN ENVIRONMENTAL SCIENCE AND TECHNOLOGY, VOL II, PTS A AND B, P362; Posmyk MM, 2009, J PINEAL RES, V46, P214, DOI 10.1111/j.1600-079X.2008.00652.x; Posmyk MM, 2009, ACTA PHYSIOL PLANT, V31, P1, DOI 10.1007/s11738-008-0213-z; Sarrou E, 2014, TURK J BOT, V38, P293, DOI 10.3906/bot-1302-55; Tan DX, 2007, J PINEAL RES, V42, P28, DOI 10.1111/j.1600-079X.2006.00407.x; Tan DX, 2007, FASEB J, V21, P1724, DOI 10.1096/fj.06-7745com; Tan Dun-Xian, 2002, Current Topics in Medicinal Chemistry, V2, P181, DOI 10.2174/1568026023394443; Tan DX, 2012, J EXP BOT, V63, P577, DOI 10.1093/jxb/err256; Tan DX, 2007, PLANT SIGNAL BEHAV, V2, P514, DOI 10.4161/psb.2.6.4639; Tan DX, 2000, BIOL SIGNAL RECEPT, V9, P137; Taylor AG, 1998, SEED SCI RES, V8, P245, DOI 10.1017/S0960258500004141; Van Tassel DL, 2001, J PINEAL RES, V31, P8, DOI 10.1034/j.1600-079X.2001.310102.x; Wang P, 2013, J PINEAL RES, V55, P424, DOI 10.1111/jpi.12091; Wang P, 2013, J PINEAL RES, V54, P292, DOI 10.1111/jpi.12017; Wang P, 2012, J PINEAL RES, V53, P11, DOI 10.1111/j.1600-079X.2011.00966.x; Weeda S, 2014, PLOS ONE, V9, DOI 10.1371/journal.pone.0093462; Wolf K, 2001, J PLANT PHYSIOL, V158, P1491, DOI 10.1078/0176-1617-00561; Yin LH, 2013, J PINEAL RES, V54, P426, DOI 10.1111/jpi.12038; Zhang N, 2015, J EXP BOT, V66, P647, DOI 10.1093/jxb/eru336; Zhang N, 2014, J PINEAL RES, V56, P39, DOI 10.1111/jpi.12095; Zhao Y, 2013, J PINEAL RES, V55, P79, DOI 10.1111/jpi.12044</t>
  </si>
  <si>
    <t>Acuna-Castroviejo D, 2014, CELL MOL LIFE SCI, V71, P2997, DOI 10.1007/s00018-014-1579-2; Arendt J, 1998, REV REPROD, V3, P13, DOI 10.1530/ror.0.0030013; Arnao MB, 2009, J PINEAL RES, V46, P58, DOI 10.1111/j.1600-079X.2008.00625.x; Arnao M. B., 2014, ADV BOT, V2014, P1, DOI [10.1155/2014/815769, DOI 10.1155/2014/815769]; Arnao MB, 2007, J PINEAL RES, V42, P147, DOI 10.1111/j.1600-079X.2006.00396.x; Arnao MB, 2015, J PINEAL RES, V59, P133, DOI 10.1111/jpi.12253; Arnao MB, 2014, TRENDS PLANT SCI, V19, P789, DOI 10.1016/j.tplants.2014.07.006; Arnao MB, 2009, J PINEAL RES, V46, P295, DOI 10.1111/j.1600-079X.2008.00660.x; Azmitia EC, 2001, BRAIN RES BULL, V56, P413, DOI 10.1016/S0361-9230(01)00614-1; Bajwa V., 2014, PRODUCTION BIOMASS B, P445; Bajwa VS, 2015, POSTHARVEST BIOL TEC, V110, P183, DOI 10.1016/j.postharvbio.2015.08.018; Bajwa VS, 2014, J PINEAL RES, V56, P238, DOI 10.1111/jpi.12115; Bar M, 2014, DEVELOPMENT, V141, P4219, DOI 10.1242/dev.106195; Batistic O, 2012, BBA-GEN SUBJECTS, V1820, P1283, DOI 10.1016/j.bbagen.2011.10.012; Beilby MJ, 2015, PLANT SIGNAL BEHAV, V10, DOI 10.1080/15592324.2015.1082697; Beilby MJ, 2015, J MEMBRANE BIOL, V248, P93, DOI 10.1007/s00232-014-9746-9; Beilby MJ, 2015, RHYTHMS IN PLANTS, P343; Boccalandro HE, 2011, J PINEAL RES, V51, P226, DOI 10.1111/j.1600-079X.2011.00884.x; BOWDEN K, 1954, NATURE, V174, P925, DOI 10.1038/174925a0; Bubenik GA, 2002, DIGEST DIS SCI, V47, P2336, DOI 10.1023/A:1020107915919; Byeon Y, 2014, J PINEAL RES, V57, P147, DOI 10.1111/jpi.12151; Byeon Y, 2014, J PINEAL RES, V57, P219, DOI 10.1111/jpi.12160; Byeon Y, 2014, J PINEAL RES, V56, P408, DOI 10.1111/jpi.12129; Byeon Y, 2014, J PINEAL RES, V56, P275, DOI 10.1111/jpi.12120; Byeon Y, 2013, J PINEAL RES, V55, P357, DOI 10.1111/jpi.12077; Byeon Y, 2012, J PINEAL RES, V53, P107, DOI 10.1111/j.1600-079X.2012.00976.x; CHAMPNEY TH, 1984, J NEUROSCI RES, V11, P59, DOI 10.1002/jnr.490110107; Chen Q, 2009, J PLANT PHYSIOL, V166, P324, DOI 10.1016/j.jplph.2008.06.002; Couee I, 2004, PLANT CELL TISS ORG, V76, P1, DOI 10.1023/A:1025895731017; Covington MF, 2007, PLOS BIOL, V5, P1773, DOI 10.1371/journal.pbio.0050222; CSABA G, 1982, PROTOPLASMA, V110, P20, DOI 10.1007/BF01314677; DUBBELS R, 1995, J PINEAL RES, V18, P28, DOI 10.1111/j.1600-079X.1995.tb00136.x; Enders TA, 2015, AM J BOT, V102, P180, DOI 10.3732/ajb.1400285; Gallie DR, 2013, J EXP BOT, V64, P433, DOI 10.1093/jxb/ers330; Gantait S, 2015, CURR PROTEIN PEPT SC, V16, P406, DOI 10.2174/1389203716666150330125439; Garcia JJ, 2014, J PINEAL RES, V56, P225, DOI 10.1111/jpi.12128; Gatineau F, 1997, BIOL PLANTARUM, V39, P131, DOI 10.1023/A:1000377511120; HARDELAND R, 1995, J PINEAL RES, V18, P104, DOI 10.1111/j.1600-079X.1995.tb00147.x; Hardeland R, 2015, J EXP BOT, V66, P627, DOI 10.1093/jxb/eru386; Hardeland R, 2009, BIOFACTORS, V35, P183, DOI 10.1002/biof.23; HATTORI A, 1995, BIOCHEM MOL BIOL INT, V35, P627; Hernandez-Ruiz J, 2008, J AGR FOOD CHEM, V56, P10567, DOI 10.1021/jf8022063; Hernandez-Ruiz J, 2005, J PINEAL RES, V39, P137, DOI 10.1111/j.1600-079X.2005.00226.x; Hernandez-Ruiz J, 2004, PLANTA, V220, P140, DOI 10.1007/s00425-004-1317-3; Hernandez-Ruiz J, 2008, PLANT GROWTH REGUL, V55, P29, DOI 10.1007/s10725-008-9254-y; Huang X, 2011, CRIT REV FOOD SCI, V51, P269, DOI 10.1080/10408398.2010.529193; Hung ASM, 2011, CURR MED CHEM, V18, P5281; Rodriguez-Naranjo MI, 2012, J FOOD COMPOS ANAL, V28, P16, DOI 10.1016/j.jfca.2012.07.001; Janas KM, 2013, ACTA PHYSIOL PLANT, V35, P3285, DOI 10.1007/s11738-013-1372-0; Jones MPA, 2007, PLANT CELL REP, V26, P1481, DOI 10.1007/s00299-007-0357-0; Kadota Y, 2014, MOL CELL, V54, P43, DOI 10.1016/j.molcel.2014.02.021; Kang K, 2013, J PINEAL RES, V55, P7, DOI 10.1111/jpi.12011; Kang K, 2009, PLANT PHYSIOL, V150, P1380, DOI 10.1104/pp.109.138552; Kang S, 2007, PLANTA, V227, P263, DOI 10.1007/s00425-007-0614-z; Kerchev PI, 2012, PLANT CELL ENVIRON, V35, P441, DOI 10.1111/j.1365-3040.2011.02399.x; Kolar J, 2003, PHYSIOL PLANTARUM, V118, P605, DOI 10.1034/j.1399-3054.2003.00114.x; Koyama FC, 2013, J EUKARYOT MICROBIOL, V60, P646, DOI 10.1111/jeu.12080; Laplaze L, 2007, PLANT CELL, V19, P3889, DOI 10.1105/tpc.107.055863; Lavenus J, 2013, TRENDS PLANT SCI, V18, P455, DOI 10.1016/j.tplants.2013.04.006; Lazar D, 2013, PLANT SIGNAL BEHAV, V8, DOI 10.4161/psb.23279; Lee HY, 2014, J PINEAL RES, V57, P418, DOI 10.1111/jpi.12181; Lei Q, 2013, J PINEAL RES, V55, P443, DOI 10.1111/jpi.12096; LERNER AB, 1958, J AM CHEM SOC, V80, P2587, DOI 10.1021/ja01543a060; LERNER AB, 1959, NATURE, V183, P1821, DOI 10.1038/1831821a0; Leymarie J, 2012, PLANT CELL PHYSIOL, V53, P96, DOI 10.1093/pcp/pcr129; Li C, 2012, J PINEAL RES, V53, P298, DOI 10.1111/j.1600-079X.2012.00999.x; Litwinczuk W, 2009, ACTA SCI POL-HORTORU, V8, P3; Ljung K, 2013, DEVELOPMENT, V140, P943, DOI 10.1242/dev.086363; Manchester LC, 2000, LIFE SCI, V67, P3023, DOI 10.1016/S0024-3205(00)00896-1; MANDAVA NB, 1988, ANNU REV PLANT PHYS, V39, P23, DOI 10.1146/annurev.pp.39.060188.000323; Marhavy P, 2011, DEV CELL, V21, P796, DOI 10.1016/j.devcel.2011.08.014; Miller G, 2009, SCI SIGNAL, V2, DOI 10.1126/scisignal.2000448; Mittler R, 2011, TRENDS PLANT SCI, V16, P300, DOI 10.1016/j.tplants.2011.03.007; Moubayidin L, 2009, TRENDS PLANT SCI, V14, P557, DOI 10.1016/j.tplants.2009.06.010; Mukherjee S, 2014, PHYSIOL PLANTARUM, V152, P714, DOI 10.1111/ppl.12218; Murch SJ, 1997, LANCET, V350, P1598, DOI 10.1016/S0140-6736(05)64014-7; Murch SJ, 2004, ACTA HORTIC, P425, DOI 10.17660/ActaHortic.2004.629.56; Murch SJ, 2002, NATURWISSENSCHAFTEN, V89, P555, DOI 10.1007/s00114-002-0376-1; Murch SJ, 2002, IN VITRO CELL DEV-PL, V38, P531, DOI 10.1079/IVP2002333; Murch SJ, 2001, IN VITRO CELL DEV-PL, V37, P786; Murch SJ, 2000, PLANT CELL REP, V19, P698, DOI 10.1007/s002990000206; Murch SJ, 2010, J PINEAL RES, V49, P95, DOI 10.1111/j.1600-079X.2010.00774.x; Murch SJ, 2009, J PINEAL RES, V47, P277, DOI 10.1111/j.1600-079X.2009.00711.x; O'Mahony SM, 2015, BEHAV BRAIN RES, V277, P32, DOI 10.1016/j.bbr.2014.07.027; Okazaki M, 2010, J PINEAL RES, V49, P239, DOI 10.1111/j.1600-079X.2010.00788.x; Okazaki M, 2009, J PINEAL RES, V46, P338, DOI 10.1111/j.1600-079X.2009.00668.x; Olivier B, 2015, EUR J PHARMACOL, V753, P2, DOI 10.1016/j.ejphar.2014.10.031; Pacurar DI, 2014, PHYSIOL PLANTARUM, V151, P83, DOI 10.1111/ppl.12171; Paredes SD, 2009, J EXP BOT, V60, P57, DOI 10.1093/jxb/ern284; Park S, 2014, J PINEAL RES, V57, P348, DOI 10.1111/jpi.12174; Park S, 2013, J PINEAL RES, V55, P409, DOI 10.1111/jpi.12088; Park S, 2013, J PINEAL RES, V55, P40, DOI 10.1111/jpi.12021; Park S, 2013, J PINEAL RES, V55, P131, DOI 10.1111/jpi.12053; Park S, 2012, J PINEAL RES, V53, P385, DOI 10.1111/j.1600-079X.2012.01008.x; PARTHIER B, 1991, BOT ACTA, V104, P446, DOI 10.1111/j.1438-8677.1991.tb00257.x; Peer WA, 2007, TRENDS PLANT SCI, V12, P556, DOI 10.1016/j.tplants.2007.10.003; Pelagio-Flores R, 2011, PLANT CELL PHYSIOL, V52, P490, DOI 10.1093/pcp/pcr006; Perilli S, 2010, CURR OPIN PLANT BIOL, V13, P21, DOI 10.1016/j.pbi.2009.09.018; Posmyk MM, 2008, J PINEAL RES, V45, P24, DOI 10.1111/j.1600-079X.2007.00552.x; Posmyk MM, 2009, J PINEAL RES, V46, P214, DOI 10.1111/j.1600-079X.2008.00652.x; Ramakrishna A, 2012, PLANT CELL TISS ORG, V108, P267, DOI 10.1007/s11240-011-0039-z; Ramakrishna A, 2012, ACTA PHYSIOL PLANT, V34, P393, DOI 10.1007/s11738-011-0829-2; Ramakrishna A, 2011, PLANT SIGNAL BEHAV, V6, P800, DOI 10.4161/psb.6.6.15242; Ramakrishna A, 2009, PLANT SIGNAL BEHAV, V4, P1136; Ranty B, 2012, ADV EXP MED BIOL, V740, P1123, DOI 10.1007/978-94-007-2888-2_51; REITER RJ, 1993, NEUROENDOCRINOL LETT, V15, P103; Reiter Russel J, 2007, World Rev Nutr Diet, V97, P211, DOI 10.1159/000097917; Reiter RJ, 2015, MOLECULES, V20, P7396, DOI 10.3390/molecules20047396; Roopin M, 2013, J PINEAL RES, V55, P89, DOI 10.1111/jpi.12046; Rosen J, 2006, J PINEAL RES, V41, P374, DOI 10.1111/j.1600-079X.2006.00379.x; Roshchina V. V., 2001, NEUROTRANSMITTERS PL; Roshchina VV, 1998, ALLELOPATHY J, V7, P171; Santner A, 2009, NAT CHEM BIOL, V5, P301, DOI 10.1038/nchembio.165; Sarropoulou V, 2012, PLANT PHYSIOL BIOCH, V61, P162, DOI 10.1016/j.plaphy.2012.10.001; Sarropoulou VN, 2012, J PINEAL RES, V52, P38, DOI 10.1111/j.1600-079X.2011.00914.x; Sarrou E, 2014, TURK J BOT, V38, P293, DOI 10.3906/bot-1302-55; Shi H, 2015, J PINEAL RE IN PRESS; Shi HT, 2015, J EXP BOT, V66, P681, DOI 10.1093/jxb/eru373; Shi HT, 2015, J PINEAL RES, V58, P26, DOI 10.1111/jpi.12188; Shkolnik-Inbar D, 2010, PLANT CELL, V22, P3560, DOI 10.1105/tpc.110.074641; Singh M, 2014, DRUG DISCOV TODAY, V19, P1410, DOI 10.1016/j.drudis.2014.04.014; SKOOG F, 1957, Symp Soc Exp Biol, V11, P118; Song SS, 2014, CURR OPIN PLANT BIOL, V21, P112, DOI 10.1016/j.pbi.2014.07.005; Steinhorst L, 2013, PLANT PHYSIOL, V163, P471, DOI 10.1104/pp.113.222950; Sun QQ, 2015, J EXP BOT, V66, P657, DOI 10.1093/jxb/eru332; Suzuki N, 2012, FREE RADICAL BIO MED, V53, P2269, DOI 10.1016/j.freeradbiomed.2012.10.538; Szafranska K, 2013, BIOL PLANTARUM, V57, P91, DOI 10.1007/s10535-012-0253-5; Szczepanik A, 2007, J PHYSIOL PHARMACOL, V58, P115; Takahashi F, 2011, MOL CELL, V41, P649, DOI 10.1016/j.molcel.2011.02.029; Tal O, 2011, J EXP BOT, V62, P1903, DOI 10.1093/jxb/erq378; Tan D-X, 2007, NOVEL RHYTHMS N1 ACE, V21, P1724; Tan DX, 2007, J PINEAL RES, V43, P317, DOI 10.1111/j.1600-079X.2007.00513.x; Tan Dun-Xian, 2002, Current Topics in Medicinal Chemistry, V2, P181, DOI 10.2174/1568026023394443; Tan DX, 2014, INT J MOL SCI, V15, P15858, DOI 10.3390/ijms150915858; Tan DX, 2012, J PINEAL RES, V53, P113, DOI 10.1111/j.1600-079X.2012.00979.x; Tan DX, 2010, BIOL REV, V85, P607, DOI 10.1111/j.1469-185X.2009.00118.x; Teale WD, 2006, NAT REV MOL CELL BIO, V7, P847, DOI 10.1038/nrm2020; Tiryaki I, 2012, J PINEAL RES, V52, P332, DOI 10.1111/j.1600-079X.2011.00947.x; Tsukagoshi H, 2010, CELL, V143, P606, DOI 10.1016/j.cell.2010.10.020; Uchendu EE, 2014, ACTA HORTIC, V1039, P233; Uchendu EE, 2011, CRYOLETTERS, V32, P463; Uchendu EE, 2013, J PINEAL RES, V55, P435, DOI 10.1111/jpi.12094; Rios ERV, 2010, INT J NEUROSCI, V120, P583, DOI 10.3109/00207454.2010.492921; Venegas C, 2012, J PINEAL RES, V52, P217, DOI 10.1111/j.1600-079X.2011.00931.x; Wang L, 2014, J PINEAL RES, V56, P134, DOI 10.1111/jpi.12105; Wang P, 2013, J PINEAL RES, V55, P424, DOI 10.1111/jpi.12091; Wang P, 2012, J PINEAL RES, V53, P11, DOI 10.1111/j.1600-079X.2011.00966.x; Weeda S, 2014, PLOS ONE, V9, DOI 10.1371/journal.pone.0093462; Wei W, 2015, J EXP BOT, V66, P695, DOI 10.1093/jxb/eru392; Werner T, 2009, CURR OPIN PLANT BIOL, V12, P527, DOI 10.1016/j.pbi.2009.07.002; Whitaker-Azmitia PM, 1999, NEUROPSYCHOPHARMACOL, V21, pS2, DOI 10.1038/sj.npp.1395355; Wolf K, 2001, J PLANT PHYSIOL, V158, P1491, DOI 10.1078/0176-1617-00561; Woodward AW, 2005, ANN BOT-LONDON, V95, P707, DOI 10.1093/aob/mci083; Wrzaczek M, 2013, CURR OPIN PLANT BIOL, V16, P575, DOI 10.1016/j.pbi.2013.07.002; Yaakob NS, 2015, J NEUROGASTROENTEROL, V21, P361, DOI 10.5056/jnm14157; Yin LH, 2013, J PINEAL RES, V54, P426, DOI 10.1111/jpi.12038; Zhang HJ, 2014, J PINEAL RES, V57, P269, DOI 10.1111/jpi.12167; Zhang N, 2015, J EXP BOT, V66, P647, DOI 10.1093/jxb/eru336; Zhang N, 2014, J PINEAL RES, V56, P39, DOI 10.1111/jpi.12095; Zhang N, 2013, J PINEAL RES, V54, P15, DOI 10.1111/j.1600-079X.2012.01015.x; Zhao HB, 2015, J PINEAL RES, V59, P255, DOI 10.1111/jpi.12258; Zhao Y, 2011, J PINEAL RES, V50, P83, DOI 10.1111/j.1600-079X.2010.00817.x; Zhao Y, 2013, J PINEAL RES, V55, P79, DOI 10.1111/jpi.12044; Zuo BX, 2014, J PINEAL RES, V57, P408, DOI 10.1111/jpi.12180</t>
  </si>
  <si>
    <t>Afreen F, 2006, J PINEAL RES, V41, P108, DOI 10.1111/j.1600-079X.2006.00337.x; Arnao MB, 2006, PLANT SIGNAL BEHAV, V1, P89, DOI 10.4161/psb.1.3.2640; Arnao MB, 2014, TRENDS PLANT SCI, V19, P789, DOI 10.1016/j.tplants.2014.07.006; Astier J, 2012, INT J MOL SCI, V13, P15193, DOI 10.3390/ijms131115193; Baluska F, 2013, FRONT PLANT SCI, V4, DOI 10.3389/fpls.2013.00354; Baxter A, 2014, J EXP BOT, V65, P1229, DOI 10.1093/jxb/ert375; BECKMAN JS, 1994, METHOD ENZYMOL, V233, P229; Beligni MV, 2000, PLANTA, V210, P215, DOI 10.1007/PL00008128; Blanchard B, 2000, J PINEAL RES, V29, P184, DOI 10.1034/j.1600-079X.2000.290308.x; Byeon Y, 2014, J PINEAL RES, V56, P189, DOI 10.1111/jpi.12111; Corpas FJ, 2013, FRONT PLANT SCI, V4, DOI 10.3389/fpls.2013.00029; Davis KL, 2001, ANNU REV PHARMACOL, V41, P203, DOI 10.1146/annurev.pharmtox.41.1.203; Delledonne M, 1998, NATURE, V394, P585, DOI 10.1038/29087; Dharmawardhana P, 2013, RICE, V6, DOI 10.1186/1939-8433-6-15; Durner J, 1998, P NATL ACAD SCI USA, V95, P10328, DOI 10.1073/pnas.95.17.10328; Durner J, 1999, CURR OPIN PLANT BIOL, V2, P369, DOI 10.1016/S1369-5266(99)00007-2; Foyer CH, 2005, PLANT CELL, V17, P1866, DOI 10.1105/tpc.105.033589; Gozzo A, 1999, FREE RADICAL BIO MED, V26, P1538, DOI 10.1016/S0891-5849(99)00020-9; Hardeland R, 2005, ENDOCRINE, V27, P119, DOI 10.1385/ENDO:27:2:119; Hardeland R, 2015, J EXP BOT, V66, P627, DOI 10.1093/jxb/eru386; Hayat S, 2009, NITRIC OXIDE PLANT P, DOI [10.1002/9783527629138.ch1, DOI 10.1002/9783527629138.CH1]; Hotta Y, 2002, MOL CELL BIOCHEM, V238, P151, DOI 10.1023/A:1019992124986; HUIE RE, 1993, FREE RADICAL RES COM, V18, P195, DOI 10.3109/10715769309145868; Hung SH, 2007, J AM SOC HORTIC SCI, V132, P770, DOI 10.21273/JASHS.132.6.770; Ishihara A, 2008, PLANT J, V54, P481, DOI 10.1111/j.1365-313X.2008.03441.x; Ishihara A, 2008, PLANT SIGNAL BEHAV, V3, P714, DOI 10.4161/psb.3.9.6456; Kang K, 2008, PLANT SIGNAL BEHAV, V3, P389, DOI 10.4161/psb.3.6.5401; Kang K, 2009, PLANT PHYSIOL, V150, P1380, DOI 10.1104/pp.109.138552; Kang S, 2007, PLANT CELL REP, V26, P2009, DOI 10.1007/s00299-007-0405-9; Kang S, 2007, PLANTA, V227, P263, DOI 10.1007/s00425-007-0614-z; Kanjanaphachoat P, 2012, PLANT MOL BIOL, V78, P525, DOI 10.1007/s11103-012-9882-5; Kanno T, 2004, PLANT MOL BIOL, V54, P11, DOI 10.1023/B:PLAN.0000028729.79034.07; Kim OK, 1998, CANCER LETT, V125, P199, DOI 10.1016/S0304-3835(97)00513-2; Less H, 2008, PLANT PHYSIOL, V147, P316, DOI 10.1104/pp.108.115733; Li C, 2012, J PINEAL RES, V53, P298, DOI 10.1111/j.1600-079X.2012.00999.x; Longoni B, 1997, BIOCHEM BIOPH RES CO, V233, P778, DOI 10.1006/bbrc.1997.6563; Magalhaes J. R., 2000, Physiology and Molecular Biology of Plants, V6, P117; Manchester LC, 2000, LIFE SCI, V67, P3023, DOI 10.1016/S0024-3205(00)00896-1; Mukherjee S, 2014, PHYSIOL PLANTARUM, V152, P714, DOI 10.1111/ppl.12218; Murch SJ, 2000, PLANT CELL REP, V19, P698, DOI 10.1007/s002990000206; Murch SJ, 2009, J PINEAL RES, V47, P277, DOI 10.1111/j.1600-079X.2009.00711.x; Neill SJ, 2003, NEW PHYTOL, V159, P11, DOI 10.1046/j.1469-8137.2003.00804.x; Ng TB, 2000, J NEURAL TRANSM, V107, P1243, DOI 10.1007/s007020070014; Noctor G, 1998, ANNU REV PLANT PHYS, V49, P249, DOI 10.1146/annurev.arplant.49.1.249; Noritake T, 1996, PLANT CELL PHYSIOL, V37, P113, DOI 10.1093/oxfordjournals.pcp.a028908; Pagnussat GC, 2002, PLANT PHYSIOL, V129, P954, DOI 10.1104/pp.004036; Park S, 2013, J PINEAL RES, V55, P409, DOI 10.1111/jpi.12088; POEGGELER B, 1993, J PINEAL RES, V14, P151, DOI 10.1111/j.1600-079X.1993.tb00498.x; Poeggeler B, 2002, J PINEAL RES, V33, P20, DOI 10.1034/j.1600-079X.2002.01873.x; Ramakrishna A, 2011, PLANT SIGNAL BEHAV, V6, P800, DOI 10.4161/psb.6.6.15242; Reiter RJ, 2001, NUTR REV, V59, P286, DOI 10.1111/j.1753-4887.2001.tb07018.x; Reiter RJ, 2000, CURR TOP BIOPHYS, V24, P171; Reiter RJ, 2007, ACTA BIOCHIM POL, V54, P1; Rodriguez C, 2004, J PINEAL RES, V36, P1, DOI 10.1046/j.1600-079X.2003.00092.x; Schroder P, 1999, ADV EXP MED BIOL, V467, P637; Seeger H, 1997, BRIT J CLIN PHARMACO, V44, P283, DOI 10.1046/j.1365-2125.1997.00648.x; Shi HT, 2014, PLANT PHYSIOL BIOCH, V82, P218, DOI 10.1016/j.plaphy.2014.06.006; Sun FF, 2008, PLANT PHYSIOL, V146, P178, DOI 10.1104/pp.107.109413; Tan DX, 2007, J PINEAL RES, V42, P28, DOI 10.1111/j.1600-079X.2006.00407.x; Tan Dun-Xian, 2002, Current Topics in Medicinal Chemistry, V2, P181, DOI 10.2174/1568026023394443; Tan DX, 1998, BIOCHEM BIOPH RES CO, V253, P614, DOI 10.1006/bbrc.1998.9826; Tan DX, 2000, FREE RADICAL BIO MED, V29, P1177, DOI 10.1016/S0891-5849(00)00435-4; Tan DX, 2000, BIOL SIGNAL RECEPT, V9, P137; Tanaka E, 2003, PHYTOCHEMISTRY, V64, P965, DOI 10.1016/S0031-9422(03)00429-1; Turjanski AA, 2000, ACTA CRYSTALLOGR C, V56, P682; Turjanski AG, 2000, J AM CHEM SOC, V122, P10468, DOI 10.1021/ja002006u; Valderrama R, 2007, FEBS LETT, V581, P453, DOI 10.1016/j.febslet.2007.01.006; Wang P, 2012, J PINEAL RES, V53, P11, DOI 10.1111/j.1600-079X.2011.00966.x; Weeda S, 2014, PLOS ONE, V9, DOI 10.1371/journal.pone.0093462; Wei W, 2015, J EXP BOT, V66, P695, DOI 10.1093/jxb/eru392; Wendehenne D, 2001, TRENDS PLANT SCI, V6, P177, DOI 10.1016/S1360-1385(01)01893-3; Wink DA, 1998, FREE RADICAL BIO MED, V25, P434, DOI 10.1016/S0891-5849(98)00092-6; Wolfler A, 1999, FEBS LETT, V449, P206, DOI 10.1016/S0014-5793(99)00435-4; Zhang HJ, 2014, J PINEAL RES, V57, P269, DOI 10.1111/jpi.12167; Zhang HW, 1999, CHEM RES TOXICOL, V12, P526, DOI 10.1021/tx980243t; Zhang HW, 1998, BIOCHEM BIOPH RES CO, V251, P83, DOI 10.1006/bbrc.1998.9426; Zhang N, 2015, J EXP BOT, V66, P647, DOI 10.1093/jxb/eru336; Zhang N, 2013, J PINEAL RES, V54, P15, DOI 10.1111/j.1600-079X.2012.01015.x; Zhao JM, 1996, PLANT CELL, V8, P2235, DOI 10.1105/tpc.8.12.2235; Zhao Y, 2011, J PINEAL RES, V50, P83, DOI 10.1111/j.1600-079X.2010.00817.x; Zolla G, 2010, J EXP BOT, V61, P211, DOI 10.1093/jxb/erp290</t>
  </si>
  <si>
    <t>ABE M, 1994, J PINEAL RES, V17, P94, DOI 10.1111/j.1600-079X.1994.tb00119.x; Acuna-Castroviejo D, 2001, J PINEAL RES, V30, P65, DOI 10.1034/j.1600-079X.2001.300201.x; Acuna-Castroviejo D, 2014, CELL MOL LIFE SCI, V71, P2997, DOI 10.1007/s00018-014-1579-2; Allegra M, 2003, J PINEAL RES, V34, P1, DOI 10.1034/j.1600-079X.2003.02112.x; Allegra M, 2001, BIOCHEM BIOPH RES CO, V282, P380, DOI 10.1006/bbrc.2001.4582; Antolin I, 1996, FASEB J, V10, P882; Arnao MB, 2015, J PINEAL RES, V59, P133, DOI 10.1111/jpi.12253; Arnao MB, 2014, TRENDS PLANT SCI, V19, P789, DOI 10.1016/j.tplants.2014.07.006; Arnao MB, 2009, J PINEAL RES, V46, P295, DOI 10.1111/j.1600-079X.2008.00660.x; Aversa S, 2012, J MATERN-FETAL NEO M, V25, P207, DOI 10.3109/14767058.2011.573827; Bandyopadhyay D, 2000, J PINEAL RES, V29, P143, DOI 10.1034/j.1600-079X.2000.290303.x; Barja G, 2014, PROG MOL BIOL TRANSL, V127, P1, DOI 10.1016/B978-0-12-394625-6.00001-5; BARLOWWALDEN LR, 1995, NEUROCHEM INT, V26, P497, DOI 10.1016/0197-0186(94)00154-M; Bayari S, 2003, SPECTROCHIM ACTA A, V59, P1255, DOI 10.1016/S1386-1425(02)00308-6; Bembenek J, 2005, COMP BIOCHEM PHYS B, V140, P27, DOI 10.1016/j.cbpc.2004.03.017; Benot S, 1999, J PINEAL RES, V27, P59, DOI 10.1111/j.1600-079X.1999.tb00597.x; Bertolini F, 2007, J PHARM SCI-US, V96, P2931, DOI 10.1002/jps.20881; Bhatt I, 2011, BIOTECHNOL ADV, V29, P850, DOI 10.1016/j.biotechadv.2011.07.002; BIZZARRI M, 2013, CELL MOL LIFE SCI, V70, P39; Bonnefont-Rousselot D, 2011, J PINEAL RES, V50, P328, DOI 10.1111/j.1600-079X.2010.00847.x; Boutin JA, 2008, J PINEAL RES, V45, P524, DOI 10.1111/j.1600-079X.2008.00631.x; BRANNAN TS, 1981, NEUROCHEM RES, V6, P41, DOI 10.1007/BF00963904; Bromme HJ, 2002, J PINEAL RES, V33, P239, DOI 10.1034/j.1600-079X.2002.02936.x; Burkhardt S, 2001, INT J BIOCHEM CELL B, V33, P775, DOI 10.1016/S1357-2725(01)00052-8; BYEON Y, J PINEAL RE IN PRESS; Byeon Y, 2015, J EXP BOT, V66, P709, DOI 10.1093/jxb/eru357; Byeon Y, 2014, J PINEAL RES, V56, P275, DOI 10.1111/jpi.12120; Byeon Y, 2014, J PINEAL RES, V56, P107, DOI 10.1111/jpi.12103; Byeon Y, 2013, J PINEAL RES, V55, P371, DOI 10.1111/jpi.12080; CAGNOLI CM, 1995, J PINEAL RES, V18, P222, DOI 10.1111/j.1600-079X.1995.tb00163.x; Calvo JR, 2013, J PINEAL RES, V55, P103, DOI 10.1111/jpi.12075; Cardinali DP, 2002, NEUROENDOCRINOL LETT, V23, P20; Gomez-Cabrera MC, 2012, CLIN CHEM LAB MED, V50, P1287, DOI 10.1515/cclm-2011-0795; Carrasco C, 2014, HEPATOB PANCREAT DIS, V13, P442, DOI 10.1016/S1499-3872(14)60271-X; Cifani N, 2013, PLOS ONE, V8, DOI 10.1371/journal.pone.0071717; Clarke TB, 2014, INFECT IMMUN, V82, P4596, DOI 10.1128/IAI.02212-14; DAWSON D, 1993, J PINEAL RES, V15, P1, DOI 10.1111/j.1600-079X.1993.tb00503.x; del Rio LA, 2015, J EXP BOT, V66, P2827, DOI 10.1093/jxb/erv099; Dellegar SM, 1999, BIOCHEM BIOPH RES CO, V257, P431, DOI 10.1006/bbrc.1999.0438; Deng Y, 2015, NEUROTOX RES, V27, P156, DOI 10.1007/s12640-014-9489-5; Ding K, 2014, FREE RADICAL BIO MED, V73, P1, DOI 10.1016/j.freeradbiomed.2014.04.031; DUBBELS R, 1995, J PINEAL RES, V18, P28, DOI 10.1111/j.1600-079X.1995.tb00136.x; ECHINE MC, 2008, FRONT BIOSCI, V13, P3288; Embley TM, 2015, NATURE, V521, P169, DOI 10.1038/nature14522; Embley TM, 2006, NATURE, V440, P623, DOI 10.1038/nature04546; Ferry G, 2010, CHEM-BIOL INTERACT, V186, P103, DOI 10.1016/j.cbi.2010.04.006; FETTKE J, 2015, TRENDS PLANT SCI; Fischer TW, 2013, J PINEAL RES, V54, P303, DOI 10.1111/jpi.12018; FLOYD RA, 1989, PLANT PHYSIOL, V91, P644, DOI 10.1104/pp.91.2.644; Fridovich I, 2013, MED PRIN PRACT, V22, P131, DOI 10.1159/000339212; Galano A, 2015, J PINEAL RES, V58, P107, DOI 10.1111/jpi.12196; Galano A, 2014, RSC ADV, V4, P5220, DOI 10.1039/c3ra44604b; Galano A, 2013, J PINEAL RES, V54, P245, DOI 10.1111/jpi.12010; Galano A, 2011, PHYS CHEM CHEM PHYS, V13, P7178, DOI 10.1039/c0cp02801k; Galley HF, 2014, J PINEAL RES, V56, P427, DOI 10.1111/jpi.12134; Ganie SA, 2015, REJUVENATIO IN PRESS; Garcia JJ, 2014, J PINEAL RES, V56, P225, DOI 10.1111/jpi.12128; Garrido M, 2010, J GERONTOL A-BIOL, V65, P909, DOI 10.1093/gerona/glq099; Gilad E, 1997, LIFE SCI, V60, pPL169, DOI 10.1016/S0024-3205(97)00008-8; Gomez-Moreno G, 2010, ORAL DIS, V16, P242, DOI 10.1111/j.1601-0825.2009.01610.x; Gonciarz M, 2013, J PINEAL RES, V54, P154, DOI 10.1111/j.1600-079X.2012.01023.x; Govender J, 2014, J PINEAL RES, V57, P367, DOI 10.1111/jpi.12176; Guenther AL, 2005, J PINEAL RES, V39, P251, DOI 10.1111/j.1600-079X.2005.00242.x; Gurer-Orhan H, 2015, CURR MED CHEM, V22, P490; Hardeland R, 2003, CHRONOBIOL INT, V20, P921, DOI 10.1081/CBI-120025245; Hardeland R, 2003, J PINEAL RES, V34, P233, DOI 10.1034/j.1600-079X.2003.00040.x; Hardeland R, 2005, ENDOCRINE, V27, P119, DOI 10.1385/ENDO:27:2:119; Hardeland Rudiger, 2005, Nutr Metab (Lond), V2, P22, DOI 10.1186/1743-7075-2-22; Hardeland R, 2007, J PINEAL RES, V43, P382, DOI 10.1111/j.1600-079X.2007.00489.x; Hardeland R, 2015, PROG NEUROBIOL, V127, P46, DOI 10.1016/j.pneurobio.2015.02.001; Hardeland R, 2015, J EXP BOT, V66, P627, DOI 10.1093/jxb/eru386; Hardeland R, 2009, J PINEAL RES, V47, P109, DOI 10.1111/j.1600-079X.2009.00701.x; HATTORI A, 1995, BIOCHEM MOL BIOL INT, V35, P627; Hattori A., 1999, P JPN SOC COMP ENDOC, V14, P49; HAYASHI G, 2015, FREE RADIC IN PRESS; Heilbronn LK, 2003, AM J CLIN NUTR, V78, P361; Hobson SR, 2013, BMJ OPEN, V3, DOI 10.1136/bmjopen-2013-003788; Hong Y, 2014, J PINEAL RES, V56, P264, DOI 10.1111/jpi.12119; Hybertson BM, 2011, MOL ASPECTS MED, V32, P234, DOI 10.1016/j.mam.2011.10.006; James AM, 2007, J BIOL CHEM, V282, P14708, DOI 10.1074/jbc.M611463200; Jaworek J, 2003, J PINEAL RES, V34, P40, DOI 10.1034/j.1600-079X.2003.02937.x; Jenwitheesuk A, 2014, INT J MOL SCI, V15, P16848, DOI 10.3390/ijms150916848; KARABULUT-BULAN O, 2015, BIOL TRACE IN PRESS; Kilic U, 2012, J PINEAL RES, V52, P228, DOI 10.1111/j.1600-079X.2011.00932.x; Kim HA, 2014, INT J MOL SCI, V15, P5940, DOI 10.3390/ijms15045940; Kim KJ, 2013, J PINEAL RES, V54, P264, DOI 10.1111/j.1600-079X.2012.01030.x; King M, 1997, PHOTOCHEM PHOTOBIOL, V65, P538, DOI 10.1111/j.1751-1097.1997.tb08601.x; Kleszczynski K, 2012, DERM-ENDOCRINOL, V4, DOI 10.4161/derm.22344; Konig K, 2014, METHODS MOL BIOL, V1158, P239, DOI 10.1007/978-1-4939-0700-7_17; Kostopoulou Z, 2015, PLANT PHYSIOL BIOCH, V86, P155, DOI 10.1016/j.plaphy.2014.11.021; Legros C, 2014, J NEUROENDOCRINOL, V26, P151, DOI 10.1111/jne.12134; Leon J, 2006, J NEUROCHEM, V98, P2023, DOI 10.1111/j.1471-4159.2006.04029.x; Leon J, 2014, J PINEAL RES, V56, P415, DOI 10.1111/jpi.12131; LERNER AB, 1958, J AM CHEM SOC, V80, P2587, DOI 10.1021/ja01543a060; Lewis KN, 2015, P NATL ACAD SCI USA, V112, P3722, DOI 10.1073/pnas.1417566112; LEWY AJ, 1995, CIBA F SYMP, V183, P303; Li XJ, 1999, ACTA PHARMACOL SIN, V20, P201; Li XJ, 1997, ACTA PHARMACOL SIN, V18, P394; Limson J, 1998, J PINEAL RES, V24, P15, DOI 10.1111/j.1600-079X.1998.tb00361.x; LIU LF, 2015, EUR REV MED PHARMACO, V37, P318; Loeb LA, 2005, P NATL ACAD SCI USA, V102, P18769, DOI 10.1073/pnas.0509776102; Long QQ, 2015, AM J CARDIOVASC DIS, V5, P19; Lopez LC, 2006, NEUROENDOCRINOL LETT, V27, P623; Lowes DA, 2013, BRIT J ANAESTH, V110, P472, DOI 10.1093/bja/aes577; Mahal HS, 1999, FREE RADICAL BIO MED, V26, P557, DOI 10.1016/S0891-5849(98)00226-3; Maharaj DS, 2005, J PHARM PHARMACOL, V57, P877, DOI 10.1211/0022357056424; MALIS CD, 1986, J BIOL CHEM, V261, P14201; Manda K, 2008, J PINEAL RES, V45, P430, DOI 10.1111/j.1600-079X.2008.00611.x; Manda K, 2007, J PINEAL RES, V42, P386, DOI 10.1111/j.1600-079X.2007.00432.x; Manev H, 2000, FASEB J, V14, P1464, DOI 10.1096/fj.14.10.1464; Margulis L, 1975, Symp Soc Exp Biol, P21; Margulis L, 2001, RESURGENCE, V206, P10; Maria S, 2014, J PINEAL RES, V56, P115, DOI 10.1111/jpi.12116; MARSHALL KA, 1999, FREE RADIC BIOL MED, V21, P307; Martin M, 2002, INT J BIOCHEM CELL B, V34, P348, DOI 10.1016/S1357-2725(01)00138-8; Martin-Montalvo A, 2011, ONCOGENE, V30, P505, DOI 10.1038/onc.2010.492; Martinez-Cano DJ, 2015, FRONT MICROBIOL, V5, DOI 10.3389/fmicb.2014.00742; Matuszak Z, 1997, FREE RADICAL BIO MED, V23, P367, DOI 10.1016/S0891-5849(96)00614-4; Mauriz JL, 2013, J PINEAL RES, V54, P1, DOI 10.1111/j.1600-079X.2012.01014.x; Mayo JC, 2003, BBA-GEN SUBJECTS, V1620, P139, DOI 10.1016/S0304-4165(02)00527-5; MCCORD JM, 1993, TOXICOL IND HEALTH, V9, P23, DOI 10.1177/0748233793009001-204; Mela-Riker L, 1984, Am J Emerg Med, V2, P2, DOI 10.1016/0735-6757(84)90103-7; Melchiorri D, 1996, BIOCHEM PHARMACOL, V51, P1095, DOI 10.1016/0006-2952(96)00055-X; Miller E, 2015, CURR TOP MED CHEM, V15, P163, DOI 10.2174/1568026615666141209160556; Miquel J, 1998, EXP GERONTOL, V33, P113, DOI 10.1016/S0531-5565(97)00060-0; MIQUEL J, 1980, EXP GERONTOL, V15, P575, DOI 10.1016/0531-5565(80)90010-8; MORESCHKOWSKY K, 1910, BIOL CENTRALBL, V30, P353; Mu SH, 2014, NEURODEGENER DIS, V14, P139, DOI 10.1159/000365891; Noda Y, 1999, J PINEAL RES, V27, P159, DOI 10.1111/j.1600-079X.1999.tb00611.x; Okazaki M, 2009, J PINEAL RES, V46, P373, DOI 10.1111/j.1600-079X.2009.00673.x; Olsen LF, 2013, REDOX REP, V18, P245, DOI 10.1179/1351000213Y.0000000059; Pablos M.I., 1997, NEUROENDOCRINOL LETT, V18, P49; Pablos MI, 1995, J PINEAL RES, V19, P111, DOI 10.1111/j.1600-079X.1995.tb00178.x; Pablos MI, 1998, NEUROCHEM INT, V32, P69, DOI 10.1016/S0197-0186(97)00043-0; Parihar P, 2015, EXP GERONTOL, V61, P130, DOI 10.1016/j.exger.2014.12.004; Park S, 2013, J PINEAL RES, V54, P258, DOI 10.1111/j.1600-079X.2012.01029.x; Pateiro-Moure M, 2010, J HAZARD MATER, V178, P194, DOI 10.1016/j.jhazmat.2010.01.063; Perdomo J, 2013, J PINEAL RES, V55, P195, DOI 10.1111/jpi.12062; PIERI C, 1994, LIFE SCI, V55, pPL271, DOI 10.1016/0024-3205(94)00666-0; PIERREFICHE G, 1995, EXP GERONTOL, V30, P213, DOI 10.1016/0531-5565(94)00036-3; POEGGELER B, 1993, J PINEAL RES, V14, P151, DOI 10.1111/j.1600-079X.1993.tb00498.x; Posmyk MM, 2009, ACTA PHYSIOL PLANT, V31, P1, DOI 10.1007/s11738-008-0213-z; POZO D, 1994, LIFE SCI, V55, pPL455, DOI 10.1016/0024-3205(94)00532-X; Pribil M, 2014, J EXP BOT, V65, P1955, DOI 10.1093/jxb/eru090; Rahantaniaina MS, 2013, FRONT PLANT SCI, V4, DOI 10.3389/fpls.2013.00477; RAICHLE ME, 1976, J APPL PHYSIOL, V40, P638; Ramis MR, 2015, MECH AGEING DEV, V146, P28, DOI 10.1016/j.mad.2015.03.008; Reiter RJ, 1999, MECH AGEING DEV, V110, P157, DOI 10.1016/S0047-6374(99)00058-5; REITER RJ, 1981, ENDOCRINOLOGY, V109, P1295, DOI 10.1210/endo-109-4-1295; REITER RJ, 1980, SCIENCE, V210, P1372, DOI 10.1126/science.7434032; Reiter RJ, 2005, NUTRITION, V21, P920, DOI 10.1016/j.nut.2005.02.005; REITER RJ, 1995, FRONT NEUROENDOCRIN, V16, P383, DOI 10.1006/frne.1995.1014; Reiter RJ, 1996, EUR J ENDOCRINOL, V134, P412, DOI 10.1530/eje.0.1340412; Reiter RJ, 2001, CELL BIOCHEM BIOPHYS, V34, P237, DOI 10.1385/CBB:34:2:237; Reiter RJ, 2015, MOLECULES, V20, P7396, DOI 10.3390/molecules20047396; Reiter RJ, 2014, FRONT PHYSIOL, V5, DOI 10.3389/fphys.2014.00377; Reiter RJ, 2014, PHYSIOLOGY, V29, P325, DOI 10.1152/physiol.00011.2014; Reiter RJ, 2014, CURR PHARM DESIGN, V20, P4788; Reiter RJ, 2014, BRAIN STRUCT FUNCT, V219, P1873, DOI 10.1007/s00429-014-0719-7; Reiter RJ, 2013, MINI-REV MED CHEM, V13, P373; Reiter RJ, 2010, CURR NEUROPHARMACOL, V8, P194, DOI 10.2174/157015910792246236; Reiter RJ, 2009, CRIT REV BIOCHEM MOL, V44, P175, DOI 10.1080/10409230903044914; Ressmeyer AR, 2003, REDOX REP, V8, P205, DOI 10.1179/135100003225002709; Rodriguez-Garcia A, 2013, J PINEAL RES, V54, P33, DOI 10.1111/j.1600-079X.2012.01017.x; Romero A, 2014, J PINEAL RES, V56, P343, DOI 10.1111/jpi.12132; Roopin M, 2013, J PINEAL RES, V55, P89, DOI 10.1111/jpi.12046; Rosen J, 2006, J PINEAL RES, V41, P374, DOI 10.1111/j.1600-079X.2006.00379.x; SACK RL, 1986, J PINEAL RES, V3, P379, DOI 10.1111/j.1600-079X.1986.tb00760.x; Sae-Teaw M, 2013, J PINEAL RES, V55, P58, DOI 10.1111/jpi.12025; SAGAN L, 1967, J THEOR BIOL, V14, P225, DOI 10.1016/0022-5193(67)90079-3; Salido EM, 2013, J PINEAL RES, V54, P179, DOI 10.1111/jpi.12008; SAVOLAINEN H, 1978, RES COMMUN CHEM PATH, V21, P173; Schaefer M, 2009, J PINEAL RES, V46, P49, DOI 10.1111/j.1600-079X.2008.00614.x; Schippers KJ, 2014, CELL, V159, P9, DOI 10.1016/j.cell.2014.09.004; SENGERS RCA, 1984, EUR J PEDIATR, V141, P192, DOI 10.1007/BF00572761; SEWERYNEK E, 1995, J CELL BIOCHEM, V58, P436, DOI 10.1002/jcb.240580406; Sewerynek E, 1996, HEPATO-GASTROENTEROL, V43, P898; SHAEIB F, 2015, PLOS ONE, V10; Shi HT, 2015, J PINEAL RES, V59, P120, DOI 10.1111/jpi.12246; Shin IS, 2015, J PINEAL RES, V58, P50, DOI 10.1111/jpi.12192; Shirao M, 2013, PLANT CELL PHYSIOL, V54, P1152, DOI 10.1093/pcp/pct066; Silva SO, 2004, J PINEAL RES, V37, P171, DOI 10.1111/j.1600-079X.2004.00149.x; Siwicka A, 2004, CENT EUR J CHEM, V2, P425, DOI 10.2478/BF02476198; Skinner DC, 1999, ENDOCRINOLOGY, V140, P4399, DOI 10.1210/endo.140.10.7074; Smith DL, 2010, EUR J CLIN INVEST, V40, P440, DOI 10.1111/j.1365-2362.2010.02276.x; Smith RAJ, 1999, EUR J BIOCHEM, V263, P709, DOI 10.1046/j.1432-1327.1999.00543.x; Sofo A, 2015, INT J MOL SCI, V16, P13561, DOI 10.3390/ijms160613561; Stasica P, 1998, J PINEAL RES, V25, P65, DOI 10.1111/j.1600-079X.1998.tb00387.x; Stasica P, 2000, J PINEAL RES, V29, P125, DOI 10.1034/j.1600-079X.2000.290209.x; STOKKAN KA, 1991, BRAIN RES, V545, P66, DOI 10.1016/0006-8993(91)91270-B; Tal O, 2011, J EXP BOT, V62, P1903, DOI 10.1093/jxb/erq378; Tan DX, 2007, J PINEAL RES, V42, P28, DOI 10.1111/j.1600-079X.2006.00407.x; Tan DX, 2014, CURR MED CHEM, V21, P1557, DOI 10.2174/0929867321666131129113146; Tan DX, 2013, J PINEAL RES, V54, P127, DOI 10.1111/jpi.12026; Tan DX, 2010, BIOL REV, V85, P607, DOI 10.1111/j.1469-185X.2009.00118.x; Tan DX, 2007, PLANT SIGNAL BEHAV, V2, P514, DOI 10.4161/psb.2.6.4639; Tan DX, 2001, FASEB J, V15, P2294; Tan DX, 2003, J PINEAL RES, V34, P249, DOI 10.1034/j.1600-079X.2003.00037.x; Tan DX, 2000, FREE RADICAL BIO MED, V29, P1177, DOI 10.1016/S0891-5849(00)00435-4; TAN DX, 1999, LIFE SCI, V28, P242; Tapias V, 2009, J NEUROSCI RES, V87, P3002, DOI 10.1002/jnr.22123; TER-POGOSSIAN M M, 1970, Journal of Clinical Investigation, V49, P381, DOI 10.1172/JCI106247; Than NN, 2006, REDOX REP, V11, P15, DOI 10.1179/135100006X100977; Topsakal C, 2003, SPINE, V28, P1643, DOI 10.1097/00007632-200308010-00004; Tricoire H, 2002, ENDOCRINOLOGY, V143, P84, DOI 10.1210/en.143.1.84; Tuli HS, 2015, LIFE SCI, V135, P147, DOI 10.1016/j.lfs.2015.06.004; Turjanski AG, 1998, J MED CHEM, V41, P3684, DOI 10.1021/jm980117m; Urata Y, 1999, FREE RADICAL BIO MED, V27, P838, DOI 10.1016/S0891-5849(99)00131-8; Venegas C, 2012, J PINEAL RES, V52, P217, DOI 10.1111/j.1600-079X.2011.00931.x; Veneroso C, 2009, J PINEAL RES, V47, P184, DOI 10.1111/j.1600-079X.2009.00699.x; Vriend J, 2015, MOL CELL ENDOCRINOL, V401, P213, DOI 10.1016/j.mce.2014.12.013; Vriend J, 2014, LIFE SCI, V115, P8, DOI 10.1016/j.lfs.2014.08.024; Wang JS, 2012, J PINEAL RES, V53, P77, DOI 10.1111/j.1600-079X.2012.00973.x; Wang P, 2013, J PINEAL RES, V55, P424, DOI 10.1111/jpi.12091; Winiarska K, 2006, J PINEAL RES, V40, P168, DOI 10.1111/j.1600-079X.2005.00295.x; Ximenes VF, 2009, BBA-GEN SUBJECTS, V1790, P787, DOI 10.1016/j.bbagen.2009.03.021; Yang Y, 2015, CYTOKINE GROWTH F R, V26, P47, DOI 10.1016/j.cytogfr.2014.09.002; YIN L, 2013, J PINEAL RES, V54, P246; Yip HK, 2013, J PINEAL RES, V54, P207, DOI 10.1111/jpi.12020; Yu LM, 2014, J PINEAL RES, V57, P228, DOI 10.1111/jpi.12161; ZANG LY, 1998, BIOCHIM BIOPHYS ACTA, V1425, P467; Zavodnik IB, 2006, LIFE SCI, V79, P391, DOI 10.1016/j.lfs.2006.01.030; ZHANG H, 2015, FREE RADIC BIOL MED, V16, P35; Zhang HM, 2014, J PINEAL RES, V57, P131, DOI 10.1111/jpi.12162; Zhang HW, 1999, CHEM RES TOXICOL, V12, P526, DOI 10.1021/tx980243t; Zhang HW, 1998, BIOCHEM BIOPH RES CO, V251, P83, DOI 10.1006/bbrc.1998.9426; Zhang MJ, 2013, PROG NEUROBIOL, V100, P30, DOI 10.1016/j.pneurobio.2012.09.003; Zhang WG, 2014, ARCH ENVIRON CON TOX, V67, P593, DOI 10.1007/s00244-014-0067-x</t>
  </si>
  <si>
    <t>Acuna-Castroviejo D, 2014, CELL MOL LIFE SCI, V71, P2997, DOI 10.1007/s00018-014-1579-2; Afreen F, 2006, J PINEAL RES, V41, P108, DOI 10.1111/j.1600-079X.2006.00337.x; Akerstedt T, 2015, BMJ OPEN, V5, DOI 10.1136/bmjopen-2015-008127; Akhavan O, 2011, J PHYS CHEM B, V115, P6279, DOI 10.1021/jp200686k; Arnao MB, 2013, J PINEAL RES, V55, P149, DOI 10.1111/jpi.12055; Arnao MB, 2009, J PINEAL RES, V46, P295, DOI 10.1111/j.1600-079X.2008.00660.x; Borjigin J, 2008, PHARMACOL BIOCHEM BE, V90, P148, DOI 10.1016/j.pbb.2007.10.010; BRAINARD GC, 1982, NEUROENDOCRINOLOGY, V35, P342, DOI 10.1159/000123405; Byeon Y, 2015, J PINEAL RES, V59, P448, DOI 10.1111/jpi.12274; Byeon Y, 2015, J PINEAL RES, V58, P343, DOI 10.1111/jpi.12220; Byeon Y, 2014, J PINEAL RES, V57, P219, DOI 10.1111/jpi.12160; Byeon Y, 2014, J PINEAL RES, V56, P189, DOI 10.1111/jpi.12111; Byeon Y, 2014, J PINEAL RES, V56, P107, DOI 10.1111/jpi.12103; Byeon Y, 2013, J PINEAL RES, V55, P371, DOI 10.1111/jpi.12080; Ceinos RM, 2004, NEUROSIGNALS, V13, P308, DOI 10.1159/000081966; Dibrova DV, 2013, BBA-BIOENERGETICS, V1827, P1407, DOI 10.1016/j.bbabio.2013.07.006; Dominguez-Rodriguez A, 2012, J PINEAL RES, V53, P319, DOI 10.1111/j.1600-079X.2012.01001.x; DUBBELS R, 1995, J PINEAL RES, V18, P28, DOI 10.1111/j.1600-079X.1995.tb00136.x; Dzida G, 2013, ANN AGR ENV MED, V20, P745; EBIHARA S, 1986, SCIENCE, V231, P491, DOI 10.1126/science.3941912; Elbe H, 2015, HUM EXP TOXICOL, V34, P100, DOI 10.1177/0960327114531995; Escribano BM, 2014, CNS NEUROL DISORD-DR, V13, P1096, DOI 10.2174/1871527313666140806160400; Esfandiar A, 2011, J MATER CHEM, V21, P10907, DOI 10.1039/c1jm10151j; Falcon J, 2014, P NATL ACAD SCI USA, V111, P314, DOI 10.1073/pnas.1312634110; Fernandez-Pachon MS, 2014, J PINEAL RES, V56, P31, DOI 10.1111/jpi.12093; Fontana L, 2010, SCIENCE, V328, P321, DOI 10.1126/science.1172539; Fontana L, 2010, AGE, V32, P97, DOI 10.1007/s11357-009-9118-z; Foulkes NS, 1997, BIOL CELL, V89, P487, DOI 10.1016/S0248-4900(98)80004-X; Fuhrberg B, 1997, BIOL RHYTHM RES, V28, P144, DOI 10.1076/brhm.28.1.144.12978; Ortiz GG, 2013, METAB BRAIN DIS, V28, P705, DOI 10.1007/s11011-013-9416-0; Galano A, 2015, J PINEAL RES, V58, P107, DOI 10.1111/jpi.12196; Galano A, 2013, J PINEAL RES, V54, P245, DOI 10.1111/jpi.12010; Ganguly S, 2001, P NATL ACAD SCI USA, V98, P8083, DOI 10.1073/pnas.141118798; Gardana C, 2014, J PINEAL RES, V57, P435, DOI 10.1111/jpi.12183; Gitto E, 2001, J PHARM PHARMACOL, V53, P1393, DOI 10.1211/0022357011777747; Hardeland R, 2003, J PINEAL RES, V34, P233, DOI 10.1034/j.1600-079X.2003.00040.x; Hardeland R, 2013, J PINEAL RES, V55, P325, DOI 10.1111/jpi.12090; Hardeland R, 2009, J PINEAL RES, V47, P109, DOI 10.1111/j.1600-079X.2009.00701.x; HATTORI A, 1995, BIOCHEM MOL BIOL INT, V35, P627; HUETHER G, 1993, EXPERIENTIA, V49, P665, DOI 10.1007/BF01923948; Rodriguez-Naranjo MI, 2013, FOOD CHEM TOXICOL, V57, P140, DOI 10.1016/j.fct.2013.03.014; Rodriguez-Naranjo MI, 2012, J PINEAL RES, V53, P219, DOI 10.1111/j.1600-079X.2012.00990.x; Isorna E, 2009, GEN COMP ENDOCR, V161, P97, DOI 10.1016/j.ygcen.2008.10.007; Isorna E, 2011, J PINEAL RES, V51, P434, DOI 10.1111/j.1600-079X.2011.00907.x; Janjetovic Z, 2014, J PINEAL RES, V57, P90, DOI 10.1111/jpi.12146; Jaworek J, 2003, J PINEAL RES, V34, P40, DOI 10.1034/j.1600-079X.2003.02937.x; Johns JR, 2014, ORG BIOMOL CHEM, V12, P7820, DOI 10.1039/c4ob01396d; Johnston JD, 2004, NEUROSCIENCE, V124, P789, DOI 10.1016/j.neuroscience.2004.01.011; Kang K, 2013, J PINEAL RES, V55, P7, DOI 10.1111/jpi.12011; KELLY RW, 1984, BIOCHEM BIOPH RES CO, V121, P372, DOI 10.1016/0006-291X(84)90732-0; Knight E. M., 2013, WO Patent, Patent No. [20150024440 A1, 20150024440]; Kocadagli T, 2014, FOOD CHEM, V153, P151, DOI 10.1016/j.foodchem.2013.12.036; Kolar J, 1997, PHYTOCHEMISTRY, V44, P1407, DOI 10.1016/S0031-9422(96)00568-7; Kolodziejczyk I, 2015, ACTA PHYSIOL PLANT, V37, DOI 10.1007/s11738-015-1850-7; Lee HY, 2014, J PINEAL RES, V57, P418, DOI 10.1111/jpi.12181; Legros C, 2014, J NEUROENDOCRINOL, V26, P151, DOI 10.1111/jne.12134; Lei Q, 2013, J PINEAL RES, V55, P443, DOI 10.1111/jpi.12096; LERNER AB, 1958, J AM CHEM SOC, V80, P2587, DOI 10.1021/ja01543a060; LERNER AB, 1959, J INVEST DERMATOL, V32, P211, DOI 10.1038/jid.1959.38; LINDEN J, 1991, PHARMACOL TOXICOL, V69, P427, DOI 10.1111/j.1600-0773.1991.tb01325.x; Liu RY, 1999, J CLIN ENDOCR METAB, V84, P323, DOI 10.1210/jc.84.1.323; Liu TC, 2005, J PINEAL RES, V39, P91, DOI 10.1111/j.1600-079X.2005.00223.x; Lowes DA, 2013, BRIT J ANAESTH, V110, P472, DOI 10.1093/bja/aes577; Manchester LC, 1995, CELL MOL BIOL RES, V41, P391; Manda K, 2008, J PINEAL RES, V45, P430, DOI 10.1111/j.1600-079X.2008.00611.x; Manda K, 2007, J PINEAL RES, V42, P386, DOI 10.1111/j.1600-079X.2007.00432.x; Mao LL, 2012, MOL ENDOCRINOL, V26, P1808, DOI 10.1210/me.2012-1071; Mattison JA, 2003, EXP GERONTOL, V38, P35, DOI 10.1016/S0531-5565(02)00146-8; Mauriz JL, 2013, J PINEAL RES, V54, P1, DOI 10.1111/j.1600-079X.2012.01014.x; Maurizi CP, 1997, MED HYPOTHESES, V49, P153, DOI 10.1016/S0306-9877(97)90220-6; Mayo JC, 2005, J NEUROIMMUNOL, V165, P139, DOI 10.1016/j.jneuroim.2005.05.002; Mirick DK, 2013, CANCER EPIDEM BIOMAR, V22, P1079, DOI 10.1158/1055-9965.EPI-12-1377; Murch SJ, 2000, PLANT CELL REP, V19, P698, DOI 10.1007/s002990000206; NELSON RJ, 1987, PHYSIOL BEHAV, V39, P231, DOI 10.1016/0031-9384(87)90014-X; NORDLUND JJ, 1977, J CLIN ENDOCR METAB, V45, P768, DOI 10.1210/jcem-45-4-768; OXENKRUG GF, 1985, LIFE SCI, V37, P1743, DOI 10.1016/0024-3205(85)90303-0; PANG SF, 1980, J ENDOCRINOL, V87, P89, DOI 10.1677/joe.0.0870089; Papantoniou K, 2015, INT J CANCER, V137, P1147, DOI 10.1002/ijc.29400; Park S, 2013, J PINEAL RES, V55, P409, DOI 10.1111/jpi.12088; Park S, 2013, J PINEAL RES, V55, P131, DOI 10.1111/jpi.12053; PELHAM RW, 1975, ENDOCRINOLOGY, V96, P543, DOI 10.1210/endo-96-2-543; Pevet P, 2006, CHRONOBIOL INT, V23, P39, DOI 10.1080/07420520500482074; Pevet P, 2011, J PHYSIOL-PARIS, V105, P170, DOI 10.1016/j.jphysparis.2011.07.001; Pohjanvirta R, 1996, TOXICOLOGY, V107, P85, DOI 10.1016/0300-483X(95)03241-7; POHJANVIRTA R, 1989, PHARMACOL TOXICOL, V65, P239, DOI 10.1111/j.1600-0773.1989.tb01164.x; RALPH CL, 1982, INT J BIOMETEOROL, V26, P311, DOI 10.1007/BF02219502; Reiter RJ, 2011, J PHYSIOL PHARMACOL, V62, P269; REITER RJ, 1993, EXPERIENTIA, V49, P654, DOI 10.1007/BF01923947; REITER RJ, 1980, SCIENCE, V210, P1372, DOI 10.1126/science.7434032; REITER RJ, 1991, MOL CELL ENDOCRINOL, V79, pC153, DOI 10.1016/0303-7207(91)90087-9; REITER RJ, 1974, NEUROENDOCRINOLOGY, V14, P310, DOI 10.1159/000122274; REITER RJ, 1986, J NEURAL TRANSM, P35; Reiter RJ, 2015, MOLECULES, V20, P7396, DOI 10.3390/molecules20047396; Reiter RJ, 2014, FRONT PHYSIOL, V5, DOI 10.3389/fphys.2014.00377; Reiter RJ, 2014, BRAIN STRUCT FUNCT, V219, P1873, DOI 10.1007/s00429-014-0719-7; Ressmeyer AR, 2003, REDOX REP, V8, P205, DOI 10.1179/135100003225002709; Roopin M, 2013, J PINEAL RES, V55, P89, DOI 10.1111/jpi.12046; Roseboom PH, 1998, MOL BRAIN RES, V63, P189, DOI 10.1016/S0169-328X(98)00273-3; SACK RL, 1986, J PINEAL RES, V3, P379, DOI 10.1111/j.1600-079X.1986.tb00760.x; Sakotnik A, 1999, EUR HEART J, V20, P1314, DOI 10.1053/euhj.1999.1527; Sanchez-Barcelo EJ, 2010, CURR MED CHEM, V17, P2070, DOI 10.2174/092986710791233689; Semak I, 2008, J PINEAL RES, V45, P515, DOI 10.1111/j.1600-079X.2008.00630.x; Sharma S, 2006, INT J RADIAT BIOL, V82, P411, DOI 10.1080/09553000600774105; Slominski A, 2008, TRENDS ENDOCRIN MET, V19, P17, DOI 10.1016/j.tem.2007.10.007; Stehle JH, 2003, J NEUROENDOCRINOL, V15, P383, DOI 10.1046/j.1365-2826.2003.01001.x; Stevens RG, 2007, ENVIRON HEALTH PERSP, V115, P1357, DOI 10.1289/ehp.10200; STOKKAN KA, 1991, ACTA ENDOCRINOL-COP, V125, P93, DOI 10.1530/acta.0.1250093; STOKKAN KA, 1991, J PINEAL RES, V10, P43, DOI 10.1111/j.1600-079X.1991.tb00008.x; Szewczuk LM, 2008, BIOCHEMISTRY-US, V47, P10407, DOI 10.1021/bi801189d; Tal O, 2011, J EXP BOT, V62, P1903, DOI 10.1093/jxb/erq378; Tan DX, 2007, J PINEAL RES, V42, P28, DOI 10.1111/j.1600-079X.2006.00407.x; Tan DX, 2007, FASEB J, V21, P1724, DOI 10.1096/fj.06-7745com; Tan DX, 2014, INT J MOL SCI, V15, P15858, DOI 10.3390/ijms150915858; Tan DX, 2014, CURR MED CHEM, V21, P1557, DOI 10.2174/0929867321666131129113146; Tan DX, 2013, J PINEAL RES, V54, P127, DOI 10.1111/jpi.12026; Tan DX, 2012, J PINEAL RES, V53, P113, DOI 10.1111/j.1600-079X.2012.00979.x; Tan DX, 2012, J EXP BOT, V63, P577, DOI 10.1093/jxb/err256; Tan DX, 2010, BIOL REV, V85, P607, DOI 10.1111/j.1469-185X.2009.00118.x; Tan DX, 2001, FASEB J, V15, P2294; Tan DX, 2003, J PINEAL RES, V34, P249, DOI 10.1034/j.1600-079X.2003.00037.x; Tan DX, 2005, ENDOCRINE, V27, P149, DOI 10.1385/ENDO:27:2:149; Tan DX, 2000, BIOL SIGNAL RECEPT, V9, P137; Tesoriere L, 2001, FREE RADICAL RES, V35, P633, DOI 10.1080/10715760100301161; Tilden AR, 1997, J PINEAL RES, V22, P102, DOI 10.1111/j.1600-079X.1997.tb00310.x; Tosches MA, 2014, CELL, V159, P46, DOI 10.1016/j.cell.2014.07.042; TROIANI ME, 1988, NEUROENDOCRINOLOGY, V47, P55, DOI 10.1159/000124891; TROIANI ME, 1988, J NEURAL TRANSM, V74, P149, DOI 10.1007/BF01244781; Tunez I, 2007, CELL BIOCHEM FUNCT, V25, P119, DOI 10.1002/cbf.1276; UECK M, 1988, NEUROENDOCRINOL LETT, V10, P81; Uzun A, 2012, BRATISL MED J, V113, P64, DOI 10.4149/BLL_2012_015; Venegas C, 2012, J PINEAL RES, V52, P217, DOI 10.1111/j.1600-079X.2011.00931.x; Vitalini S, 2013, J PINEAL RES, V54, P322, DOI 10.1111/jpi.12028; von Gall C, 2002, CELL TISSUE RES, V309, P151, DOI 10.1007/s00441-002-0581-4; Vriend J, 2015, J PINEAL RES, V58, P1, DOI 10.1111/jpi.12189; Wang F, 2013, ANN ONCOL, V24, P2724, DOI 10.1093/annonc/mdt283; Weaver DR, 1996, NEUROREPORT, V8, P109, DOI 10.1097/00001756-199612200-00022; Yilmaz C, 2014, J AGR FOOD CHEM, V62, P2900, DOI 10.1021/jf500294b; YU HS, 1981, NEUROENDOCRINOLOGY, V32, P262, DOI 10.1159/000123170; Zavala-Oseguera C, 2014, J PHYS CHEM A, V118, P7776, DOI 10.1021/jp507244s; Zhou JN, 2003, J PINEAL RES, V35, P125, DOI 10.1034/j.1600-079X.2003.00065.x</t>
  </si>
  <si>
    <t>Afreen F, 2006, J PINEAL RES, V41, P108, DOI 10.1111/j.1600-079X.2006.00337.x; Arnao MB, 2007, ADVANCES IN PLANT ETHYLENE RESEARCH, P101, DOI 10.1007/978-1-4020-6014-4_21; Arnao MB, 2015, AMINO ACIDS IN HIGHER PLANTS, P390, DOI 10.1079/9781780642635.0390; Arnao MB, 2009, J PINEAL RES, V46, P58, DOI 10.1111/j.1600-079X.2008.00625.x; Arnao M. B., 2014, ADV BOT, V2014, P1, DOI [10.1155/2014/815769, DOI 10.1155/2014/815769]; Arnao M. B., 2014, UV RAD PROPERTIES EF, P79; Arnao MB, 2007, J PINEAL RES, V42, P147, DOI 10.1111/j.1600-079X.2006.00396.x; Arnao MB, 2006, PLANT SIGNAL BEHAV, V1, P89, DOI 10.4161/psb.1.3.2640; Arnao MB, 2014, TRENDS PLANT SCI, V19, P789, DOI 10.1016/j.tplants.2014.07.006; Arnao MB, 2013, J PINEAL RES, V55, P149, DOI 10.1111/jpi.12055; Arnao MB, 2009, J PINEAL RES, V46, P295, DOI 10.1111/j.1600-079X.2008.00660.x; Arnao MB, 2015, STUDIES NATURAL PROD, V46, P519; Atkins KA, 2014, CURR OPIN PLANT BIOL, V21, P43, DOI 10.1016/j.pbi.2014.06.008; Bajwa VS, 2014, J PINEAL RES, V56, P238, DOI 10.1111/jpi.12115; Arnao MB, 2013, FOOD CHEM, V138, P1212, DOI 10.1016/j.foodchem.2012.10.077; Beilby MJ, 2015, J MEMBRANE BIOL, V248, P93, DOI 10.1007/s00232-014-9746-9; Blask DE, 2004, CARCINOGENESIS, V25, P951, DOI 10.1093/carcin/bgh090; Boccalandro HE, 2011, J PINEAL RES, V51, P226, DOI 10.1111/j.1600-079X.2011.00884.x; Byeon Y, 2015, J PINEAL RES, V58, P461, DOI 10.1111/jpi.12231; Byeon Y, 2015, J PINEAL RES, V58, P470, DOI 10.1111/jpi.12232; Byeon Y, 2015, J PINEAL RES, V58, P343, DOI 10.1111/jpi.12220; Byeon Y, 2014, J PINEAL RES, V57, P219, DOI 10.1111/jpi.12160; Byeon Y, 2014, J PINEAL RES, V56, P408, DOI 10.1111/jpi.12129; Byeon Y, 2014, J PINEAL RES, V56, P275, DOI 10.1111/jpi.12120; Byeon Y, 2014, J PINEAL RES, V56, P189, DOI 10.1111/jpi.12111; Byeon Y, 2014, J PINEAL RES, V56, P107, DOI 10.1111/jpi.12103; Byeon Y, 2013, J PINEAL RES, V55, P357, DOI 10.1111/jpi.12077; Byeon Y, 2012, J PINEAL RES, V53, P107, DOI 10.1111/j.1600-079X.2012.00976.x; Carrillo-Vico A, 2013, INT J MOL SCI, V14, P8638, DOI 10.3390/ijms14048638; Chen Q, 2009, J PLANT PHYSIOL, V166, P324, DOI 10.1016/j.jplph.2008.06.002; Dan YH, 2015, PLANT CELL REP, V34, P291, DOI 10.1007/s00299-014-1707-3; de la Iglesia HO, 2000, SCIENCE, V290, P799, DOI 10.1126/science.290.5492.799; Di Bella G, 2013, INT J MOL SCI, V14, P2410, DOI 10.3390/ijms14022410; Dixon LE, 2014, NEW PHYTOL, V203, P568, DOI 10.1111/nph.12853; Dodd AN, 2005, SCIENCE, V309, P630, DOI 10.1126/science.1115581; Dodd AN, 2014, NEW PHYTOL, V201, P168, DOI 10.1111/nph.12489; DUBBELS R, 1995, J PINEAL RES, V18, P28, DOI 10.1111/j.1600-079X.1995.tb00136.x; Feng XY, 2014, TRENDS FOOD SCI TECH, V37, P21, DOI 10.1016/j.tifs.2014.02.001; Fischer TW, 2013, J PINEAL RES, V54, P303, DOI 10.1111/jpi.12018; Fujiwara T, 2010, J BIOL CHEM, V285, P11308, DOI 10.1074/jbc.M109.091371; Fumagalli P, 2014, J ENVIRON MANAGE, V145, P35, DOI 10.1016/j.jenvman.2014.06.001; Garcia JJ, 2014, J PINEAL RES, V56, P225, DOI 10.1111/jpi.12128; Gardana C, 2014, J PINEAL RES, V57, P435, DOI 10.1111/jpi.12183; Gitto E, 2001, PEDIATR RES, V50, P756, DOI 10.1203/00006450-200112000-00021; Hardeland R, 2013, J PINEAL RES, V55, P325, DOI 10.1111/jpi.12090; Hardeland R, 2012, AGING DIS, V3, P194; Hardeland R, 2012, J PINEAL RES, V52, P139, DOI 10.1111/j.1600-079X.2011.00934.x; HATTORI A, 1995, BIOCHEM MOL BIOL INT, V35, P627; Hernandez-Ruiz J, 2008, J AGR FOOD CHEM, V56, P10567, DOI 10.1021/jf8022063; Hernandez-Ruiz J, 2005, J PINEAL RES, V39, P137, DOI 10.1111/j.1600-079X.2005.00226.x; Hernandez-Ruiz J, 2004, PLANTA, V220, P140, DOI 10.1007/s00425-004-1317-3; Hernandez-Ruiz J, 2008, PLANT GROWTH REGUL, V55, P29, DOI 10.1007/s10725-008-9254-y; Huang W, 2012, SCIENCE, V336, P75, DOI 10.1126/science.1219075; Illnerova H., 1995, BIOL RHYTHM RES, V26, P406; Iriti M, 2015, INT J TRYPTOPHAN RES, V8, P27, DOI 10.4137/IJTR.S22450; Jan JE, 2009, J PINEAL RES, V46, P1, DOI 10.1111/j.1600-079X.2008.00628.x; Jones MPA, 2007, PLANT CELL REP, V26, P1481, DOI 10.1007/s00299-007-0357-0; Kang K, 2013, J PINEAL RES, V55, P7, DOI 10.1111/jpi.12011; Kang K, 2010, J PINEAL RES, V49, P176, DOI 10.1111/j.1600-079X.2010.00783.x; Karakas FP, 2013, SPATULA DD, V3, P33, DOI DOI 10.5455/SPATULA.20130422052142; Kim JH, 2001, PLANT CELL PHYSIOL, V42, P1056, DOI 10.1093/pcp/pce133; Kolar J, 1997, PHYTOCHEMISTRY, V44, P1407, DOI 10.1016/S0031-9422(96)00568-7; Kolar J, 2005, J PINEAL RES, V39, P333, DOI 10.1111/j.1600-079X.2005.00276.x; Kolar J, 2003, PHYSIOL PLANTARUM, V118, P605, DOI 10.1034/j.1399-3054.2003.00114.x; Kostopoulou Z, 2015, PLANT PHYSIOL BIOCH, V86, P155, DOI 10.1016/j.plaphy.2014.11.021; Koyama FC, 2013, J EUKARYOT MICROBIOL, V60, P646, DOI 10.1111/jeu.12080; Lazar D, 2013, PLANT SIGNAL BEHAV, V8, DOI 10.4161/psb.23279; Lee HY, 2015, J PINEAL RES, V58, P291, DOI 10.1111/jpi.12214; Lee HY, 2014, J PINEAL RES, V57, P418, DOI 10.1111/jpi.12181; Lee HY, 2014, J PINEAL RES, V57, P262, DOI 10.1111/jpi.12165; Lehmann S, 2015, PHYTOCHEMISTRY, V112, P54, DOI 10.1016/j.phytochem.2014.08.027; Lei XY, 2004, J PINEAL RES, V36, P126, DOI 10.1046/j.1600-079X.2003.00106.x; LERNER AB, 1958, J AM CHEM SOC, V80, P2587, DOI 10.1021/ja01543a060; Li C, 2015, J EXP BOT, V66, P669, DOI 10.1093/jxb/eru476; Li C, 2012, J PINEAL RES, V53, P298, DOI 10.1111/j.1600-079X.2012.00999.x; Li DY, 2013, INT J MOL SCI, V14, P11208, DOI 10.3390/ijms140611208; Litwinczuk W, 2009, ACTA SCI POL-HORTORU, V8, P3; Liu N, 2015, SCI HORTIC-AMSTERDAM, V181, P18, DOI 10.1016/j.scienta.2014.10.049; Ma XC, 2005, DRUG METAB DISPOS, V33, P489, DOI 10.1124/dmd.104.002410; Manchester LC, 2000, LIFE SCI, V67, P3023, DOI 10.1016/S0024-3205(00)00896-1; Marioni F, 2008, PHYTOCHEM LETT, V1, P107, DOI 10.1016/j.phytol.2008.06.001; Mauriz JL, 2013, J PINEAL RES, V54, P1, DOI 10.1111/j.1600-079X.2012.01014.x; Meng JF, 2014, J PINEAL RES, V57, P200, DOI 10.1111/jpi.12159; Mukherjee S, 2014, PHYSIOL PLANTARUM, V152, P714, DOI 10.1111/ppl.12218; Murch SJ, 1997, LANCET, V350, P1598, DOI 10.1016/S0140-6736(05)64014-7; Murch SJ, 2002, NATURWISSENSCHAFTEN, V89, P555, DOI 10.1007/s00114-002-0376-1; Murch SJ, 2002, IN VITRO CELL DEV-PL, V38, P531, DOI 10.1079/IVP2002333; Murch SJ, 2001, IN VITRO CELL DEV-PL, V37, P786; Murch SJ, 2000, PLANT CELL REP, V19, P698, DOI 10.1007/s002990000206; Okazaki M, 2010, J PINEAL RES, V49, P239, DOI 10.1111/j.1600-079X.2010.00788.x; Okazaki M, 2009, J PINEAL RES, V46, P373, DOI 10.1111/j.1600-079X.2009.00673.x; Pacurar DI, 2014, PHYSIOL PLANTARUM, V151, P83, DOI 10.1111/ppl.12171; Paredes SD, 2009, J EXP BOT, V60, P57, DOI 10.1093/jxb/ern284; Park S, 2013, J PINEAL RES, V55, P409, DOI 10.1111/jpi.12088; Park S, 2013, J PINEAL RES, V55, P131, DOI 10.1111/jpi.12053; Park S, 2013, J PINEAL RES, V54, P258, DOI 10.1111/j.1600-079X.2012.01029.x; Park S, 2013, J PINEAL RES, V54, P139, DOI 10.1111/j.1600-079X.2012.01019.x; Park S, 2012, J PINEAL RES, V53, P385, DOI 10.1111/j.1600-079X.2012.01008.x; Park S, 2012, J PINEAL RES, V52, P211, DOI 10.1111/j.1600-079X.2011.00930.x; Pelagio-Flores R, 2012, J PINEAL RES, V53, P279, DOI 10.1111/j.1600-079X.2012.00996.x; Pita R, 2014, ARCH TOXICOL, V88, P3, DOI 10.1007/s00204-013-1111-8; Posmyk MM, 2008, J PINEAL RES, V45, P24, DOI 10.1111/j.1600-079X.2007.00552.x; Posmyk MM, 2009, J PINEAL RES, V46, P214, DOI 10.1111/j.1600-079X.2008.00652.x; Ramegowda V, 2015, J PLANT PHYSIOL, V176, P47, DOI 10.1016/j.jplph.2014.11.008; Reiter RJ, 2000, BIOL SIGNAL RECEPT, V9, P160; REITER RJ, 1993, EXPERIENTIA, V49, P654, DOI 10.1007/BF01923947; Reiter RJ, 2001, NUTR REV, V59, P286, DOI 10.1111/j.1753-4887.2001.tb07018.x; Reiter RJ, 2014, PHYSIOLOGY BETHESDA, V56, P371; Reiter Russel J, 2007, World Rev Nutr Diet, V97, P211, DOI 10.1159/000097917; Reiter RJ, 2015, MOLECULES, V20, P7396, DOI 10.3390/molecules20047396; Reiter RJ, 2013, MINI-REV MED CHEM, V13, P373; Reiter RJ, 2010, PROG BRAIN RES, V181, P127, DOI 10.1016/S0079-6123(08)81008-4; Reppert SM, 2002, NATURE, V418, P935, DOI 10.1038/nature00965; Ritzenthaler T, 2013, NEUROSCI LETT, V544, P1, DOI 10.1016/j.neulet.2013.02.073; Rodriguez C, 2004, J PINEAL RES, V36, P1, DOI 10.1046/j.1600-079X.2003.00092.x; Sarropoulou V, 2012, PLANT PHYSIOL BIOCH, V61, P162, DOI 10.1016/j.plaphy.2012.10.001; Sarropoulou VN, 2012, J PINEAL RES, V52, P38, DOI 10.1111/j.1600-079X.2011.00914.x; Sarrou E, 2014, TURK J BOT, V38, P293, DOI 10.3906/bot-1302-55; Seely D, 2012, INTEGR CANCER THER, V11, P293, DOI 10.1177/1534735411425484; Seo PJ, 2015, TRENDS PLANT SCI, V20, P230, DOI 10.1016/j.tplants.2015.01.001; Shi HT, 2015, J PINEAL RES, V58, P335, DOI 10.1111/jpi.12219; Shi HT, 2015, J EXP BOT, V66, P681, DOI 10.1093/jxb/eru373; Shi HT, 2015, J PINEAL RES, V58, P26, DOI 10.1111/jpi.12188; Shi HT, 2014, J PINEAL RES, V57, P185, DOI 10.1111/jpi.12155; Shyu C, 2015, J EXP BOT, V66, P4165, DOI 10.1093/jxb/erv011; Slominski A, 2008, TRENDS ENDOCRIN MET, V19, P17, DOI 10.1016/j.tem.2007.10.007; Sun QQ, 2015, J EXP BOT, V66, P657, DOI 10.1093/jxb/eru332; Swarup R, 2012, FRONT PLANT SCI, V3, DOI 10.3389/fpls.2012.00225; Szafranska K, 2013, BIOL PLANTARUM, V57, P91, DOI 10.1007/s10535-012-0253-5; Tal O, 2011, J EXP BOT, V62, P1903, DOI 10.1093/jxb/erq378; Tan DX, 2007, J PINEAL RES, V42, P28, DOI 10.1111/j.1600-079X.2006.00407.x; Tan DX, 2007, FASEB J, V21, P1724, DOI 10.1096/fj.06-7745com; Tan DX, 2014, J PINEAL RES, V57, P213, DOI 10.1111/jpi.12152; Tan DX, 2013, J PINEAL RES, V54, P127, DOI 10.1111/jpi.12026; Tan DX, 2012, J PINEAL RES, V53, P113, DOI 10.1111/j.1600-079X.2012.00979.x; Tan DX, 2012, J EXP BOT, V63, P577, DOI 10.1093/jxb/err256; Tan DX, 2007, PLANT SIGNAL BEHAV, V2, P514, DOI 10.4161/psb.2.6.4639; Tekbas OF, 2008, J PINEAL RES, V44, P222, DOI 10.1111/j.1600-079X.2007.00516.x; Tiryaki I, 2012, J PINEAL RES, V52, P332, DOI 10.1111/j.1600-079X.2011.00947.x; Turk H, 2014, PLANT GROWTH REGUL, V74, P139, DOI 10.1007/s10725-014-9905-0; Uchendu EE, 2013, J PINEAL RES, V55, P435, DOI 10.1111/jpi.12094; Van Tassel DL, 2001, J PINEAL RES, V31, P8, DOI 10.1034/j.1600-079X.2001.310102.x; Gomez FJV, 2012, J PINEAL RES, V52, P349, DOI 10.1111/j.1600-079X.2011.00949.x; Vigentini I, 2015, J PINEAL RES, V58, P388, DOI 10.1111/jpi.12223; Vriend J, 2015, J PINEAL RES, V58, P1, DOI 10.1111/jpi.12189; Wang L, 2014, J PINEAL RES, V56, P134, DOI 10.1111/jpi.12105; Wang P, 2014, J PINEAL RES, V57, P291, DOI 10.1111/jpi.12169; Wang P, 2013, J PINEAL RES, V55, P424, DOI 10.1111/jpi.12091; Wang P, 2013, J PINEAL RES, V54, P292, DOI 10.1111/jpi.12017; Wang P, 2012, J PINEAL RES, V53, P11, DOI 10.1111/j.1600-079X.2011.00966.x; Weeda S, 2014, PLOS ONE, V9, DOI 10.1371/journal.pone.0093462; Wei W, 2015, J EXP BOT, V66, P695, DOI 10.1093/jxb/eru392; Wilhelmsen M, 2011, J PINEAL RES, V51, P270, DOI 10.1111/j.1600-079X.2011.00895.x; Wolf K, 2001, J PLANT PHYSIOL, V158, P1491, DOI 10.1078/0176-1617-00561; Xia XJ, 2015, J EXP BOT, V66, P2839, DOI 10.1093/jxb/erv089; Yin LH, 2013, J PINEAL RES, V54, P426, DOI 10.1111/jpi.12038; Zhang HJ, 2014, J PINEAL RES, V57, P269, DOI 10.1111/jpi.12167; Zhang LJ, 2012, IN VITRO CELL DEV-PL, V48, P275, DOI 10.1007/s11627-011-9413-0; Zhang N, 2014, J PINEAL RES, V56, P39, DOI 10.1111/jpi.12095; Zhang N, 2013, J PINEAL RES, V54, P15, DOI 10.1111/j.1600-079X.2012.01015.x; Zhao Na, 2012, Plant Physiology Communications, V48, P557; Zhao Y, 2011, J PINEAL RES, V50, P83, DOI 10.1111/j.1600-079X.2010.00817.x; Zhao Y, 2013, J PINEAL RES, V55, P79, DOI 10.1111/jpi.12044; Zhu ZQ, 2015, PLANT CELL PHYSIOL, V56, P414, DOI 10.1093/pcp/pcu171; Zuo BX, 2014, J PINEAL RES, V57, P408, DOI 10.1111/jpi.12180</t>
  </si>
  <si>
    <t>BALZER I, 1991, SCIENCE, V253, P795, DOI 10.1126/science.1876838; Boccalandro HE, 2011, J PINEAL RES, V51, P226, DOI 10.1111/j.1600-079X.2011.00884.x; Bonnefont-Rousselot D, 2010, TOXICOLOGY, V278, P55, DOI 10.1016/j.tox.2010.04.008; de la Puerta C, 2007, FOOD CHEM, V104, P609, DOI 10.1016/j.foodchem.2006.12.010; DUBBELS R, 1995, J PINEAL RES, V18, P28, DOI 10.1111/j.1600-079X.1995.tb00136.x; Garcia-Moreno H, 2013, J PINEAL RES, V55, P26, DOI 10.1111/jpi.12005; Gardana C, 2014, J PINEAL RES, V57, P435, DOI 10.1111/jpi.12183; Garrido M., 2009, e-SPEN, the European e-Journal of Clinical Nutrition and Metabolism, V4, pe321; Garrido M, 2012, EXP GERONTOL, V47, P573, DOI 10.1016/j.exger.2012.05.003; Garrido M, 2010, J GERONTOL A-BIOL, V65, P909, DOI 10.1093/gerona/glq099; Gonzalez-Flores D, 2012, FOOD FUNCT, V3, P34, DOI 10.1039/c1fo10146c; Gonzalez-Flores D, 2011, J FOOD NUTR RES-SLOV, V50, P229; HATTORI A, 1995, BIOCHEM MOL BIOL INT, V35, P627; Iriti M, 2006, J SCI FOOD AGR, V86, P1432, DOI 10.1002/jsfa.2537; Iriti M, 2012, POL J FOOD NUTR SCI, V62, P71, DOI 10.2478/v10222-011-0047-z; Iriti M, 2010, J PINEAL RES, V49, P101, DOI 10.1111/j.1600-079X.2010.00777.x; Rodriguez-Naranjo MI, 2011, J FOOD COMPOS ANAL, V24, P603, DOI 10.1016/j.jfca.2010.12.009; Rodriguez-Naranjo MI, 2011, FOOD CHEM, V126, P1608, DOI 10.1016/j.foodchem.2010.12.038; Rodriguez-Naranjo MI, 2012, J PINEAL RES, V53, P219, DOI 10.1111/j.1600-079X.2012.00990.x; Johns NP, 2013, J AGR FOOD CHEM, V61, P913, DOI 10.1021/jf300359a; Kocadagli T, 2014, FOOD CHEM, V153, P151, DOI 10.1016/j.foodchem.2013.12.036; Maldonado MD, 2009, CLIN NUTR, V28, P188, DOI 10.1016/j.clnu.2009.02.001; Mercolini L, 2008, J SEP SCI, V31, P1007, DOI 10.1002/jssc.200700458; Mercolini L, 2012, J PINEAL RES, V53, P21, DOI 10.1111/j.1600-079X.2011.00967.x; Murch SJ, 2010, J PINEAL RES, V49, P95, DOI 10.1111/j.1600-079X.2010.00774.x; Nagata C, 2005, CANCER EPIDEM BIOMAR, V14, P1333, DOI 10.1158/1055-9965.EPI-04-0915; Oba S, 2008, J PINEAL RES, V45, P17, DOI 10.1111/j.1600-079X.2007.00549.x; Paredes SD, 2009, J EXP BOT, V60, P57, DOI 10.1093/jxb/ern284; RAYNE S, 2010, NATURE PRECEDINGS, DOI DOI 10.1038/NPRE.2010.4722.1; Reiter RJ, 2005, NUTRITION, V21, P920, DOI 10.1016/j.nut.2005.02.005; Reiter RJ, 2013, MINI-REV MED CHEM, V13, P373; Sae-Teaw M, 2013, J PINEAL RES, V55, P58, DOI 10.1111/jpi.12025; Stage PW, 2010, ELECTROPHORESIS, V31, P2242, DOI 10.1002/elps.200900782; Tan DX, 2014, J PINEAL RES, V57, P213, DOI 10.1111/jpi.12152; Tan DX, 2012, J PINEAL RES, V53, P113, DOI 10.1111/j.1600-079X.2012.00979.x; Tan DX, 2012, J EXP BOT, V63, P577, DOI 10.1093/jxb/err256; Varoni EM, 2013, FOOD CHEM TOXICOL, V58, P289, DOI 10.1016/j.fct.2013.04.047; Vitalini S, 2013, J PINEAL RES, V54, P322, DOI 10.1111/jpi.12028; Vitalini S, 2011, J PINEAL RES, V51, P331, DOI 10.1111/j.1600-079X.2011.00893.x; Vitalini S, 2011, J PINEAL RES, V51, P278, DOI 10.1111/j.1600-079X.2011.00887.x; Yilmaz C, 2014, J AGR FOOD CHEM, V62, P2900, DOI 10.1021/jf500294b</t>
  </si>
  <si>
    <t>Abrahamsson K, 2003, PHYTOCHEMISTRY, V64, P725, DOI 10.1016/S0031-9422(03)00419-9; ACUNACASTROVIEJO D, 1994, J PINEAL RES, V16, P100, DOI 10.1111/j.1600-079X.1994.tb00089.x; Afreen F, 2006, J PINEAL RES, V41, P108, DOI 10.1111/j.1600-079X.2006.00337.x; Alexander L, 2002, J EXP BOT, V53, P2039, DOI 10.1093/jxb/erf072; Arnao MB, 2009, J PINEAL RES, V46, P58, DOI 10.1111/j.1600-079X.2008.00625.x; Arnao MB, 2007, PLANT SIGNAL BEHAV, V2, P381; Arnao MB, 2007, J PINEAL RES, V42, P147, DOI 10.1111/j.1600-079X.2006.00396.x; Arnao MB, 2006, PLANT SIGNAL BEHAV, V1, P89, DOI 10.4161/psb.1.3.2640; Arnao MB, 2014, TRENDS PLANT SCI, V19, P789, DOI 10.1016/j.tplants.2014.07.006; Arnao MB, 2009, J PINEAL RES, V46, P295, DOI 10.1111/j.1600-079X.2008.00660.x; AXELROD J, 1960, SCIENCE, V131, P1312, DOI 10.1126/science.131.3409.1312; AXELROD J, 1961, J BIOL CHEM, V236, P211; Bajwa VS, 2014, J PINEAL RES, V56, P238, DOI 10.1111/jpi.12115; BAKER PC, 1971, COMP BIOCHEM PHYSIOL, V39, P879, DOI 10.1016/0300-9629(71)90209-X; Balzer I, 1996, BOT ACTA, V109, P180, DOI 10.1111/j.1438-8677.1996.tb00560.x; BARLOWWALDEN LR, 1995, NEUROCHEM INT, V26, P497, DOI 10.1016/0197-0186(94)00154-M; BENITEZKING G, 1993, EXPERIENTIA, V49, P635; Bhatti JS, 2011, MOL CELL BIOCHEM, V353, P139, DOI 10.1007/s11010-011-0780-y; Bonnefont-Rousselot D, 2010, TOXICOLOGY, V278, P55, DOI 10.1016/j.tox.2010.04.008; Bonnet MH, 2007, J CLIN SLEEP MED, V3, P133; Boussard MF, 2006, EUR J MED CHEM, V41, P306, DOI 10.1016/j.ejmech.2005.12.002; Boutin JA, 2005, TRENDS PHARMACOL SCI, V26, P412, DOI 10.1016/j.tips.2005.06.006; BRAINARD GC, 1983, ENDOCRINOLOGY, V113, P293, DOI 10.1210/endo-113-1-293; BRAINARD GC, 1982, NEUROENDOCRINOLOGY, V35, P342, DOI 10.1159/000123405; Burkhardt S, 2001, INT J BIOCHEM CELL B, V33, P775, DOI 10.1016/S1357-2725(01)00052-8; Burkhardt S, 2001, J AGR FOOD CHEM, V49, P4898, DOI 10.1021/jf010321+; Byeon Y, 2015, J EXP BOT, V66, P709, DOI 10.1093/jxb/eru357; Byeon Y, 2014, J PINEAL RES, V57, P147, DOI 10.1111/jpi.12151; Byeon Y, 2014, J PINEAL RES, V56, P408, DOI 10.1111/jpi.12129; Byeon Y, 2014, J PINEAL RES, V56, P275, DOI 10.1111/jpi.12120; Byeon Y, 2014, J PINEAL RES, V56, P189, DOI 10.1111/jpi.12111; Byeon Y, 2014, J PINEAL RES, V56, P107, DOI 10.1111/jpi.12103; Byeon Y, 2013, J PINEAL RES, V55, P371, DOI 10.1111/jpi.12080; Byeon Y, 2013, J PINEAL RES, V55, P357, DOI 10.1111/jpi.12077; Byeon Y, 2012, J PINEAL RES, V53, P107, DOI 10.1111/j.1600-079X.2012.00976.x; Calamini B, 2008, BIOCHEM J, V413, P81, DOI 10.1042/BJ20071373; Calvo JR, 2013, J PINEAL RES, V55, P103, DOI 10.1111/jpi.12075; Caniato R, 2003, ADV EXP MED BIOL, V527, P593; Cardinali DP, 2012, J PINEAL RES, V52, P365, DOI 10.1111/j.1600-079X.2011.00962.x; CARLBERG C, 1995, J PINEAL RES, V18, P171, DOI 10.1111/j.1600-079X.1995.tb00157.x; Carrillo-Vico A, 2005, ENDOCRINE, V27, P189, DOI 10.1385/ENDO:27:2:189; CARTER DS, 1983, ENDOCRINOLOGY, V113, P1261, DOI 10.1210/endo-113-4-1261; CHAMPNEY TH, 1984, J NEUROSCI RES, V11, P59, DOI 10.1002/jnr.490110107; Chen GF, 2003, LIFE SCI, V73, P19, DOI 10.1016/S0024-3205(03)00252-2; Chen Q, 2009, J PLANT PHYSIOL, V166, P324, DOI 10.1016/j.jplph.2008.06.002; CHU EW, 1964, ENDOCRINOLOGY, V75, P238, DOI 10.1210/endo-75-2-238; de Tomasi JA, 1936, STAIN TECHNOL, V11, P137, DOI 10.3109/10520293609110513; Dolferus R, 2014, PLANT SCI, V229, P247, DOI 10.1016/j.plantsci.2014.10.002; Donghoon S., 2011, KOREAN J HORTIC SCI, V29, P531; DUBBELS R, 1995, J PINEAL RES, V18, P28, DOI 10.1111/j.1600-079X.1995.tb00136.x; DUBOCOVICH ML, 1988, FASEB J, V2, P2765; Ekmekcioglu C, 2014, WIEN MED WOCHENSCHR, V164, P472, DOI 10.1007/s10354-014-0289-6; El Allali K, 2005, J PINEAL RES, V39, P121, DOI 10.1111/j.1600-079X.2005.00224.x; El Allali K, 2008, CHRONOBIOL INT, V25, P800, DOI 10.1080/07420520802384085; FINOCCHIARO L, 1988, J NEUROCHEM, V50, P382, DOI 10.1111/j.1471-4159.1988.tb02923.x; Fischer TW, 2013, J PINEAL RES, V54, P303, DOI 10.1111/jpi.12018; Flora SJS, 2009, OXID MED CELL LONGEV, V2, P191, DOI 10.4161/oxim.2.4.9112; Galano A., 2014, RSC ADV, V4, P4220; Galano A, 2013, J PINEAL RES, V54, P245, DOI 10.1111/jpi.12010; Gandhi AV, 2015, NEURON, V85, P1193, DOI 10.1016/j.neuron.2015.02.016; Garrido M, 2013, J NUTR HEALTH AGING, V17, P553, DOI 10.1007/s12603-013-0029-4; Garrido M, 2010, J GERONTOL A-BIOL, V65, P909, DOI 10.1093/gerona/glq099; Govender J, 2014, J PINEAL RES, V57, P367, DOI 10.1111/jpi.12176; GUNDY GC, 1976, ANAT REC, V185, P419, DOI 10.1002/ar.1091850404; Gurer-Orhan H, 2015, CURR MED CHEM, V22, P490; HARADA Y, 1974, Annals of the Phytopathological Society of Japan, V40, P412, DOI 10.3186/jjphytopath.40.412; Hardeland R., 2012, Central Nervous System Agents in Medicinal Chemistry, V12, P189; HARDELAND R, 1996, TREND COMPAR BIOCHEM, V2, P25; Hardeland Rudiger, 2005, Nutr Metab (Lond), V2, P22, DOI 10.1186/1743-7075-2-22; Hardeland R, 2015, J EXP BOT, V66, P627, DOI 10.1093/jxb/eru386; Hardeland R, 2011, PROG NEUROBIOL, V93, P350, DOI 10.1016/j.pneurobio.2010.12.004; Hardeland R, 2009, J PINEAL RES, V47, P109, DOI 10.1111/j.1600-079X.2009.00701.x; Hardeland R, 2009, BIOFACTORS, V35, P183, DOI 10.1002/biof.23; HATTORI A, 1995, BIOCHEM MOL BIOL INT, V35, P627; Hayden HS, 2004, PHYCOLOGIA, V43, P364, DOI 10.2216/i0031-8884-43-4-364.1; Hernandez-Ruiz J, 2005, J PINEAL RES, V39, P137, DOI 10.1111/j.1600-079X.2005.00226.x; Hernandez-Ruiz J, 2004, PLANTA, V220, P140, DOI 10.1007/s00425-004-1317-3; Himanen K, 2002, PLANT CELL, V14, P2339, DOI 10.1105/tpc.004960; HOFFMAN RA, 1965, SCIENCE, V148, P1609, DOI 10.1126/science.148.3677.1609; HOFFMAN RA, 1965, NATURE, V207, P658, DOI 10.1038/207658a0; Howatson G, 2012, EUR J NUTR, V51, P909, DOI 10.1007/s00394-011-0263-7; Jones MPA, 2007, PLANT CELL REP, V26, P1481, DOI 10.1007/s00299-007-0357-0; Kang K, 2013, J PINEAL RES, V55, P7, DOI 10.1111/jpi.12011; Kang K, 2010, J PINEAL RES, V49, P176, DOI 10.1111/j.1600-079X.2010.00783.x; Katul G, 2003, PLANT CELL ENVIRON, V26, P339, DOI 10.1046/j.1365-3040.2003.00965.x; Kihara S, 2014, BIOPHYS J, V106, P1882, DOI [10.1016/j.bpj.2014.03.031, 10.1016/j.bpj.2014.03.03]; KLEIN DC, 1971, P NATL ACAD SCI USA, V68, P3107, DOI 10.1073/pnas.68.12.3107; Kolar J, 2005, J PINEAL RES, V39, P333, DOI 10.1111/j.1600-079X.2005.00276.x; Kolar J, 1999, ADV EXP MED BIOL, V460, P391; Kolar J., 2001, ENDOCYT CELL RES, V14, P75; Kostopoulou Z, 2015, PLANT PHYSIOL BIOCH, V86, P155, DOI 10.1016/j.plaphy.2014.11.021; Lagriffoul A, 1998, PLANT SOIL, V200, P241, DOI 10.1023/A:1004346905592; Lee HY, 2015, J PINEAL RES, V58, P291, DOI 10.1111/jpi.12214; Lei Q, 2013, J PINEAL RES, V55, P443, DOI 10.1111/jpi.12096; Lei XY, 2004, J PINEAL RES, V36, P126, DOI 10.1046/j.1600-079X.2003.00106.x; LERNER AB, 1959, J AM CHEM SOC, V81, P6084, DOI 10.1021/ja01531a060; LERNER AB, 1958, J AM CHEM SOC, V80, P2587, DOI 10.1021/ja01543a060; LEWY AJ, 1980, SCIENCE, V210, P1267, DOI 10.1126/science.7434030; Li C, 2015, J EXP BOT, V66, P669, DOI 10.1093/jxb/eru476; Li C, 2012, J PINEAL RES, V53, P298, DOI 10.1111/j.1600-079X.2012.00999.x; Li Y, 2014, ANN MED, V46, P503, DOI 10.3109/07853890.2014.934275; Lim PO, 2005, CURR TOP DEV BIOL, V67, P49, DOI 10.1016/S0070-2153(05)67002-0; Lim PO, 2007, ANNU REV PLANT BIOL, V58, P115, DOI 10.1146/annurev.arplant.57.032905.105316; Loughnane CJ, 2008, PHYCOLOGIA, V47, P416, DOI 10.2216/PH07-61.1; Ludwig-Muller J, 2011, J EXP BOT, V62, P1757, DOI 10.1093/jxb/erq412; Manchester LC, 2000, LIFE SCI, V67, P3023, DOI 10.1016/S0024-3205(00)00896-1; Masana M I, 2001, Sci STKE, V2001, ppe39; Masuda T, 2009, INT FOOD AGRIBUS MAN, V12, P143; MCINTYRE IM, 1989, J PINEAL RES, V6, P149; MCNULTY JA, 1984, PINEAL RES REV, V2, P1; Melchiorri D, 1996, BIOCHEM PHARMACOL, V51, P1095, DOI 10.1016/0006-2952(96)00055-X; MENENDEZPELAEZ A, 1987, BIOCHEM BIOPH RES CO, V145, P1231, DOI 10.1016/0006-291X(87)91569-5; Meng JF, 2014, J PINEAL RES, V57, P200, DOI 10.1111/jpi.12159; Mukherjee S, 2014, PHYSIOL PLANTARUM, V152, P714, DOI 10.1111/ppl.12218; Murch SJ, 1997, LANCET, V350, P1598, DOI 10.1016/S0140-6736(05)64014-7; Murch SJ, 2002, IN VITRO CELL DEV-PL, V38, P531, DOI 10.1079/IVP2002333; Murch SJ, 2001, IN VITRO CELL DEV-PL, V37, P786; Murch SJ, 2006, J PINEAL RES, V41, P284, DOI 10.1111/j.1600-079X.2006.00367.x; Okazaki M, 2010, J PINEAL RES, V49, P239, DOI 10.1111/j.1600-079X.2010.00788.x; Okazaki M, 2009, J PINEAL RES, V46, P373, DOI 10.1111/j.1600-079X.2009.00673.x; Oksche A, 1979, Prog Brain Res, V52, P113, DOI 10.1016/S0079-6123(08)62917-9; Oladi E, 2014, SPECTROCHIM ACTA A, V132, P326, DOI 10.1016/j.saa.2014.05.010; Pablos MI, 1995, BIOL SIGNAL, V4, P325; Pablos MI, 1998, NEUROCHEM INT, V32, P69, DOI 10.1016/S0197-0186(97)00043-0; Pang S. F., 1985, Pineal Research Reviews, V3, P115; Paredes SD, 2009, J EXP BOT, V60, P57, DOI 10.1093/jxb/ern284; Parida AK, 2005, ECOTOX ENVIRON SAFE, V60, P324, DOI 10.1016/j.ecoenv.2004.06.010; Park S, 2014, J PINEAL RES, V57, P348, DOI 10.1111/jpi.12174; Park S, 2013, J PINEAL RES, V55, P409, DOI 10.1111/jpi.12088; Park S, 2013, J PINEAL RES, V55, P131, DOI 10.1111/jpi.12053; Park S, 2013, J PINEAL RES, V54, P258, DOI 10.1111/j.1600-079X.2012.01029.x; Park S, 2012, J PINEAL RES, V52, P211, DOI 10.1111/j.1600-079X.2011.00930.x; Paul MA, 2015, PHYSIOL BEHAV, V141, P199, DOI 10.1016/j.physbeh.2015.01.021; Pelagio-Flores R, 2012, J PINEAL RES, V53, P279, DOI 10.1111/j.1600-079X.2012.00996.x; Peret B, 2009, J EXP BOT, V60, P3637, DOI 10.1093/jxb/erp232; Perrone S, 2010, J MATERN-FETAL NEO M, V23, P63, DOI 10.3109/14767058.2010.509940; Pigeon WR, 2010, J MED FOOD, V13, P579, DOI 10.1089/jmf.2009.0096; POEGGELER B, 1993, J PINEAL RES, V14, P151, DOI 10.1111/j.1600-079X.1993.tb00498.x; POEGGELER B, 1994, J PINEAL RES, V17, P1, DOI 10.1111/j.1600-079X.1994.tb00106.x; POGGELER B, 1991, NATURWISSENSCHAFTEN, V78, P268, DOI 10.1007/BF01134354; Posmyk MM, 2008, J PINEAL RES, V45, P24, DOI 10.1111/j.1600-079X.2007.00552.x; Posmyk MM, 2009, J PINEAL RES, V46, P214, DOI 10.1111/j.1600-079X.2008.00652.x; Posmyk MM, 2009, ACTA PHYSIOL PLANT, V31, P1, DOI 10.1007/s11738-008-0213-z; Pozo D, 1997, J CELL BIOCHEM, V65, P430, DOI 10.1002/(SICI)1097-4644(19970601)65:3&lt;430::AID-JCB12&gt;3.0.CO;2-J; Quay W. B., 1963, Rivista di Biologia, V56, P363; QUAY W. B., 1962, PHYSIOL ZOOL, V35, P1; QUAY W. B., 1965, LIFE SCI, V4, P983, DOI 10.1016/0024-3205(65)90202-X; QUAY WB, 1963, GEN COMP ENDOCR, V3, P473, DOI 10.1016/0016-6480(63)90079-0; Radogna F, 2010, BIOCHEM PHARMACOL, V80, P1844, DOI 10.1016/j.bcp.2010.07.041; Reiter RJ, 2007, ADV MED SCI-POLAND, V52, P11; Reiter RJ, 2002, ANN NY ACAD SCI, V957, P341, DOI 10.1111/j.1749-6632.2002.tb02938.x; REITER RJ, 1981, ENDOCRINOLOGY, V109, P1295, DOI 10.1210/endo-109-4-1295; Reiter RJ, 2005, NUTRITION, V21, P920, DOI 10.1016/j.nut.2005.02.005; REITER RJ, 1966, ENDOCRINOLOGY, V79, P1168, DOI 10.1210/endo-79-6-1168; Reiter RJ, 1996, EUR J ENDOCRINOL, V134, P412, DOI 10.1530/eje.0.1340412; REITER RJ, 1969, NEUROENDOCRINOLOGY, V5, P219, DOI 10.1159/000121862; Reiter RJ, 2001, NUTR REV, V59, P286, DOI 10.1111/j.1753-4887.2001.tb07018.x; REITER RJ, 1991, MOL CELL ENDOCRINOL, V79, pC153, DOI 10.1016/0303-7207(91)90087-9; REITER RJ, 1986, J NEURAL TRANSM, P35; Reiter Russel J, 2007, World Rev Nutr Diet, V97, P211, DOI 10.1159/000097917; Reiter RJ, 2014, FRONT PHYSIOL, V5, DOI 10.3389/fphys.2014.00377; Reiter RJ, 2014, PHYSIOLOGY, V29, P325, DOI 10.1152/physiol.00011.2014; Reiter RJ, 2014, FERTIL STERIL, V102, P321, DOI 10.1016/j.fertnstert.2014.06.014; Reiter RJ, 2013, MINI-REV MED CHEM, V13, P373; Reppert SM, 1997, J BIOL RHYTHM, V12, P528, DOI 10.1177/074873049701200606; Ressmeyer AR, 2003, REDOX REP, V8, P205, DOI 10.1179/135100003225002709; Roche J. F, 1970, Biology Reprod., V2, P251, DOI 10.1095/biolreprod2.2.251; Salazar-Parra C, 2015, J PLANT PHYSIOL, V174, P97, DOI 10.1016/j.jplph.2014.10.009; Sarropoulou VN, 2012, J PINEAL RES, V52, P38, DOI 10.1111/j.1600-079X.2011.00914.x; Sauer M, 2013, J EXP BOT, V64, P2565, DOI 10.1093/jxb/ert139; Savi T, 2015, NEW PHYTOL, V205, P1106, DOI 10.1111/nph.13112; Schutzendubel A, 2002, J EXP BOT, V53, P1351, DOI 10.1093/jexbot/53.372.1351; Seki M, 2007, CURR OPIN PLANT BIOL, V10, P296, DOI 10.1016/j.pbi.2007.04.014; Seo PJ, 2009, PLANT SIGNAL BEHAV, V4, P1002, DOI 10.4161/psb.4.10.9716; Sharma JN, 2004, ACTA HORTIC, P405, DOI 10.17660/ActaHortic.2004.662.61; Sharma S, 2015, ENVIRON SCI POLLUT R, V22, P946, DOI 10.1007/s11356-014-3635-8; Shi HT, 2015, J EXP BOT, V66, P681, DOI 10.1093/jxb/eru373; Shi HT, 2015, J PINEAL RES, V58, P26, DOI 10.1111/jpi.12188; Shi HT, 2014, J PINEAL RES, V57, P185, DOI 10.1111/jpi.12155; Slominski RM, 2012, MOL CELL ENDOCRINOL, V351, P152, DOI 10.1016/j.mce.2012.01.004; Smith TB, 2014, TEX HEART I J, V41, P70, DOI 10.14503/THIJ-12-2870; Specht JE, 1999, CROP SCI, V39, P1560, DOI 10.2135/cropsci1999.3961560x; Sperry JS, 2002, PLANT CELL ENVIRON, V25, P251, DOI 10.1046/j.0016-8025.2001.00799.x; Sun QQ, 2015, J EXP BOT, V66, P657, DOI 10.1093/jxb/eru332; Suzen S, 2013, CURR DRUG DELIV, V10, P71, DOI 10.2174/1567201811310010013; Syvertsen JP, 2014, ENVIRON EXP BOT, V103, P128, DOI 10.1016/j.envexpbot.2013.09.015; Tal O, 2011, J EXP BOT, V62, P1903, DOI 10.1093/jxb/erq378; Tamura H, 2013, ENDOCR J, V60, P1; Tan DX, 2007, J PINEAL RES, V42, P28, DOI 10.1111/j.1600-079X.2006.00407.x; Tan DX, 2007, FASEB J, V21, P1724, DOI 10.1096/fj.06-7745com; Tan Dun-Xian, 2002, Current Topics in Medicinal Chemistry, V2, P181, DOI 10.2174/1568026023394443; Tan DX, 2014, CURR MED CHEM, V21, P1557, DOI 10.2174/0929867321666131129113146; Tan DX, 2013, J PINEAL RES, V54, P127, DOI 10.1111/jpi.12026; Tan DX, 2012, J EXP BOT, V63, P577, DOI 10.1093/jxb/err256; Tan DX, 2007, PLANT SIGNAL BEHAV, V2, P514, DOI 10.4161/psb.2.6.4639; Tiryaki I, 2012, J PINEAL RES, V52, P332, DOI 10.1111/j.1600-079X.2011.00947.x; Todini L, 2011, RES VET SCI, V90, P35, DOI 10.1016/j.rvsc.2010.05.013; Tomas-Zapico C, 2005, J PINEAL RES, V39, P99, DOI 10.1111/j.1600-079X.2005.00248.x; Uchendu EE, 2013, J PINEAL RES, V55, P435, DOI 10.1111/jpi.12094; UDENFRIEND S, 1959, ARCH BIOCHEM BIOPHYS, V85, P487, DOI 10.1016/0003-9861(59)90516-8; Van Tassel D., 1993, PLANT PHYSL S1, V102, P659; Van Tassel DL, 2001, J PINEAL RES, V31, P1, DOI 10.1034/j.1600-079X.2001.310101.x; VAUGHAN GM, 1976, J CLIN ENDOCR METAB, V42, P752, DOI 10.1210/jcem-42-4-752; Venegas C, 2012, J PINEAL RES, V52, P217, DOI 10.1111/j.1600-079X.2011.00931.x; VIVIENROELS B, 1984, NEUROSCI LETT, V49, P153, DOI 10.1016/0304-3940(84)90152-6; Wang L, 2014, J PINEAL RES, V56, P134, DOI 10.1111/jpi.12105; Wang P, 2014, J PINEAL RES, V57, P291, DOI 10.1111/jpi.12169; Wang P, 2013, J PINEAL RES, V55, P424, DOI 10.1111/jpi.12091; Wang P, 2013, J PINEAL RES, V54, P292, DOI 10.1111/jpi.12017; Wang P, 2012, J PINEAL RES, V53, P11, DOI 10.1111/j.1600-079X.2011.00966.x; Wang Y., 2008, THESIS; Weeda S, 2014, PLOS ONE, V9, DOI 10.1371/journal.pone.0093462; Wei W, 2015, J EXP BOT, V66, P695, DOI 10.1093/jxb/eru392; WEST GB, 1958, J PHARM PHARMACOL, V10, P589, DOI 10.1111/j.2042-7158.1958.tb10345.x; WETTERBERG L, 1987, CHRONOBIOLOGIA, V14, P377; Wiechmann AF, 2013, INT REV CEL MOL BIO, V300, P211, DOI 10.1016/B978-0-12-405210-9.00006-0; WURTMAN RJ, 1963, SCIENCE, V142, P1071, DOI 10.1126/science.142.3595.1071; Xu CD, 2014, J ENVIRON BIOL, V35, P1181; Xu Xiang-dong, 2010, Yingyong Shengtai Xuebao, V21, P2580; Yin LH, 2013, J PINEAL RES, V54, P426, DOI 10.1111/jpi.12038; Zee Phyllis C, 2004, Postgrad Med, V116, P10, DOI 10.3810/pgm.12.2004.suppl39.265; Zhang HM, 2014, J PINEAL RES, V57, P131, DOI 10.1111/jpi.12162; Zhang N, 2014, J PINEAL RES, V56, P39, DOI 10.1111/jpi.12095; Zhao Y, 2013, J PINEAL RES, V55, P79, DOI 10.1111/jpi.12044; Zhu JK, 2001, TRENDS PLANT SCI, V6, P66, DOI 10.1016/S1360-1385(00)01838-0</t>
  </si>
  <si>
    <t>Abu-Zaitoon YM, 2014, APPL BIOCHEM BIOTECH, V172, P2480, DOI 10.1007/s12010-013-0710-4; Afreen F, 2006, J PINEAL RES, V41, P108, DOI 10.1111/j.1600-079X.2006.00337.x; Anctil M, 2009, COMP BIOCHEM PHYS D, V4, P268, DOI 10.1016/j.cbd.2009.07.001; Arnao MB, 2009, J PINEAL RES, V46, P58, DOI 10.1111/j.1600-079X.2008.00625.x; Arnao M. B., 2014, ADV BOT, V2014, P1, DOI [10.1155/2014/815769, DOI 10.1155/2014/815769]; Arnao MB, 2007, PLANT SIGNAL BEHAV, V2, P381; Arnao MB, 2007, J PINEAL RES, V42, P147, DOI 10.1111/j.1600-079X.2006.00396.x; Arnao MB, 2006, PLANT SIGNAL BEHAV, V1, P89, DOI 10.4161/psb.1.3.2640; Arnao MB, 2013, J PINEAL RES, V55, P149, DOI 10.1111/jpi.12055; Arnao MB, 2009, J PINEAL RES, V46, P295, DOI 10.1111/j.1600-079X.2008.00660.x; Badria Farid A., 2002, Journal of Medicinal Food, V5, P153, DOI 10.1089/10966200260398189; Bajwa VS, 2014, J PINEAL RES, V56, P238, DOI 10.1111/jpi.12115; Balzer I, 2000, REDOX STATE AND CIRCADIAN RHYTHMS, P95; Balzer I, 1996, BOT ACTA, V109, P180, DOI 10.1111/j.1438-8677.1996.tb00560.x; BALZER I, 1991, SCIENCE, V253, P795, DOI 10.1126/science.1876838; BALZER I, 1993, INT CONGR SER, V1017, P183; Balzer I., 1993, B GR ET RYTHMES BIOL, V25, P23; Balzer I, 1996, BRAIN EVOLUTION, P228; BANERJEE S, 1973, EXP CELL RES, V78, P314, DOI 10.1016/0014-4827(73)90074-8; Behrends A, 2004, REDOX REP, V9, P279, DOI 10.1179/135100004225006759; Benitez-King G, 2006, J PINEAL RES, V40, P1, DOI 10.1111/j.1600-079X.2005.00282.x; BENITEZKING G, 1993, EXPERIENTIA, V49, P635; Boccalandro HE, 2011, J PINEAL RES, V51, P226, DOI 10.1111/j.1600-079X.2011.00884.x; Byeon Y, 2014, J PINEAL RES, V57, P219, DOI 10.1111/jpi.12160; Byeon Y, 2014, J PINEAL RES, V56, P408, DOI 10.1111/jpi.12129; Byeon Y, 2014, J PINEAL RES, V56, P275, DOI 10.1111/jpi.12120; Byeon Y, 2014, J PINEAL RES, V56, P189, DOI 10.1111/jpi.12111; Byeon Y, 2014, J PINEAL RES, V56, P107, DOI 10.1111/jpi.12103; Byeon Y, 2013, J PINEAL RES, V55, P371, DOI 10.1111/jpi.12080; Byeon Y, 2013, J PINEAL RES, V55, P357, DOI 10.1111/jpi.12077; Caniato R, 2003, ADV EXP MED BIOL, V527, P593; Chen GF, 2003, LIFE SCI, V73, P19, DOI 10.1016/S0024-3205(03)00252-2; Chen Q, 2009, J PLANT PHYSIOL, V166, P324, DOI 10.1016/j.jplph.2008.06.002; Conti A, 2002, TREATISE ON PINEAL GLAND AND MELATONIN, P105; Denes D, 2011, ANN BOT-LONDON, V107, P1193, DOI 10.1093/aob/mcr038; Emes Michael J, 2009, Biochem J, V422, pe1, DOI 10.1042/BJ20091063; Fuhrberg B, 1997, BIOL RHYTHM RES, V28, P144, DOI 10.1076/brhm.28.1.144.12978; Fuhrberg B, 1996, PLANTA, V200, P125; Fuhrberg B, 1997, BIOMETEOROLOGY, V14, P272; Fuhrberg B, 1997, MELATONIN VERWANDTE; Fujiwara T, 2010, J BIOL CHEM, V285, P11308, DOI 10.1074/jbc.M109.091371; Graeber K, 2012, PLANT CELL ENVIRON, V35, P1769, DOI 10.1111/j.1365-3040.2012.02542.x; Gutensohn M, 2011, PLANT J, V66, P591, DOI 10.1111/j.1365-313X.2011.04515.x; Hardeland R, 1999, REPROD NUTR DEV, V39, P399, DOI 10.1051/rnd:19990311; Hardeland R, 2003, CHRONOBIOL INT, V20, P921, DOI 10.1081/CBI-120025245; Hardeland R, 2003, J PINEAL RES, V34, P233, DOI 10.1034/j.1600-079X.2003.00040.x; Hardeland R, 2008, CELL MOL LIFE SCI, V65, P2001, DOI 10.1007/s00018-008-8001-x; Hardeland R, 2005, ENDOCRINE, V27, P119, DOI 10.1385/ENDO:27:2:119; Hardeland R., 2012, Central Nervous System Agents in Medicinal Chemistry, V12, P189; HARDELAND R, 1996, TREND COMPAR BIOCHEM, V2, P25; Hardeland R, 2008, OPEN PHYSL J, V1, P1; Hardeland R, 2009, ADV STUD BIOL, V1, P207; Hardeland R, 1999, STUDIES ANTIOXIDANTS, P140; Hardeland R, 2009, ABHANDLUNGEN SACHSIS, V65, P14; Hardeland R., 2007, FUNCT PLANT SCI BIOT, V1, P32; Hardeland R, 2013, J PINEAL RES, V55, P325, DOI 10.1111/jpi.12090; Hardeland R, 2012, AGING DIS, V3, P194; Hardeland Ruediger, 1997, P78; Hardeland R, 2010, CURR NEUROPHARMACOL, V8, P168, DOI 10.2174/157015910792246244; Hardeland R, 2009, J PINEAL RES, V47, P109, DOI 10.1111/j.1600-079X.2009.00701.x; Hardeland R, 2009, BIOFACTORS, V35, P183, DOI 10.1002/biof.23; Harmon Alice C, 2003, Gravit Space Biol Bull, V16, P83; Hernandez-Ruiz J, 2005, J PINEAL RES, V39, P137, DOI 10.1111/j.1600-079X.2005.00226.x; Hernandez-Ruiz J, 2004, PLANTA, V220, P140, DOI 10.1007/s00425-004-1317-3; JACKSON WT, 1969, J CELL SCI, V5, P745; Jibran R, 2013, PLANT MOL BIOL, V82, P547, DOI 10.1007/s11103-013-0043-2; Jones MPA, 2007, PLANT CELL REP, V26, P1481, DOI 10.1007/s00299-007-0357-0; Kang K, 2013, J PINEAL RES, V55, P7, DOI 10.1111/jpi.12011; Kang K, 2011, J PINEAL RES, V50, P304, DOI 10.1111/j.1600-079X.2010.00841.x; Kang K, 2010, J PINEAL RES, V49, P176, DOI 10.1111/j.1600-079X.2010.00783.x; Kanjanaphachoat P, 2012, PLANT MOL BIOL, V78, P525, DOI 10.1007/s11103-012-9882-5; Khan M, 2014, GERONTOLOGY, V60, P49, DOI 10.1159/000354334; Kolar J, 1997, PHYTOCHEMISTRY, V44, P1407, DOI 10.1016/S0031-9422(96)00568-7; Kolar J, 2005, J PINEAL RES, V39, P333, DOI 10.1111/j.1600-079X.2005.00276.x; Kolar J, 1999, ADV EXP MED BIOL, V460, P391; Kolar J, 1999, BIOL RHYTHM RES, V30, P243; Koyama FC, 2013, J EUKARYOT MICROBIOL, V60, P646, DOI 10.1111/jeu.12080; Krishnamurthy A, 2013, PLANT SIGNAL BEHAV, V8, DOI 10.4161/psb.25761; LANDAU M, 2007, MELATONIN MOL THERAP, P69; Lei Q, 2013, J PINEAL RES, V55, P443, DOI 10.1111/jpi.12096; Lei XY, 2004, J PINEAL RES, V36, P126, DOI 10.1046/j.1600-079X.2003.00106.x; Manchester LC, 2000, LIFE SCI, V67, P3023, DOI 10.1016/S0024-3205(00)00896-1; Manchester LC, 1995, CELL MOL BIOL RES, V41, P391; Masson-Pevet Mireille, 1997, P107; Mendoza-Vargas L, 2009, COMP BIOCHEM PHYS A, V154, P486, DOI 10.1016/j.cbpa.2009.07.025; Meng JF, 2014, J PINEAL RES, V57, P200, DOI 10.1111/jpi.12159; Monshausen GB, 2012, CURR OPIN PLANT BIOL, V15, P677, DOI 10.1016/j.pbi.2012.09.014; Mukherjee S, 2014, PHYSIOL PLANTARUM, V152, P714, DOI 10.1111/ppl.12218; Murch SJ, 1997, LANCET, V350, P1598, DOI 10.1016/S0140-6736(05)64014-7; Murch SJ, 2004, ACTA HORTIC, P425, DOI 10.17660/ActaHortic.2004.629.56; Murch SJ, 2002, NATURWISSENSCHAFTEN, V89, P555, DOI 10.1007/s00114-002-0376-1; Murch SJ, 2001, PLANT GROWTH REGUL, V35, P269, DOI 10.1023/A:1014468905953; Murch SJ, 2006, J PINEAL RES, V41, P284, DOI 10.1111/j.1600-079X.2006.00367.x; Murch SJ, 2010, J PINEAL RES, V49, P95, DOI 10.1111/j.1600-079X.2010.00774.x; Murch SJ, 2009, J PINEAL RES, V47, P277, DOI 10.1111/j.1600-079X.2009.00711.x; Okazaki M, 2010, J PINEAL RES, V49, P239, DOI 10.1111/j.1600-079X.2010.00788.x; Okazaki M, 2009, J PINEAL RES, V46, P373, DOI 10.1111/j.1600-079X.2009.00673.x; Okazaki M, 2009, J PINEAL RES, V46, P338, DOI 10.1111/j.1600-079X.2009.00668.x; Oladi E, 2014, SPECTROCHIM ACTA A, V132, P326, DOI 10.1016/j.saa.2014.05.010; Paquette SM, 2000, DNA CELL BIOL, V19, P307, DOI 10.1089/10445490050021221; Park S, 2013, J PINEAL RES, V55, P409, DOI 10.1111/jpi.12088; Park S, 2013, J PINEAL RES, V55, P40, DOI 10.1111/jpi.12021; Park S, 2013, J PINEAL RES, V55, P131, DOI 10.1111/jpi.12053; Park S, 2013, J PINEAL RES, V54, P258, DOI 10.1111/j.1600-079X.2012.01029.x; Park S, 2013, J PINEAL RES, V54, P139, DOI 10.1111/j.1600-079X.2012.01019.x; Park S, 2012, J PINEAL RES, V52, P211, DOI 10.1111/j.1600-079X.2011.00930.x; Pelagio-Flores R, 2011, PLANT CELL PHYSIOL, V52, P490, DOI 10.1093/pcp/pcr006; Poeggeler B, 2005, ENDOCRINE, V27, P201, DOI 10.1385/ENDO:27:2:201; POEGGELER B, 1989, Acta Endocrinologica Supplementum, V120, P97; POGGELER B, 1991, NATURWISSENSCHAFTEN, V78, P268, DOI 10.1007/BF01134354; Posmyk MM, 2008, J PINEAL RES, V45, P24, DOI 10.1111/j.1600-079X.2007.00552.x; Ramakrishna A, 2011, INDIAN J EXP BIOL, V49, P234; Ramakrishna A, 2009, PLANT SIGNAL BEHAV, V4, P1136; Reiter RJ, 2002, ANN NY ACAD SCI, V957, P341, DOI 10.1111/j.1749-6632.2002.tb02938.x; REITER RJ, 1993, NEUROENDOCRINOL LETT, V15, P103; Roenneberg T, 1996, FASEB J, V10, P1443; Rosen J, 2006, J PINEAL RES, V41, P374, DOI 10.1111/j.1600-079X.2006.00379.x; Sarropoulou V, 2012, PLANT PHYSIOL BIOCH, V61, P162, DOI 10.1016/j.plaphy.2012.10.001; Sarropoulou VN, 2012, J PINEAL RES, V52, P38, DOI 10.1111/j.1600-079X.2011.00914.x; Shi HT, 2014, J PINEAL RES, V57, P185, DOI 10.1111/jpi.12155; Slesak I, 2007, ACTA BIOCHIM POL, V54, P39, DOI 10.18388/abp.2007_3267; Sprenger J., 1999, Cytologia (Tokyo), V64, P209; Tan DX, 2007, FASEB J, V21, P1724, DOI 10.1096/fj.06-7745com; Tan Dun-Xian, 2002, Current Topics in Medicinal Chemistry, V2, P181, DOI 10.2174/1568026023394443; Tan DX, 2014, CURR MED CHEM, V21, P1557, DOI 10.2174/0929867321666131129113146; Tan DX, 2013, J PINEAL RES, V54, P127, DOI 10.1111/jpi.12026; Tan DX, 2012, J EXP BOT, V63, P577, DOI 10.1093/jxb/err256; Tan DX, 1998, BIOCHEM BIOPH RES CO, V253, P614, DOI 10.1006/bbrc.1998.9826; Tanaka D, 2007, NEUROPHARMACOLOGY, V53, P157, DOI 10.1016/j.neuropharm.2007.04.017; Tilden AR, 1997, J PINEAL RES, V22, P102, DOI 10.1111/j.1600-079X.1997.tb00310.x; Tiryaki I, 2012, J PINEAL RES, V52, P332, DOI 10.1111/j.1600-079X.2011.00947.x; Torrens-Spence MP, 2013, J BIOL CHEM, V288, P2376, DOI 10.1074/jbc.M112.401752; TREWAVAS AJ, 1999, PLANT RESPONSES ENV, P27; Van Tassel DL, 2001, J PINEAL RES, V31, P8, DOI 10.1034/j.1600-079X.2001.310102.x; Van Tassel DL, 2001, J PINEAL RES, V31, P1, DOI 10.1034/j.1600-079X.2001.310101.x; Vasiliou Vasilis, 2006, Human Genomics, V2, P329; Vitalini S, 2011, J PINEAL RES, V51, P331, DOI 10.1111/j.1600-079X.2011.00893.x; Wang L, 2014, J PINEAL RES, V56, P134, DOI 10.1111/jpi.12105; Wang P, 2013, J PINEAL RES, V55, P424, DOI 10.1111/jpi.12091; Wang P, 2013, J PINEAL RES, V54, P292, DOI 10.1111/jpi.12017; Wang P, 2012, J PINEAL RES, V53, P11, DOI 10.1111/j.1600-079X.2011.00966.x; Wang Yingjuan, 2009, Sheng Wu Gong Cheng Xue Bao, V25, P1014; Weeda S, 2014, PLOS ONE, V9, DOI 10.1371/journal.pone.0093462; White PJ, 2003, ANN BOT-LONDON, V92, P487, DOI 10.1093/aob/mcg164; Xu SC, 2010, ACTA BIOCH BIOPH SIN, V42, P646, DOI 10.1093/abbs/gmq064; Zhang N, 2015, J EXP BOT, V66, P647, DOI 10.1093/jxb/eru336; Zhao Y, 2013, J PINEAL RES, V55, P79, DOI 10.1111/jpi.12044; Zhong L, 2002, SCI CHINA SER C, V45, P512, DOI 10.1360/02yc9056; 김여재, 2011, [Journal of Life Science, 생명과학회지], V21, P328</t>
  </si>
  <si>
    <t>Afreen F, 2006, J PINEAL RES, V41, P108, DOI 10.1111/j.1600-079X.2006.00337.x; Allegra M, 2003, J PINEAL RES, V34, P1, DOI 10.1034/j.1600-079X.2003.02112.x; Arnao MB, 2009, J PINEAL RES, V46, P58, DOI 10.1111/j.1600-079X.2008.00625.x; Arnao MB, 2007, J PINEAL RES, V42, P147, DOI 10.1111/j.1600-079X.2006.00396.x; Arnao MB, 2006, PLANT SIGNAL BEHAV, V1, P89, DOI 10.4161/psb.1.3.2640; Arnao MB, 2013, J PINEAL RES, V55, P149, DOI 10.1111/jpi.12055; Arnao MB, 2009, J PINEAL RES, V46, P295, DOI 10.1111/j.1600-079X.2008.00660.x; Arnao MB, 2009, PHYTOCHEM ANALYSIS, V20, P14, DOI 10.1002/pca.1083; Bajwa VS, 2014, J PINEAL RES, V56, P238, DOI 10.1111/jpi.12115; Baxter A, 2014, J EXP BOT, V65, P1229, DOI 10.1093/jxb/ert375; Bose J, 2014, J EXP BOT, V65, P1241, DOI 10.1093/jxb/ert430; Bouchereau A, 1999, PLANT SCI, V140, P103, DOI 10.1016/S0168-9452(98)00218-0; Byeon Y, 2014, J PINEAL RES, V56, P275, DOI 10.1111/jpi.12120; Byeon Y, 2014, J PINEAL RES, V56, P189, DOI 10.1111/jpi.12111; Byeon Y, 2014, J PINEAL RES, V56, P107, DOI 10.1111/jpi.12103; Byeon Y, 2013, J PINEAL RES, V55, P357, DOI 10.1111/jpi.12077; Byeon Y, 2012, J PINEAL RES, V53, P107, DOI 10.1111/j.1600-079X.2012.00976.x; Chen GF, 2003, LIFE SCI, V73, P19, DOI 10.1016/S0024-3205(03)00252-2; Chen Q, 2009, J PLANT PHYSIOL, V166, P324, DOI 10.1016/j.jplph.2008.06.002; Cho MH, 2008, J FOOD SCI, V73, pS70, DOI 10.1111/j.1750-3841.2007.00607.x; Cipolla-Neto J, 2014, J PINEAL RES, V56, P371, DOI 10.1111/jpi.12137; DELUCA V, 1989, P NATL ACAD SCI USA, V86, P2582; Di Fiore S, 2002, PLANT PHYSIOL, V129, P1160, DOI 10.1104/pp.010889; DUBBELS R, 1995, J PINEAL RES, V18, P28, DOI 10.1111/j.1600-079X.1995.tb00136.x; Flora SJS, 2013, CURR MED CHEM, V20, P4540, DOI 10.2174/09298673113209990146; Foyer CH, 2005, PLANT CELL ENVIRON, V28, P1056, DOI 10.1111/j.1365-3040.2005.01327.x; Foyer CH, 1997, PHYSIOL PLANTARUM, V100, P241, DOI 10.1034/j.1399-3054.1997.1000205.x; Fujiwara T, 2010, J BIOL CHEM, V285, P11308, DOI 10.1074/jbc.M109.091371; Hall JL, 2002, J EXP BOT, V53, P1, DOI 10.1093/jexbot/53.366.1; Hernandez-Ruiz J, 2008, J AGR FOOD CHEM, V56, P10567, DOI 10.1021/jf8022063; Hernandez-Ruiz J, 2005, J PINEAL RES, V39, P137, DOI 10.1111/j.1600-079X.2005.00226.x; Hernandez-Ruiz J, 2004, PLANTA, V220, P140, DOI 10.1007/s00425-004-1317-3; Hernandez-Ruiz J, 2008, PLANT GROWTH REGUL, V55, P29, DOI 10.1007/s10725-008-9254-y; Hung SH, 2007, J AM SOC HORTIC SCI, V132, P770, DOI 10.21273/JASHS.132.6.770; Jayaweera MW, 2004, WATER SCI TECHNOL, V50, P217; Kang K, 2013, J PINEAL RES, V55, P7, DOI 10.1111/jpi.12011; Kang K, 2011, J PINEAL RES, V50, P304, DOI 10.1111/j.1600-079X.2010.00841.x; Kang K, 2010, J PINEAL RES, V49, P176, DOI 10.1111/j.1600-079X.2010.00783.x; Kang K, 2009, PLANT PHYSIOL, V150, P1380, DOI 10.1104/pp.109.138552; Kang S, 2007, PLANT CELL REP, V26, P2009, DOI 10.1007/s00299-007-0405-9; Kang S, 2007, PLANTA, V227, P263, DOI 10.1007/s00425-007-0614-z; Kanjanaphachoat P, 2012, PLANT MOL BIOL, V78, P525, DOI 10.1007/s11103-012-9882-5; Kim TE, 2002, PHYSIOL PLANTARUM, V115, P370, DOI 10.1034/j.1399-3054.2002.1150306.x; Kolar J, 2003, PHYSIOL PLANTARUM, V118, P605, DOI 10.1034/j.1399-3054.2003.00114.x; Koyama FC, 2013, J EUKARYOT MICROBIOL, V60, P646, DOI 10.1111/jeu.12080; Kratsch HA, 2000, PLANT CELL ENVIRON, V23, P337, DOI 10.1046/j.1365-3040.2000.00560.x; Lei XY, 2004, J PINEAL RES, V36, P126, DOI 10.1046/j.1600-079X.2003.00106.x; LERNER AB, 1958, J AM CHEM SOC, V80, P2587, DOI 10.1021/ja01543a060; Li C, 2012, J PINEAL RES, V53, P298, DOI 10.1111/j.1600-079X.2012.00999.x; Limson J, 1998, J PINEAL RES, V24, P15, DOI 10.1111/j.1600-079X.1998.tb00361.x; Manchester LC, 2000, LIFE SCI, V67, P3023, DOI 10.1016/S0024-3205(00)00896-1; Misbahuddin M, 2002, ARCH ENVIRON HEALTH, V57, P516, DOI 10.1080/00039890209602082; Mittler R, 2002, TRENDS PLANT SCI, V7, P405, DOI 10.1016/S1360-1385(02)02312-9; Moschou PN, 2014, J EXP BOT, V65, P1285, DOI 10.1093/jxb/ert373; Munavalli GR, 2009, WATER SCI TECHNOL, V59, P713, DOI 10.2166/wst.2009.008; Murch SJ, 2001, IN VITRO CELL DEV-PL, V37, P786; Murch SJ, 2000, PLANT CELL REP, V19, P698, DOI 10.1007/s002990000206; Okazaki M, 2009, J PINEAL RES, V46, P373, DOI 10.1111/j.1600-079X.2009.00673.x; Paredes SD, 2009, J EXP BOT, V60, P57, DOI 10.1093/jxb/ern284; Park S, 2014, J PINEAL RES, V57, P348, DOI 10.1111/jpi.12174; Park S, 2013, J PINEAL RES, V55, P409, DOI 10.1111/jpi.12088; Park S, 2013, J PINEAL RES, V54, P258, DOI 10.1111/j.1600-079X.2012.01029.x; Park S, 2012, J PINEAL RES, V53, P385, DOI 10.1111/j.1600-079X.2012.01008.x; Park S, 2009, PLANTA, V230, P1197, DOI 10.1007/s00425-009-1015-2; Parmar P, 2002, J PINEAL RES, V32, P237, DOI 10.1034/j.1600-079X.2002.01859.x; Passaia G, 2014, J EXP BOT, V65, P1403, DOI 10.1093/jxb/ert486; Pelagio-Flores R, 2012, J PINEAL RES, V53, P279, DOI 10.1111/j.1600-079X.2012.00996.x; Posmyk MM, 2008, J PINEAL RES, V45, P24, DOI 10.1111/j.1600-079X.2007.00552.x; Posmyk MM, 2009, J PINEAL RES, V46, P214, DOI 10.1111/j.1600-079X.2008.00652.x; Posmyk MM, 2009, ACTA PHYSIOL PLANT, V31, P1, DOI 10.1007/s11738-008-0213-z; PRASAD TK, 1994, PLANT CELL, V6, P65, DOI 10.1105/tpc.6.1.65; Reiter RJ, 2010, PROG BRAIN RES, V181, P127, DOI 10.1016/S0079-6123(08)81008-4; Reppert SM, 1997, J BIOL RHYTHM, V12, P528, DOI 10.1177/074873049701200606; Riddle SG, 2002, ENVIRON SCI TECHNOL, V36, P1965, DOI 10.1021/es010603q; Riga P, 2014, FOOD CHEM, V156, P347, DOI 10.1016/j.foodchem.2014.01.117; Rodriguez C, 2004, J PINEAL RES, V36, P1, DOI 10.1046/j.1600-079X.2003.00092.x; Romero A, 2014, J PINEAL RES, V56, P343, DOI 10.1111/jpi.12132; Sarropoulou V, 2012, PLANT PHYSIOL BIOCH, V61, P162, DOI 10.1016/j.plaphy.2012.10.001; Sarropoulou VN, 2012, J PINEAL RES, V52, P38, DOI 10.1111/j.1600-079X.2011.00914.x; Sarrou E, 2014, TURK J BOT, V38, P293, DOI 10.3906/bot-1302-55; SHIDA CS, 1994, J PINEAL RES, V16, P198, DOI 10.1111/j.1600-079X.1994.tb00102.x; Simopoulos AP, 2005, J PINEAL RES, V39, P331, DOI 10.1111/j.1600-079X.2005.00269.x; Singhal V, 2003, BIORESOURCE TECHNOL, V86, P221, DOI 10.1016/S0960-8524(02)00178-5; Szafranska K, 2013, BIOL PLANTARUM, V57, P91, DOI 10.1007/s10535-012-0253-5; Szafranska K, 2012, J PLANT PHYSIOL, V169, P34, DOI 10.1016/j.jplph.2011.08.011; Tal O, 2011, J EXP BOT, V62, P1903, DOI 10.1093/jxb/erq378; Tan DX, 2007, FASEB J, V21, P1724, DOI 10.1096/fj.06-7745com; Tan DX, 2013, J PINEAL RES, V54, P127, DOI 10.1111/jpi.12026; Tan DX, 2012, J PINEAL RES, V53, P113, DOI 10.1111/j.1600-079X.2012.00979.x; Tan DX, 2007, PLANT SIGNAL BEHAV, V2, P514, DOI 10.4161/psb.2.6.4639; Tan DX, 2000, FREE RADICAL BIO MED, V29, P1177, DOI 10.1016/S0891-5849(00)00435-4; Tiryaki I, 2012, J PINEAL RES, V52, P332, DOI 10.1111/j.1600-079X.2011.00947.x; Trivedy RK, 2002, WATER SCI TECHNOL, V45, P329; Uchendu EE, 2013, J PINEAL RES, V55, P435, DOI 10.1111/jpi.12094; Van Tassel DL, 2001, J PINEAL RES, V31, P1, DOI 10.1034/j.1600-079X.2001.310101.x; Gomez FJV, 2012, J PINEAL RES, V52, P349, DOI 10.1111/j.1600-079X.2011.00949.x; Vitalini S, 2013, J PINEAL RES, V54, P322, DOI 10.1111/jpi.12028; von Gall C, 2002, CELL TISSUE RES, V309, P151, DOI 10.1007/s00441-002-0581-4; Wang H, 2011, J PINEAL RES, V50, P418, DOI 10.1111/j.1600-079X.2011.00860.x; Wang L, 2014, J PINEAL RES, V56, P134, DOI 10.1111/jpi.12105; Wang P, 2013, J PINEAL RES, V55, P424, DOI 10.1111/jpi.12091; Wang P, 2013, J PINEAL RES, V54, P292, DOI 10.1111/jpi.12017; Wang P, 2012, J PINEAL RES, V53, P11, DOI 10.1111/j.1600-079X.2011.00966.x; Weeda S, 2014, PLOS ONE, V9, DOI 10.1371/journal.pone.0093462; Xia HL, 2006, BIORESOURCE TECHNOL, V97, P1050, DOI 10.1016/j.biortech.2005.04.039; Yilmaz C, 2014, J AGR FOOD CHEM, V62, P2900, DOI 10.1021/jf500294b; Yin LH, 2013, J PINEAL RES, V54, P426, DOI 10.1111/jpi.12038; Zhang HX, 2001, NAT BIOTECHNOL, V19, P765, DOI 10.1038/90824; Zhang LJ, 2012, IN VITRO CELL DEV-PL, V48, P275, DOI 10.1007/s11627-011-9413-0; Zhang N, 2014, J PINEAL RES, V56, P39, DOI 10.1111/jpi.12095; Zhang N, 2013, J PINEAL RES, V54, P15, DOI 10.1111/j.1600-079X.2012.01015.x; Zhao Y, 2011, J PINEAL RES, V50, P83, DOI 10.1111/j.1600-079X.2010.00817.x</t>
  </si>
  <si>
    <t>Afreen F, 2006, J PINEAL RES, V41, P108, DOI 10.1111/j.1600-079X.2006.00337.x; Arnao MB, 2009, J PINEAL RES, V46, P58, DOI 10.1111/j.1600-079X.2008.00625.x; Arnao M. B., 2014, UV RAD PROPERTIES EF, P79; Arnao MB, 2007, J PINEAL RES, V42, P147, DOI 10.1111/j.1600-079X.2006.00396.x; Arnao MB, 2006, PLANT SIGNAL BEHAV, V1, P89, DOI 10.4161/psb.1.3.2640; Arnao MB, 2013, J PINEAL RES, V55, P149, DOI 10.1111/jpi.12055; Arnao MB, 2009, J PINEAL RES, V46, P295, DOI 10.1111/j.1600-079X.2008.00660.x; Arnao MB, 2014, ADV BOT, V2014; Bajwa VS, 2014, J PINEAL RES, V56, P238, DOI 10.1111/jpi.12115; Arnao MB, 2013, FOOD CHEM, V138, P1212, DOI 10.1016/j.foodchem.2012.10.077; Blask DE, 2004, CARCINOGENESIS, V25, P951, DOI 10.1093/carcin/bgh090; Boccalandro HE, 2011, J PINEAL RES, V51, P226, DOI 10.1111/j.1600-079X.2011.00884.x; Byeon Y, 2014, J PINEAL RES, V56, P408, DOI 10.1111/jpi.12129; Byeon Y, 2014, J PINEAL RES, V56, P275, DOI 10.1111/jpi.12120; Byeon Y, 2014, J PINEAL RES, V56, P189, DOI 10.1111/jpi.12111; Byeon Y, 2014, J PINEAL RES, V56, P107, DOI 10.1111/jpi.12103; Byeon Y, 2013, J PINEAL RES, V55, P371, DOI 10.1111/jpi.12080; Byeon Y, 2013, J PINEAL RES, V55, P357, DOI 10.1111/jpi.12077; Carrillo-Vico A, 2013, INT J MOL SCI, V14, P8638, DOI 10.3390/ijms14048638; Catala A, 2007, CURR MOL MED, V7, P638, DOI 10.2174/156652407782564444; Chen Q, 2009, J PLANT PHYSIOL, V166, P324, DOI 10.1016/j.jplph.2008.06.002; Di Bella G, 2013, INT J MOL SCI, V14, P2410, DOI 10.3390/ijms14022410; DUBBELS R, 1995, J PINEAL RES, V18, P28, DOI 10.1111/j.1600-079X.1995.tb00136.x; Falcon J, 2009, ANN NY ACAD SCI, V1163, P101, DOI 10.1111/j.1749-6632.2009.04435.x; Feng XY, 2014, TRENDS FOOD SCI TECH, V37, P21, DOI 10.1016/j.tifs.2014.02.001; Fischer TW, 2013, J PINEAL RES, V54, P303, DOI 10.1111/jpi.12018; Galano A, 2011, J PINEAL RES, V51, P1, DOI 10.1111/j.1600-079X.2011.00916.x; Garcia JJ, 2014, J PINEAL RES, V56, P225, DOI 10.1111/jpi.12128; Hardeland R, 1999, REPROD NUTR DEV, V39, P399, DOI 10.1051/rnd:19990311; Hardeland R, 2006, INT J BIOCHEM CELL B, V38, P313, DOI 10.1016/j.biocel.2005.08.020; Hardeland R, 2003, J PINEAL RES, V34, P233, DOI 10.1034/j.1600-079X.2003.00040.x; Hardeland R, 2012, AGING DIS, V3, P194; Hardeland R, 2012, J PINEAL RES, V52, P139, DOI 10.1111/j.1600-079X.2011.00934.x; HATTORI A, 1995, BIOCHEM MOL BIOL INT, V35, P627; Hernandez-Ruiz J, 2005, J PINEAL RES, V39, P137, DOI 10.1111/j.1600-079X.2005.00226.x; Hernandez-Ruiz J, 2004, PLANTA, V220, P140, DOI 10.1007/s00425-004-1317-3; Hernandez-Ruiz J, 2008, PLANT GROWTH REGUL, V55, P29, DOI 10.1007/s10725-008-9254-y; Jan JE, 2009, J PINEAL RES, V46, P1, DOI 10.1111/j.1600-079X.2008.00628.x; Janas KM, 2013, ACTA PHYSIOL PLANT, V35, P3285, DOI 10.1007/s11738-013-1372-0; Jones MPA, 2007, PLANT CELL REP, V26, P1481, DOI 10.1007/s00299-007-0357-0; Kang K, 2010, J PINEAL RES, V49, P176, DOI 10.1111/j.1600-079X.2010.00783.x; Kolar J, 2003, PHYSIOL PLANTARUM, V118, P605, DOI 10.1034/j.1399-3054.2003.00114.x; Koyama FC, 2013, J EUKARYOT MICROBIOL, V60, P646, DOI 10.1111/jeu.12080; Lazar D, 2013, PLANT SIGNAL BEHAV, V8, DOI 10.4161/psb.23279; Lei Q, 2013, J PINEAL RES, V55, P443, DOI 10.1111/jpi.12096; LERNER AB, 1958, J AM CHEM SOC, V80, P2587, DOI 10.1021/ja01543a060; Li C, 2012, J PINEAL RES, V53, P298, DOI 10.1111/j.1600-079X.2012.00999.x; Li DY, 2013, INT J MOL SCI, V14, P11208, DOI 10.3390/ijms140611208; Manchester LC, 2000, LIFE SCI, V67, P3023, DOI 10.1016/S0024-3205(00)00896-1; Maronde E, 2007, TRENDS ENDOCRIN MET, V18, P142, DOI 10.1016/j.tem.2007.03.001; Murch SJ, 2002, NATURWISSENSCHAFTEN, V89, P555, DOI 10.1007/s00114-002-0376-1; Murch SJ, 2002, IN VITRO CELL DEV-PL, V38, P531, DOI 10.1079/IVP2002333; Murch SJ, 2001, IN VITRO CELL DEV-PL, V37, P786; Murch SJ, 2010, J PINEAL RES, V49, P95, DOI 10.1111/j.1600-079X.2010.00774.x; Murch SJ, 2009, J PINEAL RES, V47, P277, DOI 10.1111/j.1600-079X.2009.00711.x; Okazaki M, 2010, J PINEAL RES, V49, P239, DOI 10.1111/j.1600-079X.2010.00788.x; Okazaki M, 2009, J PINEAL RES, V46, P338, DOI 10.1111/j.1600-079X.2009.00668.x; Pandi-Perumal SR, 2008, PROG NEUROBIOL, V85, P335, DOI 10.1016/j.pneurobio.2008.04.001; Paredes SD, 2009, J EXP BOT, V60, P57, DOI 10.1093/jxb/ern284; Park S, 2013, J PINEAL RES, V55, P409, DOI 10.1111/jpi.12088; Park S, 2013, J PINEAL RES, V55, P40, DOI 10.1111/jpi.12021; Park S, 2013, J PINEAL RES, V55, P131, DOI 10.1111/jpi.12053; Park S, 2013, J PINEAL RES, V54, P258, DOI 10.1111/j.1600-079X.2012.01029.x; Park S, 2012, J PINEAL RES, V53, P385, DOI 10.1111/j.1600-079X.2012.01008.x; Park S, 2012, J PINEAL RES, V52, P211, DOI 10.1111/j.1600-079X.2011.00930.x; Park WJ, 2011, J PLANT BIOL, V54, P143, DOI 10.1007/s12374-011-9159-6; Pelagio-Flores R, 2012, J PINEAL RES, V53, P279, DOI 10.1111/j.1600-079X.2012.00996.x; POEGGELER B, 1993, J PINEAL RES, V14, P151, DOI 10.1111/j.1600-079X.1993.tb00498.x; POGGELER B, 1991, NATURWISSENSCHAFTEN, V78, P268, DOI 10.1007/BF01134354; Posmyk MM, 2008, J PINEAL RES, V45, P24, DOI 10.1111/j.1600-079X.2007.00552.x; Posmyk MM, 2009, J PINEAL RES, V46, P214, DOI 10.1111/j.1600-079X.2008.00652.x; Posmyk MM, 2009, ACTA PHYSIOL PLANT, V31, P1, DOI 10.1007/s11738-008-0213-z; Rasmussen A, 2013, PLANTA, V238, P615, DOI 10.1007/s00425-013-1911-3; REITER RJ, 1991, ENDOCR REV, V12, P151, DOI 10.1210/edrv-12-2-151; Riga P, 2014, FOOD CHEM, V156, P347, DOI 10.1016/j.foodchem.2014.01.117; Sarropoulou V, 2012, PLANT PHYSIOL BIOCH, V61, P162, DOI 10.1016/j.plaphy.2012.10.001; Sarropoulou VN, 2012, J PINEAL RES, V52, P38, DOI 10.1111/j.1600-079X.2011.00914.x; Sarrou E, 2014, TURK J BOT, V38, P293, DOI 10.3906/bot-1302-55; Scheitz K, 2013, PLANTA, V238, P1171, DOI 10.1007/s00425-013-1941-x; Seely D, 2012, INTEGR CANCER THER, V11, P293, DOI 10.1177/1534735411425484; Sin H., 2014, J PINEAL RES; Sprenger J., 1999, Cytologia (Tokyo), V64, P209; Srinivasan V, 2005, NEUROTOX RES, V7, P293, DOI 10.1007/BF03033887; Szafranska K, 2013, BIOL PLANTARUM, V57, P91, DOI 10.1007/s10535-012-0253-5; Tal O, 2011, J EXP BOT, V62, P1903, DOI 10.1093/jxb/erq378; Tan DX, 2007, J PINEAL RES, V42, P28, DOI 10.1111/j.1600-079X.2006.00407.x; Tan DX, 2007, FASEB J, V21, P1724, DOI 10.1096/fj.06-7745com; Tan DX, 2013, J PINEAL RES, V54, P127, DOI 10.1111/jpi.12026; Tan DX, 2012, J EXP BOT, V63, P577, DOI 10.1093/jxb/err256; Tan DX, 2007, PLANT SIGNAL BEHAV, V2, P514, DOI 10.4161/psb.2.6.4639; Tilden AR, 1997, J PINEAL RES, V22, P102, DOI 10.1111/j.1600-079X.1997.tb00310.x; Tiryaki I, 2012, J PINEAL RES, V52, P332, DOI 10.1111/j.1600-079X.2011.00947.x; Turk H., 2014, PLANT GROWTH REGUL; Uchendu EE, 2013, J PINEAL RES, V55, P435, DOI 10.1111/jpi.12094; VANTASSEL DL, 1995, PLANT PHYSIOL, V108, P101; Wang L, 2014, J PINEAL RES, V56, P134, DOI 10.1111/jpi.12105; Wang P, 2013, J PINEAL RES, V55, P424, DOI 10.1111/jpi.12091; Wang P, 2013, J PINEAL RES, V54, P292, DOI 10.1111/jpi.12017; Wang P, 2012, J PINEAL RES, V53, P11, DOI 10.1111/j.1600-079X.2011.00966.x; Weeda S, 2014, PLOS ONE, V9, DOI 10.1371/journal.pone.0093462; Wilhelmsen M, 2011, J PINEAL RES, V51, P270, DOI 10.1111/j.1600-079X.2011.00895.x; Wolf K, 2001, J PLANT PHYSIOL, V158, P1491, DOI 10.1078/0176-1617-00561; Yin LH, 2013, J PINEAL RES, V54, P426, DOI 10.1111/jpi.12038; Zhang LJ, 2012, IN VITRO CELL DEV-PL, V48, P275, DOI 10.1007/s11627-011-9413-0; Zhang N, 2014, J PINEAL RES, V56, P39, DOI 10.1111/jpi.12095; Zhang N, 2013, J PINEAL RES, V54, P15, DOI 10.1111/j.1600-079X.2012.01015.x; Zhao Y, 2011, J PINEAL RES, V50, P83, DOI 10.1111/j.1600-079X.2010.00817.x; Zhao Y, 2013, J PINEAL RES, V55, P79, DOI 10.1111/jpi.12044</t>
  </si>
  <si>
    <t>Abecia L, 2013, J ANIM PHYSIOL AN N, V97, P80, DOI 10.1111/jpn.12049; Castroviejo DA, 2011, CURR TOP MED CHEM, V11, P221; Acuna-Castroviejo D, 2012, AGE, V34, P681, DOI 10.1007/s11357-011-9267-8; Amherd R, 2000, DNA CELL BIOL, V19, P697, DOI 10.1089/10445490050199081; Arnao MB, 2013, J PINEAL RES, V55, P149, DOI 10.1111/jpi.12055; Arnao MB, 2009, J PINEAL RES, V46, P295, DOI 10.1111/j.1600-079X.2008.00660.x; Bajwa VS, 2014, J PINEAL RES, V56, P238, DOI 10.1111/jpi.12115; BALZER I, 1992, CHRONOBIOL INT, V9, P260, DOI 10.3109/07420529209064535; BALZER I, 1991, SCIENCE, V253, P795, DOI 10.1126/science.1876838; BALZER I, 1991, INT J BIOMETEOROL, V34, P231, DOI 10.1007/BF01041834; BALZER I, 1993, INT CONGR SER, V1017, P183; Balzer I., 1993, B GR ET RYTHMES BIOL, V25, P23; Arnao MB, 2013, FOOD CHEM, V138, P1212, DOI 10.1016/j.foodchem.2012.10.077; Basseri Robert J, 2012, Gastroenterol Hepatol (N Y), V8, P22; BESHARSE JC, 1983, NATURE, V305, P133, DOI 10.1038/305133a0; Biarrotte-Sorin S, 2005, ACTA CRYSTALLOGR F, V61, P269, DOI 10.1107/S174430910500223X; Blanchard B, 2000, J PINEAL RES, V29, P184, DOI 10.1034/j.1600-079X.2000.290308.x; Blask DE, 2009, SLEEP MED REV, V13, P257, DOI 10.1016/j.smrv.2008.07.007; Blask DE, 1999, BIOL SIGNAL RECEPT, V8, P49; Bochkov Denis V, 2012, J Chem Biol, V5, P5, DOI 10.1007/s12154-011-0064-8; Boutin JA, 2008, J PINEAL RES, V45, P524, DOI 10.1111/j.1600-079X.2008.00631.x; Boutin JA, 2008, ARCH BIOCHEM BIOPHYS, V477, P12, DOI 10.1016/j.abb.2008.04.040; Brown PN, 2012, PLANTA MED, V78, P630, DOI 10.1055/s-0031-1298239; Burkhardt S, 1996, COMP BIOCHEM PHYS B, V115, P411, DOI 10.1016/S0305-0491(96)00156-3; Burkhardt S., 1995, CELLULAR RHYTHMS IND, P33; Byeon Y, 2014, J PINEAL RES, V56, P189, DOI 10.1111/jpi.12111; Byeon Y, 2014, J PINEAL RES, V56, P107, DOI 10.1111/jpi.12103; Byeon Y, 2013, J PINEAL RES, V55, P371, DOI 10.1111/jpi.12080; CAHILL GM, 1991, J NEUROSCI, V11, P2959; Calamini B, 2008, BIOCHEM J, V413, P81, DOI 10.1042/BJ20071373; CALLEBERT J, 1991, ADV PINEAL, V5, P81; Calvo JR, 2013, J PINEAL RES, V55, P103, DOI 10.1111/jpi.12075; Caniato R, 2003, ADV EXP MED BIOL, V527, P593; Cao J, 2006, J CHROMATOGR A, V1134, P333, DOI 10.1016/j.chroma.2006.09.079; Cardinali DP, 2013, HORM BEHAV, V63, P322, DOI 10.1016/j.yhbeh.2012.02.020; CARDINALI DP, 1974, ACTA PHYSIOL LAT AM, V24, P91; Carpentieri A, 2014, MOL CELL BIOCHEM, V387, P197, DOI 10.1007/s11010-013-1885-2; CHEMINEAU P, 1988, REPROD NUTR DEV, V28, P409, DOI 10.1051/rnd:19880307; Chen GF, 2003, LIFE SCI, V73, P19, DOI 10.1016/S0024-3205(03)00252-2; Chou TY, 2014, J PINEAL RES, V56, P196, DOI 10.1111/jpi.12112; Coon SL, 2006, MOL CELL ENDOCRINOL, V252, P2, DOI 10.1016/j.mce.2006.03.039; Cutando A, 2011, ARCH ORAL BIOL, V56, P944, DOI 10.1016/j.archoralbio.2011.03.004; Cuzzocrea S, 1998, J PINEAL RES, V25, P24, DOI 10.1111/j.1600-079X.1998.tb00382.x; Cuzzocrea S, 1997, J PINEAL RES, V23, P106, DOI 10.1111/j.1600-079X.1997.tb00342.x; Demas GE, 1996, J COMP PHYSIOL A, V179, P819, DOI 10.1007/BF00207360; DUBBELS R, 1995, J PINEAL RES, V18, P28, DOI 10.1111/j.1600-079X.1995.tb00136.x; DUBOCOVICH ML, 1988, FASEB J, V2, P2765; Dubocovich ML, 2005, ENDOCRINE, V27, P101, DOI 10.1385/ENDO:27:2:101; Dvornyk V, 2003, P NATL ACAD SCI USA, V100, P2495, DOI 10.1073/pnas.0130099100; Ebihara S, 1997, BIOL SIGNAL, V6, P233; Esser C, 2004, MOL BIOL EVOL, V21, P1643, DOI 10.1093/molbev/msh160; FALCON J, 1989, J NEUROSCI, V9, P1943; Falcon J, 2014, P NATL ACAD SCI USA, V111, P314, DOI 10.1073/pnas.1312634110; Fernandez-Pachon MS, 2014, J PINEAL RES, V56, P31, DOI 10.1111/jpi.12093; Ferry G, 2005, BIOCHEM J, V388, P205, DOI 10.1042/BJ20042075; Fischer TW, 2013, J PINEAL RES, V54, P303, DOI 10.1111/jpi.12018; Fisher SP, 2010, SLEEP, V33, P833, DOI 10.1093/sleep/33.6.833; Fuhrberg B, 1997, BIOL RHYTHM RES, V28, P144, DOI 10.1076/brhm.28.1.144.12978; Fuhrberg B, 1996, PLANTA, V200, P125; Galano A, 2013, J PINEAL RES, V54, P245, DOI 10.1111/jpi.12010; Green CB, 2003, J NEUROENDOCRINOL, V15, P350, DOI 10.1046/j.1365-2826.2003.00999.x; Guenther AL, 2005, J PINEAL RES, V39, P251, DOI 10.1111/j.1600-079X.2005.00242.x; Han Q, 2012, P NATL ACAD SCI USA, V109, P11669, DOI 10.1073/pnas.1206828109; Haque R, 2011, J NEUROCHEM, V119, P6, DOI 10.1111/j.1471-4159.2011.07397.x; Hardeland R, 1999, REPROD NUTR DEV, V39, P399, DOI 10.1051/rnd:19990311; HARDELAND R, 1995, J PINEAL RES, V18, P104, DOI 10.1111/j.1600-079X.1995.tb00147.x; Hardeland R, 2003, J PINEAL RES, V34, P233, DOI 10.1034/j.1600-079X.2003.00040.x; Hardeland R, 2008, CELL MOL LIFE SCI, V65, P2001, DOI 10.1007/s00018-008-8001-x; Hardeland R., 2012, Central Nervous System Agents in Medicinal Chemistry, V12, P189; HARDELAND R, 1996, TREND COMPAR BIOCHEM, V2, P25; Hardeland R, 1999, STUDIES ANTIOXIDANTS, P140; Hardeland R., 1997, BIOMETEOROLOGY, V14, P278; Hardeland R., 2007, FUNCT PLANT SCI BIOT, V1, P32; Hardeland R, 2013, J PINEAL RES, V55, P325, DOI 10.1111/jpi.12090; Hardeland R, 2012, AGING DIS, V3, P194; Hardeland R, 2012, J PINEAL RES, V52, P139, DOI 10.1111/j.1600-079X.2011.00934.x; Hardeland R, 2011, PROG NEUROBIOL, V93, P350, DOI 10.1016/j.pneurobio.2010.12.004; Hardeland Ruediger, 1997, P78; Hardeland R, 2010, CURR NEUROPHARMACOL, V8, P168, DOI 10.2174/157015910792246244; Hardeland R, 2009, J PINEAL RES, V47, P109, DOI 10.1111/j.1600-079X.2009.00701.x; HATTORI A, 1995, BIOCHEM MOL BIOL INT, V35, P627; Hattori A., 1999, P JPN SOC COMP ENDOC, V14, P49; Hezayen FF, 2010, INT J SYST EVOL MICR, V60, P633, DOI 10.1099/ijs.0.013078-0; Hill Steven M, 2013, Curr Aging Sci, V6, P125; Hill SM, 2011, J MAMMARY GLAND BIOL, V16, P235, DOI 10.1007/s10911-011-9222-4; Hoffmann C, 2013, PLOS ONE, V8, DOI 10.1371/journal.pone.0066019; Horz HP, 2010, ARCHAEA, V2010, DOI 10.1155/2010/967271; Horz Hans-Peter, 2011, J Oral Microbiol, V3, DOI 10.3402/jom.v3i0.5940; Huang X, 2011, CRIT REV FOOD SCI, V51, P269, DOI 10.1080/10408398.2010.529193; Hung MW, 2013, J PINEAL RES, V55, P247, DOI 10.1111/jpi.12067; IIGO M, 1991, GEN COMP ENDOCR, V83, P152, DOI 10.1016/0016-6480(91)90115-M; Imamoto Y, 2014, BBA-BIOENERGETICS, V1837, P664, DOI 10.1016/j.bbabio.2013.08.009; Imre V, 2011, PHYSIOL PLANTARUM, V142, P6, DOI 10.1111/j.1399-3054.2011.01454.x; Rodriguez-Naranjo MI, 2011, J FOOD COMPOS ANAL, V24, P603, DOI 10.1016/j.jfca.2010.12.009; Isorna E, 2006, MOL CELL ENDOCRINOL, V252, P11, DOI 10.1016/j.mce.2006.03.032; ITOH MT, 1995, MOL CELL ENDOCRINOL, V115, P59, DOI 10.1016/0303-7207(95)03670-3; Jan JE, 2009, J PINEAL RES, V46, P1, DOI 10.1111/j.1600-079X.2008.00628.x; Jarrell KF, 2011, MICROBIOL-SGM, V157, P919, DOI 10.1099/mic.0.047837-0; Jaworek J, 2003, J PINEAL RES, V34, P40, DOI 10.1034/j.1600-079X.2003.02937.x; Jun SH, 2011, CRIT REV BIOCHEM MOL, V46, P27, DOI 10.3109/10409238.2010.538662; Kang K, 2013, J PINEAL RES, V55, P7, DOI 10.1111/jpi.12011; KERENYI NA, 1975, HISTOCHEMISTRY, V46, P77, DOI 10.1007/BF02463562; KERENYI NA, 1979, CELL MOL BIOL, V25, P259; Klein DC, 2007, J BIOL CHEM, V282, P4233, DOI 10.1074/jbc.R600036200; Kocadagli T, 2014, FOOD CHEM, V153, P151, DOI 10.1016/j.foodchem.2013.12.036; Kolar J, 1997, PHYTOCHEMISTRY, V44, P1407, DOI 10.1016/S0031-9422(96)00568-7; Kolar J, 2005, J PINEAL RES, V39, P333, DOI 10.1111/j.1600-079X.2005.00276.x; Kong J., 2014, P NATL ACAD SC UNPUB; Konturek SJ, 2007, J PHYSIOL PHARMACOL, V58, P361; Korf H.-W., 1998, Advances in Anatomy Embryology and Cell Biology, V146, P1; Korkmaz A, 2009, MOL MED, V15, P43, DOI 10.2119/molmed.2008.00117; Krotzky M, 2008, CYTOLOGIA, V73, P123, DOI 10.1508/cytologia.73.123; Kurland CG, 2000, MICROBIOL MOL BIOL R, V64, P786, DOI 10.1128/MMBR.64.4.786-820.2000; Ladenstein R, 1998, Adv Biochem Eng Biotechnol, V61, P37; Latifi A, 2009, FEMS MICROBIOL REV, V33, P258, DOI 10.1111/j.1574-6976.2008.00134.x; Lei Q, 2013, J PINEAL RES, V55, P443, DOI 10.1111/jpi.12096; LERNER AB, 1958, J AM CHEM SOC, V80, P2587, DOI 10.1021/ja01543a060; Li CY, 2013, J PINEAL RES, V54, P100, DOI 10.1111/jpi.12003; Lincoln GA, 1998, ACTA VET HUNG, V46, P341; Liu TC, 2005, J PINEAL RES, V39, P91, DOI 10.1111/j.1600-079X.2005.00223.x; Liu XZ, 2014, FREE RADICAL BIO MED, V68, P234, DOI 10.1016/j.freeradbiomed.2013.12.012; Luchetti F, 2014, J PINEAL RES, V56, P382, DOI 10.1111/jpi.12133; Lurie-Weinberger Mor Nadia, 2012, Frontiers in Genetics, V3, P182, DOI 10.3389/fgene.2012.00182; Majima A., 1999, P JAPAN SOC COMP END, V14, P50; Manchester LC, 1995, CELL MOL BIOL RES, V41, P391; Martijn J, 2013, BIOCHEM SOC T, V41, P451, DOI 10.1042/BST20120292; Masson-Pevet Mireille, 1997, P107; Mathur R, 2013, OBESITY, V21, P748, DOI 10.1002/oby.20277; Mauriz JL, 2013, J PINEAL RES, V54, P1, DOI 10.1111/j.1600-079X.2012.01014.x; McCord CP, 1917, J EXP ZOOL, V23, P207, DOI 10.1002/jez.1400230108; Mesbah NM, 2008, ANN NY ACAD SCI, V1125, P44, DOI 10.1196/annals.1419.028; Muller M, 2012, MICROBIOL MOL BIOL R, V76, P444, DOI 10.1128/MMBR.05024-11; MUELLER U, 2001, BIOL RHYTHM RES, V32, P465; Murch SJ, 1997, LANCET, V350, P1598, DOI 10.1016/S0140-6736(05)64014-7; Murch SJ, 2000, PLANT CELL REP, V19, P698, DOI 10.1007/s002990000206; Murch SJ, 2006, J PINEAL RES, V41, P284, DOI 10.1111/j.1600-079X.2006.00367.x; Nosjean O, 2000, J BIOL CHEM, V275, P31311, DOI 10.1074/jbc.M005141200; Oladi E, 2014, SPECTROCHIM ACTA A, V132, P326, DOI 10.1016/j.saa.2014.05.010; Pandey S, 2003, APOPTOSIS, V8, P497, DOI 10.1023/A:1025542424986; Pandi-Perumal SR, 2013, NEUROTOX RES, V23, P267, DOI 10.1007/s12640-012-9337-4; PANG SF, 1977, NEUROENDOCRINOLOGY, V23, P1, DOI 10.1159/000122649; Park JH, 2014, J PINEAL RES, V56, P143, DOI 10.1111/jpi.12106; Park S, 2013, J PINEAL RES, V55, P409, DOI 10.1111/jpi.12088; Park S, 2013, J PINEAL RES, V54, P258, DOI 10.1111/j.1600-079X.2012.01029.x; Park S, 2013, J PINEAL RES, V54, P139, DOI 10.1111/j.1600-079X.2012.01019.x; Pavlicek J, 2010, BMC EVOL BIOL, V10, DOI 10.1186/1471-2148-10-154; Peyrot F, 2006, FREE RADICAL RES, V40, P910, DOI 10.1080/10715760600693414; PICKERING DS, 1990, EUR J PHARMACOL, V175, P71, DOI 10.1016/0014-2999(90)90154-X; Poeggeler B, 2005, ENDOCRINE, V27, P201, DOI 10.1385/ENDO:27:2:201; POEGGELER B, 1993, J PINEAL RES, V14, P151, DOI 10.1111/j.1600-079X.1993.tb00498.x; POGGELER B, 1991, NATURWISSENSCHAFTEN, V78, P268, DOI 10.1007/BF01134354; Powers JB, 1997, J NEUROENDOCRINOL, V9, P451, DOI 10.1046/j.1365-2826.1997.t01-1-00602.x; Pozdeyev N, 2006, J NEUROSCI, V26, P9153, DOI 10.1523/JNEUROSCI.1384-06.2006; Prusik M, 2006, HISTOL HISTOPATHOL, V21, P1075, DOI 10.14670/HH-21.1075; Reed CJ, 2013, ARCHAEA, V2013, DOI 10.1155/2013/373275; Reiter RJ, 2007, ADV MED SCI-POLAND, V52, P11; Reiter RJ, 2007, J PHYSIOL PHARMACOL, V58, P5; REITER RJ, 1983, LIFE SCI, V32, P1229, DOI 10.1016/0024-3205(83)90192-3; Reiter RJ, 1997, AGE, V20, P201, DOI 10.1007/s11357-997-0020-2; REITER RJ, 1991, ENDOCR REV, V12, P151, DOI 10.1210/edrv-12-2-151; REITER RJ, 1993, EXPERIENTIA, V49, P654, DOI 10.1007/BF01923947; REITER RJ, 1994, ANN NY ACAD SCI, V719, P1, DOI 10.1111/j.1749-6632.1994.tb56817.x; REITER RJ, 1991, MOL CELL ENDOCRINOL, V79, pC153, DOI 10.1016/0303-7207(91)90087-9; REITER RJ, 1974, NEUROENDOCRINOLOGY, V14, P310, DOI 10.1159/000122274; Reiter RJ, 2013, CANCER INVEST, V31, P365, DOI 10.3109/07357907.2013.800095; Reiter RJ, 2013, MINI-REV MED CHEM, V13, P373; Reiter RJ, 2010, PROG BRAIN RES, V181, P127, DOI 10.1016/S0079-6123(08)81008-4; Revel FG, 2009, NEUROENDOCRINOLOGY, V90, P1, DOI 10.1159/000219588; Reybier K, 2011, FREE RADICAL RES, V45, P1184, DOI 10.3109/10715762.2011.605788; ROBERTS AC, 1985, ENDOCRINOLOGY, V117, P141, DOI 10.1210/endo-117-1-141; Rosales-Corral SA, 2012, J PINEAL RES, V52, P167, DOI 10.1111/j.1600-079X.2011.00937.x; Rosen J, 2006, J PINEAL RES, V41, P374, DOI 10.1111/j.1600-079X.2006.00379.x; SAGAN L, 1967, J THEOR BIOL, V14, P225, DOI 10.1016/0022-5193(67)90079-3; Sahna E, 2008, CLIN EXP HYPERTENS, V30, P673, DOI 10.1080/10641960802251966; Salido EM, 2013, J PINEAL RES, V54, P179, DOI 10.1111/jpi.12008; Samejima M, 2000, JPN J PHYSIOL, V50, P437, DOI 10.2170/jjphysiol.50.437; Saper CB, 2005, TRENDS NEUROSCI, V28, P152, DOI 10.1016/j.tins.2004.12.009; Schmitt FJ, 2014, BBA-BIOENERGETICS, V1837, P835, DOI 10.1016/j.bbabio.2014.02.005; Schomerus C, 2005, ANN NY ACAD SCI, V1057, P372, DOI 10.1196/annals.1356.028; Slominski RM, 2012, MOL CELL ENDOCRINOL, V351, P152, DOI 10.1016/j.mce.2012.01.004; Sokolovic D, 2013, GEN PHYSIOL BIOPHYS, V32, P79, DOI 10.4149/gpb_2013002; Sommer F, 2013, NAT REV MICROBIOL, V11, P227, DOI 10.1038/nrmicro2974; Spadoni G, 2006, J PINEAL RES, V40, P259, DOI 10.1111/j.1600-079X.2005.00309.x; Spang A, 2013, ARCHAEA, V2013, DOI 10.1155/2013/202358; Sprenger J., 1999, Cytologia (Tokyo), V64, P209; Takahashi S, 2008, TRENDS PLANT SCI, V13, P178, DOI 10.1016/j.tplants.2008.01.005; Tal O, 2011, J EXP BOT, V62, P1903, DOI 10.1093/jxb/erq378; Tan DX, 2011, OBES REV, V12, P167, DOI 10.1111/j.1467-789X.2010.00756.x; Tan DX, 2007, J PINEAL RES, V42, P28, DOI 10.1111/j.1600-079X.2006.00407.x; Tan DX, 2007, J PINEAL RES, V43, P317, DOI 10.1111/j.1600-079X.2007.00513.x; Tan DX, 2007, FASEB J, V21, P1724, DOI 10.1096/fj.06-7745com; Tan Dun-Xian, 2002, Current Topics in Medicinal Chemistry, V2, P181, DOI 10.2174/1568026023394443; Tan DX, 2013, J PINEAL RES, V54, P127, DOI 10.1111/jpi.12026; Tan DX, 2012, J PINEAL RES, V53, P113, DOI 10.1111/j.1600-079X.2012.00979.x; Tan DX, 2012, J EXP BOT, V63, P577, DOI 10.1093/jxb/err256; Tan DX, 2010, BIOL REV, V85, P607, DOI 10.1111/j.1469-185X.2009.00118.x; Tan DX, 1998, BIOCHEM BIOPH RES CO, V253, P614, DOI 10.1006/bbrc.1998.9826; Tan DX, 1999, BIOL SIGNAL RECEPT, V8, P70; Tan DX, 2000, BIOL SIGNAL RECEPT, V9, P137; Tarzia G, 1997, J MED CHEM, V40, P2003, DOI 10.1021/jm960653j; Tarzia G, 1999, BIOL SIGNAL RECEPT, V8, P24; Tilden AR, 1997, J PINEAL RES, V22, P102, DOI 10.1111/j.1600-079X.1997.tb00310.x; Tosini G, 1998, J NEUROSCI, V18, P1105; Uchendu EE, 2013, J PINEAL RES, V55, P435, DOI 10.1111/jpi.12094; UNDERWOOD H, 1987, Journal of Biological Rhythms, V2, P195, DOI 10.1177/074873048700200303; van Wolferen M, 2013, EXTREMOPHILES, V17, P545, DOI 10.1007/s00792-013-0552-6; Vass I, 2012, BBA-BIOENERGETICS, V1817, P209, DOI 10.1016/j.bbabio.2011.04.014; Venegas C, 2012, J PINEAL RES, V52, P217, DOI 10.1111/j.1600-079X.2011.00931.x; Gomez FJV, 2013, ELECTROPHORESIS, V34, P1749, DOI 10.1002/elps.201200569; Gomez FJV, 2012, J PINEAL RES, V52, P349, DOI 10.1111/j.1600-079X.2011.00949.x; Vitalini S, 2013, J PINEAL RES, V54, P322, DOI 10.1111/jpi.12028; von Gall C, 1998, J NEUROSCI, V18, P10389; Wada S, 2012, PLOS ONE, V7, DOI 10.1371/journal.pone.0039003; Wang FW, 2013, J CELL BIOCHEM, V114, P2346, DOI 10.1002/jcb.24582; Wang P, 2013, J PINEAL RES, V54, P292, DOI 10.1111/jpi.12017; Wang P, 2012, J PINEAL RES, V53, P11, DOI 10.1111/j.1600-079X.2011.00966.x; Williams TA, 2013, NATURE, V504, P231, DOI 10.1038/nature12779; WILSON BW, 1977, ANAL BIOCHEM, V81, P283, DOI 10.1016/0003-2697(77)90699-6; Winczyk K, 2002, TUMOR BIOL, V23, P298, DOI 10.1159/000068569; Wong PSH, 1999, RAPID COMMUN MASS SP, V13, P407, DOI 10.1002/(SICI)1097-0231(19990315)13:5&lt;407::AID-RCM500&gt;3.0.CO;2-I; Wong RK, 2015, DIGEST DIS SCI, V60, P186, DOI 10.1007/s10620-014-3299-8; Xu Xiang-dong, 2010, Yingyong Shengtai Xuebao, V21, P2580; Xu Xiang-dong, 2010, Yingyong Shengtai Xuebao, V21, P1295; Yeager RL, 2007, MED HYPOTHESES, V69, P372, DOI 10.1016/j.mehy.2006.12.041; Yilmaz C., 2014, J AGR FOOD CHEM, V153, P151; Zhang HM, 2013, J PINEAL RES, V55, P1, DOI 10.1111/jpi.12033; Zhang N, 2013, J PINEAL RES, V54, P15, DOI 10.1111/j.1600-079X.2012.01015.x; Zheng XJ, 2011, J PROTEOME RES, V10, P5512, DOI 10.1021/pr2007945; Zuniga O, 2002, ANIM REPROD SCI, V72, P165, DOI 10.1016/S0378-4320(02)00117-3</t>
  </si>
  <si>
    <t>Arnao MB, 2009, J PINEAL RES, V46, P58, DOI 10.1111/j.1600-079X.2008.00625.x; Baghurst R, 2006, BIOELECTROMAGNETICS, P405; Arnao MB, 2013, FOOD CHEM, V138, P1212, DOI 10.1016/j.foodchem.2012.10.077; Basak A., 2008, BIOSTIMULATORS MODER, P7; Bonnefont-Rousselot D, 2010, TOXICOLOGY, V278, P55, DOI 10.1016/j.tox.2010.04.008; Burkhardt S, 2001, J AGR FOOD CHEM, V49, P4898, DOI 10.1021/jf010321+; Byeon Y, 2012, J PINEAL RES, V53, P107, DOI 10.1111/j.1600-079X.2012.00976.x; Garcia-Parrilla MC, 2009, J FOOD COMPOS ANAL, V22, P177, DOI 10.1016/j.jfca.2008.09.009; Chen GF, 2003, LIFE SCI, V73, P19, DOI 10.1016/S0024-3205(03)00252-2; DUBBELS R, 1995, J PINEAL RES, V18, P28, DOI 10.1111/j.1600-079X.1995.tb00136.x; Fernandez-Mar MI, 2012, FOOD CHEM, V130, P797, DOI 10.1016/j.foodchem.2011.08.023; Galano A, 2013, J PINEAL RES, V54, P245, DOI 10.1111/jpi.12010; Galano A, 2011, J PINEAL RES, V51, P1, DOI 10.1111/j.1600-079X.2011.00916.x; Garcia JJ, 1997, FEBS LETT, V408, P297, DOI 10.1016/S0014-5793(97)00447-X; Gitto E, 2001, J PHARM PHARMACOL, V53, P1393, DOI 10.1211/0022357011777747; Hardeland R, 2009, J PINEAL RES, V47, P109, DOI 10.1111/j.1600-079X.2009.00701.x; HATTORI A, 1995, BIOCHEM MOL BIOL INT, V35, P627; Hernandez-Ruiz J, 2008, J AGR FOOD CHEM, V56, P10567, DOI 10.1021/jf8022063; Hernandez-Ruiz J, 2008, PLANT GROWTH REGUL, V55, P29, DOI 10.1007/s10725-008-9254-y; Iriti M, 2006, J SCI FOOD AGR, V86, P1432, DOI 10.1002/jsfa.2537; Kang K, 2009, PLANT PHYSIOL, V150, P1380, DOI 10.1104/pp.109.138552; Kulkarni MG, 2011, S AFR J BOT, V77, P972, DOI 10.1016/j.sajb.2011.08.006; Lei XY, 2004, J PINEAL RES, V36, P126, DOI 10.1046/j.1600-079X.2003.00106.x; Li C, 2012, J PINEAL RES, V53, P298, DOI 10.1111/j.1600-079X.2012.00999.x; Manchester LC, 2000, LIFE SCI, V67, P3023, DOI 10.1016/S0024-3205(00)00896-1; Murch SJ, 1997, LANCET, V350, P1598, DOI 10.1016/S0140-6736(05)64014-7; Murch SJ, 2010, J PINEAL RES, V49, P95, DOI 10.1111/j.1600-079X.2010.00774.x; Murch SJ, 2009, J PINEAL RES, V47, P277, DOI 10.1111/j.1600-079X.2009.00711.x; Muszynska B, 2012, FOOD CHEM, V132, P455, DOI 10.1016/j.foodchem.2011.11.021; Okazaki M, 2009, J PINEAL RES, V46, P338, DOI 10.1111/j.1600-079X.2009.00668.x; Paredes SD, 2009, J EXP BOT, V60, P57, DOI 10.1093/jxb/ern284; Park S, 2013, J PINEAL RES, V54, P258, DOI 10.1111/j.1600-079X.2012.01029.x; Park S, 2013, J PINEAL RES, V54, P139, DOI 10.1111/j.1600-079X.2012.01019.x; Park S, 2012, J PINEAL RES, V52, P211, DOI 10.1111/j.1600-079X.2011.00930.x; Park WJ, 2011, J PLANT BIOL, V54, P143, DOI 10.1007/s12374-011-9159-6; Pelagio-Flores R, 2011, PLANT CELL PHYSIOL, V52, P490, DOI 10.1093/pcp/pcr006; POEGGELER B, 1993, J PINEAL RES, V14, P151, DOI 10.1111/j.1600-079X.1993.tb00498.x; Posmyk MM, 2008, J PINEAL RES, V45, P24, DOI 10.1111/j.1600-079X.2007.00552.x; Posmyk MM, 2009, J PINEAL RES, V46, P214, DOI 10.1111/j.1600-079X.2008.00652.x; Posmyk MM, 2009, ACTA PHYSIOL PLANT, V31, P1, DOI 10.1007/s11738-008-0213-z; Ramakrishna A, 2012, J PINEAL RES, V52, P470, DOI 10.1111/j.1600-079X.2011.00964.x; Ramakrishna A, 2012, ACTA PHYSIOL PLANT, V34, P393, DOI 10.1007/s11738-011-0829-2; REITER RJ, 1991, ENDOCR REV, V12, P151, DOI 10.1210/edrv-12-2-151; REITER RJ, 1991, MOL CELL ENDOCRINOL, V79, pC153, DOI 10.1016/0303-7207(91)90087-9; Reiter Russel J, 2007, World Rev Nutr Diet, V97, P211, DOI 10.1159/000097917; Sae-Teaw M, 2013, J PINEAL RES, V55, P58, DOI 10.1111/jpi.12025; Sarropoulou VN, 2012, J PINEAL RES, V52, P38, DOI 10.1111/j.1600-079X.2011.00914.x; Stehle JH, 2011, J PINEAL RES, V51, P17, DOI 10.1111/j.1600-079X.2011.00856.x; Sturtz M, 2011, FOOD CHEM, V127, P1329, DOI 10.1016/j.foodchem.2011.01.093; Szafranska K, 2013, BIOL PLANTARUM, V57, P91, DOI 10.1007/s10535-012-0253-5; Szafranska K, 2012, J PLANT PHYSIOL, V169, P34, DOI 10.1016/j.jplph.2011.08.011; Tal O, 2011, J EXP BOT, V62, P1903, DOI 10.1093/jxb/erq378; Tan DX, 2007, J PINEAL RES, V42, P28, DOI 10.1111/j.1600-079X.2006.00407.x; Tan DX, 2007, FASEB J, V21, P1724, DOI 10.1096/fj.06-7745com; Tan DX, 2013, J PINEAL RES, V54, P127, DOI 10.1111/jpi.12026; Tan DX, 2012, J PINEAL RES, V53, P113, DOI 10.1111/j.1600-079X.2012.00979.x; Tan DX, 2012, J EXP BOT, V63, P577, DOI 10.1093/jxb/err256; Tan DX, 2010, BIOL REV, V85, P607, DOI 10.1111/j.1469-185X.2009.00118.x; Van Tassel DL, 2001, J PINEAL RES, V31, P1, DOI 10.1034/j.1600-079X.2001.310101.x; Venegas C, 2012, J PINEAL RES, V52, P217, DOI 10.1111/j.1600-079X.2011.00931.x; Vitalini S, 2013, J PINEAL RES, V54, P322, DOI 10.1111/jpi.12028; Wang P, 2012, J PINEAL RES, V53, P11, DOI 10.1111/j.1600-079X.2011.00966.x; Yao Kang, 2011, Front Biosci (Schol Ed), V3, P286; Zhang LJ, 2012, IN VITRO CELL DEV-PL, V48, P275, DOI 10.1007/s11627-011-9413-0; Zhang N, 2013, J PINEAL RES, V54, P15, DOI 10.1111/j.1600-079X.2012.01015.x; Zhao Y, 2011, J PINEAL RES, V50, P83, DOI 10.1111/j.1600-079X.2010.00817.x; Zohar R, 2011, PHYTOCHEM LETT, V4, P222, DOI 10.1016/j.phytol.2011.04.002</t>
  </si>
  <si>
    <t>Aarseth JJ, 2003, J PINEAL RES, V35, P188, DOI 10.1034/j.1600-079X.2003.00076.x; Castroviejo DA, 2011, CURR TOP MED CHEM, V11, P221; Acuna-Castroviejo D, 2001, J PINEAL RES, V30, P65, DOI 10.1034/j.1600-079X.2001.300201.x; Acuna-Castroviejo D, 2012, AGE, V34, P681, DOI 10.1007/s11357-011-9267-8; Adams KL, 2003, MOL PHYLOGENET EVOL, V29, P380, DOI 10.1016/S1055-7903(03)00194-5; Zaouali MA, 2011, J PINEAL RES, V50, P213, DOI 10.1111/j.1600-079X.2010.00831.x; Andrabi SA, 2004, FASEB J, V18, P869, DOI 10.1096/fj.03-1031fje; Arese M, 2012, IUBMB LIFE, V64, P251, DOI 10.1002/iub.603; Arnao MB, 2009, J PINEAL RES, V46, P58, DOI 10.1111/j.1600-079X.2008.00625.x; Awantang R, 1998, MELATONIN ITS POTENT; Barsacchi R, 1998, FREE RADICAL BIO MED, V24, P1187, DOI 10.1016/S0891-5849(97)00431-0; Bergamini CM, 2004, CURR PHARM DESIGN, V10, P1611, DOI 10.2174/1381612043384664; Blask DE, 2011, J PINEAL RES, V51, P259, DOI 10.1111/j.1600-079X.2011.00888.x; BLAZQUEZ E, 1989, NEUROENDOCRINOLOGY, V50, P500, DOI 10.1159/000125271; Bonnefond A, 2012, NAT GENET, V44, P297, DOI 10.1038/ng.1053; Brand MD, 2005, CELL METAB, V2, P85, DOI 10.1016/j.cmet.2005.06.002; Carretero M, 2009, J PINEAL RES, V47, P192, DOI 10.1111/j.1600-079X.2009.00700.x; Catala A, 2007, CURR MOL MED, V7, P638, DOI 10.2174/156652407782564444; Chahbouni M, 2011, CLIN BIOCHEM, V44, P853, DOI 10.1016/j.clinbiochem.2011.04.001; Choi EM, 2011, INFLAMM RES, V60, P1005, DOI 10.1007/s00011-011-0360-3; Chyan YJ, 1999, J BIOL CHEM, V274, P21937, DOI 10.1074/jbc.274.31.21937; CIECIURA L, 1986, FOLIA HISTOCHEM CYTO, V24, P33; CLABOUGH JW, 1973, AM J ANAT, V137, P215, DOI 10.1002/aja.1001370208; Contreras-Alcantara S, 2010, OBESITY, V18, P1861, DOI 10.1038/oby.2010.24; Crespo E, 1999, FASEB J, V13, P1537; Deng WG, 2006, BLOOD, V108, P518, DOI 10.1182/blood-2005-09-3691; Dragicevic N, 2012, NEUROPHARMACOLOGY, V63, P1368, DOI 10.1016/j.neuropharm.2012.08.018; Escames G, 2003, FASEB J, V17, P932, DOI 10.1096/fj.02-0692fje; Escames G, 2012, J PINEAL RES, V52, P1, DOI 10.1111/j.1600-079X.2011.00924.x; Esser C, 2004, MOL BIOL EVOL, V21, P1643, DOI 10.1093/molbev/msh160; Fischer TW, 2008, J PINEAL RES, V44, P397, DOI 10.1111/j.1600-079X.2007.00542.x; FUKUMORI Y, 1987, J BIOCHEM-TOKYO, V102, P777, DOI 10.1093/oxfordjournals.jbchem.a122115; Galano A, 2011, J PINEAL RES, V51, P1, DOI 10.1111/j.1600-079X.2011.00916.x; Garcia-Macia M, 2011, J PINEAL RES, V50, P54, DOI 10.1111/j.1600-079X.2010.00809.x; Garcia-Mesa Y, 2012, NEUROBIOL AGING, V33, DOI 10.1016/j.neurobiolaging.2011.11.016; Gitto E, 2001, J PHARM PHARMACOL, V53, P1393, DOI 10.1211/0022357011777747; Hardeland R, 2003, CHRONOBIOL INT, V20, P921, DOI 10.1081/CBI-120025245; Hardeland R, 2003, J PINEAL RES, V34, P233, DOI 10.1034/j.1600-079X.2003.00040.x; Hardeland R, 2005, ENDOCRINE, V27, P119, DOI 10.1385/ENDO:27:2:119; Hardeland Rudiger, 2005, Nutr Metab (Lond), V2, P22, DOI 10.1186/1743-7075-2-22; Hardeland R, 2012, J PINEAL RES, V52, P139, DOI 10.1111/j.1600-079X.2011.00934.x; Hardeland R, 2011, PROG NEUROBIOL, V93, P350, DOI 10.1016/j.pneurobio.2010.12.004; Hattori A., 1999, P JPN SOC COMP ENDOC, V14, P49; Henderson JR, 2009, FREE RADICAL RES, V43, P796, DOI 10.1080/10715760903062895; Hibaoui Y, 2009, J PINEAL RES, V47, P238, DOI 10.1111/j.1600-079X.2009.00707.x; HIRATA F, 1974, J BIOL CHEM, V249, P1311; Inarrea P, 2011, FREE RADICAL BIO MED, V50, P1575, DOI 10.1016/j.freeradbiomed.2011.03.003; Jou MJ, 2007, J PINEAL RES, V43, P389, DOI 10.1111/j.1600-079X.2007.00490.x; Jou MJ, 2011, J PINEAL RES, V50, P427, DOI 10.1111/j.1600-079X.2011.00861.x; Kang JW, 2012, J PINEAL RES, V53, P67, DOI 10.1111/j.1600-079X.2012.00972.x; Kang K, 2013, J PINEAL RES, V55, P7, DOI 10.1111/jpi.12011; Kang K, 2010, J PINEAL RES, V49, P176, DOI 10.1111/j.1600-079X.2010.00783.x; KARASEK M, 1990, J PINEAL RES, V9, P251, DOI 10.1111/j.1600-079X.1990.tb00900.x; Karasek M, 2002, NEUROENDOCRINOL LETT, V23, P443; Kedziora-Kornatowska K, 2007, J PINEAL RES, V42, P153, DOI 10.1111/j.1600-079X.2006.00394.x; KERENYI NA, 1975, HISTOCHEMISTRY, V46, P77, DOI 10.1007/BF02463562; KERENYI NA, 1979, CELL MOL BIOL, V25, P259; Kilic U, 2012, J PINEAL RES, V52, P228, DOI 10.1111/j.1600-079X.2011.00932.x; Koh PO, 2012, J PINEAL RES, V52, P57, DOI 10.1111/j.1600-079X.2011.00918.x; KRAKOWSKI G, 1985, J PINEAL RES, V2, P315, DOI 10.1111/j.1600-079X.1985.tb00712.x; Lenaz G, 2012, ADV EXP MED BIOL, V942, P93, DOI 10.1007/978-94-007-2869-1_5; Liu Y, 2012, J PINEAL RES, V52, P47, DOI 10.1111/j.1600-079X.2011.00917.x; Lopez A, 2009, J PINEAL RES, V46, P188, DOI 10.1111/j.1600-079X.2008.00647.x; Lopez-Burillo S, 2003, J PINEAL RES, V34, P178, DOI 10.1034/j.1600-079X.2003.00025.x; Lopez-Burillo S, 2003, J PINEAL RES, V34, P269, DOI 10.1034/j.1600-079X.2003.00041.x; Mahal HS, 1999, FREE RADICAL BIO MED, V26, P557, DOI 10.1016/S0891-5849(98)00226-3; Mailloux RJ, 2011, FREE RADICAL BIO MED, V51, P1106, DOI 10.1016/j.freeradbiomed.2011.06.022; Majima A., 1999, P JAPAN SOC COMP END, V14, P50; Manchester LC, 1995, CELL MOL BIOL RES, V41, P391; Marchetti C, 2011, J PINEAL RES, V51, P286, DOI 10.1111/j.1600-079X.2011.00889.x; Martin M, 2002, INT J BIOCHEM CELL B, V34, P348, DOI 10.1016/S1357-2725(01)00138-8; Martin M, 2000, FASEB J, V14, P1677; Martin M, 2000, J PINEAL RES, V28, P242, DOI 10.1034/j.1600-079X.2000.280407.x; Mayo JC, 2002, CELL MOL LIFE SCI, V59, P1706, DOI 10.1007/PL00012498; Mei QA, 2011, ACTA PHARMACOL SIN, V32, P495, DOI 10.1038/aps.2010.225; Migliori ML, 2012, J PINEAL RES, V53, P38, DOI 10.1111/j.1600-079X.2011.00969.x; Morreale M, 1997, BIOCHEM MOL BIOL INT, V42, P1093; Motilva V, 2011, J PINEAL RES, V51, P44, DOI 10.1111/j.1600-079X.2011.00915.x; Nickkholgh A, 2011, J PINEAL RES, V50, P381, DOI 10.1111/j.1600-079X.2011.00854.x; Nowicki M, 2002, FOLIA HISTOCHEM CYTO, V40, P9; Okatani Y, 2002, J PINEAL RES, V33, P127, DOI 10.1034/j.1600-079X.2002.02109.x; Okatani Y, 2003, INT J BIOCHEM CELL B, V35, P367, DOI 10.1016/S1357-2725(02)00260-1; Ozturk G, 2012, EXP GERONTOL, V47, P706, DOI 10.1016/j.exger.2012.06.011; PACKER L, 1960, J BIOL CHEM, V235, P242; Park S, 2013, J PINEAL RES, V54, P258, DOI 10.1111/j.1600-079X.2012.01029.x; Park S, 2012, J PINEAL RES, V52, P107, DOI 10.1111/j.1600-079X.2011.00925.x; Patki G, 2011, PHARMACOL BIOCHEM BE, V99, P704, DOI 10.1016/j.pbb.2011.06.026; Petrosillo G, 2010, J PINEAL RES, V48, P340, DOI 10.1111/j.1600-079X.2010.00758.x; Petrosillo G, 2009, FREE RADICAL BIO MED, V47, P969, DOI 10.1016/j.freeradbiomed.2009.06.032; Petrosillo G, 2009, AM J PHYSIOL-HEART C, V297, pH1487, DOI 10.1152/ajpheart.00163.2009; Piechota A, 2010, GEN PHYSIOL BIOPHYS, V29, P144, DOI 10.4149/gpb_2010_02_144; POON AMS, 1992, LIFE SCI, V50, P1719, DOI 10.1016/0024-3205(92)90427-Q; Rastmanesh R, 2012, CONTEMP CLIN TRIALS, V33, P574, DOI 10.1016/j.cct.2012.03.018; Reiter RJ, 2002, ANN NY ACAD SCI, V959, P238, DOI 10.1111/j.1749-6632.2002.tb02096.x; Reiter RJ, 1996, ANN NY ACAD SCI, V786, P362; Reiter RJ, 2012, ANN MED, V44, P564, DOI 10.3109/07853890.2011.586365; Reiter RJ, 2010, PROG BRAIN RES, V181, P127, DOI 10.1016/S0079-6123(08)81008-4; Reiter RJ, 2009, CRIT REV BIOCHEM MOL, V44, P175, DOI 10.1080/10409230903044914; Ressmeyer AR, 2003, REDOX REP, V8, P205, DOI 10.1179/135100003225002709; Roberts JE, 1998, J PHOTOCH PHOTOBIO B, V42, P125, DOI 10.1016/S1011-1344(97)00132-2; Rosales-Corral SA, 2012, J PINEAL RES, V52, P167, DOI 10.1111/j.1600-079X.2011.00937.x; SAGAN L, 1967, J THEOR BIOL, V14, P225, DOI 10.1016/0022-5193(67)90079-3; Sahin N, 2004, BRIT POULTRY SCI, V45, P116, DOI 10.1080/00071660410001668941; Saravanan KS, 2007, J PINEAL RES, V42, P247, DOI 10.1111/j.1600-079X.2006.00412.x; Semak I, 2005, BIOCHEMISTRY-US, V44, P9300, DOI 10.1021/bi050202d; Semak I, 2008, J PINEAL RES, V45, P515, DOI 10.1111/j.1600-079X.2008.00630.x; Sener G, 2003, J PINEAL RES, V35, P61, DOI 10.1034/j.1600-079X.2003.00050.x; Sewerynek E, 1996, HEPATO-GASTROENTEROL, V43, P898; Sharma S, 2009, ENVIRON TOXICOL, V24, P1, DOI 10.1002/tox.20383; SHIDA CS, 1994, J PINEAL RES, V16, P198, DOI 10.1111/j.1600-079X.1994.tb00102.x; Singhal NK, 2012, MOL NEUROBIOL, V45, P186, DOI 10.1007/s12035-011-8225-x; Solis-Munoz P, 2011, J PINEAL RES, V51, P113, DOI 10.1111/j.1600-079X.2011.00868.x; Song N, 2012, J PINEAL RES, V53, P335, DOI 10.1111/j.1600-079X.2012.01003.x; Sonmez MF, 2012, RENAL FAILURE, V34, P480, DOI 10.3109/0886022X.2011.649678; Stehle JH, 2011, J PINEAL RES, V51, P17, DOI 10.1111/j.1600-079X.2011.00856.x; Sudnikovich EJ, 2007, EUR J PHARMACOL, V569, P180, DOI 10.1016/j.ejphar.2007.05.018; Szarszoi O, 2001, CARDIOVASC DRUG THER, V15, P251, DOI 10.1023/A:1011920407691; Tahan G, 2011, DIGEST DIS SCI, V56, P715, DOI 10.1007/s10620-010-1364-5; Tai SH, 2011, J PINEAL RES, V50, P292, DOI 10.1111/j.1600-079X.2010.00839.x; Tal O, 2011, J EXP BOT, V62, P1903, DOI 10.1093/jxb/erq378; Tan DX, 2011, OBES REV, V12, P167, DOI 10.1111/j.1467-789X.2010.00756.x; Tan DX, 2007, J PINEAL RES, V42, P28, DOI 10.1111/j.1600-079X.2006.00407.x; Tan DX, 2007, FASEB J, V21, P1724, DOI 10.1096/fj.06-7745com; Tan DX, 2012, J EXP BOT, V63, P577, DOI 10.1093/jxb/err256; Tan DX, 2010, BIOL REV, V85, P607, DOI 10.1111/j.1469-185X.2009.00118.x; Tan DX, 2003, J PINEAL RES, V34, P249, DOI 10.1034/j.1600-079X.2003.00037.x; Tan DX, 2005, J PINEAL RES, V39, P185, DOI 10.1111/j.1600-079X.2005.00234.x; TAN DX, 1994, CARCINOGENESIS, V15, P215, DOI 10.1093/carcin/15.2.215; Tan DX, 2000, BIOL SIGNAL RECEPT, V9, P137; Tan DX, 2003, EXPERT OPIN THER PAT, V13, P1513, DOI 10.1517/13543776.13.10.1513; TAN DX, 1993, CANCER LETT, V70, P65, DOI 10.1016/0304-3835(93)90076-L; TAN DX, 1993, ENDOCR J, V1, P57; Tapias V, 2010, J NEUROSCI RES, V88, P420, DOI 10.1002/jnr.22201; Tas U, 2011, TOXICOL IND HEALTH, V27, P465, DOI 10.1177/0748233710389853; Tilden AR, 1997, J PINEAL RES, V22, P102, DOI 10.1111/j.1600-079X.1997.tb00310.x; Tunez I, 2007, CELL BIOCHEM FUNCT, V25, P119, DOI 10.1002/cbf.1276; Tunon MJ, 2011, J PINEAL RES, V50, P38, DOI 10.1111/j.1600-079X.2010.00807.x; Tuzcu M, 2006, EUR J PHARMACOL, V537, P106, DOI 10.1016/j.ejphar.2006.03.024; Velkov ZA, 2009, EUR J MED CHEM, V44, P2834, DOI 10.1016/j.ejmech.2008.12.017; Venegas C, 2012, J PINEAL RES, V52, P217, DOI 10.1111/j.1600-079X.2011.00931.x; Wahab MHA, 2000, TUMORI, V86, P157; Wang H, 2005, LIFE SCI, V77, P1902, DOI 10.1016/j.lfs.2005.04.013; Wang H, 2007, TOXICOLOGY, V237, P49, DOI 10.1016/j.tox.2007.04.021; Wang H, 2011, J PINEAL RES, V50, P418, DOI 10.1111/j.1600-079X.2011.00860.x; Wang P, 2012, J PINEAL RES, V53, P11, DOI 10.1111/j.1600-079X.2011.00966.x; Wang WJ, 2011, APPL CATAL B-ENVIRON, V108, P108, DOI 10.1016/j.apcatb.2011.08.015; Wang X, 2011, J NEUROSCI, V31, P14496, DOI 10.1523/JNEUROSCI.3059-11.2011; Wang Y-J, 2008, THESIS NW U XIAN; Watanabe K, 2012, J MATERN-FETAL NEO M, V25, P1254, DOI 10.3109/14767058.2011.636094; Wu CC, 2012, J PINEAL RES, V52, P460, DOI 10.1111/j.1600-079X.2011.00960.x; Xiong N, 2012, CRIT REV TOXICOL, V42, P613, DOI 10.3109/10408444.2012.680431; Xu Xiang-dong, 2010, Yingyong Shengtai Xuebao, V21, P2580; Yavuz O, 2003, ACTA HISTOCHEM, V105, P261, DOI 10.1078/0065-1281-00711; Yilmaz S, 2006, TOXICOLOGY, V222, P1, DOI 10.1016/j.tox.2006.02.008; Yilmaz T, 2002, EUR J OPHTHALMOL, V12, P443; YUAN H, 1990, J PINEAL RES, V9, P179, DOI 10.1111/j.1600-079X.1990.tb00707.x; Zavodnik IB, 2011, J PHYSIOL PHARMACOL, V62, P421; Zhang HM, 2011, J PINEAL RES, V50, P78, DOI 10.1111/j.1600-079X.2010.00815.x; Zhang N, 2013, J PINEAL RES, V54, P15, DOI 10.1111/j.1600-079X.2012.01015.x; Zhou HY, 2012, J PINEAL RES, V52, P120, DOI 10.1111/j.1600-079X.2011.00926.x; Zou LY, 2004, P ANN INT IEEE EMBS, V26, P4748; Zwirska-Korczala K, 2005, J Physiol Pharmacol, V56 Suppl 6, P91</t>
  </si>
  <si>
    <t>ACUNACASTROVIEJO D, 1994, J PINEAL RES, V16, P100, DOI 10.1111/j.1600-079X.1994.tb00089.x; Agorastos A, 2011, J PINEAL RES, V50, P1, DOI 10.1111/j.1600-079X.2010.00816.x; Allegra M, 2003, J PINEAL RES, V34, P1, DOI 10.1034/j.1600-079X.2003.02112.x; Zaouali MA, 2011, J PINEAL RES, V50, P213, DOI 10.1111/j.1600-079X.2010.00831.x; Arnoult F., 1994, Biological Signals, V3, P296; Ates O, 2006, INT J DEV NEUROSCI, V24, P357, DOI 10.1016/j.ijdevneu.2006.08.003; Balzer I, 2000, REDOX STATE AND CIRCADIAN RHYTHMS, P95; BARLOWWALDEN LR, 1995, NEUROCHEM INT, V26, P497, DOI 10.1016/0197-0186(94)00154-M; Baydas G, 2002, J PINEAL RES, V32, P225, DOI 10.1034/j.1600-079X.2002.01856.x; Bejarano I, 2011, MOL CELL BIOCHEM, V353, P167, DOI 10.1007/s11010-011-0783-8; Bejarano I, 2011, BASIC CLIN PHARMACOL, V108, P14, DOI 10.1111/j.1742-7843.2010.00619.x; Bembenek J, 2005, COMP BIOCHEM PHYS B, V140, P27, DOI 10.1016/j.cbpc.2004.03.017; BENITEZKING G, 1993, LIFE SCI, V53, P201, DOI 10.1016/0024-3205(93)90670-X; Benot S, 1999, J PINEAL RES, V27, P59, DOI 10.1111/j.1600-079X.1999.tb00597.x; Binkley S. A, 1981, PINEAL GLAND, P155; Blanc A, 2003, GEN COMP ENDOCR, V131, P168, DOI 10.1016/S0016-6480(03)00008-X; Blasiak J, 2011, J PINEAL RES, V51, P157, DOI 10.1111/j.1600-079X.2011.00877.x; Blask DE, 2011, J PINEAL RES, V51, P259, DOI 10.1111/j.1600-079X.2011.00888.x; Boccalandro HE, 2011, J PINEAL RES, V51, P226, DOI 10.1111/j.1600-079X.2011.00884.x; Bonilla E, 2004, J PINEAL RES, V36, P73, DOI 10.1046/j.1600-079X.2003.00105.x; BORNMAN MS, 1989, ANDROLOGIA, V21, P483; Boussard MF, 2006, EUR J MED CHEM, V41, P306, DOI 10.1016/j.ejmech.2005.12.002; Bromme HJ, 2002, J PINEAL RES, V33, P239, DOI 10.1034/j.1600-079X.2002.02936.x; BRZEZINSKI A, 1987, J CLIN ENDOCR METAB, V64, P865, DOI 10.1210/jcem-64-4-865; Burkhardt S, 2001, INT J BIOCHEM CELL B, V33, P775, DOI 10.1016/S1357-2725(01)00052-8; Cadenas S, 1999, FREE RADICAL BIO MED, V26, P1531, DOI 10.1016/S0891-5849(99)00019-2; Carrillo-Vico A, 2005, ENDOCRINE, V27, P189, DOI 10.1385/ENDO:27:2:189; CARTER DS, 1983, ENDOCRINOLOGY, V113, P1261, DOI 10.1210/endo-113-4-1261; Charbaum M., 2010, J PINEAL RES, V48, P282; Chen CF, 2011, J PINEAL RES, V50, P46, DOI 10.1111/j.1600-079X.2010.00808.x; Chen GF, 2003, LIFE SCI, V73, P19, DOI 10.1016/S0024-3205(03)00252-2; Chen Q, 2009, J PLANT PHYSIOL, V166, P324, DOI 10.1016/j.jplph.2008.06.002; Cutando A, 2007, J PERIODONTOL, V78, P1094, DOI 10.1902/jop.2007.060396; Dayoub JC, 2011, J PINEAL RES, V51, P324, DOI 10.1111/j.1600-079X.2011.00892.x; Diamantini G, 1998, RAPID COMMUN MASS SP, V12, P1538, DOI 10.1002/(SICI)1097-0231(19981030)12:20&lt;1538::AID-RCM342&gt;3.3.CO;2-9; Dominguez-Rodriguez A., 2010, WORLD J CARDIOL, V16, P6087; Dominguez-Rodriguez A, 2010, J PINEAL RES, V49, P14, DOI 10.1111/j.1600-079X.2010.00773.x; Dragicevic N, 2011, J PINEAL RES, V51, P75, DOI 10.1111/j.1600-079X.2011.00864.x; DUBBELS R, 1995, J PINEAL RES, V18, P28, DOI 10.1111/j.1600-079X.1995.tb00136.x; Dubocovich ML, 2005, ENDOCRINE, V27, P101, DOI 10.1385/ENDO:27:2:101; Erkoc A, 2002, J MOL STRUC-THEOCHEM, V587, P73, DOI 10.1016/S0166-1280(02)00098-2; Esparza JL, 2005, J PINEAL RES, V39, P129, DOI 10.1111/j.1600-079X.2005.00225.x; Fenn AM, 2011, J PINEAL RES, V51, P180, DOI 10.1111/j.1600-079X.2011.00874.x; Firth BT, 2010, J COMP PHYSIOL B, V180, P67, DOI 10.1007/s00360-009-0387-8; Freitas M, 2009, ANAL CHIM ACTA, V649, P8, DOI 10.1016/j.aca.2009.06.063; Galano A, 2011, J PINEAL RES, V51, P1, DOI 10.1111/j.1600-079X.2011.00916.x; Galano A, 2011, PHYS CHEM CHEM PHYS, V13, P7178, DOI 10.1039/c0cp02801k; Ganguly S, 2001, J BIOL CHEM, V276, P47239, DOI 10.1074/jbc.M107222200; Garcia JJ, 1997, FEBS LETT, V408, P297, DOI 10.1016/S0014-5793(97)00447-X; Garcia T, 2010, BIOL TRACE ELEM RES, V135, P220, DOI 10.1007/s12011-009-8490-y; Garcia-Gil FA, 2011, J PINEAL RES, V51, P445, DOI 10.1111/j.1600-079X.2011.00908.x; Gilad E, 1997, LIFE SCI, V60, pPL169, DOI 10.1016/S0024-3205(97)00008-8; Gitto E, 2002, BIOL NEONATE, V81, P146, DOI 10.1159/000051527; Gitto E, 2001, J PHARM PHARMACOL, V53, P1393, DOI 10.1211/0022357011777747; Gitto E, 2011, J PINEAL RES, V50, P21, DOI 10.1111/j.1600-079X.2010.00814.x; Gomez-Pinilla PJ, 2008, J PINEAL RES, V44, P250, DOI 10.1111/j.1600-079X.2007.00520.x; Hardeland R, 1999, REPROD NUTR DEV, V39, P399, DOI 10.1051/rnd:19990311; Hardeland R, 2003, J PINEAL RES, V34, P17, DOI 10.1034/j.1600-079X.2003.02941.x; Hardeland R, 2003, J PINEAL RES, V34, P233, DOI 10.1034/j.1600-079X.2003.00040.x; Hardeland R, 2005, ENDOCRINE, V27, P119, DOI 10.1385/ENDO:27:2:119; HARDELAND R, 1996, TREND COMPAR BIOCHEM, V2, P25; Hardeland R, 2009, J PINEAL RES, V47, P109, DOI 10.1111/j.1600-079X.2009.00701.x; Hardeland R, 2009, BIOFACTORS, V35, P183, DOI 10.1002/biof.23; Harthe C, 2003, LIFE SCI, V73, P1587, DOI 10.1016/S0024-3205(03)00483-1; HATTORI A, 1995, BIOCHEM MOL BIOL INT, V35, P627; Hevia D, 2008, J PINEAL RES, V45, P247, DOI 10.1111/j.1600-079X.2008.00581.x; Hibaoui Y, 2011, J PINEAL RES, V51, P163, DOI 10.1111/j.1600-079X.2011.00871.x; HIRATA F, 1974, J BIOL CHEM, V249, P1311; HOFFMAN RA, 1965, SCIENCE, V148, P1609, DOI 10.1126/science.148.3677.1609; Iriti M, 2010, J PINEAL RES, V49, P101, DOI 10.1111/j.1600-079X.2010.00777.x; Rodriguez-Naranjo MI, 2011, J FOOD COMPOS ANAL, V24, P603, DOI 10.1016/j.jfca.2010.12.009; Itoh MT, 1999, MOL HUM REPROD, V5, P402, DOI 10.1093/molehr/5.5.402; Jaworek J, 2010, PHARMACOL REP, V62, P864, DOI 10.1016/S1734-1140(10)70346-7; Jin XW, 2003, MOL CELL BIOL, V23, P1054, DOI 10.1128/MCB.23.3.1054-1060.2003; Jou MJ, 2007, J PINEAL RES, V43, P389, DOI 10.1111/j.1600-079X.2007.00490.x; Kang JW, 2011, J PINEAL RES, V50, P403, DOI 10.1111/j.1600-079X.2011.00858.x; Kang K, 2011, J PINEAL RES, V50, P304, DOI 10.1111/j.1600-079X.2010.00841.x; Kim YS, 1998, NEUROREPORT, V9, P2387, DOI 10.1097/00001756-199807130-00043; KIVELA A, 1989, J CLIN ENDOCR METAB, V69, P1065, DOI 10.1210/jcem-69-5-1065; Konturek PC, 2010, J PINEAL RES, V48, P318, DOI 10.1111/j.1600-079X.2010.00755.x; Koppisetti S, 2008, DIGEST DIS SCI, V53, P2592, DOI 10.1007/s10620-007-0195-5; Kozirog M, 2011, J PINEAL RES, V50, P261, DOI 10.1111/j.1600-079X.2010.00835.x; Lanoix D, 2012, MOL CELL ENDOCRINOL, V348, P1, DOI 10.1016/j.mce.2011.08.025; Lee YD, 2009, J PINEAL RES, V46, P53, DOI 10.1111/j.1600-079X.2008.00621.x; Leja-Szpak A, 2010, J PINEAL RES, V49, P248, DOI 10.1111/j.1600-079X.2010.00789.x; LERNER AB, 1959, J AM CHEM SOC, V81, P6084, DOI 10.1021/ja01531a060; LERNER AB, 1958, J AM CHEM SOC, V80, P2587, DOI 10.1021/ja01543a060; Leston J, 2010, NEUROSCI LETT, V469, P294, DOI 10.1016/j.neulet.2009.12.008; Lincoln G A, 1980, Recent Prog Horm Res, V36, P1; Lopez-Burillo S, 2003, J PINEAL RES, V34, P269, DOI 10.1034/j.1600-079X.2003.00041.x; Macias M, 1999, J PINEAL RES, V27, P86, DOI 10.1111/j.1600-079X.1999.tb00601.x; Maciel Fabio Everton, 2010, Front Biosci (Elite Ed), V2, P1448; Manchester LC, 2000, LIFE SCI, V67, P3023, DOI 10.1016/S0024-3205(00)00896-1; Manchester LC, 1995, CELL MOL BIOL RES, V41, P391; Manda K, 2007, J PINEAL RES, V42, P386, DOI 10.1111/j.1600-079X.2007.00432.x; Markowska M, 2009, J PINEAL RES, V46, P242, DOI 10.1111/j.1600-079X.2008.00642.x; Marshall KA, 1996, FREE RADICAL BIO MED, V21, P307, DOI 10.1016/0891-5849(96)00046-9; Matuszak Z, 1997, FREE RADICAL BIO MED, V23, P367, DOI 10.1016/S0891-5849(96)00614-4; Mayo JC, 2005, J NEUROIMMUNOL, V165, P139, DOI 10.1016/j.jneuroim.2005.05.002; Mediavilla MD, 2010, CURR MED CHEM, V17, P4462, DOI 10.2174/092986710794183015; Melchiorri D, 1996, BIOCHEM PHARMACOL, V51, P1095, DOI 10.1016/0006-2952(96)00055-X; MENENDEZPELAEZ A, 1993, J PINEAL RES, V15, P59, DOI 10.1111/j.1600-079X.1993.tb00511.x; Meyer-Rochow VB, 2002, J PINEAL RES, V32, P275, DOI 10.1034/k.1600-079X.2002.01871.x; Montilla P, 2001, J PINEAL RES, V31, P138, DOI 10.1034/j.1600-079x.2001.310207.x; Motilva V, 2011, J PINEAL RES, V51, P44, DOI 10.1111/j.1600-079X.2011.00915.x; Mukherjee R, 2011, CARDIOVASC TOXICOL, V11, P78, DOI 10.1007/s12012-010-9092-9; Nakamura Y, 2003, FERTIL STERIL, V80, P1012, DOI 10.1016/S0015-0282(03)01008-2; Nakamura Y, 2001, J PINEAL RES, V30, P29, DOI 10.1034/j.1600-079X.2001.300104.x; Noda Y, 1999, J PINEAL RES, V27, P159, DOI 10.1111/j.1600-079X.1999.tb00611.x; Nopparat C, 2010, J PINEAL RES, V49, P382, DOI 10.1111/j.1600-079X.2010.00805.x; Ochoa JJ, 2003, J PINEAL RES, V35, P104, DOI 10.1034/j.1600-079X.2003.00061.x; Okazaki M, 2010, J PINEAL RES, V49, P239, DOI 10.1111/j.1600-079X.2010.00788.x; Ortiz A, 2011, J PINEAL RES, V50, P132, DOI 10.1111/j.1600-079X.2010.00822.x; Pablos MI, 1995, J PINEAL RES, V19, P111, DOI 10.1111/j.1600-079X.1995.tb00178.x; Pablos MI, 1998, NEUROCHEM INT, V32, P69, DOI 10.1016/S0197-0186(97)00043-0; Paradies G, 2010, J PINEAL RES, V48, P297, DOI 10.1111/j.1600-079X.2010.00759.x; Paredes SD, 2009, J EXP BOT, V60, P57, DOI 10.1093/jxb/ern284; Park S, 2012, J PINEAL RES, V52, P211, DOI 10.1111/j.1600-079X.2011.00930.x; POEGGELER B, 1994, ANN NY ACAD SCI, V738, P419, DOI 10.1111/j.1749-6632.1994.tb21831.x; POEGGELER B, 1993, J PINEAL RES, V14, P151, DOI 10.1111/j.1600-079X.1993.tb00498.x; POGGELER B, 1991, NATURWISSENSCHAFTEN, V78, P268, DOI 10.1007/BF01134354; Posmyk MM, 2009, J PINEAL RES, V46, P214, DOI 10.1111/j.1600-079X.2008.00652.x; Pozo D, 1997, J CELL BIOCHEM, V65, P430, DOI 10.1002/(SICI)1097-4644(19970601)65:3&lt;430::AID-JCB12&gt;3.0.CO;2-J; POZO D, 1994, LIFE SCI, V55, pPL455, DOI 10.1016/0024-3205(94)00532-X; Princ FG, 1997, J PINEAL RES, V23, P40, DOI 10.1111/j.1600-079X.1997.tb00333.x; Quay W. B., 1974, PINEAL CHEM, P137; Radogna F, 2009, TOXICOL APPL PHARM, V239, P37, DOI 10.1016/j.taap.2009.05.012; Reiter RJ, 2007, ADV MED SCI-POLAND, V52, P11; Reiter R. J., 1975, BRAIN ENDOCRINE INTE, VII, P337; REITER RJ, 1993, EXPERIENTIA, V49, P654, DOI 10.1007/BF01923947; Reiter RJ, 2005, NUTRITION, V21, P920, DOI 10.1016/j.nut.2005.02.005; REITER RJ, 1973, ENDOCRINOLOGY, V92, P423, DOI 10.1210/endo-92-2-423; Reiter RJ, 2003, J PINEAL RES, V34, P79, DOI 10.1034/j.1600-079X.2003.2e114.x; REITER RJ, 1969, NEUROENDOCRINOLOGY, V5, P219, DOI 10.1159/000121862; Reiter RJ, 2001, CELL BIOCHEM BIOPHYS, V34, P237, DOI 10.1385/CBB:34:2:237; REITER RJ, 1976, NEUROENDOCRINOLOGY, V22, P107, DOI 10.1159/000122616; Reiter Russel J, 2007, World Rev Nutr Diet, V97, P211, DOI 10.1159/000097917; Reiter RJ, 2007, ACTA BIOCHIM POL, V54, P1; Reiter RJ, 2010, CURR NEUROPHARMACOL, V8, P194, DOI 10.2174/157015910792246236; Ressmeyer AR, 2003, REDOX REP, V8, P205, DOI 10.1179/135100003225002709; Rodriguez C, 2004, J PINEAL RES, V36, P1, DOI 10.1046/j.1600-079X.2003.00092.x; RONNBERG L, 1990, J CLIN ENDOCR METAB, V71, P493; Rosen J, 2006, J PINEAL RES, V41, P374, DOI 10.1111/j.1600-079X.2006.00379.x; Rosenstein RE, 2010, J PINEAL RES, V49, P1, DOI 10.1111/j.1600-079X.2010.00764.x; ROTH JJ, 1980, SCIENCE, V210, P548, DOI 10.1126/science.7423204; Sanchez-Barcelo EJ, 2010, CURR MED CHEM, V17, P2070, DOI 10.2174/092986710791233689; Schaefer M, 2009, J PINEAL RES, V46, P49, DOI 10.1111/j.1600-079X.2008.00614.x; SEWERYNEK E, 1995, J CELL BIOCHEM, V58, P436, DOI 10.1002/jcb.240580406; SHERIDAN MN, 1969, J ENDOCRINOL, V45, P131, DOI 10.1677/joe.0.0450131; Shiesh SC, 2000, HEPATOLOGY, V32, P455, DOI 10.1053/jhep.2000.16332; Singhal NK, 2011, J PINEAL RES, V50, P97, DOI 10.1111/j.1600-079X.2010.00819.x; Siu AW, 2006, J PINEAL RES, V40, P101, DOI 10.1111/j.1600-079X.2005.00304.x; Skinner DC, 1999, ENDOCRINOLOGY, V140, P4399, DOI 10.1210/endo.140.10.7074; Sofic E, 2005, J NEURAL TRANSM, V112, P349, DOI 10.1007/s00702-004-0270-4; Solis-Munoz P, 2011, J PINEAL RES, V51, P113, DOI 10.1111/j.1600-079X.2011.00868.x; Spadoni G, 2006, J PINEAL RES, V40, P259, DOI 10.1111/j.1600-079X.2005.00309.x; Springer J., 2000, BIOL RHYTHMS ANTIOXI, P116; STANKOV B, 1990, LIFE SCI, V46, P971, DOI 10.1016/0024-3205(90)90020-R; Stasica P, 1998, J PINEAL RES, V25, P65, DOI 10.1111/j.1600-079X.1998.tb00387.x; Stehle JH, 2011, J PINEAL RES, V51, P17, DOI 10.1111/j.1600-079X.2011.00856.x; Taketani T, 2011, J PINEAL RES, V51, P207, DOI 10.1111/j.1600-079X.2011.00878.x; Tam CW, 2011, J PINEAL RES, V51, P297, DOI 10.1111/j.1600-079X.2011.00890.x; TAMARKIN L, 1976, ENDOCRINOLOGY, V99, P1534, DOI 10.1210/endo-99-6-1534; Tamura H, 2008, J PINEAL RES, V44, P280, DOI 10.1111/j.1600-079X.2007.00524.X; Tamura H, 2009, FERTIL STERIL, V92, P328, DOI 10.1016/j.fertnstert.2008.05.016; Tan DX, 2007, J PINEAL RES, V42, P28, DOI 10.1111/j.1600-079X.2006.00407.x; Tan Dun-Xian, 2002, Current Topics in Medicinal Chemistry, V2, P181, DOI 10.2174/1568026023394443; Tan DX, 2012, J EXP BOT, V63, P577, DOI 10.1093/jxb/err256; Tan DX, 2010, CURR NEUROPHARMACOL, V8, P162, DOI 10.2174/157015910792246263; Tan DX, 2010, BIOL REV, V85, P607, DOI 10.1111/j.1469-185X.2009.00118.x; Tan DX, 2001, FASEB J, V15, P2294; Tan DX, 1999, LIFE SCI, V65, P2523, DOI 10.1016/S0024-3205(99)00519-6; Tan DX, 2003, J PINEAL RES, V34, P249, DOI 10.1034/j.1600-079X.2003.00037.x; Tan DX, 1998, J PINEAL RES, V25, P184, DOI 10.1111/j.1600-079X.1998.tb00558.x; Tan DX, 1999, BIOL SIGNAL RECEPT, V8, P70; Tan DX, 2000, FREE RADICAL BIO MED, V29, P1177, DOI 10.1016/S0891-5849(00)00435-4; Tomas-Zapico C, 2005, J PINEAL RES, V39, P21, DOI 10.1111/j.1600-079X.2005.00210.x; Tricoire H, 2002, ENDOCRINOLOGY, V143, P84, DOI 10.1210/en.143.1.84; Tunez I, 2007, CELL BIOCHEM FUNCT, V25, P119, DOI 10.1002/cbf.1276; Tunon MJ, 2011, J PINEAL RES, V50, P38, DOI 10.1111/j.1600-079X.2010.00807.x; Urata Y, 1999, FREE RADICAL BIO MED, V27, P838, DOI 10.1016/S0891-5849(99)00131-8; Vairetti M, 2005, J PINEAL RES, V38, P223, DOI 10.1111/j.1600-079X.2004.00193.x; Velkov ZA, 2009, EUR J MED CHEM, V44, P2834, DOI 10.1016/j.ejmech.2008.12.017; Venegas C, 2012, J PINEAL RES, V52, P217, DOI 10.1111/j.1600-079X.2011.00931.x; Gomez FJV, 2012, J PINEAL RES, V52, P349, DOI 10.1111/j.1600-079X.2011.00949.x; Vollrath L., 1980, PINEAL ORGAN, P462; Wahab MHA, 2000, TUMORI, V86, P157; Wakatsuki A, 2001, J PINEAL RES, V31, P167, DOI 10.1034/j.1600-079x.2001.310211.x; Wiesenberg I, 1998, RESTOR NEUROL NEUROS, V12, P143; Winiarska K, 2006, J PINEAL RES, V40, P168, DOI 10.1111/j.1600-079X.2005.00295.x; Wolfler A, 2001, FEBS LETT, V502, P127, DOI 10.1016/S0014-5793(01)02680-1; Xu JM, 2007, J PINEAL RES, V42, P166, DOI 10.1111/j.1600-079X.2006.00401.x; Xu SC, 2011, J PINEAL RES, V51, P426, DOI 10.1111/j.1600-079X.2011.00906.x; Yu H. S., 1992, MELATONIN BIOSYNTHES, P1; Zavodnik IB, 2006, LIFE SCI, V79, P391, DOI 10.1016/j.lfs.2006.01.030; Zhang HW, 1998, BIOCHEM BIOPH RES CO, V251, P83, DOI 10.1006/bbrc.1998.9426; Zhang LF, 2006, J PINEAL RES, V40, P326, DOI 10.1111/j.1600-079X.2005.00311.x; Zhao Y, 2011, J PINEAL RES, V50, P83, DOI 10.1111/j.1600-079X.2010.00817.x</t>
  </si>
  <si>
    <t>Food Science &amp; Technology; Nutrition &amp; Dietetics</t>
  </si>
  <si>
    <t>Afreen F, 2006, J PINEAL RES, V41, P108, DOI 10.1111/j.1600-079X.2006.00337.x; Antolin I, 1997, J PINEAL RES, V23, P182, DOI 10.1111/j.1600-079X.1997.tb00353.x; Arnao MB, 2009, J PINEAL RES, V46, P295, DOI 10.1111/j.1600-079X.2008.00660.x; Arnoult F., 1994, Biological Signals, V3, P296; Balzer I, 1996, BOT ACTA, V109, P180, DOI 10.1111/j.1438-8677.1996.tb00560.x; Balzer I., 1993, B GR ET RYTHMES BIOL, V25, P23; Blask DE, 2011, J PINEAL RES, V51, P259, DOI 10.1111/j.1600-079X.2011.00888.x; Boccalandro HE, 2011, J PINEAL RES, V51, P226, DOI 10.1111/j.1600-079X.2011.00884.x; BRAINARD GC, 1983, ENDOCRINOLOGY, V113, P293, DOI 10.1210/endo-113-1-293; Bridier J, 2010, APPL ENVIRON MICROB, V76, P7754, DOI 10.1128/AEM.01544-10; Bullen B A, 1982, Can J Appl Sport Sci, V7, P90; Burkhardt S, 1996, COMP BIOCHEM PHYS B, V115, P411, DOI 10.1016/S0305-0491(96)00156-3; Byeon Y, 2012, J PINEAL RE IN PRESS; Cardinali DP, 2012, J PINEAL RES, V52, P365, DOI 10.1111/j.1600-079X.2011.00962.x; CARR DB, 1981, J CLIN ENDOCR METAB, V53, P224, DOI 10.1210/jcem-53-1-223; Carrillo-Vico A, 2006, CURR OPIN INVEST DR, V7, P423; Carrillo-Vico A, 2005, ENDOCRINE, V27, P189, DOI 10.1385/ENDO:27:2:189; Coon SL, 2006, MOL CELL ENDOCRINOL, V252, P2, DOI 10.1016/j.mce.2006.03.039; Crespo I, 2010, J PINEAL RES, V49, P193, DOI 10.1111/j.1600-079X.2010.00787.x; Diamantini G, 1998, RAPID COMMUN MASS SP, V12, P1538, DOI 10.1002/(SICI)1097-0231(19981030)12:20&lt;1538::AID-RCM342&gt;3.3.CO;2-9; Dominguez-Rodriguez A, 2010, J PINEAL RES, V49, P14, DOI 10.1111/j.1600-079X.2010.00773.x; DUBBELS R, 1995, J PINEAL RES, V18, P28, DOI 10.1111/j.1600-079X.1995.tb00136.x; Dubocovich ML, 2010, PHARMACOL REV, V62, P343, DOI 10.1124/pr.110.002832; Dubocovich ML, 1999, ADV EXP MED BIOL, V460, P181; Ehammer H, 2007, MOL MICROBIOL, V65, P1249, DOI 10.1111/j.1365-2958.2007.05861.x; Fuhrberg B, 1997, BIOL RHYTHM RES, V28, P144, DOI 10.1076/brhm.28.1.144.12978; Fuhrberg B, 1997, BIOMETEOROLOGY, V14, P272; Gonzalez-Arenzana L, 2012, MICROB ECOL, V63, P12, DOI 10.1007/s00248-011-9911-y; Hardeland R, 1999, REPROD NUTR DEV, V39, P399, DOI 10.1051/rnd:19990311; Hardeland R, 2003, J PINEAL RES, V34, P233, DOI 10.1034/j.1600-079X.2003.00040.x; Hardeland R, 2008, CELL MOL LIFE SCI, V65, P2001, DOI 10.1007/s00018-008-8001-x; Hardeland R., 2007, FUNCT PLANT SCI BIOT, V1, P32; Hardeland Rudiger, 2005, Nutr Metab (Lond), V2, P22, DOI 10.1186/1743-7075-2-22; Hardeland R, 2011, PROG NEUROBIOL, V93, P350, DOI 10.1016/j.pneurobio.2010.12.004; Hardeland Ruediger, 1997, P78; Hardeland R, 2009, J PINEAL RES, V47, P109, DOI 10.1111/j.1600-079X.2009.00701.x; Hardeland Ruediger, 2000, Recent Research Developments in Comparative Biochemistry &amp; Physiology, V1, P123; HATTORI A, 1995, BIOCHEM MOL BIOL INT, V35, P627; Huang X, 2011, J CHROMATOGR A, V1218, P3890, DOI 10.1016/j.chroma.2011.04.049; HUETHER G, 1993, EXPERIENTIA, V49, P665, DOI 10.1007/BF01923948; HUETHER G, 1992, LIFE SCI, V51, P945, DOI 10.1016/0024-3205(92)90402-B; Iriti M, 2006, J SCI FOOD AGR, V86, P1432, DOI 10.1002/jsfa.2537; Iriti M, 2010, J PINEAL RES, V49, P101, DOI 10.1111/j.1600-079X.2010.00777.x; Iriti M, 2009, J PINEAL RES, V46, P353, DOI 10.1111/j.1600-079X.2008.00616.x; Rodriguez-Naranjo MI, 2011, J FOOD COMPOS ANAL, V24, P603, DOI 10.1016/j.jfca.2010.12.009; Rodriguez-Naranjo MI, 2011, FOOD CHEM, V126, P1608, DOI 10.1016/j.foodchem.2010.12.038; Jaworek J, 2003, J PINEAL RES, V34, P40, DOI 10.1034/j.1600-079X.2003.02937.x; Jian BX, 2012, MOL MED, V18, P209, DOI 10.2119/molmed.2011.00365; Jung-Hynes B, 2010, J PINEAL RES, V48, P9, DOI 10.1111/j.1600-079X.2009.00729.x; Kang K, 2011, J PINEAL RES, V50, P304, DOI 10.1111/j.1600-079X.2010.00841.x; Kim JE, 2012, BIOTECHNOL LETT, V34, P683, DOI 10.1007/s10529-011-0815-1; Kolar J, 1997, PHYTOCHEMISTRY, V44, P1407, DOI 10.1016/S0031-9422(96)00568-7; Lamont KT, 2011, J PINEAL RES, V50, P374, DOI 10.1111/j.1600-079X.2010.00853.x; Laothong U, 2010, J PINEAL RES, V49, P271, DOI 10.1111/j.1600-079X.2010.00792.x; LeClere S, 2010, PLANT PHYSIOL, V153, P306, DOI 10.1104/pp.110.155226; LERNER AB, 1958, J AM CHEM SOC, V80, P2587, DOI 10.1021/ja01543a060; Maldonado MD, 2009, CLIN NUTR, V28, P188, DOI 10.1016/j.clnu.2009.02.001; Manchester LC, 1995, CELL MOL BIOL RES, V41, P391; Mercolini L, 2008, J SEP SCI, V31, P1007, DOI 10.1002/jssc.200700458; Mercolini L, 2012, J PINEAL RES, V53, P21, DOI 10.1111/j.1600-079X.2011.00967.x; Murch SJ, 2000, PLANT CELL REP, V19, P698, DOI 10.1007/s002990000206; Murch SJ, 2010, J PINEAL RES, V49, P95, DOI 10.1111/j.1600-079X.2010.00774.x; Ochoa JJ, 2011, J PINEAL RES, V51, P373, DOI 10.1111/j.1600-079X.2011.00899.x; Okazaki M, 2010, J PINEAL RES, V49, P239, DOI 10.1111/j.1600-079X.2010.00788.x; Pape C, 2006, J PINEAL RES, V41, P157, DOI 10.1111/j.1600-079X.2006.00348.x; Paredes SD, 2009, J EXP BOT, V60, P57, DOI 10.1093/jxb/ern284; Park S, 2012, J PINEAL RES, V52, P211, DOI 10.1111/j.1600-079X.2011.00930.x; Poeggeler B, 2005, ENDOCRINE, V27, P201, DOI 10.1385/ENDO:27:2:201; POEGGELER B, 1993, J PINEAL RES, V14, P151, DOI 10.1111/j.1600-079X.1993.tb00498.x; POGGELER B, 1991, NATURWISSENSCHAFTEN, V78, P268, DOI 10.1007/BF01134354; Ramakrishna A, 2011, PLANT SIGNAL BEHAV, V6, P800, DOI 10.4161/psb.6.6.15242; Reiter RJ, 2007, ADV MED SCI-POLAND, V52, P11; Reiter R J, 1980, Endocr Rev, V1, P109; REITER RJ, 1991, ENDOCR REV, V12, P151, DOI 10.1210/edrv-12-2-151; REITER RJ, 1993, EXPERIENTIA, V49, P654, DOI 10.1007/BF01923947; REITER RJ, 1991, MOL CELL ENDOCRINOL, V79, pC153, DOI 10.1016/0303-7207(91)90087-9; Reiter RJ, 2010, PROG BRAIN RES, V181, P127, DOI 10.1016/S0079-6123(08)81008-4; SAVAGE DC, 1986, ANNU REV NUTR, V6, P155, DOI 10.1146/annurev.nu.06.070186.001103; SKRINAR GS, 1989, J PINEAL RES, V7, P185, DOI 10.1111/j.1600-079X.1989.tb00666.x; Slominski A, 2005, ENDOCRINE, V27, P137, DOI 10.1385/ENDO:27:2:137; Smoliga JM, 2011, MOL NUTR FOOD RES, V55, P1129, DOI 10.1002/mnfr.201100143; Spadoni G, 2006, J PINEAL RES, V40, P259, DOI 10.1111/j.1600-079X.2005.00309.x; Sprenger J., 1999, Cytologia (Tokyo), V64, P209; Stage PW, 2010, ELECTROPHORESIS, V31, P2242, DOI 10.1002/elps.200900782; Stehle JH, 2011, J PINEAL RES, V51, P17, DOI 10.1111/j.1600-079X.2011.00856.x; Tal O, 2011, J EXP BOT, V62, P1903, DOI 10.1093/jxb/erq378; Tan DX, 2011, OBES REV, V12, P167, DOI 10.1111/j.1467-789X.2010.00756.x; Tan DX, 2007, J PINEAL RES, V42, P28, DOI 10.1111/j.1600-079X.2006.00407.x; Tan DX, 2007, FASEB J, V21, P1724, DOI 10.1096/fj.06-7745com; Tan Dun-Xian, 2002, Current Topics in Medicinal Chemistry, V2, P181, DOI 10.2174/1568026023394443; Tan DX, 2012, J EXP BOT, V63, P577, DOI 10.1093/jxb/err256; Tan DX, 2010, BIOL REV, V85, P607, DOI 10.1111/j.1469-185X.2009.00118.x; Tan DX, 2003, J PINEAL RES, V34, P75, DOI 10.1034/j.1600-079X.2003.02111.x; Tan DX, 2003, J PINEAL RES, V34, P249, DOI 10.1034/j.1600-079X.2003.00037.x; Tan DX, 2000, BIOL SIGNAL RECEPT, V9, P137; Tarzia G, 1997, J MED CHEM, V40, P2003, DOI 10.1021/jm960653j; Tarzia G, 1999, BIOL SIGNAL RECEPT, V8, P24; THERON JJ, 1984, S AFR MED J, V66, P838; Tsai MC, 2011, J PINEAL RES, V51, P233, DOI 10.1111/j.1600-079X.2011.00885.x; Gomez FJV, 2012, J PINEAL RES, V52, P349, DOI 10.1111/j.1600-079X.2011.00949.x; Vitalini S, 2011, J PINEAL RES, V51, P331, DOI 10.1111/j.1600-079X.2011.00893.x; Vitalini S, 2011, J PINEAL RES, V51, P278, DOI 10.1111/j.1600-079X.2011.00887.x; WU WT, 1988, P SOC EXP BIOL MED, V187, P315; Zhang LJ, 2011, MUTAT RES-GEN TOX EN, V721, P153, DOI 10.1016/j.mrgentox.2011.01.006; Zhao Y, 2011, J PINEAL RES, V50, P83, DOI 10.1111/j.1600-079X.2010.00817.x; Zheng XJ, 2011, J PROTEOME RES, V10, P5512, DOI 10.1021/pr2007945</t>
  </si>
  <si>
    <t>Aarseth JJ, 2001, J COMP PHYSIOL B, V171, P491; Acuna-Castroviejo D, 2003, ADV EXP MED BIOL, V527, P549; Acuna-Castroviejo D, 2001, J PINEAL RES, V30, P65, DOI 10.1034/j.1600-079X.2001.300201.x; Afreen F, 2006, J PINEAL RES, V41, P108, DOI 10.1111/j.1600-079X.2006.00337.x; Agez L, 2007, NEUROSCIENCE, V144, P522, DOI 10.1016/j.neuroscience.2006.09.030; Agunbiade FO, 2009, BIORESOURCE TECHNOL, V100, P4521, DOI 10.1016/j.biortech.2009.04.011; AISIEN SO, 1993, BIOCHEM J, V291, P733, DOI 10.1042/bj2910733; Alcazar R, 2010, PLANTA, V231, P1237, DOI 10.1007/s00425-010-1130-0; Aoki K, 2008, J PINEAL RES, V44, P141, DOI 10.1111/j.1600-079X.2007.00501.x; Aoki K, 2006, AM J PHYSIOL-REG I, V291, pR619, DOI 10.1152/ajpregu.00117.2006; Arnao MB, 2009, J PINEAL RES, V46, P58, DOI 10.1111/j.1600-079X.2008.00625.x; Arnao MB, 2007, PLANT SIGNAL BEHAV, V2, P381; Arnao MB, 2007, J PINEAL RES, V42, P147, DOI 10.1111/j.1600-079X.2006.00396.x; Arnao MB, 2006, PLANT SIGNAL BEHAV, V1, P89, DOI 10.4161/psb.1.3.2640; Arnao MB, 2009, J PINEAL RES, V46, P295, DOI 10.1111/j.1600-079X.2008.00660.x; Arnao MB, 2009, PHYTOCHEM ANALYSIS, V20, P14, DOI 10.1002/pca.1083; Balzer I, 2000, REDOX STATE AND CIRCADIAN RHYTHMS, P95; Balzer I, 1996, BOT ACTA, V109, P180, DOI 10.1111/j.1438-8677.1996.tb00560.x; BALZER I, 1991, SCIENCE, V253, P795, DOI 10.1126/science.1876838; BALZER I, 1991, COMP BIOCHEM PHYS C, V98, P395, DOI 10.1016/0742-8413(91)90223-G; BALZER I, 1993, INT CONGR SER, V1017, P183; BALZER I, 1989, J INTERDISCIPL CYCLE, V20, P15; Balzer I, 1990, EUR J CELL BIOL S30, V51, P52; BANERJEE S, 1973, EXP CELL RES, V78, P314, DOI 10.1016/0014-4827(73)90074-8; Behrmann G, 1997, BIOMETEOROLOGY, V14, P258; Behrmann G, 1989, THESIS GOETTINGEN GE; BENITEZKING G, 1993, LIFE SCI, V53, P201, DOI 10.1016/0024-3205(93)90670-X; Boccalandro HE, 2011, J PINEAL RE IN PRESS; Boto L, 2010, P ROY SOC B-BIOL SCI, V277, P819, DOI 10.1098/rspb.2009.1679; Boutin Jean A., 2007, Journal de la Societe de Biologie, V201, P97, DOI 10.1051/jbio:2007011; Burkhardt S, 2001, J AGR FOOD CHEM, V49, P4898, DOI 10.1021/jf010321+; CARLBERG C, 1995, J PINEAL RES, V18, P171, DOI 10.1111/j.1600-079X.1995.tb00157.x; Carlberg C, 2000, ANN NY ACAD SCI, V917, P387; Ceraulo L, 1999, J PINEAL RES, V26, P108, DOI 10.1111/j.1600-079X.1999.tb00570.x; Chen GF, 2003, LIFE SCI, V73, P19, DOI 10.1016/S0024-3205(03)00252-2; Cho ZK, 1993, ASGSB B, V7, P41; Colbran RJ, 2004, BIOCHEM J, V378, P1, DOI 10.1042/BJ20031547; Conti A, 2002, TREATISE ON PINEAL GLAND AND MELATONIN, P105; Coon SL, 2006, MOL CELL ENDOCRINOL, V252, P2, DOI 10.1016/j.mce.2006.03.039; Cruz A, 2005, J PINEAL RES, V39, P143, DOI 10.1111/j.1600-079X.2005.00227.x; DeFalco TA, 2010, BIOCHEM J, V425, P27, DOI 10.1042/BJ20091147; Del Bem LEV, 2011, GENETICA, V139, P255, DOI 10.1007/s10709-010-9544-y; Doolen S, 1998, EUR J PHARMACOL, V345, P67, DOI 10.1016/S0014-2999(98)00064-8; DUBBELS R, 1995, J PINEAL RES, V18, P28, DOI 10.1111/j.1600-079X.1995.tb00136.x; Dubocovich ML, 2005, ENDOCRINE, V27, P101, DOI 10.1385/ENDO:27:2:101; Dubocovich ML, 1999, ADV EXP MED BIOL, V460, P181; Facchini PJ, 2000, PHYTOCHEMISTRY, V54, P121, DOI 10.1016/S0031-9422(00)00050-9; FELDMAN JM, 1985, AM J CLIN NUTR, V42, P639; Fischer J, 1994, CELL BIOL PROBLEMS C, P71; Fischer J, 1987, THESIS GOETTINGEN GE; Fletcher RA, 1997, 5 CAN PIN MEL S JUL; Fuell C, 2010, PLANT PHYSIOL BIOCH, V48, P513, DOI 10.1016/j.plaphy.2010.02.008; Fuhrberg B, 1997, BIOL RHYTHM RES, V28, P144, DOI 10.1076/brhm.28.1.144.12978; Fuhrberg B, 1996, PLANTA, V200, P125; Fujiwara T, 2010, J BIOL CHEM, V285, P11308, DOI 10.1074/jbc.M109.091371; GAUDET SJ, 1993, J INVEST DERMATOL, V101, P660, DOI 10.1111/1523-1747.ep12371672; Gawron E, 1999, STUDIES ANTIOXIDANTS, P95; Gill SS, 2010, PLANT SIGNAL BEHAV, V5, P26, DOI 10.4161/psb.5.1.10291; Godson C, 1997, ENDOCRINOLOGY, V138, P397, DOI 10.1210/en.138.1.397; Guerrero JM, 2000, ANN NY ACAD SCI, V917, P397; Hardeland R, 1999, REPROD NUTR DEV, V39, P399, DOI 10.1051/rnd:19990311; Hardeland R., 2008, Botanical medicine in clinical practice, P752, DOI 10.1079/9781845934132.0752; HARDELAND R, 1995, J PINEAL RES, V18, P104, DOI 10.1111/j.1600-079X.1995.tb00147.x; Hardeland R, 2003, J PINEAL RES, V34, P233, DOI 10.1034/j.1600-079X.2003.00040.x; Hardeland R, 2008, CELL MOL LIFE SCI, V65, P2001, DOI 10.1007/s00018-008-8001-x; Hardeland R., 2007, FUNCT PLANT SCI BIOT, V1, P32; Hardeland R, 2011, PROG NEUROBIOL, V93, P350, DOI 10.1016/j.pneurobio.2010.12.004; Hardeland R, 2009, J PINEAL RES, V47, P109, DOI 10.1111/j.1600-079X.2009.00701.x; Hardeland R, 2009, BIOFACTORS, V35, P183, DOI 10.1002/biof.23; HATTORI A, 1995, BIOCHEM MOL BIOL INT, V35, P627; Hernandez-Ruiz J, 2008, J AGR FOOD CHEM, V56, P10567, DOI 10.1021/jf8022063; Hernandez-Ruiz J, 2005, J PINEAL RES, V39, P137, DOI 10.1111/j.1600-079X.2005.00226.x; Hibaoui Y, 2009, J PINEAL RES, V47, P238, DOI 10.1111/j.1600-079X.2009.00707.x; Hong Y, 2010, J PINEAL RES, V49, P201, DOI 10.1111/j.1600-079X.2010.00786.x; Hunt AE, 2001, AM J PHYSIOL-CELL PH, V280, pC110; Illnerova H., 1995, BIOL RHYTHM RES, V26, P406; Imbesi M, 2009, J PINEAL RES, V46, P87, DOI 10.1111/j.1600-079X.2008.00634.x; Iriti M, 2006, J SCI FOOD AGR, V86, P1432, DOI 10.1002/jsfa.2537; Iriti M, 2010, J PINEAL RES, V49, P101, DOI 10.1111/j.1600-079X.2010.00777.x; Iriti M, 2009, J PINEAL RES, V46, P353, DOI 10.1111/j.1600-079X.2008.00616.x; ISAAC RE, 1990, MOL BIOCHEM PARASIT, V43, P193, DOI 10.1016/0166-6851(90)90144-B; Iyer LM, 2004, TRENDS GENET, V20, P292, DOI 10.1016/j.tig.2004.05.007; JACKSON WT, 1969, J CELL SCI, V5, P745; Jia XY, 2009, PHYSIOL PLANTARUM, V136, P127, DOI [10.1111/j.1399-3054.2009.1223.x, 10.1111/j.1399-3054.2009.01223.x]; Jin XW, 2003, MOL CELL BIOL, V23, P1054, DOI 10.1128/MCB.23.3.1054-1060.2003; Jones MPA, 2007, PLANT CELL REP, V26, P1481, DOI 10.1007/s00299-007-0357-0; Joo SS, 2009, J PINEAL RES, V47, P8, DOI 10.1111/j.1600-079X.2009.00682.x; Jung KH, 2010, J PINEAL RES, V48, P239, DOI 10.1111/j.1600-079X.2010.00748.x; Jung-Hynes B, 2011, J PINEAL RES, V50, P140, DOI 10.1111/j.1600-079X.2010.00823.x; Kang K, 2011, J PINEAL RES, V50, P304, DOI 10.1111/j.1600-079X.2010.00841.x; Kang K, 2010, J PINEAL RES, V49, P176, DOI 10.1111/j.1600-079X.2010.00783.x; Kaur C, 2010, J PINEAL RES, V48, P185, DOI 10.1111/j.1600-079X.2009.00740.x; Kolar J, 1997, PHYTOCHEMISTRY, V44, P1407, DOI 10.1016/S0031-9422(96)00568-7; Kolar J, 2005, J PINEAL RES, V39, P333, DOI 10.1111/j.1600-079X.2005.00276.x; Kolar J, 1999, ADV EXP MED BIOL, V460, P391; Kolar J, 1999, BIOL RHYTHM RES, V30, P243; Korkmaz A, 2009, MOL MED, V15, P43, DOI 10.2119/molmed.2008.00117; Krauchi K, 2006, CHRONOBIOL INT, V23, P475, DOI 10.1080/07420520500545854; Kuesel JT, 2010, J PINEAL RES, V48, P47, DOI 10.1111/j.1600-079X.2009.00723.x; Kusano T, 2008, PLANTA, V228, P367, DOI 10.1007/s00425-008-0772-7; Lamont KT, 2011, J PINEAL RES, V50, P374, DOI 10.1111/j.1600-079X.2010.00853.x; LANDAU M, 2007, MELATONIN MOL THERAP, P69; Laothong U, 2010, J PINEAL RES, V49, P271, DOI 10.1111/j.1600-079X.2010.00792.x; Lei XY, 2004, J PINEAL RES, V36, P126, DOI 10.1046/j.1600-079X.2003.00106.x; LERNER AB, 1958, J AM CHEM SOC, V80, P2587, DOI 10.1021/ja01543a060; Macias M, 2003, EUR J BIOCHEM, V270, P832, DOI 10.1046/j.1432-1033.2003.03430.x; Mailliet F, 2004, FEBS LETT, V578, P116, DOI 10.1016/j.febslet.2004.10.083; Maldonado MD, 2009, CLIN NUTR, V28, P188, DOI 10.1016/j.clnu.2009.02.001; Manchester LC, 1995, CELL MOL BIOL RES, V41, P391; Manda K, 2008, J PINEAL RES, V45, P430, DOI 10.1111/j.1600-079X.2008.00611.x; Manda K, 2007, J PINEAL RES, V42, P386, DOI 10.1111/j.1600-079X.2007.00432.x; Markowska M, 2009, J PINEAL RES, V46, P242, DOI 10.1111/j.1600-079X.2008.00642.x; Masana MI, 2002, J PHARMACOL EXP THER, V302, P1295, DOI 10.1124/jpet.302.3.1295; Mayo JC, 2005, J NEUROIMMUNOL, V165, P139, DOI 10.1016/j.jneuroim.2005.05.002; MENENDEZPELAEZ A, 1993, J CELL BIOCHEM, V53, P373, DOI 10.1002/jcb.240530415; Mercolini L, 2008, J SEP SCI, V31, P1007, DOI 10.1002/jssc.200700458; Migliori ML, 2012, J PINEAL RE IN PRESS; Moreno MG, 2011, HEPATOLOGY IN PRESS; Murch SJ, 1997, LANCET, V350, P1598, DOI 10.1016/S0140-6736(05)64014-7; Murch SJ, 2004, PLANT CELL REP, V23, P419, DOI 10.1007/s00299-004-0862-3; Murch SJ, 2000, PLANT CELL REP, V19, P698, DOI 10.1007/s002990000206; Murch SJ, 2006, J PINEAL RES, V41, P284, DOI 10.1111/j.1600-079X.2006.00367.x; Murch SJ, 2010, J PINEAL RES, V49, P95, DOI 10.1111/j.1600-079X.2010.00774.x; Murch SJ, 2009, J PINEAL RES, V47, P277, DOI 10.1111/j.1600-079X.2009.00711.x; Nilsson LM, 2010, CANCER CAUSE CONTROL, V21, P1533, DOI 10.1007/s10552-010-9582-x; Nopparat C, 2010, J PINEAL RES, V49, P382, DOI 10.1111/j.1600-079X.2010.00805.x; Nosjean O, 2000, J BIOL CHEM, V275, P31311, DOI 10.1074/jbc.M005141200; Oba S, 2008, J PINEAL RES, V45, P17, DOI 10.1111/j.1600-079X.2007.00549.x; Okazaki M, 2010, J PINEAL RES, V49, P239, DOI 10.1111/j.1600-079X.2010.00788.x; Okazaki M, 2009, J PINEAL RES, V46, P373, DOI 10.1111/j.1600-079X.2009.00673.x; Okazaki M, 2009, J PINEAL RES, V46, P338, DOI 10.1111/j.1600-079X.2009.00668.x; Pang S. F., 1993, Biological Signals, V2, P177; Paradies G, 2010, J PINEAL RES, V48, P297, DOI 10.1111/j.1600-079X.2010.00759.x; Paredes SD, 2009, J EXP BOT, V60, P57, DOI 10.1093/jxb/ern284; Park CH, 2010, BJU INT, V106, P762, DOI 10.1111/j.1464-410X.2010.09493.x; Park S, 2012, J PINEAL RE IN PRESS; Pavlicek J, 2010, BMC EVOL BIOL, V10, DOI 10.1186/1471-2148-10-154; Pelagio-Flores R, 2011, PLANT CELL PHYSIOL, V52, P490, DOI 10.1093/pcp/pcr006; POEGGELER B, 1993, J PINEAL RES, V14, P151, DOI 10.1111/j.1600-079X.1993.tb00498.x; POEGGELER B, 1989, Acta Endocrinologica Supplementum, V120, P97; POGGELER B, 1991, NATURWISSENSCHAFTEN, V78, P268, DOI 10.1007/BF01134354; Posmyk MM, 2008, J PINEAL RES, V45, P24, DOI 10.1111/j.1600-079X.2007.00552.x; Posmyk MM, 2009, J PINEAL RES, V46, P214, DOI 10.1111/j.1600-079X.2008.00652.x; Posmyk MM, 2009, ACTA PHYSIOL PLANT, V31, P1, DOI 10.1007/s11738-008-0213-z; Pozo D, 2004, J PINEAL RES, V37, P48, DOI 10.1111/j.1600-079X.2004.00135.x; Ramakrishna A, 2011, ACTA PHYSL PLANTARUM; Ramakrishna A, 2011, PLANT SIGNAL BEHAV, V6, P800, DOI 10.4161/psb.6.6.15242; Regrigny O, 2001, FUNDAM CLIN PHARM, V15, P233, DOI 10.1046/j.1472-8206.2001.00037.x; REITER RJ, 1991, ENDOCR REV, V12, P151, DOI 10.1210/edrv-12-2-151; Reiter RJ, 1996, EUR J ENDOCRINOL, V134, P412, DOI 10.1530/eje.0.1340412; REITER RJ, 1986, J NEURAL TRANSM, P35; Reiter RJ, 2008, NEUROENDOCRINOL LETT, V29, P391; Reiter Russel J, 2007, World Rev Nutr Diet, V97, P211, DOI 10.1159/000097917; Reiter RJ, 2011, J PINEAL RES, V50, P357, DOI 10.1111/j.1600-079X.2011.00881.x; Reiter RJ, 2010, J HYPERTENS, V28, pS7, DOI 10.1097/01.hjh.0000388488.51083.2b; Reiter RJ, 2010, PROG BRAIN RES, V181, P127, DOI 10.1016/S0079-6123(08)81008-4; Reiter RJ, 2009, CRIT REV BIOCHEM MOL, V44, P175, DOI 10.1080/10409230903044914; Reppert SM, 1997, J BIOL RHYTHM, V12, P528, DOI 10.1177/074873049701200606; Romero A, 2010, J PINEAL RES, V49, P141, DOI 10.1111/j.1600-079X.2010.00778.x; Rosen J, 2006, J PINEAL RES, V41, P374, DOI 10.1111/j.1600-079X.2006.00379.x; Rosenstein RE, 2010, J PINEAL RES, V49, P1, DOI 10.1111/j.1600-079X.2010.00764.x; Sanchez-Barcelo EJ, 2010, CURR MED CHEM, V17, P2070, DOI 10.2174/092986710791233689; Sarropoulou VN, 2011, J PINEAL RE IN PRESS; Schaefer M, 2009, J PINEAL RES, V46, P49, DOI 10.1111/j.1600-079X.2008.00614.x; Semak I, 2004, ARCH BIOCHEM BIOPHYS, V421, P61, DOI 10.1016/j.abb.2003.08.036; SHIDA CS, 1994, J PINEAL RES, V16, P198, DOI 10.1111/j.1600-079X.1994.tb00102.x; Shin JW, 2010, J SCI FOOD AGR, V90, P450, DOI 10.1002/jsfa.3838; Shiu SYW, 2010, J PINEAL RES, V49, P301, DOI 10.1111/j.1600-079X.2010.00795.x; Shiu SYW, 2003, J PINEAL RES, V35, P177, DOI 10.1034/j.1600-079X.2003.00074.x; Silva SO, 2004, J NEUROIMMUNOL, V156, P146, DOI 10.1016/j.jneuroim.2004.07.015; Silva SO, 2005, J PINEAL RES, V39, P302, DOI 10.1111/j.1600-079X.2005.00247.x; Smillie C, 2010, MICROBIOL MOL BIOL R, V74, P434, DOI 10.1128/MMBR.00020-10; Solis-Munoz P, 2011, J PINEAL RES, V51, P113, DOI 10.1111/j.1600-079X.2011.00868.x; Sprenger J., 1999, Cytologia (Tokyo), V64, P209; Srinivasan V, 2010, J PINEAL RES, V48, P1, DOI 10.1111/j.1600-079X.2009.00728.x; Stage PW, 2010, ELECTROPHORESIS, V31, P2242, DOI 10.1002/elps.200900782; Tahan G, 2010, CAN J SURG, V53, P313; Tahan V, 2009, J PINEAL RES, V46, P401, DOI 10.1111/j.1600-079X.2009.00676.x; Takahashi T, 2010, ANN BOT-LONDON, V105, P1, DOI 10.1093/aob/mcp259; Tal O, 2011, J EXP BOT, V62, P1903, DOI 10.1093/jxb/erq378; Tan DX, 2007, J PINEAL RES, V42, P28, DOI 10.1111/j.1600-079X.2006.00407.x; Tan DX, 2007, FASEB J, V21, P1724, DOI 10.1096/fj.06-7745com; Tan Dun-Xian, 2002, Current Topics in Medicinal Chemistry, V2, P181, DOI 10.2174/1568026023394443; Tan DX, 2010, CURR NEUROPHARMACOL, V8, P162, DOI 10.2174/157015910792246263; Tan DX, 2010, BIOL REV, V85, P607, DOI 10.1111/j.1469-185X.2009.00118.x; Tan DX, 2007, PLANT SIGNAL BEHAV, V2, P514, DOI 10.4161/psb.2.6.4639; Tan DX, 1999, LIFE SCI, V65, P2523, DOI 10.1016/S0024-3205(99)00519-6; Tan DX, 2003, J PINEAL RES, V34, P249, DOI 10.1034/j.1600-079X.2003.00037.x; Tan DX, 2005, J PINEAL RES, V39, P185, DOI 10.1111/j.1600-079X.2005.00234.x; Tan DX, 1999, BIOL SIGNAL RECEPT, V8, P70; Tan DX, 2000, BIOL SIGNAL RECEPT, V9, P137; Tettamanti C., 2000, ACTA PHYTOTHERAPEUTI, V3, P137; Tilden AR, 1997, J PINEAL RES, V22, P102, DOI 10.1111/j.1600-079X.1997.tb00310.x; Triantaphylides C, 2009, TRENDS PLANT SCI, V14, P219, DOI 10.1016/j.tplants.2009.01.008; Tricoire H, 2002, ENDOCRINOLOGY, V143, P84, DOI 10.1210/en.143.1.84; Um HJ, 2010, J PINEAL RES, V49, P283, DOI 10.1111/j.1600-079X.2010.00793.x; Unfried C, 2010, J PINEAL RES, V48, P148, DOI 10.1111/j.1600-079X.2009.00738.x; Ursing C, 2003, J ENDOCRINOL INVEST, V26, P403, DOI 10.1007/BF03345194; Van Tassel D., 1993, PLANT PHYSL S1, V102, P659; VANTASSEL DL, 1995, PLANT PHYSIOL, V108, P101; Vella F, 2005, BIOCHEM PHARMACOL, V71, P1, DOI 10.1016/j.bcp.2005.09.019; Viswanathan M, 1997, NEUROREPORT, V8, P3847, DOI 10.1097/00001756-199712220-00002; VISWANATHAN M, 1990, P NATL ACAD SCI USA, V87, P6200, DOI 10.1073/pnas.87.16.6200; Vitaglione P, 2010, HEPATOLOGY, V52, P1652, DOI 10.1002/hep.23902; Vitalini S, 2011, J PINEAL RE IN PRESS; Wang H, 2005, LIFE SCI, V77, P1902, DOI 10.1016/j.lfs.2005.04.013; Wang HX, 2002, COMP BIOCHEM PHYS C, V132, P261, DOI 10.1016/S1532-0456(02)00071-6; [王京生 WANG Jing-sheng], 2009, [中华创伤杂志, Chinese Journal of Trauma], V25, P20; Wang P, 2012, J PINEAL RES; Wang Y-J, 2008, THESIS NW U XIAN CHI; [王英利 WANG Ying-li], 2009, [光子学报, Acta Photonica Sinica], V38, P2629; Wang Yingjuan, 2009, Sheng Wu Gong Cheng Xue Bao, V25, P1014; Wiesenberg I, 1998, RESTOR NEUROL NEUROS, V12, P143; WIESENBERG I, 1995, NUCLEIC ACIDS RES, V23, P327, DOI 10.1093/nar/23.3.327; Wilson KM, 2011, JNCI-J NATL CANCER I, V103, P876, DOI 10.1093/jnci/djr151; Xi SC, 2001, PROSTATE, V46, P52; Xie Z, 2005, VITAM HORM, V72, P235, DOI 10.1016/S0083-6729(05)72007-0; Xu SC, 2010, J PINEAL RES, V49, P86, DOI 10.1111/j.1600-079X.2010.00770.x; Xu XD, 2010, THESIS NW A F U YANG; Xu Xiang-dong, 2010, Yingyong Shengtai Xuebao, V21, P2580; Xu Xiang-dong, 2010, Yingyong Shengtai Xuebao, V21, P1295; Yamamoto Y, 2008, PHOTOSYNTH RES, V98, P589, DOI 10.1007/s11120-008-9372-4; Yu XF, 2011, BMC CANCER, V11, DOI 10.1186/1471-2407-11-96; Zhang LJ, 2011, MUTAT RES-GEN TOX EN, V721, P153, DOI 10.1016/j.mrgentox.2011.01.006; Zhao Y, 2011, J PINEAL RES, V50, P83, DOI 10.1111/j.1600-079X.2010.00817.x</t>
  </si>
  <si>
    <t>Afreen F, 2006, J PINEAL RES, V41, P108, DOI 10.1111/j.1600-079X.2006.00337.x; Ambriz-Tututi M, 2009, LIFE SCI, V84, P489, DOI 10.1016/j.lfs.2009.01.024; Antolin I, 1996, FASEB J, V10, P882; Arnao MB, 2009, J PINEAL RES, V46, P58, DOI 10.1111/j.1600-079X.2008.00625.x; Arnao MB, 2007, J PINEAL RES, V42, P147, DOI 10.1111/j.1600-079X.2006.00396.x; Arnao MB, 2009, J PINEAL RES, V46, P295, DOI 10.1111/j.1600-079X.2008.00660.x; BARLOWWALDEN LR, 1995, NEUROCHEM INT, V26, P497, DOI 10.1016/0197-0186(94)00154-M; Bennett MJ, 1996, SCIENCE, V273, P948, DOI 10.1126/science.273.5277.948; Boutin JA, 2005, TRENDS PHARMACOL SCI, V26, P412, DOI 10.1016/j.tips.2005.06.006; Ceinos RM, 2004, NEUROSIGNALS, V13, P308, DOI 10.1159/000081966; Challet E, 2007, ENDOCRINOLOGY, V148, P5648, DOI 10.1210/en.2007-0804; Chen GF, 2003, LIFE SCI, V73, P19, DOI 10.1016/S0024-3205(03)00252-2; Chen Q, 2009, J PLANT PHYSIOL, V166, P324, DOI 10.1016/j.jplph.2008.06.002; DUBBELS R, 1995, J PINEAL RES, V18, P28, DOI 10.1111/j.1600-079X.1995.tb00136.x; Dubocovich ML, 2005, ENDOCRINE, V27, P101, DOI 10.1385/ENDO:27:2:101; Ferguson SA, 2010, EXPERT REV NEUROTHER, V10, P305, DOI 10.1586/ERN.10.1; HARDELAND R, 1993, NEUROSCI BIOBEHAV R, V17, P347, DOI 10.1016/S0149-7634(05)80016-8; Hardeland R, 2003, J PINEAL RES, V34, P233, DOI 10.1034/j.1600-079X.2003.00040.x; Hernandez-Ruiz J, 2008, J AGR FOOD CHEM, V56, P10567, DOI 10.1021/jf8022063; Hernandez-Ruiz J, 2005, J PINEAL RES, V39, P137, DOI 10.1111/j.1600-079X.2005.00226.x; Hernandez-Ruiz J, 2004, PLANTA, V220, P140, DOI 10.1007/s00425-004-1317-3; Hernandez-Ruiz J, 2008, PLANT GROWTH REGUL, V55, P29, DOI 10.1007/s10725-008-9254-y; Jan JE, 2011, J PINEAL RES, V50, P233, DOI 10.1111/j.1600-079X.2010.00844.x; Johnston JD, 2004, NEUROSCIENCE, V124, P789, DOI 10.1016/j.neuroscience.2004.01.011; Kang K, 2011, J PINEAL RES, V50, P304, DOI 10.1111/j.1600-079X.2010.00841.x; Kang K, 2008, PLANT SIGNAL BEHAV, V3, P389, DOI 10.4161/psb.3.6.5401; Kang K, 2009, PLANT PHYSIOL, V150, P1380, DOI 10.1104/pp.109.138552; KATEKAR GF, 1979, PHYTOCHEMISTRY, V18, P223, DOI 10.1016/0031-9422(79)80059-X; KIM YJ, 2007, J NANOBIOTECHNOL, V4, P9; Kolar J, 1997, PHYTOCHEMISTRY, V44, P1407, DOI 10.1016/S0031-9422(96)00568-7; Kolar J, 2005, J PINEAL RES, V39, P333, DOI 10.1111/j.1600-079X.2005.00276.x; Kolar J, 2003, PHYSIOL PLANTARUM, V118, P605, DOI 10.1034/j.1399-3054.2003.00114.x; Korkmaz A, 2009, REV ENDOCR METAB DIS, V10, P261, DOI 10.1007/s11154-009-9117-5; Liu F, 2000, BIOCHEM CELL BIOL, V78, P447, DOI 10.1139/bcb-78-4-447; Liu TC, 2005, J PINEAL RES, V39, P91, DOI 10.1111/j.1600-079X.2005.00223.x; Manchester LC, 2000, LIFE SCI, V67, P3023, DOI 10.1016/S0024-3205(00)00896-1; Murch SJ, 2002, NATURWISSENSCHAFTEN, V89, P555, DOI 10.1007/s00114-002-0376-1; Murch SJ, 2002, IN VITRO CELL DEV-PL, V38, P531, DOI 10.1079/IVP2002333; Murch SJ, 2001, IN VITRO CELL DEV-PL, V37, P786; Murch SJ, 2000, PLANT CELL REP, V19, P698, DOI 10.1007/s002990000206; Murch SJ, 2010, J PINEAL RES, V49, P95, DOI 10.1111/j.1600-079X.2010.00774.x; Murch SJ, 2009, J PINEAL RES, V47, P277, DOI 10.1111/j.1600-079X.2009.00711.x; Okazaki M, 2010, J PINEAL RES, V49, P239, DOI 10.1111/j.1600-079X.2010.00788.x; Okazaki M, 2009, J PINEAL RES, V46, P338, DOI 10.1111/j.1600-079X.2009.00668.x; Ozturk G, 2000, JPN J PHYSIOL, V50, P149, DOI 10.2170/jjphysiol.50.149; Pablos MI, 1995, J PINEAL RES, V19, P111, DOI 10.1111/j.1600-079X.1995.tb00178.x; Paredes SD, 2009, J EXP BOT, V60, P57, DOI 10.1093/jxb/ern284; Poeggeler B, 2002, J PINEAL RES, V33, P20, DOI 10.1034/j.1600-079X.2002.01873.x; PORTER WILLIAM L., 1965, PHYTOCHEMISTRY, V4, P229, DOI 10.1016/S0031-9422(00)86169-5; Posmyk MM, 2009, ACTA PHYSIOL PLANT, V31, P1, DOI 10.1007/s11738-008-0213-z; Reiter RJ, 2001, NUTR REV, V59, P286, DOI 10.1111/j.1753-4887.2001.tb07018.x; Ribelayga C, 2000, AM J PHYSIOL-REG I, V278, pR1339; Rodriguez C, 2004, J PINEAL RES, V36, P1, DOI 10.1046/j.1600-079X.2003.00092.x; Srinivasan V, 2008, INTEGR CANCER THER, V7, P189, DOI 10.1177/1534735408322846; Taiz L., 2006, PLANT PHYSL; Tan DX, 2007, J PINEAL RES, V42, P28, DOI 10.1111/j.1600-079X.2006.00407.x; Tan DX, 2007, FASEB J, V21, P1724, DOI 10.1096/fj.06-7745com; Terron MP, 2001, J PINEAL RES, V31, P95; Thomas H, 2000, J EXP BOT, V51, P329, DOI 10.1093/jexbot/51.suppl_1.329; Wolf K, 2001, J PLANT PHYSIOL, V158, P1491, DOI 10.1078/0176-1617-00561; Zhao Y, 2011, J PINEAL RES, V50, P83, DOI 10.1111/j.1600-079X.2010.00817.x; 김여재, 2011, [Journal of Life Science, 생명과학회지], V21, P328</t>
  </si>
  <si>
    <t>Adao RC, 2005, FOOD CHEM, V90, P705, DOI 10.1016/j.foodchem.2004.05.020; Afreen F, 2006, J PINEAL RES, V41, P108, DOI 10.1111/j.1600-079X.2006.00337.x; Badria Farid A., 2002, Journal of Medicinal Food, V5, P153, DOI 10.1089/10966200260398189; Bartsch C, 2002, NEUROENDOCRINOL LETT, V23, P30; Blask David E., 2002, Current Topics in Medicinal Chemistry, V2, P113, DOI 10.2174/1568026023394407; Briejer MR, 1997, NEUROGASTROENT MOTIL, V9, P231, DOI 10.1046/j.1365-2982.1997.d01-62.x; Brzezinski Amnon, 1997, New England Journal of Medicine, V336, P186; Bubenik GA, 2002, DIGEST DIS SCI, V47, P2336, DOI 10.1023/A:1020107915919; Burkhardt S, 2001, J AGR FOOD CHEM, V49, P4898, DOI 10.1021/jf010321+; Garcia-Parrilla MC, 2009, J FOOD COMPOS ANAL, V22, P177, DOI 10.1016/j.jfca.2008.09.009; Chen GF, 2003, LIFE SCI, V73, P19, DOI 10.1016/S0024-3205(03)00252-2; de la Puerta C, 2007, FOOD CHEM, V104, P609, DOI 10.1016/j.foodchem.2006.12.010; DUBBELS R, 1995, J PINEAL RES, V18, P28, DOI 10.1111/j.1600-079X.1995.tb00136.x; ENGSTROM K, 1992, ACTA PHARM NORDICA, V4, P91; FRAZER A, 1999, BASIC NEUROCHEMISTRY, P264; Fuhrberg B, 1996, PLANTA, V200, P125; Gonzalez-Gomez D, 2009, EUR FOOD RES TECHNOL, V229, P223, DOI 10.1007/s00217-009-1042-z; Hardeland R, 2003, J PINEAL RES, V34, P233, DOI 10.1034/j.1600-079X.2003.00040.x; Harumi T, 2000, J CHROMATOGR B, V747, P95, DOI 10.1016/S0378-4347(00)00064-5; HATTORI A, 1995, BIOCHEM MOL BIOL INT, V35, P627; Hernandez-Ruiz J, 2008, J AGR FOOD CHEM, V56, P10567, DOI 10.1021/jf8022063; Hernandez-Ruiz J, 2005, J PINEAL RES, V39, P137, DOI 10.1111/j.1600-079X.2005.00226.x; Hernandez-Ruiz J, 2004, PLANTA, V220, P140, DOI 10.1007/s00425-004-1317-3; Hernandez-Ruiz J, 2008, PLANT GROWTH REGUL, V55, P29, DOI 10.1007/s10725-008-9254-y; Hosseinian FS, 2008, FOOD CHEM, V109, P916, DOI 10.1016/j.foodchem.2007.12.083; HUANG T, 1996, CURR SEP, V14, P114; Iriti M, 2006, J SCI FOOD AGR, V86, P1432, DOI 10.1002/jsfa.2537; Kang S, 2007, PLANT CELL REP, V26, P2009, DOI 10.1007/s00299-007-0405-9; Kang S, 2006, SCI HORTIC-AMSTERDAM, V108, P337, DOI 10.1016/j.scienta.2006.01.037; Kebarle P, 2009, MASS SPECTROM REV, V28, P898, DOI 10.1002/mas.20247; Kirakosyan A, 2009, FOOD CHEM, V115, P20, DOI 10.1016/j.foodchem.2008.11.042; Kolar J, 1997, PHYTOCHEMISTRY, V44, P1407, DOI 10.1016/S0031-9422(96)00568-7; Kolar J, 2005, J PINEAL RES, V39, P333, DOI 10.1111/j.1600-079X.2005.00276.x; Lavizzari T, 2006, J CHROMATOGR A, V1129, P67, DOI 10.1016/j.chroma.2006.06.090; Ly D, 2008, J MED FOOD, V11, P385, DOI 10.1089/jmf.2007.514; Maldonado MD, 2007, J PINEAL RES, V42, P1, DOI 10.1111/j.1600-079X.2006.00376.x; Manchester LC, 2000, LIFE SCI, V67, P3023, DOI 10.1016/S0024-3205(00)00896-1; Murch SJ, 2000, PLANT CELL REP, V19, P698, DOI 10.1007/s002990000206; Niessen WMA, 1998, J CHROMATOGR A, V794, P407, DOI 10.1016/S0021-9673(97)01112-6; Nunez-Vergara LJ, 2001, J PHARMACEUT BIOMED, V26, P929, DOI 10.1016/S0731-7085(01)00447-2; Okazaki M, 2009, J PINEAL RES, V46, P338, DOI 10.1111/j.1600-079X.2009.00668.x; Pape C, 2006, J PINEAL RES, V41, P157, DOI 10.1111/j.1600-079X.2006.00348.x; Paredes SD, 2009, J EXP BOT, V60, P57, DOI 10.1093/jxb/ern284; POGGELER B, 1991, NATURWISSENSCHAFTEN, V78, P268, DOI 10.1007/BF01134354; Posmyk MM, 2009, ACTA PHYSIOL PLANT, V31, P1, DOI 10.1007/s11738-008-0213-z; REITER RJ, 1993, EXPERIENTIA, V49, P654, DOI 10.1007/BF01923947; Reiter RJ, 2002, ANN NY ACAD SCI, V957, P341, DOI 10.1111/j.1749-6632.2002.tb02938.x; Reiter RJ, 2005, NUTRITION, V21, P920, DOI 10.1016/j.nut.2005.02.005; Reiter RJ, 2001, NUTR REV, V59, P286, DOI 10.1111/j.1753-4887.2001.tb07018.x; Reiter Russel J, 2007, World Rev Nutr Diet, V97, P211, DOI 10.1159/000097917; Salvador MT, 2000, CAN J PHYSIOL PHARM, V78, P359, DOI 10.1139/cjpp-78-5-359; SHEARD MH, 1967, NATURE, V216, P495, DOI 10.1038/216495a0; Tamura T, 1996, EUR J PHARMACOL, V308, P315, DOI 10.1016/0014-2999(96)00312-3; Tan DX, 2007, J PINEAL RES, V42, P28, DOI 10.1111/j.1600-079X.2006.00407.x; Tan DX, 2007, FASEB J, V21, P1724, DOI 10.1096/fj.06-7745com; Tan DX, 2003, J PINEAL RES, V34, P75, DOI 10.1034/j.1600-079X.2003.02111.x; Taylor D L, 1995, Nursing, V25, P64; Terron MP, 2001, J PINEAL RES, V31, P95; Van Tassel DL, 2001, J PINEAL RES, V31, P8, DOI 10.1034/j.1600-079X.2001.310102.x; Van Tassel DL, 2001, J PINEAL RES, V31, P1, DOI 10.1034/j.1600-079X.2001.310101.x; Vijayalaxmi, 2002, J CLIN ONCOL, V20, P2575, DOI 10.1200/JCO.2002.11.004; WILLOUGHBY R, 1998, GLOBAL VIEW LC MS SO, P380</t>
  </si>
  <si>
    <t>ARMELAGOS GJ, 1991, POPUL ENVIRON, V13, P9, DOI 10.1007/BF01256568; AXELROD J, 1961, J BIOL CHEM, V236, P211; Badria Farid A., 2002, Journal of Medicinal Food, V5, P153, DOI 10.1089/10966200260398189; Borah A, 2009, J PINEAL RES, V47, P293, DOI 10.1111/j.1600-079X.2009.00713.x; Borsetti C., 2007, HUNGARIAN MED J, V1, P13; Garcia-Parrilla MC, 2009, J FOOD COMPOS ANAL, V22, P177, DOI 10.1016/j.jfca.2008.09.009; CHAPPELL J, 1995, PLANT PHYSIOL, V107, P1, DOI 10.1104/pp.107.1.1; de la Puerta C, 2007, FOOD CHEM, V104, P609, DOI 10.1016/j.foodchem.2006.12.010; DIODORUS SICILY, 1989, LIB HIST; DUBBELS R, 1995, J PINEAL RES, V18, P28, DOI 10.1111/j.1600-079X.1995.tb00136.x; Dubocovich ML, 2005, ENDOCRINE, V27, P101, DOI 10.1385/ENDO:27:2:101; Hancock J., 1992, PLANT EVOLUTION ORIG; HANSEN JM, 1988, AM J ARCHAEOL, V92, P39, DOI 10.2307/505869; Hardeland R, 2009, J PINEAL RES, V47, P109, DOI 10.1111/j.1600-079X.2009.00701.x; HATTORI A, 1995, BIOCHEM MOL BIOL INT, V35, P627; Hernandez-Ruiz J, 2008, J AGR FOOD CHEM, V56, P10567, DOI 10.1021/jf8022063; Hughes EH, 2002, METAB ENG, V4, P41, DOI 10.1006/mben.2001.0205; Iriti M., 2004, Current Topics in Nutraceutical Research, V2, P47; Iriti M, 2006, MED HYPOTHESES, V67, P833, DOI 10.1016/j.mehy.2006.03.049; Iriti M, 2006, J SCI FOOD AGR, V86, P1432, DOI 10.1002/jsfa.2537; Iriti M, 2009, INT J MOL SCI, V10, P3371, DOI 10.3390/ijms10083371; Iriti M, 2009, J PINEAL RES, V46, P353, DOI 10.1111/j.1600-079X.2008.00616.x; Iriti M, 2009, NAT PROD COMMUN, V4, P611; JACKSON FLC, 1991, ANNU REV ANTHROPOL, V20, P505; Jones J.B., 1999, TOMATO PLANT CULTURE; Karbownik M, 2001, INT J BIOCHEM CELL B, V33, P735, DOI 10.1016/S1357-2725(01)00059-0; Koh PO, 2008, J PINEAL RES, V44, P101, DOI 10.1111/j.1600-079X.2007.00495.x; Maldonado MD, 2009, CLIN NUTR, V28, P188, DOI 10.1016/j.clnu.2009.02.001; Manchester LC, 2000, LIFE SCI, V67, P3023, DOI 10.1016/S0024-3205(00)00896-1; Mercolini L, 2008, J SEP SCI, V31, P1007, DOI 10.1002/jssc.200700458; Nagata C, 2005, CANCER EPIDEM BIOMAR, V14, P1333, DOI 10.1158/1055-9965.EPI-04-0915; Okazaki M, 2009, J PINEAL RES, V46, P338, DOI 10.1111/j.1600-079X.2009.00668.x; Olcese JM, 2009, J PINEAL RES, V47, P82, DOI 10.1111/j.1600-079X.2009.00692.x; Pape C, 2006, J PINEAL RES, V41, P157, DOI 10.1111/j.1600-079X.2006.00348.x; Paredes SD, 2009, J EXP BOT, V60, P57, DOI 10.1093/jxb/ern284; Peyrot F, 2008, J PINEAL RES, V45, P235, DOI 10.1111/j.1600-079X.2008.00580.x; POEGGELER B, 1993, J PINEAL RES, V14, P151, DOI 10.1111/j.1600-079X.1993.tb00498.x; POGGELER B, 1991, NATURWISSENSCHAFTEN, V78, P268, DOI 10.1007/BF01134354; Reiter RJ, 2007, ADV MED SCI-POLAND, V52, P11; Reiter RJ, 2005, NUTRITION, V21, P920, DOI 10.1016/j.nut.2005.02.005; REITER RJ, 1991, MOL CELL ENDOCRINOL, V79, pC153, DOI 10.1016/0303-7207(91)90087-9; REITER RJ, 2007, WORLD REV NUTR DIET, V27, P211; Reiter RJ, 2009, CRIT REV BIOCHEM MOL, V44, P175, DOI 10.1080/10409230903044914; REUSS S, 2003, ENDOKRINOLOGIE, V6, P9; Simopoulos AP, 2005, J PINEAL RES, V39, P331, DOI 10.1111/j.1600-079X.2005.00269.x; Simopoulos AP, 2001, J NUTR, V131, p3065S, DOI 10.1093/jn/131.11.3065S; Simpson B. B, 1986, EC BOT PLANTS OUR WO; Sprenger J., 1999, Cytologia (Tokyo), V64, P209; Tamura H, 2009, FERTIL STERIL, V92, P328, DOI 10.1016/j.fertnstert.2008.05.016; Tan DX, 2007, PLANT SIGNAL BEHAV, V2, P514, DOI 10.4161/psb.2.6.4639; Tan DX, 1999, LIFE SCI, V65, P2523, DOI 10.1016/S0024-3205(99)00519-6; Trichopoulou A, 2000, CANCER EPIDEM BIOMAR, V9, P869; Van Tassel DL, 2001, J PINEAL RES, V31, P8, DOI 10.1034/j.1600-079X.2001.310102.x; Visioli F, 2004, EUR J CANCER PREV, V13, P337, DOI 10.1097/01.cej.0000137513.71845.f6</t>
  </si>
  <si>
    <t>Afreen F, 2006, J PINEAL RES, V41, P108, DOI 10.1111/j.1600-079X.2006.00337.x; Alonso-Alvarez C, 2008, J EVOLUTION BIOL, V21, P1789, DOI 10.1111/j.1420-9101.2008.01591.x; AMES BN, 1993, P NATL ACAD SCI USA, V90, P7915, DOI 10.1073/pnas.90.17.7915; Anderson RM, 2009, TOXICOL PATHOL, V37, P47, DOI 10.1177/0192623308329476; Anisimov VN, 1997, MECH AGEING DEV, V97, P81, DOI 10.1016/S0047-6374(97)01897-6; Anisimov VN, 2001, J GERONTOL A-BIOL, V56, pB311, DOI 10.1093/gerona/56.7.B311; Antolin I, 1997, J PINEAL RES, V23, P182, DOI 10.1111/j.1600-079X.1997.tb00353.x; ARMSTRONG SM, 1991, MED HYPOTHESES, V34, P300, DOI 10.1016/0306-9877(91)90046-2; Arnao MB, 2009, J PINEAL RES, V46, P58, DOI 10.1111/j.1600-079X.2008.00625.x; Arnao MB, 2006, PLANT SIGNAL BEHAV, V1, P89, DOI 10.4161/psb.1.3.2640; Arnao MB, 2009, J PINEAL RES, V46, P295, DOI 10.1111/j.1600-079X.2008.00660.x; Balzer I, 2000, REDOX STATE AND CIRCADIAN RHYTHMS, P95; BANERJEE S, 1973, EXP CELL RES, V78, P314, DOI 10.1016/0014-4827(73)90074-8; BANERJEE S, 1972, J PROTOZOOL, V19, P108, DOI 10.1111/j.1550-7408.1972.tb03423.x; Beckman KB, 1997, J BIOL CHEM, V272, P19633, DOI 10.1074/jbc.272.32.19633; Behrmann G, 1997, BIOMETEOROLOGY, V14, P258; Benot S, 1999, J PINEAL RES, V27, P59, DOI 10.1111/j.1600-079X.1999.tb00597.x; Berchner-Pfannschmidt U, 2008, J PINEAL RES, V45, P489, DOI 10.1111/j.1600-079X.2008.00622.x; Bertrand S, 2006, J EXP BIOL, V209, P4414, DOI 10.1242/jeb.02540; Bilici D, 2002, PHARMACOL RES, V46, P133, DOI 10.1016/S1043-6618(02)00089-0; BITTMAN EL, 1983, ENDOCRINOLOGY, V113, P2276, DOI 10.1210/endo-113-6-2276; Bonilla E, 2004, J PINEAL RES, V36, P73, DOI 10.1046/j.1600-079X.2003.00105.x; Bonilla E, 2002, EXP GERONTOL, V37, P629, DOI 10.1016/S0531-5565(01)00229-7; Bromme HJ, 2008, J PINEAL RES, V44, P366, DOI 10.1111/j.1600-079X.2007.00536.x; Brotto LA, 2001, NEUROREPORT, V12, P3465, DOI 10.1097/00001756-200111160-00018; Bruno VA, 2005, NEUROSCI LETT, V389, P169, DOI 10.1016/j.neulet.2005.07.041; Burkhardt S, 2001, J AGR FOOD CHEM, V49, P4898, DOI 10.1021/jf010321+; Bustos-Obregon E., 2005, Italian Journal of Anatomy and Embryology, V110, P159; Cabrera J, 2000, NEUROPHARMACOLOGY, V39, P507, DOI 10.1016/S0028-3908(99)00128-8; CALLEBERT J, 1991, ADV PINEAL, V5, P81; Cardinali DP, 2008, NEUROIMMUNOMODULAT, V15, P272, DOI 10.1159/000156470; Carrillo-Vico A, 2006, CURR OPIN INVEST DR, V7, P423; Carrillo-Vico A, 2005, ENDOCRINE, V27, P189, DOI 10.1385/ENDO:27:2:189; CARTER DS, 1983, ENDOCRINOLOGY, V113, P1261, DOI 10.1210/endo-113-4-1261; CASAO A, 2008, REPROD DOME IN PRESS; Ceraulo L, 1999, J PINEAL RES, V26, P108, DOI 10.1111/j.1600-079X.1999.tb00570.x; CHEN HJ, 1981, NEUROENDOCRINOLOGY, V33, P43, DOI 10.1159/000123198; Chen YH, 2006, J PINEAL RES, V40, P40, DOI 10.1111/j.1600-079X.2005.00274.x; CHIK CL, 1987, ACTA ENDOCRINOL-COP, V115, P507, DOI 10.1530/acta.0.1150507; Conti A, 2002, TREATISE ON PINEAL GLAND AND MELATONIN, P105; Coon SL, 2006, MOL CELL ENDOCRINOL, V252, P2, DOI 10.1016/j.mce.2006.03.039; Crespo E, 1999, FASEB J, V13, P1537; Cuzzocrea S, 1999, FASEB J, V13, P1930; Cuzzocrea S, 2000, J PINEAL RES, V28, P52, DOI 10.1034/j.1600-079x.2000.280108.x; Cuzzocrea S, 1998, J PINEAL RES, V25, P24, DOI 10.1111/j.1600-079X.1998.tb00382.x; De Butte M, 2007, NEUROBIOL AGING, V28, P306, DOI 10.1016/j.neurobiolaging.2005.12.004; Delgadillo JA, 2001, J ANIM SCI, V79, P2245; Demas GE, 1998, J BIOL RHYTHM, V13, P253, DOI 10.1177/074873098129000093; Dong GG, 2008, CURR OPIN MICROBIOL, V11, P541, DOI 10.1016/j.mib.2008.10.003; Drago F, 2000, BRAIN RES, V878, P98, DOI 10.1016/S0006-8993(00)02715-3; Du Pasquier L, 2000, IMMUNOL REV, V175, P201, DOI 10.1034/j.1600-065X.2000.017501.x; DUBBELS R, 1995, J PINEAL RES, V18, P28, DOI 10.1111/j.1600-079X.1995.tb00136.x; Escames G, 2003, FASEB J, V17, P932, DOI 10.1096/fj.02-0692fje; EVERITT AV, 1995, MECH AGEING DEV, V78, P39, DOI 10.1016/0047-6374(94)01514-M; Fernandez-Panchon MS, 2008, CRIT REV FOOD SCI, V48, P649, DOI 10.1080/10408390701761845; Fischer TW, 2008, J PINEAL RES, V44, P1, DOI 10.1111/j.1600-079X.2007.00512.x; Fuhrberg B, 1997, BIOL RHYTHM RES, V28, P144, DOI 10.1076/brhm.28.1.144.12978; Galijasevic S, 2008, BIOCHEMISTRY-US, V47, P2668, DOI 10.1021/bi702016q; Ganguly S, 2001, P NATL ACAD SCI USA, V98, P8083, DOI 10.1073/pnas.141118798; GAUDET SJ, 1993, J INVEST DERMATOL, V101, P660, DOI 10.1111/1523-1747.ep12371672; Gitto E, 2001, PEDIATR RES, V50, P756, DOI 10.1203/00006450-200112000-00021; Gitto E, 2009, J PINEAL RES, V46, P128, DOI 10.1111/j.1600-079X.2008.00649.x; Guerrero Juan M., 2002, Current Topics in Medicinal Chemistry, V2, P167, DOI 10.2174/1568026023394335; Haldar C., 1997, Indian Journal of Experimental Biology, V35, P594; Hardeland R, 1999, REPROD NUTR DEV, V39, P399, DOI 10.1051/rnd:19990311; Hardeland R, 2006, INT J BIOCHEM CELL B, V38, P313, DOI 10.1016/j.biocel.2005.08.020; HARDELAND R, 1995, J PINEAL RES, V18, P104, DOI 10.1111/j.1600-079X.1995.tb00147.x; Hardeland R, 2003, J PINEAL RES, V34, P233, DOI 10.1034/j.1600-079X.2003.00040.x; Hardeland R, 2008, CELL MOL LIFE SCI, V65, P2001, DOI 10.1007/s00018-008-8001-x; Hardeland R, 2005, ENDOCRINE, V27, P119, DOI 10.1385/ENDO:27:2:119; HARDELAND R, 2001, ACTIONS REDOX PROPER, P70; HARDELAND R, 1996, TREND COMPAR BIOCHEM, V2, P25; Hardeland R., 1993, CHRONOBIOLOGY CHRONO, P113; Hardeland R., 2007, FUNCT PLANT SCI BIOT, V1, P32; Hardeland Ruediger, 2007, Central Nervous System Agents in Medicinal Chemistry, V7, P289, DOI 10.2174/187152407783220823; Hardeland R, 2009, BIOFACTORS, V35, P183, DOI 10.1002/biof.23; HARMAN D, 1991, P NATL ACAD SCI USA, V88, P5360, DOI 10.1073/pnas.88.12.5360; HARMAN D, 1992, MUTAT RES, V275, P257, DOI 10.1016/0921-8734(92)90030-S; HATTORI A, 1995, BIOCHEM MOL BIOL INT, V35, P627; Henden Thale, 1992, Biological Signals, V1, P34; Hernandez-Ruiz J, 2005, J PINEAL RES, V39, P137, DOI 10.1111/j.1600-079X.2005.00226.x; HOFFMAN RA, 1965, SCIENCE, V148, P1609, DOI 10.1126/science.148.3677.1609; HOFFMAN RA, 1965, NATURE, V207, P658, DOI 10.1038/207658a0; HUETHER G, 1993, EXPERIENTIA, V49, P665, DOI 10.1007/BF01923948; IGUCHI H, 1982, J CLIN ENDOCR METAB, V55, P27, DOI 10.1210/jcem-55-1-27; Iriti M, 2009, J PINEAL RES, V46, P353, DOI 10.1111/j.1600-079X.2008.00616.x; JACKSON WT, 1969, J CELL SCI, V5, P745; JANG HY, 2009, J PINEAL RE IN PRESS; Jansen R, 2005, FASEB J, V19, P848, DOI 10.1096/fj.04-2874fje; Jaworek J, 2003, J PINEAL RES, V34, P40, DOI 10.1034/j.1600-079X.2003.02937.x; Jayaweera MW, 2004, WATER SCI TECHNOL, V50, P217; Johnson CH, 2008, SCIENCE, V322, P697, DOI 10.1126/science.1150451; Jou MJ, 2007, J PINEAL RES, V43, P389, DOI 10.1111/j.1600-079X.2007.00490.x; Kang JT, 2009, J PINEAL RES, V46, P22, DOI 10.1111/j.1600-079X.2008.00602.x; Kara H, 2007, BIOL TRACE ELEM RES, V120, P205, DOI 10.1007/s12011-007-8019-1; Kitayama Y, 2008, GENE DEV, V22, P1513, DOI 10.1101/gad.1661808; Klein DC, 2007, J BIOL CHEM, V282, P4233, DOI 10.1074/jbc.R600036200; Klein DC, 2004, J BIOL RHYTHM, V19, P264, DOI 10.1177/0748730404267340; Kolar J, 1999, ADV EXP MED BIOL, V460, P391; Korkmaz A, 2008, MINI-REV MED CHEM, V8, P1144, DOI 10.2174/138955708785909925; Krieger-Liszkay A, 2005, J EXP BOT, V56, P337, DOI 10.1093/jxb/erh237; Lei XY, 2004, J PINEAL RES, V36, P126, DOI 10.1046/j.1600-079X.2003.00106.x; LENZ SP, 1995, INT J IMMUNOPHARMACO, V17, P581, DOI 10.1016/0192-0561(95)00032-W; LERNER AB, 1958, J AM CHEM SOC, V80, P2587, DOI 10.1021/ja01543a060; Litovka I H, 2008, Fiziol Zh, V54, P69; Lopez-Burillo S, 2003, J PINEAL RES, V34, P178, DOI 10.1034/j.1600-079X.2003.00025.x; Lu T, 2008, BRIT J PHARMACOL, V154, P1308, DOI 10.1038/bjp.2008.173; Ma XC, 2008, ENDOCRINOLOGY, V149, P1869, DOI 10.1210/en.2007-1412; MACAS M, 2003, EUROPEAN J BIOCH, V270, P832; MacGibbon MF, 2001, J GERONTOL A-BIOL, V56, pB21, DOI 10.1093/gerona/56.1.B21; Macias M, 1999, J PINEAL RES, V27, P86, DOI 10.1111/j.1600-079X.1999.tb00601.x; MAESTRONI GJM, 1993, J PINEAL RES, V14, P1, DOI 10.1111/j.1600-079X.1993.tb00478.x; Maharaj DS, 2005, J PHARM PHARMACOL, V57, P877, DOI 10.1211/0022357056424; Maharaj DS, 2006, J NEUROCHEM, V96, P78, DOI 10.1111/j.1471-4159.2005.03532.x; Mahlberg R, 2006, PSYCHONEUROENDOCRINO, V31, P634, DOI 10.1016/j.psyneuen.2006.01.009; MALM OJ, 1959, ACTA ENDOCRINOL-COP, V30, P22, DOI 10.1530/acta.0.0300022; Manchester LC, 2000, LIFE SCI, V67, P3023, DOI 10.1016/S0024-3205(00)00896-1; Manchester LC, 1995, CELL MOL BIOL RES, V41, P391; Manda K, 2007, J PINEAL RES, V42, P386, DOI 10.1111/j.1600-079X.2007.00432.x; Manjunatha BM, 2009, REPROD DOMEST ANIM, V44, P12, DOI 10.1111/j.1439-0531.2007.00982.x; Markus RP, 2007, NEUROIMMUNOMODULAT, V14, P126, DOI 10.1159/000110635; Martin LB, 2008, PHILOS T R SOC B, V363, P321, DOI 10.1098/rstb.2007.2142; Masoro Edward J., 2007, V35, P1; Matsubara E, 2003, J NEUROCHEM, V85, P1101, DOI 10.1046/j.1471-4159.2003.01654.x; Mattison JA, 2003, EXP GERONTOL, V38, P35, DOI 10.1016/S0531-5565(02)00146-8; Mayo JC, 2005, J NEUROIMMUNOL, V165, P139, DOI 10.1016/j.jneuroim.2005.05.002; MENAKER M, 1985, CIBA F SYMP, V117, P78; Mendoza J, 2005, J NEUROSCI, V25, P1514, DOI 10.1523/JNEUROSCI.4397-04.2005; MENENDEZPELAEZ A, 1993, J CELL BIOCHEM, V53, P373, DOI 10.1002/jcb.240530415; Munch M, 2005, NEUROBIOL AGING, V26, P1307, DOI 10.1016/j.neurobiolaging.2005.03.004; Murch SJ, 2004, PLANT CELL REP, V23, P419, DOI 10.1007/s00299-004-0862-3; Murch SJ, 2000, PLANT CELL REP, V19, P698, DOI 10.1007/s002990000206; NAIR NPV, 1986, BIOL PSYCHIAT, V21, P141, DOI 10.1016/0006-3223(86)90141-1; Nelson RJ, 1996, Q REV BIOL, V71, P511, DOI 10.1086/419555; Nelson RJ, 1999, REPROD NUTR DEV, V39, P383, DOI 10.1051/rnd:19990310; Nelson RJ, 2000, ANN NY ACAD SCI, V917, P404; Nieuwenhuizen AG, 1999, PHYSIOL BEHAV, V65, P671; NORDLUND JJ, 1977, J CLIN ENDOCR METAB, V45, P768, DOI 10.1210/jcem-45-4-768; Nunes OD, 2008, J PINEAL RES, V44, P373, DOI 10.1111/j.1600-079X.2007.00538.x; OAKNINBENDAHAN S, 1995, NEUROREPORT, V6, P785, DOI 10.1097/00001756-199503270-00020; Olson VA, 1998, TRENDS ECOL EVOL, V13, P510, DOI 10.1016/S0169-5347(98)01484-0; Pandi-Perumal SR, 2006, FEBS J, V273, P2813, DOI 10.1111/j.1742-4658.2006.05322.x; PANG SF, 1984, J EXP ZOOL, V229, P41, DOI 10.1002/jez.1402290106; Papis K, 2007, J PINEAL RES, V43, P321, DOI 10.1111/j.1600-079X.2007.00479.x; Paredes SD, 2009, J EXP BOT, V60, P57, DOI 10.1093/jxb/ern284; PELHAM RW, 1975, ENDOCRINOLOGY, V96, P543, DOI 10.1210/endo-96-2-543; Perreau VM, 2007, J NEUROIMMUNOL, V182, P22, DOI 10.1016/j.jneuroim.2006.09.005; Peters A, 2004, J EVOLUTION BIOL, V17, P1111, DOI 10.1111/j.1420-9101.2004.00743.x; Peyrot F, 2008, J PINEAL RES, V45, P235, DOI 10.1111/j.1600-079X.2008.00580.x; PIERPAOLI W, 1994, P NATL ACAD SCI USA, V91, P787, DOI 10.1073/pnas.91.2.787; Pierpaoli W, 1991, Aging (Milano), V3, P99; Poeggeler B, 2005, ENDOCRINE, V27, P201, DOI 10.1385/ENDO:27:2:201; POEGGELER B, 1993, J PINEAL RES, V14, P151, DOI 10.1111/j.1600-079X.1993.tb00498.x; POGGELER B, 1991, NATURWISSENSCHAFTEN, V78, P268, DOI 10.1007/BF01134354; Prendergast BJ, 2003, J BIOL RHYTHM, V18, P51, DOI 10.1177/0748730402239676; Qi WB, 2000, ENVIRON HEALTH PERSP, V108, P399, DOI 10.2307/3454379; Ramsey JJ, 2000, EXP GERONTOL, V35, P1131, DOI 10.1016/S0531-5565(00)00166-2; Reiter R, 1997, LIFE SCI, V60, P2255, DOI 10.1016/S0024-3205(97)00030-1; Reiter RJ, 2007, ADV MED SCI-POLAND, V52, P11; Reiter RJ, 2008, ADV MED SCI-POLAND, V53, P119, DOI 10.2478/v10039-008-0032-x; Reiter R J, 1980, Endocr Rev, V1, P109; REITER RJ, 1991, ENDOCR REV, V12, P151, DOI 10.1210/edrv-12-2-151; Reiter RJ, 1996, ANN NY ACAD SCI, V786, P362; REITER RJ, 1981, ENDOCRINOLOGY, V109, P1295, DOI 10.1210/endo-109-4-1295; REITER RJ, 1980, SCIENCE, V210, P1372, DOI 10.1126/science.7434032; REITER RJ, 1980, PEPTIDES, V1, P69, DOI 10.1016/0196-9781(80)90104-7; REITER RJ, 1973, ENDOCRINOLOGY, V92, P423, DOI 10.1210/endo-92-2-423; REITER RJ, 1992, BIOESSAYS, V14, P169, DOI 10.1002/bies.950140307; Reiter RJ, 2001, NUTR REV, V59, P286, DOI 10.1111/j.1753-4887.2001.tb07018.x; Reiter RJ, 2000, ANN NY ACAD SCI, V917, P376; REITER RJ, 1991, MOL CELL ENDOCRINOL, V79, pC153, DOI 10.1016/0303-7207(91)90087-9; REITER RJ, 1974, NEUROENDOCRINOLOGY, V14, P310, DOI 10.1159/000122274; Reiter Russel J, 2007, World Rev Nutr Diet, V97, P211, DOI 10.1159/000097917; Reppert SM, 1997, J BIOL RHYTHM, V12, P528, DOI 10.1177/074873049701200606; Rodriguez MI, 2008, EXP GERONTOL, V43, P749, DOI 10.1016/j.exger.2008.04.003; Rosen J, 2006, J PINEAL RES, V41, P374, DOI 10.1111/j.1600-079X.2006.00379.x; Roth GS, 2002, HORM METAB RES, V34, P378, DOI 10.1055/s-2002-33469; Roth GS, 2001, ANN NY ACAD SCI, V928, P305; Roth GS, 2001, J CLIN ENDOCR METAB, V86, P3292, DOI 10.1210/jc.86.7.3292; SACK RL, 1986, J PINEAL RES, V3, P379, DOI 10.1111/j.1600-079X.1986.tb00760.x; Sarabia L, 2009, ECOTOX ENVIRON SAFE, V72, P663, DOI 10.1016/j.ecoenv.2008.04.023; Schaefer M, 2009, J PINEAL RES, V46, P49, DOI 10.1111/j.1600-079X.2008.00614.x; Semak I, 2008, J PINEAL RES, V45, P515, DOI 10.1111/j.1600-079X.2008.00630.x; Semercioz A, 2003, NEUROENDOCRINOL LETT, V24, P86; SEWERYNEK E, 1995, J CELL BIOCHEM, V58, P436, DOI 10.1002/jcb.240580406; Shiu SYW, 2007, J PINEAL RES, V43, P1, DOI 10.1111/j.1600-079X.2007.00451.x; Skold HN, 2008, HORM BEHAV, V54, P549, DOI 10.1016/j.yhbeh.2008.05.018; Slominski A, 2008, TRENDS ENDOCRIN MET, V19, P17, DOI 10.1016/j.tem.2007.10.007; SLUNGAARD A, 1991, J EXP MED, V173, P117, DOI 10.1084/jem.173.1.117; Sprenger J., 1999, Cytologia (Tokyo), V64, P209; SPRENGER J, 1997, BIOL RHYTHMS ANTIOXI, P116; Srinivasan V, 2008, NEUROIMMUNOMODULAT, V15, P93, DOI 10.1159/000148191; STOKKAN KA, 1991, BRAIN RES, V545, P66, DOI 10.1016/0006-8993(91)91270-B; Szczepanik A, 2007, J PHYSIOL PHARMACOL, V58, P115; Tamura H, 2008, J PINEAL RES, V44, P280, DOI 10.1111/j.1600-079X.2007.00524.X; Tan DX, 2007, J PINEAL RES, V42, P28, DOI 10.1111/j.1600-079X.2006.00407.x; Tan DX, 2007, FASEB J, V21, P1724, DOI 10.1096/fj.06-7745com; Tan Dun-Xian, 2002, Current Topics in Medicinal Chemistry, V2, P181, DOI 10.2174/1568026023394443; Tan DX, 2007, PLANT SIGNAL BEHAV, V2, P514, DOI 10.4161/psb.2.6.4639; Tan DX, 2001, FASEB J, V15, P2294; Tan DX, 2003, J PINEAL RES, V34, P75, DOI 10.1034/j.1600-079X.2003.02111.x; Tan DX, 2003, J PINEAL RES, V34, P249, DOI 10.1034/j.1600-079X.2003.00037.x; Tan DX, 2000, BIOL SIGNAL RECEPT, V9, P137; Tekbas OF, 2008, J PINEAL RES, V44, P222, DOI 10.1111/j.1600-079X.2007.00516.x; Thomas JN, 1997, J PINEAL RES, V23, P123, DOI 10.1111/j.1600-079X.1997.tb00344.x; TOUITOU Y, 1981, J ENDOCRINOL, V91, P467, DOI 10.1677/joe.0.0910467; Trivedy RK, 2002, WATER SCI TECHNOL, V45, P329; Upadhyay RK, 2009, CR BIOL, V332, P623, DOI 10.1016/j.crvi.2009.03.001; Voznesenskaya T, 2007, REPROD BIOL, V7, P207; Zeitzer JM, 1999, AM J MED, V107, P432, DOI 10.1016/S0002-9343(99)00266-1; Zhdanova IV, 2008, BRAIN RES BULL, V75, P433, DOI 10.1016/j.brainresbull.2007.10.053; Zhou JN, 2003, J PINEAL RES, V34, P11, DOI 10.1034/j.1600-079X.2003.01897.x; Zisapel N, 2007, CELL MOL LIFE SCI, V64, P1174, DOI 10.1007/s00018-007-6529-9; Zwollo P, 2008, DEV COMP IMMUNOL, V32, P1482, DOI 10.1016/j.dci.2008.06.008</t>
  </si>
  <si>
    <t>Angers K, 2003, PHYSIOL BEHAV, V80, P9, DOI 10.1016/S0031-9384(03)00215-4; ARENDT J, 1992, BRIT J PSYCHIAT, V161, P361, DOI 10.1192/bjp.161.3.361; Arnao MB, 2007, J PINEAL RES, V42, P147, DOI 10.1111/j.1600-079X.2006.00396.x; Bubenik GA, 2002, DIGEST DIS SCI, V47, P2336, DOI 10.1023/A:1020107915919; Burkhardt S, 2001, J AGR FOOD CHEM, V49, P4898, DOI 10.1021/jf010321+; Cantos E, 2000, J AGR FOOD CHEM, V48, P4606, DOI 10.1021/jf0002948; Cao J, 2006, J CHROMATOGR A, V1134, P333, DOI 10.1016/j.chroma.2006.09.079; Chen GF, 2003, LIFE SCI, V73, P19, DOI 10.1016/S0024-3205(03)00252-2; Conti A, 2002, TREATISE ON PINEAL GLAND AND MELATONIN, P105; de la Puerta C, 2007, FOOD CHEM, V104, P609, DOI 10.1016/j.foodchem.2006.12.010; Dopfel RP, 2007, CANCER DETECT PREV, V31, P140, DOI 10.1016/j.cdp.2007.02.001; DUBBELS R, 1995, J PINEAL RES, V18, P28, DOI 10.1111/j.1600-079X.1995.tb00136.x; Eriksson K, 2003, J CHROMATOGR B, V794, P115, DOI 10.1016/S1570-0232(03)00425-2; Fourtillan JB, 2000, BIOPHARM DRUG DISPOS, V21, P15, DOI 10.1002/1099-081X(200001)21:1&lt;15::AID-BDD215&gt;3.0.CO;2-H; Garau C, 2006, EXP GERONTOL, V41, P430, DOI 10.1016/j.exger.2006.02.003; Guerrero J. M., 2008, FOOD CHEM, DOI [10.1016/j.foodchem.2008.02.007, DOI 10.1016/J.FOODCHEM.2008.02.007]; Hardeland R, 1999, REPROD NUTR DEV, V39, P399, DOI 10.1051/rnd:19990311; Hardeland R, 2003, J PINEAL RES, V34, P233, DOI 10.1034/j.1600-079X.2003.00040.x; Hardeland Rudiger, 2005, Nutr Metab (Lond), V2, P22, DOI 10.1186/1743-7075-2-22; HATTORI A, 1995, BIOCHEM MOL BIOL INT, V35, P627; Hernandez-Ruiz J, 2004, PLANTA, V220, P140, DOI 10.1007/s00425-004-1317-3; Hernandez-Ruiz J, 2008, PLANT GROWTH REGUL, V55, P29, DOI 10.1007/s10725-008-9254-y; Herraiz T, 2004, FREE RADICAL RES, V38, P323, DOI 10.1080/10611860310001648167; Herrero MJ, 2007, J COMP PHYSIOL B, V177, P319, DOI 10.1007/s00360-006-0131-6; Hoenicke K, 2001, J AGR FOOD CHEM, V49, P5494, DOI 10.1021/jf010575v; Iriti M, 2006, J SCI FOOD AGR, V86, P1432, DOI 10.1002/jsfa.2537; Karbownik M, 2001, INT J BIOCHEM CELL B, V33, P735, DOI 10.1016/S1357-2725(01)00059-0; KENNAWAY DJ, 1977, ENDOCRINOLOGY, V101, P119, DOI 10.1210/endo-101-1-119; Kolar J, 2005, J PINEAL RES, V39, P333, DOI 10.1111/j.1600-079X.2005.00276.x; Kollmann MT, 2008, DOMEST ANIM ENDOCRIN, V34, P14, DOI 10.1016/j.domaniend.2006.09.005; Lopez-Olmeda JF, 2006, COMP BIOCHEM PHYS A, V144, P180, DOI 10.1016/j.cbpa.2006.02.031; Lu JZ, 2002, ANAL CHIM ACTA, V455, P193, DOI 10.1016/S0003-2670(01)01603-8; Manchester LC, 2000, LIFE SCI, V67, P3023, DOI 10.1016/S0024-3205(00)00896-1; MCINTYRE IM, 1987, J PINEAL RES, V4, P177, DOI 10.1111/j.1600-079X.1987.tb00854.x; Murch SJ, 1997, LANCET, V350, P1598, DOI 10.1016/S0140-6736(05)64014-7; Mustonen AM, 2002, J ENDOCRINOL INVEST, V25, P716, DOI 10.1007/BF03345106; Nagata C, 2005, CANCER EPIDEM BIOMAR, V14, P1333, DOI 10.1158/1055-9965.EPI-04-0915; Nogues MR, 2006, J PINEAL RES, V41, P142, DOI 10.1111/j.1600-079X.2006.00344.x; ORTEGA RM, 2007, DIAL PROGAMA EVALUAC; Pape C, 2006, J PINEAL RES, V41, P157, DOI 10.1111/j.1600-079X.2006.00348.x; Pinillos ML, 2001, PHYSIOL BEHAV, V72, P629, DOI 10.1016/S0031-9384(00)00399-1; POEGGELER B, 1993, J PINEAL RES, V14, P151, DOI 10.1111/j.1600-079X.1993.tb00498.x; Prabhakar C, 1999, ORG PROCESS RES DEV, V3, P155, DOI 10.1021/op9800820; Prunet-Marcassus B, 2003, ENDOCRINOLOGY, V144, P5347, DOI 10.1210/en.2003-0693; Reiter RJ, 2005, NUTRITION, V21, P920, DOI 10.1016/j.nut.2005.02.005; Reiter Russel J, 2007, World Rev Nutr Diet, V97, P211, DOI 10.1159/000097917; ROGGERO JP, 1995, SCI ALIMENT, V15, P411; Rolcik J, 2002, J CHROMATOGR B, V775, P9; Sanchez-Mateos S, 2007, MATURITAS, V58, P91, DOI 10.1016/j.maturitas.2007.06.006; Scheer FAJL, 2004, HYPERTENSION, V43, P192, DOI 10.1161/01.HYP.0000113293.15186.3b; Schernhammer ES, 2005, J NATL CANCER I, V97, P1084, DOI 10.1093/jnci/dji190; Simonin G, 1999, J PHARMACEUT BIOMED, V21, P591, DOI 10.1016/S0731-7085(99)00150-8; Tan DX, 2007, J PINEAL RES, V42, P28, DOI 10.1111/j.1600-079X.2006.00407.x; Tan DX, 2007, FASEB J, V21, P1724, DOI 10.1096/fj.06-7745com; Tan DX, 2007, PLANT SIGNAL BEHAV, V2, P514, DOI 10.4161/psb.2.6.4639; Tan DX, 2000, FREE RADICAL BIO MED, V29, P1177, DOI 10.1016/S0891-5849(00)00435-4; Van Tassel DL, 2001, J PINEAL RES, V31, P8, DOI 10.1034/j.1600-079X.2001.310102.x; Van Tassel DL, 2001, J PINEAL RES, V31, P1, DOI 10.1034/j.1600-079X.2001.310101.x; Vitale AA, 1996, J CHROMATOGR B, V681, P381, DOI 10.1016/0378-4347(96)00051-5; Yang SM, 2002, J PHARMACEUT BIOMED, V30, P781, DOI 10.1016/S0731-7085(02)00387-4</t>
  </si>
  <si>
    <t>Afreen F, 2006, J PINEAL RES, V41, P108, DOI 10.1111/j.1600-079X.2006.00337.x; Allegra M, 2003, J PINEAL RES, V34, P1, DOI 10.1034/j.1600-079X.2003.02112.x; Apel K, 2004, ANNU REV PLANT BIOL, V55, P373, DOI 10.1146/annurev.arplant.55.031903.141701; Arnao MB, 2007, J PINEAL RES, V42, P147, DOI 10.1111/j.1600-079X.2006.00396.x; Arnao MB, 2006, PLANT SIGNAL BEHAV, V1, P89, DOI 10.4161/psb.1.3.2640; Baluska F, 2005, TRENDS PLANT SCI, V10, P106, DOI 10.1016/j.tplants.2005.01.002; Baluska F, 2003, TRENDS CELL BIOL, V13, P282, DOI 10.1016/S0962-8924(03)00084-9; Baluska F, 2004, BIOLOGIA, V59, P7; Balzer I, 1996, BOT ACTA, V109, P180, DOI 10.1111/j.1438-8677.1996.tb00560.x; BALZER I, 1993, MELATONIN PINEAL GLA; Bauly JM, 2000, PLANT PHYSIOL, V124, P1229, DOI 10.1104/pp.124.3.1229; Brenner ED, 2006, TRENDS PLANT SCI, V11, P413, DOI 10.1016/j.tplants.2006.06.009; Burkhardt S, 2001, J AGR FOOD CHEM, V49, P4898, DOI 10.1021/jf010321+; Caniato R, 2003, ADV EXP MED BIOL, V527, P593; Cano A, 2003, ANAL BIOANAL CHEM, V376, P33, DOI 10.1007/s00216-003-1848-7; Cardinali D P, 1998, Sleep Med Rev, V2, P175, DOI 10.1016/S1087-0792(98)90020-X; Chen GF, 2003, LIFE SCI, V73, P19, DOI 10.1016/S0024-3205(03)00252-2; Cole IB, 2008, PLANTA MED, V74, P474, DOI 10.1055/s-2008-1034358; de la Puerta C, 2007, FOOD CHEM, V104, P609, DOI 10.1016/j.foodchem.2006.12.010; DUBBELS R, 1995, J PINEAL RES, V18, P28, DOI 10.1111/j.1600-079X.1995.tb00136.x; Facchini PJ, 2000, PHYTOCHEMISTRY, V54, P121, DOI 10.1016/S0031-9422(00)00050-9; FELLE H, 1991, BIOCHIM BIOPHYS ACTA, V1064, P199, DOI 10.1016/0005-2736(91)90302-O; Foyer CH, 2005, PLANT CELL ENVIRON, V28, P1056, DOI 10.1111/j.1365-3040.2005.01327.x; Ganguly S, 2001, J BIOL CHEM, V276, P47239, DOI 10.1074/jbc.M107222200; GROSSE W, 1982, PHYTOCHEMISTRY, V21, P819; HARDELAND R, 1995, J PINEAL RES, V18, P104, DOI 10.1111/j.1600-079X.1995.tb00147.x; Hardeland R, 2003, J PINEAL RES, V34, P233, DOI 10.1034/j.1600-079X.2003.00040.x; HARDELAND R, 1993, EXPERIENTIA, V49, P614, DOI 10.1007/BF01923941; HARDELAND R, 1993, TRENDS COMP BIOCH PH, V1, P71; Hardeland Rudiger, 2005, Nutr Metab (Lond), V2, P22, DOI 10.1186/1743-7075-2-22; HATTORI A, 1995, BIOCHEM MOL BIOL INT, V35, P627; Hernandez-Ruiz J, 2005, J PINEAL RES, V39, P137, DOI 10.1111/j.1600-079X.2005.00226.x; Hernandez-Ruiz J, 2004, PLANTA, V220, P140, DOI 10.1007/s00425-004-1317-3; Hosseinian FS, 2008, FOOD CHEM, V109, P916, DOI 10.1016/j.foodchem.2007.12.083; Jones MPA, 2007, PLANT CELL REP, V26, P1481, DOI 10.1007/s00299-007-0357-0; KANG K, 2008, PLANT SIGN IN PRESS, V3; Kang S, 2007, PLANT CELL REP, V26, P2009, DOI 10.1007/s00299-007-0405-9; Kawano T, 2001, BIOCHEM BIOPH RES CO, V288, P546, DOI 10.1006/bbrc.2001.5800; Kladna A, 2003, FREE RADICAL BIO MED, V34, P1544, DOI 10.1016/S0891-5849(03)00180-1; Kolar J, 1997, PHYTOCHEMISTRY, V44, P1407, DOI 10.1016/S0031-9422(96)00568-7; Kolar J, 2005, J PINEAL RES, V39, P333, DOI 10.1111/j.1600-079X.2005.00276.x; Kolar J, 2003, PHYSIOL PLANTARUM, V118, P605, DOI 10.1034/j.1399-3054.2003.00114.x; Laloi C, 2004, CURR OPIN PLANT BIOL, V7, P323, DOI 10.1016/j.pbi.2004.03.005; Leon J, 2005, J PINEAL RES, V38, P1, DOI 10.1111/j.1600-079X.2004.00181.x; LERNER AB, 1958, J AM CHEM SOC, V80, P2587, DOI 10.1021/ja01543a060; Machackova I, 2002, RUSS J PLANT PHYSL+, V49, P451, DOI 10.1023/A:1016395405884; Macias M, 1999, J PINEAL RES, V27, P86, DOI 10.1111/j.1600-079X.1999.tb00601.x; Maldonado MD, 2007, J PINEAL RES, V42, P1, DOI 10.1111/j.1600-079X.2006.00376.x; Manchester LC, 2000, LIFE SCI, V67, P3023, DOI 10.1016/S0024-3205(00)00896-1; Meyer-Rochow VB, 2002, J PINEAL RES, V32, P275, DOI 10.1034/k.1600-079X.2002.01871.x; MULLER JL, 2002, PHYSIOL PLANTARUM, V115, P320; Murch SJ, 1997, LANCET, V350, P1598, DOI 10.1016/S0140-6736(05)64014-7; Murch SJ, 2002, IN VITRO CELL DEV-PL, V38, P531, DOI 10.1079/IVP2002333; Murch SJ, 2000, PLANT CELL REP, V19, P698, DOI 10.1007/s002990000206; Murch SJ, 2006, J PINEAL RES, V41, P284, DOI 10.1111/j.1600-079X.2006.00367.x; Normanly J, 1999, CURR OPIN PLANT BIOL, V2, P207, DOI 10.1016/S1369-5266(99)80037-5; Oracz K, 2007, PLANT J, V50, P452, DOI 10.1111/j.1365-313X.2007.03063.x; Pagnussat GC, 2004, PLANT PHYSIOL, V135, P279, DOI 10.1104/pp.103.038554; Pape C, 2006, J PINEAL RES, V41, P157, DOI 10.1111/j.1600-079X.2006.00348.x; Parry G, 2006, CURR OPIN CELL BIOL, V18, P152, DOI 10.1016/j.ceb.2006.02.001; Pasternak TP, 2002, PLANT PHYSIOL, V129, P1807, DOI 10.1104/pp.000810; Poeggeler B, 2002, J PINEAL RES, V33, P20, DOI 10.1034/j.1600-079X.2002.01873.x; Posmyk MM, 2008, J PINEAL RES, V45, P24, DOI 10.1111/j.1600-079X.2007.00552.x; REITER RJ, 1991, ENDOCR REV, V12, P151, DOI 10.1210/edrv-12-2-151; REITER RJ, 1995, J PINEAL RES, V18, P1, DOI 10.1111/j.1600-079X.1995.tb00133.x; Reiter Russel J, 2007, World Rev Nutr Diet, V97, P211, DOI 10.1159/000097917; Rodriguez C, 2004, J PINEAL RES, V36, P1, DOI 10.1046/j.1600-079X.2003.00092.x; ROSHCHINA VV, 2001, SCIENCE; Schlicht M, 2006, PLANT SIGNAL BEHAV, V1, P122, DOI 10.4161/psb.1.3.2759; Schroder P, 1999, ADV EXP MED BIOL, V467, P637; Sliwinski T, 2007, MUTAT RES-GEN TOX EN, V634, P220, DOI 10.1016/j.mrgentox.2007.07.013; Sprenger J., 1999, Cytologia (Tokyo), V64, P209; Steffens B, 2001, PLANT J, V27, P591, DOI 10.1046/j.1365-313X.2001.01103.x; Tan DX, 2007, J PINEAL RES, V42, P28, DOI 10.1111/j.1600-079X.2006.00407.x; Tan DX, 2007, FASEB J, V21, P1724, DOI 10.1096/fj.06-7745com; Tan Dun-Xian, 2002, Current Topics in Medicinal Chemistry, V2, P181, DOI 10.2174/1568026023394443; Tan DX, 2007, PLANT SIGNAL BEHAV, V2, P514, DOI 10.4161/psb.2.6.4639; Tan DX, 2003, J PINEAL RES, V34, P75, DOI 10.1034/j.1600-079X.2003.02111.x; Tan DX, 2000, BIOL SIGNAL RECEPT, V9, P137; Teixeira A, 2003, J PINEAL RES, V35, P262, DOI 10.1034/j.1600-079X.2003.00085.x; Terron MP, 2001, J PINEAL RES, V31, P95; Tsim ST, 1997, J CELL SCI, V110, P1387; Van Tassel DL, 2001, J PINEAL RES, V31, P8, DOI 10.1034/j.1600-079X.2001.310102.x; Van Tassel DL, 2001, J PINEAL RES, V31, P1, DOI 10.1034/j.1600-079X.2001.310101.x; Veenstra-VanderWeele J, 2000, EUR J PHARMACOL, V410, P165, DOI 10.1016/S0014-2999(00)00814-1; Wolf K, 2001, J PLANT PHYSIOL, V158, P1491, DOI 10.1078/0176-1617-00561; Yamagami M, 2004, PLANT PHYSIOL, V134, P735, DOI 10.1104/pp.103.031294</t>
  </si>
  <si>
    <t>Abourashed EA, 2004, PHYTOMEDICINE, V11, P633, DOI 10.1016/j.phymed.2004.03.005; Afreen F, 2006, J PINEAL RES, V41, P108, DOI 10.1111/j.1600-079X.2006.00337.x; Arnao MB, 2009, J PINEAL RES, V46, P58, DOI 10.1111/j.1600-079X.2008.00625.x; Arnao MB, 2006, PLANT SIGNAL BEHAV, V1, P89, DOI 10.4161/psb.1.3.2640; Arnao MB, 2009, PHYTOCHEM ANALYSIS, V20, P14, DOI 10.1002/pca.1083; ARNAO MB, 2007, L J PINEAL RES, V42, P147; Badria Farid A., 2002, Journal of Medicinal Food, V5, P153, DOI 10.1089/10966200260398189; Balzer I, 1996, BOT ACTA, V109, P180, DOI 10.1111/j.1438-8677.1996.tb00560.x; BALZER I, 1991, SCIENCE, V253, P795, DOI 10.1126/science.1876838; BALZER I, 1993, INT CONGR SER, V1017, P183; Balzer I., 1998, P C NEWS PLANT CHRON, P55; BENITEZKING G, 1993, EXPERIENTIA, V49, P635; Burkhardt S, 2001, J AGR FOOD CHEM, V49, P4898, DOI 10.1021/jf010321+; Butterweck V, 2007, J PHARM PHARMACOL, V59, P549, DOI 10.1211/jpp.59.4.0009; Caniato R, 2003, ADV EXP MED BIOL, V527, P593; Cao J, 2006, J CHROMATOGR A, V1134, P333, DOI 10.1016/j.chroma.2006.09.079; Chen GF, 2003, LIFE SCI, V73, P19, DOI 10.1016/S0024-3205(03)00252-2; Chen Q, 2009, J PLANT PHYSIOL, V166, P324, DOI 10.1016/j.jplph.2008.06.002; Cho MH, 2008, J FOOD SCI, V73, pS70, DOI 10.1111/j.1750-3841.2007.00607.x; de la Puerta C, 2007, FOOD CHEM, V104, P609, DOI 10.1016/j.foodchem.2006.12.010; DUBBELS R, 1995, J PINEAL RES, V18, P28, DOI 10.1111/j.1600-079X.1995.tb00136.x; Fuhrberg B, 1997, BIOL RHYTHM RES, V28, P144, DOI 10.1076/brhm.28.1.144.12978; Fuhrberg B, 1996, PLANTA, V200, P125; Guerrero J. M., 2008, FOOD CHEM, DOI [10.1016/j.foodchem.2008.02.007, DOI 10.1016/J.FOODCHEM.2008.02.007]; Hardeland R, 1999, REPROD NUTR DEV, V39, P399, DOI 10.1051/rnd:19990311; HARDELAND R, 1993, NEUROSCI BIOBEHAV R, V17, P347, DOI 10.1016/S0149-7634(05)80016-8; Hardeland R, 2003, J PINEAL RES, V34, P233, DOI 10.1034/j.1600-079X.2003.00040.x; Hardeland R, 2008, CELL MOL LIFE SCI, V65, P2001, DOI 10.1007/s00018-008-8001-x; HARDELAND R, 1993, EXPERIENTIA, V49, P614, DOI 10.1007/BF01923941; Hardeland R, 1997, INT J BIOMETEOROL, V41, P47, DOI 10.1007/s004840050053; HARDELAND R, 2001, ACTIONS REDOX PROPER, P70; Hardeland R, 1999, STUDIES ANTIOXIDANTS, P140; Hardeland R., 2007, FUNCT PLANT SCI BIOT, V1, P32; Hardeland Rudiger, 2005, Nutr Metab (Lond), V2, P22, DOI 10.1186/1743-7075-2-22; Hardeland Ruediger, 1996, P25; HATTORI A, 1995, BIOCHEM MOL BIOL INT, V35, P627; Hernandez-Ruiz J, 2005, J PINEAL RES, V39, P137, DOI 10.1111/j.1600-079X.2005.00226.x; Hernandez-Ruiz J, 2004, PLANTA, V220, P140, DOI 10.1007/s00425-004-1317-3; Hernandez-Ruiz J, 2008, PLANT GROWTH REGUL, V55, P29, DOI 10.1007/s10725-008-9254-y; Illnerova H., 1995, BIOL RHYTHM RES, V26, P406; Iriti M, 2006, MED HYPOTHESES, V67, P833, DOI 10.1016/j.mehy.2006.03.049; Iriti M, 2006, J SCI FOOD AGR, V86, P1432, DOI 10.1002/jsfa.2537; Iriti M, 2009, J PINEAL RES, V46, P353, DOI 10.1111/j.1600-079X.2008.00616.x; Jayaweera MW, 2004, WATER SCI TECHNOL, V50, P217; Jones MPA, 2007, PLANT CELL REP, V26, P1481, DOI 10.1007/s00299-007-0357-0; KATEKAR GF, 1979, PHYTOCHEMISTRY, V18, P223, DOI 10.1016/0031-9422(79)80059-X; Kolar J, 1997, PHYTOCHEMISTRY, V44, P1407, DOI 10.1016/S0031-9422(96)00568-7; Kolar J, 2005, J PINEAL RES, V39, P333, DOI 10.1111/j.1600-079X.2005.00276.x; Kolar J, 2003, PHYSIOL PLANTARUM, V118, P605, DOI 10.1034/j.1399-3054.2003.00114.x; Kolar J, 1999, ADV EXP MED BIOL, V460, P391; Kolar J, 1994, FLOWER NEWSL, V17, P53, DOI DOI 10.1111/J.1600-079X.2005.00276; Kolar J., 2001, ENDOCYT CELL RES, V14, P75; Lei XY, 2004, J PINEAL RES, V36, P126, DOI 10.1046/j.1600-079X.2003.00106.x; Lorenz M., 1998, P C NEWS PLANT CHRON, P42; Machackova I, 2002, RUSS J PLANT PHYSL+, V49, P451, DOI 10.1023/A:1016395405884; Manchester LC, 2000, LIFE SCI, V67, P3023, DOI 10.1016/S0024-3205(00)00896-1; Manchester LC, 1995, CELL MOL BIOL RES, V41, P391; Mercolini L, 2008, J SEP SCI, V31, P1007, DOI 10.1002/jssc.200700458; Misbahuddin M, 2002, ARCH ENVIRON HEALTH, V57, P516, DOI 10.1080/00039890209602082; Murch SJ, 1997, LANCET, V350, P1598, DOI 10.1016/S0140-6736(05)64014-7; Murch SJ, 2004, PLANT CELL REP, V23, P419, DOI 10.1007/s00299-004-0862-3; Murch SJ, 2002, NATURWISSENSCHAFTEN, V89, P555, DOI 10.1007/s00114-002-0376-1; Murch SJ, 2002, IN VITRO CELL DEV-PL, V38, P531, DOI 10.1079/IVP2002333; Murch SJ, 2001, IN VITRO CELL DEV-PL, V37, P786; Murch SJ, 2000, PLANT CELL REP, V19, P698, DOI 10.1007/s002990000206; Murch SJ, 2006, J PINEAL RES, V41, P284, DOI 10.1111/j.1600-079X.2006.00367.x; Pape C, 2006, J PINEAL RES, V41, P157, DOI 10.1111/j.1600-079X.2006.00348.x; POEGGELER B, 1991, Naturwissenschaften, V78, P268; POEGGELER B, 1994, J PINEAL RES, V17, P1, DOI 10.1111/j.1600-079X.1994.tb00106.x; Posmyk MM, 2008, J PINEAL RES, V45, P24, DOI 10.1111/j.1600-079X.2007.00552.x; Reiter RJ, 2002, ANN NY ACAD SCI, V957, P341, DOI 10.1111/j.1749-6632.2002.tb02938.x; Reiter RJ, 2005, NUTRITION, V21, P920, DOI 10.1016/j.nut.2005.02.005; Reiter RJ, 2001, NUTR REV, V59, P286, DOI 10.1111/j.1753-4887.2001.tb07018.x; REITER RJ, 1991, MOL CELL ENDOCRINOL, V79, pC153, DOI 10.1016/0303-7207(91)90087-9; Reiter RJ, 1999, ENCY FOOD SCI TECHNO, P1918; Reiter Russel J, 2007, World Rev Nutr Diet, V97, P211, DOI 10.1159/000097917; Riddle SG, 2002, ENVIRON SCI TECHNOL, V36, P1965, DOI 10.1021/es010603q; Simopoulos AP, 2005, J PINEAL RES, V39, P331, DOI 10.1111/j.1600-079X.2005.00269.x; Tan DX, 2007, FASEB J, V21, P1724, DOI 10.1096/fj.06-7745com; Tan Dun-Xian, 2002, Current Topics in Medicinal Chemistry, V2, P181, DOI 10.2174/1568026023394443; Tan DX, 2007, PLANT SIGNAL BEHAV, V2, P514, DOI 10.4161/psb.2.6.4639; Tan DX, 2000, BIOL SIGNAL RECEPT, V9, P137; Tettamanti C., 2000, ACTA PHYTOTHERAPEUTI, V3, P137; Trivedy RK, 2002, WATER SCI TECHNOL, V45, P329; Van Tassel D., 1993, PLANT PHYSL S1, V102, P659; van Tassel D., 1997, THESIS U CALIFORNIA; Van Tassel DL, 2001, J PINEAL RES, V31, P8, DOI 10.1034/j.1600-079X.2001.310102.x; Van Tassel DL, 2001, J PINEAL RES, V31, P1, DOI 10.1034/j.1600-079X.2001.310101.x; VANTASSEL DL, 1995, PLANT PHYSIOL, V108, P101; Wolf K, 2001, J PLANT PHYSIOL, V158, P1491, DOI 10.1078/0176-1617-00561; Xia HL, 2006, BIORESOURCE TECHNOL, V97, P1050, DOI 10.1016/j.biortech.2005.04.039; Zielinski H, 2006, MOL NUTR FOOD RES, V50, P824, DOI 10.1002/mnfr.200500258</t>
  </si>
  <si>
    <t>Acuna-Castroviejo D, 2003, ADV EXP MED BIOL, V527, P549; Agozzino P, 2003, J PINEAL RES, V35, P269, DOI 10.1034/j.1600-079X.2003.00086.x; Andrabi SA, 2004, FASEB J, V18, P869, DOI 10.1096/fj.03-1031fje; Appelbaum L, 2006, J MOL ENDOCRINOL, V36, P337, DOI 10.1677/jme.1.01893; AXELROD J, 1964, NATURE, V201, P1134, DOI 10.1038/2011134a0; Azimova RK, 2006, FASEB J, V20, pA330; BALZER I, 1989, COMP BIOCHEM PHYS C, V94, P129, DOI 10.1016/0742-8413(89)90155-2; Baydas G, 2005, NEUROSCIENCE, V135, P879, DOI 10.1016/j.neuroscience.2005.05.048; Benitez-King G, 2006, J PINEAL RES, V40, P1, DOI 10.1111/j.1600-079X.2005.00282.x; BenitezKing G, 1996, BBA-GEN SUBJECTS, V1290, P191, DOI 10.1016/0304-4165(96)00025-6; BENITEZKING G, 1993, LIFE SCI, V53, P201, DOI 10.1016/0024-3205(93)90670-X; BINKLEY S, 1993, EXPERIENTIA, V49, P648, DOI 10.1007/BF01923946; Brydon L, 1999, MOL ENDOCRINOL, V13, P2025, DOI 10.1210/me.13.12.2025; Bubenik GA, 1999, J PINEAL RES, V26, P56, DOI 10.1111/j.1600-079X.1999.tb00567.x; Bubenik GA, 2002, DIGEST DIS SCI, V47, P2336, DOI 10.1023/A:1020107915919; Budu A, 2007, J PINEAL RES, V42, P261, DOI 10.1111/j.1600-079X.2006.00414.x; Burkhardt S, 2001, INT J BIOCHEM CELL B, V33, P775, DOI 10.1016/S1357-2725(01)00052-8; BUZZELL GR, 1990, INT J BIOCHEM, V22, P1465, DOI 10.1016/0020-711X(90)90238-X; CAHILL GM, 1989, P NATL ACAD SCI USA, V86, P1098, DOI 10.1073/pnas.86.3.1098; CALLEBERT J, 1991, ADV PINEAL, V5, P81; Carlberg C, 2000, ANN NY ACAD SCI, V917, P387; Carrillo-Vico A, 2003, CELL MOL LIFE SCI, V60, P2272, DOI 10.1007/s00018-003-3207-4; Carrillo-Vico A, 2006, CURR OPIN INVEST DR, V7, P423; Carrillo-Vico A, 2005, ENDOCRINE, V27, P189, DOI 10.1385/ENDO:27:2:189; Carrillo-Vico A, 2003, FASEB J, V17, P755, DOI 10.1096/fj.02-0501fje; Chan ASL, 2002, CELL SIGNAL, V14, P249, DOI 10.1016/S0898-6568(01)00240-6; Chaurasia SS, 2006, J NEUROCHEM, V99, P1142, DOI 10.1111/j.1471-4159.2006.04154.x; Chik CL, 1997, J NEUROCHEM, V68, P1078; Choi BH, 2004, J NEUROCHEM, V90, P442, DOI 10.1111/j.1471-4159.2004.02495.x; Conti A, 2000, J PINEAL RES, V28, P193, DOI 10.1034/j.1600-079X.2000.280401.x; Djeridane Y, 2001, EXP EYE RES, V72, P487, DOI 10.1006/exer.2000.0973; DUBOCOVICH ML, 1983, NATURE, V306, P782, DOI 10.1038/306782a0; Dubocovich ML, 2005, ENDOCRINE, V27, P101, DOI 10.1385/ENDO:27:2:101; EBISAWA T, 1994, P NATL ACAD SCI USA, V91, P6133, DOI 10.1073/pnas.91.13.6133; Ferry G, 2005, BIOCHEM J, V388, P205, DOI 10.1042/BJ20042075; Fischer TW, 2006, FASEB J, V20, P1564, DOI 10.1096/fj.05-5227fje; Gamse JT, 2002, NAT GENET, V30, P117, DOI 10.1038/ng793; Ganguly S, 2001, P NATL ACAD SCI USA, V98, P8083, DOI 10.1073/pnas.141118798; Garcia-Maurino S, 1999, LIFE SCI, V65, P2143, DOI 10.1016/S0024-3205(99)00479-8; GAUDET SJ, 1993, J INVEST DERMATOL, V101, P660, DOI 10.1111/1523-1747.ep12371672; Godson C, 1997, ENDOCRINOLOGY, V138, P397, DOI 10.1210/en.138.1.397; GRACE MS, 1993, J NEUROCHEM, V60, P990, DOI 10.1111/j.1471-4159.1993.tb03246.x; Guenther AL, 2005, J PINEAL RES, V39, P251, DOI 10.1111/j.1600-079X.2005.00242.x; Guerrero Juan M., 2002, Current Topics in Medicinal Chemistry, V2, P167, DOI 10.2174/1568026023394335; Harada S, 2001, BIOCHEM BIOPH RES CO, V288, P887, DOI 10.1006/bbrc.2001.5868; Hardeland R, 1999, REPROD NUTR DEV, V39, P399, DOI 10.1051/rnd:19990311; Hardeland R, 2003, J PINEAL RES, V34, P17, DOI 10.1034/j.1600-079X.2003.02941.x; Hardeland R, 2003, CHRONOBIOL INT, V20, P921, DOI 10.1081/CBI-120025245; Hardeland R, 2003, J PINEAL RES, V34, P233, DOI 10.1034/j.1600-079X.2003.00040.x; Hardeland R, 2005, ENDOCRINE, V27, P119, DOI 10.1385/ENDO:27:2:119; Hardeland R, 2007, J PINEAL RES, V43, P104, DOI 10.1111/j.1600-079X.2007.00431.x; Hardeland R, 1997, SKIN CANCER AND UV RADIATION, P186; Hardeland R, 1997, INT J BIOMETEOROL, V41, P47, DOI 10.1007/s004840050053; HARDELAND R, 2007, FUNCT PLANT SCI BIOT, P32; Hardeland Rudiger, 2005, Nutr Metab (Lond), V2, P22, DOI 10.1186/1743-7075-2-22; Hardeland Ruediger, 2007, Central Nervous System Agents in Medicinal Chemistry, V7, P289, DOI 10.2174/187152407783220823; Hardeland R, 2007, J PINEAL RES, V43, P382, DOI 10.1111/j.1600-079X.2007.00489.x; Hardeland Ruediger, 1996, P25; HIRATA F, 1974, J BIOL CHEM, V249, P1311; HUETHER G, 1993, EXPERIENTIA, V49, P665, DOI 10.1007/BF01923948; HUETHER G, 1992, LIFE SCI, V51, P945, DOI 10.1016/0024-3205(92)90402-B; Hunt AE, 2001, AM J PHYSIOL-CELL PH, V280, pC110; IUVONE PM, 1995, J NEUROCHEM, V64, P1892; Iuvone PM, 2005, PROG RETIN EYE RES, V24, P433, DOI 10.1016/j.preteyeres.2005.01.003; Jin XW, 2003, MOL CELL BIOL, V23, P1054, DOI 10.1128/MCB.23.3.1054-1060.2003; Jockers R, 1997, MOL ENDOCRINOL, V11, P1070, DOI 10.1210/me.11.8.1070; Karolczak M, 2005, ENDOCRINE, V27, P89, DOI 10.1385/ENDO:27:2:089; KAZULA A, 1993, VISUAL NEUROSCI, V10, P621, DOI 10.1017/S0952523800005320; KELLY RW, 1984, BIOCHEM BIOPH RES CO, V121, P372, DOI 10.1016/0006-291X(84)90732-0; KENNAWAY DJ, 1989, BRAIN RES, V495, P349, DOI 10.1016/0006-8993(89)90227-8; KIKUCHI T, 1993, MOL CELL BIOL, V13, P4400, DOI 10.1128/MCB.13.7.4400; Kim TD, 2007, GENE DEV, V21, P797, DOI 10.1101/gad.1519507; Kim TD, 2005, MOL CELL BIOL, V25, P3232, DOI 10.1128/MCB.25.8.3232-3246.2005; Klein DC, 2007, J BIOL CHEM, V282, P4233, DOI 10.1074/jbc.R600036200; Koch M, 2003, J NEUROCHEM, V85, P170, DOI 10.1046/j.1471-4159.2003.01651.x; Kvetnoy IM, 1999, HISTOCHEM J, V31, P1, DOI 10.1023/A:1003431122334; Lai FPL, 2002, J NEUROCHEM, V80, P736, DOI 10.1046/j.0022-3042.2002.00767.x; Lardone PJ, 2006, J CELL PHYSIOL, V206, P273, DOI 10.1002/jcp.20461; Leon J, 2006, J NEUROCHEM, V98, P2023, DOI 10.1111/j.1471-4159.2006.04029.x; LERNER AB, 1958, J AM CHEM SOC, V80, P2587, DOI 10.1021/ja01543a060; LEWY AJ, 1980, SCIENCE, V210, P1267, DOI 10.1126/science.7434030; Link WA, 2004, J NEUROSCI, V24, P5346, DOI 10.1523/JNEUROSCI.1460-04.2004; Liu C, 1997, NEURON, V19, P91, DOI 10.1016/S0896-6273(00)80350-5; Liu LY, 2007, J NEUROCHEM, V102, P333, DOI 10.1111/j.1471-4159.2007.04669.x; Liu TC, 2005, J PINEAL RES, V39, P91, DOI 10.1111/j.1600-079X.2005.00223.x; Long DJ, 2002, J BIOL CHEM, V277, P46131, DOI 10.1074/jbc.M208675200; Lotufo CMC, 2001, EUR J PHARMACOL, V430, P351, DOI 10.1016/S0014-2999(01)01369-3; Ma XC, 2006, J PINEAL RES, V40, P343, DOI 10.1111/j.1600-079X.2006.00321.x; Ma XC, 2005, DRUG METAB DISPOS, V33, P489, DOI 10.1124/dmd.104.002410; Macias M, 2003, EUR J BIOCHEM, V270, P832, DOI 10.1046/j.1432-1033.2003.03430.x; Maestroni GJM, 1999, J PINEAL RES, V27, P145, DOI 10.1111/j.1600-079X.1999.tb00609.x; Mailliet F, 2005, BIOCHEM PHARMACOL, V71, P74, DOI 10.1016/j.bcp.2005.09.030; Manda K, 2007, J PINEAL RES, V42, P386, DOI 10.1111/j.1600-079X.2007.00432.x; Markowska M, 2004, J PINEAL RES, V37, P207, DOI 10.1111/j.1600-079X.2004.00154.x; Martin M, 2000, J PINEAL RES, V28, P242, DOI 10.1034/j.1600-079X.2000.280407.x; Matsubara E, 2003, J NEUROCHEM, V85, P1101, DOI 10.1046/j.1471-4159.2003.01654.x; Mayo JC, 2005, J NEUROIMMUNOL, V165, P139, DOI 10.1016/j.jneuroim.2005.05.002; McArthur AJ, 1997, ENDOCRINOLOGY, V138, P627, DOI 10.1210/en.138.2.627; MENENDEZPELAEZ A, 1993, J CELL BIOCHEM, V53, P373, DOI 10.1002/jcb.240530415; MENENDEZPELAEZ A, 1991, MOL CELL ENDOCRINOL, V80, P177, DOI 10.1016/0303-7207(91)90154-K; Messner M, 1998, J PINEAL RES, V25, P251, DOI 10.1111/j.1600-079X.1998.tb00395.x; Mondaca M, 2004, PHARMACOL BIOCHEM BE, V77, P275, DOI 10.1016/j.pbb.2003.11.007; Munoz E, 2006, MOL CELL ENDOCRINOL, V252, P74, DOI 10.1016/j.mce.2006.03.007; Nosjean O, 2000, J BIOL CHEM, V275, P31311, DOI 10.1074/jbc.M005141200; Nosjean O, 2001, BIOCHEM PHARMACOL, V61, P1369, DOI 10.1016/S0006-2952(01)00615-3; Okatani Y, 2002, J PINEAL RES, V32, P143, DOI 10.1034/j.1600-079x.2002.1o106.x; Okatani Y, 2002, J PINEAL RES, V33, P127, DOI 10.1034/j.1600-079X.2002.02109.x; Onuki J, 2005, J PINEAL RES, V38, P107, DOI 10.1111/j.1600-079X.2004.00180.x; Pandi-Perumal SR, 2006, FEBS J, V273, P2813, DOI 10.1111/j.1742-4658.2006.05322.x; PAYNE AP, 1994, J ANAT, V185, P1; Perreau-Lenz S, 2003, EUR J NEUROSCI, V17, P221, DOI 10.1046/j.1460-9568.2003.02442.x; Poirel VJ, 2003, NEUROENDOCRINOL LETT, V24, P33; Prada C, 2005, BRAIN RES, V1053, P67, DOI 10.1016/j.brainres.2005.06.029; Prada C, 2005, J NEUROPHYSIOL, V94, P968, DOI 10.1152/jn.01286.2004; QUAY WB, 1964, P SOC EXP BIOL MED, V115, P710; Reiter RJ, 2003, ACTA BIOCHIM POL, V50, P1129; REPPERT SM, 1995, NEURON, V15, P1003, DOI 10.1016/0896-6273(95)90090-X; REPPERT SM, 1995, P NATL ACAD SCI USA, V92, P8734, DOI 10.1073/pnas.92.19.8734; REPPERT SM, 1994, NEURON, V13, P1177, DOI 10.1016/0896-6273(94)90055-8; Ressmeyer AR, 2003, REDOX REP, V8, P205, DOI 10.1179/135100003225002709; Roseboom PH, 1996, ENDOCRINOLOGY, V137, P3033, DOI 10.1210/en.137.7.3033; Rosen J, 2006, J PINEAL RES, V41, P374, DOI 10.1111/j.1600-079X.2006.00379.x; Roy D, 2002, J BIOL CHEM, V277, P251, DOI 10.1074/jbc.M108890200; RUFFIN NE, 1969, LIFE SCI PT 1 PHYSI, V8, P1167, DOI 10.1016/0024-3205(69)90171-4; Schomerus C, 2000, J NEUROCHEM, V75, P2123, DOI 10.1046/j.1471-4159.2000.0752123.x; Schuster C, 2000, J NEUROENDOCRINOL, V12, P207; SEEVER K, 2008, J PINEAL RE IN PRESS; Sharkey J, 2007, J CLIN ENDOCR METAB, V92, P4015, DOI 10.1210/jc.2007-1128; Silva SO, 2004, J NEUROIMMUNOL, V156, P146, DOI 10.1016/j.jneuroim.2004.07.015; Silva SO, 2005, J PINEAL RES, V39, P302, DOI 10.1111/j.1600-079X.2005.00247.x; Slominski A, 2005, ENDOCRINE, V27, P137, DOI 10.1385/ENDO:27:2:137; Slominski A, 2003, EUR J BIOCHEM, V270, P3335, DOI 10.1046/j.1432-1033.2003.03708.x; Soto-Vega E, 2004, J PINEAL RES, V37, P98, DOI 10.1111/j.1600-079X.2004.00141.x; Sourdeval M, 2006, APOPTOSIS, V11, P1545, DOI 10.1007/s10495-006-8764-1; Steffens F, 2003, MOL ENDOCRINOL, V17, P2103, DOI 10.1210/me.2003-0047; Stehle JH, 2001, EUR J NEUROSCI, V14, P1, DOI 10.1046/j.0953-816x.2001.01627.x; Tan DX, 2007, J PINEAL RES, V43, P317, DOI 10.1111/j.1600-079X.2007.00513.x; Tan DX, 2007, FASEB J, V21, P1724, DOI 10.1096/fj.06-7745com; Tan Dun-Xian, 2002, Current Topics in Medicinal Chemistry, V2, P181, DOI 10.2174/1568026023394443; Tan DX, 2001, FASEB J, V15, P2294; Tan DX, 2003, J PINEAL RES, V34, P75, DOI 10.1034/j.1600-079X.2003.02111.x; Tan DX, 1999, LIFE SCI, V65, P2523, DOI 10.1016/S0024-3205(99)00519-6; Tan DX, 2003, J PINEAL RES, V34, P249, DOI 10.1034/j.1600-079X.2003.00037.x; Tan DX, 1998, BIOCHEM BIOPH RES CO, V253, P614, DOI 10.1006/bbrc.1998.9826; Tan DX, 2000, BIOL SIGNAL RECEPT, V9, P137; TAN DX, 1993, ENDOCR J, V1, P57; Teh MT, 2002, J NEUROCHEM, V81, P719, DOI 10.1046/j.1471-4159.2002.00885.x; Tomas-Zapico C, 2005, J PINEAL RES, V39, P99, DOI 10.1111/j.1600-079X.2005.00248.x; Tosini G, 1998, J NEUROSCI, V18, P1105; Tricoire H, 2002, ENDOCRINOLOGY, V143, P84, DOI 10.1210/en.143.1.84; Tricoire H, 2003, REPRODUCTION, P311; Von Gall C, 2005, ANN NY ACAD SCI, V1040, P508, DOI 10.1196/annals.1327.105; von Gall C, 2000, EUR J NEUROSCI, V12, P964, DOI 10.1046/j.1460-9568.2000.00990.x; Weaver DR, 1996, MOL ENDOCRINOL, V10, P1478, DOI 10.1210/me.10.11.1478; WIESENBERG I, 1995, NUCLEIC ACIDS RES, V23, P327, DOI 10.1093/nar/23.3.327; Xu MF, 2002, J MOL CELL CARDIOL, V34, P75, DOI 10.1006/jmcc.2001.1485; YUNG LY, 1995, FEBS LETT, V372, P99, DOI 10.1016/0014-5793(95)00963-A; Zawilska JB, 2004, J PINEAL RES, V36, P80, DOI 10.1046/j.1600-079X.2003.00101.x; Zhang M, 2007, NEUROREPORT, V18, P1675, DOI 10.1097/WNR.0b013e3282f0b5a2</t>
  </si>
  <si>
    <t>Acuna-Castroviejo D, 2003, ADV EXP MED BIOL, V527, P549; ADINOFF AD, 1983, NEW ENGL J MED, V309, P265, DOI 10.1056/NEJM198308043090502; Aleandri V, 1996, HUM REPROD UPDATE, V2, P225, DOI 10.1093/humupd/2.3.225; Andrabi SA, 2004, FASEB J, V18, P869, DOI 10.1096/fj.03-1031fje; Anisimov VN, 1997, CARCINOGENESIS, V18, P1549, DOI 10.1093/carcin/18.8.1549; Anisimov VN, 2000, EXP TOXICOL PATHOL, V52, P71, DOI 10.1016/S0940-2993(00)80022-6; Anisimov VN, 2003, TOXICOL PATHOL, V31, P589, DOI 10.1080/01926230390257885; Arangino S, 1999, AM J CARDIOL, V83, P1417, DOI 10.1016/S0002-9149(99)00112-5; Arendt J, 2005, SLEEP MED REV, V9, P25, DOI 10.1016/j.smrv.2004.05.002; Arendt J, 2005, J NEUROENDOCRINOL, V17, P537, DOI 10.1111/j.1365-2826.2005.01333.x; ARENDT J, 1985, CIBA F SYMP, V117, P266; ARMSTRONG SM, 1989, EXPERIENTIA, V45, P932, DOI 10.1007/BF01953050; Asayama Kentaro, 2003, Journal of Nippon Medical School, V70, P334; AXELROD J, 1974, SCIENCE, V184, P1341, DOI 10.1126/science.184.4144.1341; Balik A, 2004, PHYSIOL RES, V53, pS153; BARLOWWALDEN LR, 1995, NEUROCHEM INT, V26, P497, DOI 10.1016/0197-0186(94)00154-M; Barrell GK, 2000, BIOL REPROD, V63, P769, DOI 10.1095/biolreprod63.3.769; Bartness TJ, 2002, EXP BIOL MED, V227, P363; Bartsch C, 1999, ADV EXP MED BIOL, V467, P247; BECKFRIIS J, 1985, ACTA PSYCHIAT SCAND, V71, P319, DOI 10.1111/j.1600-0447.1985.tb02531.x; Benitez-King G, 2006, J PINEAL RES, V40, P1, DOI 10.1111/j.1600-079X.2005.00282.x; BERGA SL, 1988, J CLIN ENDOCR METAB, V66, P242, DOI 10.1210/jcem-66-1-242; Berson DM, 2002, SCIENCE, V295, P1070, DOI 10.1126/science.1067262; Bettahi I, 1996, J PINEAL RES, V20, P205, DOI 10.1111/j.1600-079X.1996.tb00260.x; Blanchard B, 2000, J PINEAL RES, V29, P184, DOI 10.1034/j.1600-079X.2000.290308.x; Blask DE, 2005, ENDOCRINE, V27, P179, DOI 10.1385/ENDO:27:2:179; Blask DE, 2005, CANCER RES, V65, P11174, DOI 10.1158/0008-5472.CAN-05-1945; Boivin D.B., 2006, NEUROENDOCRINE CORRE, V269-294; Brainard GC, 2001, J NEUROSCI, V21, P6405; BRUGGER P, 1995, LANCET, V345, P1408, DOI 10.1016/S0140-6736(95)92600-3; Brusco LI, 1998, J PINEAL RES, V25, P260, DOI 10.1111/j.1600-079X.1998.tb00396.x; Brusco LI, 1998, NEUROENDOCRINOL LETT, V19, P111; Bryant PA, 2004, NAT REV IMMUNOL, V4, P457, DOI 10.1038/nri1369; Brydon L, 2001, ENDOCRINOLOGY, V142, P4264, DOI 10.1210/en.142.10.4264; Brzezinski A, 2005, SLEEP MED REV, V9, P41, DOI 10.1016/j.smrv.2004.06.004; Bubenik GA, 2002, DIGEST DIS SCI, V47, P2336, DOI 10.1023/A:1020107915919; Bubenik GA, 1998, J PINEAL RES, V24, P62, DOI 10.1111/j.1600-079X.1998.tb00367.x; Burch JB, 2005, J OCCUP ENVIRON MED, V47, P893, DOI 10.1097/01.jom.0000177336.21147.9f; Burkhardt S, 2001, INT J BIOCHEM CELL B, V33, P775, DOI 10.1016/S1357-2725(01)00052-8; Buscemi N, 2006, BMJ-BRIT MED J, V332, P385, DOI 10.1136/bmj.38731.532766.F6; Cagnacci A, 1998, AM J PHYSIOL-REG I, V274, pR335; Cardinali D P, 1998, Sleep Med Rev, V2, P175, DOI 10.1016/S1087-0792(98)90020-X; CARDINALI DP, 1971, J NEUROCHEM, V18, P1769, DOI 10.1111/j.1471-4159.1971.tb03752.x; CARDINALI DP, 1977, NEUROENDOCRINOLOGY, V24, P333, DOI 10.1159/000122720; Cardinali DP, 2006, CANCER CAUSE CONTROL, V17, P601, DOI 10.1007/s10552-005-9009-2; Cardinali DP, 2003, J PINEAL RES, V34, P81, DOI 10.1034/j.1600-079X.2003.00028.x; Cardinali DP, 2002, NEUROENDOCRINOL LETT, V23, P20; CARDINALI DP, 2005, PHYSL MINI REV, V1, P25; Cardol M, 2002, EUR J PUBLIC HEALTH, V12, P46; Carlberg C, 2000, ANN NY ACAD SCI, V917, P387; Carlson LE, 2004, PSYCHONEUROENDOCRINO, V29, P448, DOI 10.1016/S0306-4530(03)00054-4; Carrillo-Vico A, 2004, FASEB J, V18, P537, DOI 10.1096/fj.03-0694fje; Carrillo-Vico A, 2003, CELL MOL LIFE SCI, V60, P2272, DOI 10.1007/s00018-003-3207-4; Carrillo-Vico A, 2005, ENDOCRINE, V27, P189, DOI 10.1385/ENDO:27:2:189; Castrillon PO, 2000, J NEUROENDOCRINOL, V12, P758, DOI 10.1046/j.1365-2826.2000.00519.x; Champier J, 1997, LIFE SCI, V60, P2191, DOI 10.1016/S0024-3205(97)00234-8; Chen GF, 2003, LIFE SCI, V73, P19, DOI 10.1016/S0024-3205(03)00252-2; Chen LJ, 2005, J PINEAL RES, V39, P34, DOI 10.1111/j.1600-079X.2005.00209.x; Chyan YJ, 1999, J BIOL CHEM, V274, P21937, DOI 10.1074/jbc.274.31.21937; Claustrat B, 2005, SLEEP MED REV, V9, P11, DOI 10.1016/j.smrv.2004.08.001; COHEN HN, 1982, CLIN ENDOCRINOL, V17, P517; Cohen-Mansfield J, 2000, ARCH GERONTOL GERIAT, V31, P65, DOI 10.1016/S0167-4943(00)00068-6; Commentz JC, 1995, HORM RES, V44, P271, DOI 10.1159/000184640; Conti A, 2000, J PINEAL RES, V28, P193, DOI 10.1034/j.1600-079X.2000.280401.x; Crasson M, 2004, PSYCHONEUROENDOCRINO, V29, P1, DOI 10.1016/S0306-4530(02)00123-3; DAHLITZ M, 1991, LANCET, V337, P1121, DOI 10.1016/0140-6736(91)92787-3; Dawson D, 1996, PHARMACOL THERAPEUT, V69, P15, DOI 10.1016/0163-7258(95)02020-9; DEACON S, 1995, BRAIN RES, V688, P77, DOI 10.1016/0006-8993(95)96872-I; Den Boer JA, 2006, INT CLIN PSYCHOPHARM, V21, pS21, DOI 10.1097/01.yic.0000195661.37267.86; Dijk DJ, 1997, J BIOL RHYTHM, V12, P627, DOI 10.1177/074873049701200618; Dolberg OT, 1998, AM J PSYCHIAT, V155, P1119, DOI 10.1176/ajp.155.8.1119; DOLLINS AB, 1994, P NATL ACAD SCI USA, V91, P1824, DOI 10.1073/pnas.91.5.1824; Doolen S, 1998, EUR J PHARMACOL, V345, P67, DOI 10.1016/S0014-2999(98)00064-8; DORI D, 1994, CHRONOBIOLOGIA, V21, P121; Dowling GA, 2005, SLEEP MED, V6, P459, DOI 10.1016/j.sleep.2005.04.004; Dubocovich ML, 2005, ENDOCRINE, V27, P101, DOI 10.1385/ENDO:27:2:101; DUBOCOVICH ML, 2000, IUPHAR COMPENDIUM RE, P271; DYKMAN TR, 1985, ARTHRITIS RHEUM, V28, P361, DOI 10.1002/art.1780280402; Esquifino AI, 2004, CLIN APPL IMMUNOL RE, V4, P423, DOI DOI 10.1016/J.CAIR.2004.08.002; FAHN S, 1992, ANN NEUROL, V32, P804, DOI 10.1002/ana.410320616; Feng Z, 2006, FREE RADICAL BIO MED, V40, P101, DOI 10.1016/j.freeradbiomed.2005.08.014; Feng Z, 2004, J PINEAL RES, V37, P129, DOI 10.1111/j.1600-079X.2004.00144.x; Ferry G, 2005, BIOCHEM J, V388, P205, DOI 10.1042/BJ20042075; Fideleff HL, 2006, J PINEAL RES, V40, P214, DOI 10.1111/j.1600-079X.2005.00301.x; Fjelldal PG, 2004, J PINEAL RES, V36, P132, DOI 10.1046/j.1600-079X.2003.00109.x; Foster CE, 2000, FREE RADICAL BIO MED, V29, P241, DOI 10.1016/S0891-5849(00)00299-9; Frungieri NB, 2005, ENDOCRINOLOGY, V146, P1541, DOI 10.1210/en.2004-0990; Fujita T, 2000, CALCIFIED TISSUE INT, V66, P195, DOI 10.1007/s002230010039; Garcia-Maurino S, 1999, LIFE SCI, V65, P2143, DOI 10.1016/S0024-3205(99)00479-8; GarciaMaurino S, 1997, J IMMUNOL, V159, P574; Genova ML, 2004, ANN NY ACAD SCI, V1011, P86, DOI 10.1196/annals.1293.010; Gerdin MJ, 2004, FASEB J, V18, P1646, DOI 10.1096/fj.03-1339com; Gilad E, 1999, J PINEAL RES, V26, P211, DOI 10.1111/j.1600-079X.1999.tb00586.x; Gilad E, 1997, LIFE SCI, V60, pPL169, DOI 10.1016/S0024-3205(97)00008-8; Gilad E, 1998, FASEB J, V12, P685; Girotti L, 2000, J PINEAL RES, V29, P138, DOI 10.1034/j.1600-079X.2000.290302.x; Girotti L, 2003, ENDOCRINE, V22, P245, DOI 10.1385/ENDO:22:3:245; GLASS JD, 1987, NEUROENDOCRINOLOGY, V46, P48, DOI 10.1159/000124795; GOLDEN RN, 1988, ARCH GEN PSYCHIAT, V45, P150; Gomez M, 2005, FREE RADICAL BIO MED, V38, P104, DOI 10.1016/j.freeradbiomed.2004.10.009; GONZALEZHABA MG, 1995, FASEB J, V9, P1331; Griefahn B, 2003, NEUROENDOCRINOLOGY, V78, P241, DOI 10.1159/000074444; Grin W, 1998, GYNECOL OBSTET INVES, V45, P62, DOI 10.1159/000009926; Guenther AL, 2005, J PINEAL RES, V39, P251, DOI 10.1111/j.1600-079X.2005.00242.x; Guerrero Juan M., 2002, Current Topics in Medicinal Chemistry, V2, P167, DOI 10.2174/1568026023394335; HAKANSON DO, 1990, PEDIATR RES, V27, P571, DOI 10.1203/00006450-199006000-00006; Hardeland R, 2006, INT J BIOCHEM CELL B, V38, P313, DOI 10.1016/j.biocel.2005.08.020; Hardeland R, 2003, J PINEAL RES, V34, P17, DOI 10.1034/j.1600-079X.2003.02941.x; Hardeland R, 2003, CHRONOBIOL INT, V20, P921, DOI 10.1081/CBI-120025245; Hardeland R, 2003, J PINEAL RES, V34, P233, DOI 10.1034/j.1600-079X.2003.00040.x; Hardeland R, 2005, ENDOCRINE, V27, P119, DOI 10.1385/ENDO:27:2:119; Hardeland R, 1997, SKIN CANCER AND UV RADIATION, P186; HARDELAND R, 1996, METABOLISM CELLULAR, P6; Hardeland Rudiger, 2005, Nutr Metab (Lond), V2, P22, DOI 10.1186/1743-7075-2-22; Hardeland Ruediger, 1996, P25; HATTORI A, 1995, BIOCHEM MOL BIOL INT, V35, P627; Herxheimer A., 2002, COCHRANE DB SYST REV, DOI [10.1002/14651858.CD001520, DOI 10.1002/14651858.CD001520]; Hill SM, 1999, ADV EXP MED BIOL, V460, P345; HIRATA F, 1974, J BIOL CHEM, V249, P1311; Hu DN, 1997, MELANOMA RES, V7, P27, DOI 10.1097/00008390-199702000-00005; Hu DN, 1998, MELANOMA RES, V8, P205, DOI 10.1097/00008390-199806000-00002; IGUCHI H, 1982, J CLIN ENDOCR METAB, V55, P27, DOI 10.1210/jcem-55-1-27; Iuvone PM, 2005, PROG RETIN EYE RES, V24, P433, DOI 10.1016/j.preteyeres.2005.01.003; Kanishi Y, 2000, J PINEAL RES, V28, P227, DOI 10.1034/j.1600-079X.2000.280405.x; Kaplan DR, 2000, CURR OPIN NEUROBIOL, V10, P381, DOI 10.1016/S0959-4388(00)00092-1; Karasek M, 2002, NEUROENDOCRINOL LETT, V23, P1; Karbownik M, 2001, INT J BIOCHEM CELL B, V33, P735, DOI 10.1016/S1357-2725(01)00059-0; Karolczak M, 2005, ENDOCRINE, V27, P89, DOI 10.1385/ENDO:27:2:089; KARSCH FJ, 1984, RECENT PROG HORM RES, V40, P185; KAUPPILA A, 1987, J CLIN ENDOCR METAB, V65, P823, DOI 10.1210/jcem-65-5-823; Kayumov L, 2001, PSYCHOSOM MED, V63, P40, DOI 10.1097/00006842-200101000-00005; KELLY RW, 1984, BIOCHEM BIOPH RES CO, V121, P372, DOI 10.1016/0006-291X(84)90732-0; KENNAWAY DJ, 1995, J REPROD FERTIL, P423; Kiefer T, 2002, BREAST CANCER RES TR, V71, P37, DOI 10.1023/A:1013301408464; King CS, 1996, CALCIFIED TISSUE INT, V59, P184, DOI 10.1007/s002239900107; KIVELA A, 1988, ACTA PHYSIOL SCAND, V132, P321, DOI 10.1111/j.1748-1716.1988.tb08335.x; Klaunig JE, 1998, ENVIRON HEALTH PERSP, V106, P289, DOI 10.2307/3433929; Klein DC, 2004, J BIOL RHYTHM, V19, P264, DOI 10.1177/0748730404267340; Kolar J, 2005, J PINEAL RES, V39, P333, DOI 10.1111/j.1600-079X.2005.00276.x; Konturek PC, 1997, EUR J PHARMACOL, V322, P73, DOI 10.1016/S0014-2999(97)00051-4; Koyama H, 2002, J BONE MINER RES, V17, P1219, DOI 10.1359/jbmr.2002.17.7.1219; Kripke DF, 2002, ARCH GEN PSYCHIAT, V59, P131, DOI 10.1001/archpsyc.59.2.131; Ladizesky MG, 2006, J PINEAL RES, V40, P297, DOI 10.1111/j.1600-079X.2006.00316.x; Ladizesky MG, 2001, LIFE SCI, V70, P557, DOI 10.1016/S0024-3205(01)01431-X; Ladizesky MG, 2003, J PINEAL RES, V34, P143, DOI 10.1034/j.1600-079X.2003.00021.x; Lavie P, 1997, J BIOL RHYTHM, V12, P657, DOI 10.1177/074873049701200622; Leon J, 2005, J PINEAL RES, V38, P1, DOI 10.1111/j.1600-079X.2004.00181.x; LEWY AJ, 1992, CHRONOBIOL INT, V9, P380, DOI 10.3109/07420529209064550; Lissoni P, 2003, J PINEAL RES, V35, P12, DOI 10.1034/j.1600-079X.2003.00032.x; Liu C, 1997, NEURON, V19, P91, DOI 10.1016/S0896-6273(00)80350-5; Liu CM, 2004, CELL TISSUE RES, V315, P197, DOI 10.1007/s00441-003-0822-1; Lockley SW, 2000, J ENDOCRINOL, V164, pR1, DOI 10.1677/joe.0.164R001; Loo H, 2002, ENCEPHALE, V28, P356; Lopez-Burillo S, 2003, J PINEAL RES, V34, P178, DOI 10.1034/j.1600-079X.2003.00025.x; Luboshitzky R, 2001, CHRONOBIOL INT, V18, P513, DOI 10.1081/CBI-100103973; Luboshitzky R, 1997, BRAIN RES BULL, V44, P665, DOI 10.1016/S0361-9230(97)00106-8; LUKERT BP, 1994, RHEUM DIS CLIN N AM, V20, P629; Ma XC, 2005, DRUG METAB DISPOS, V33, P489, DOI 10.1124/dmd.104.002410; Macchi MM, 2004, FRONT NEUROENDOCRIN, V25, P177, DOI 10.1016/j.yfrne.2004.08.001; Machida M, 1997, SPINE, V22, P1297, DOI 10.1097/00007632-199706150-00004; Maestroni GJM, 2001, EXPERT OPIN INV DRUG, V10, P467, DOI 10.1517/13543784.10.3.467; Maestroni GJM, 2005, J NEUROIMMUNOL, V158, P106, DOI 10.1016/j.jneuroim.2004.08.015; MAESTRONI GJM, 1986, J NEUROIMMUNOL, V13, P19, DOI 10.1016/0165-5728(86)90047-0; MAESTRONI GJM, 1994, CANCER RES, V54, P4740; Mahal HS, 1999, FREE RADICAL BIO MED, V26, P557, DOI 10.1016/S0891-5849(98)00226-3; Mahlberg R, 2004, J CLIN PSYCHOPHARM, V24, P456, DOI 10.1097/01.jcp.0000132443.12607.fd; Malinovskaya NK, 2001, NEUROENDOCRINOL LETT, V22, P109; Malpaux B, 2002, REPRODUCTION, P167; Manev H, 1998, RESTOR NEUROL NEUROS, V12, P81; Martin JB, 1999, NEW ENGL J MED, V340, P1970, DOI 10.1056/NEJM199906243402507; Martin M, 2002, INT J BIOCHEM CELL B, V34, P348, DOI 10.1016/S1357-2725(01)00138-8; Martin M, 2000, J PINEAL RES, V28, P242, DOI 10.1034/j.1600-079X.2000.280407.x; MASSION AO, 1995, MED HYPOTHESES, V44, P39, DOI 10.1016/0306-9877(95)90299-6; Matsubara E, 2003, J NEUROCHEM, V85, P1101, DOI 10.1046/j.1471-4159.2003.01654.x; Matuszak Z, 1997, FREE RADICAL BIO MED, V23, P367, DOI 10.1016/S0891-5849(96)00614-4; Maurizi CP, 2001, MED HYPOTHESES, V57, P156, DOI 10.1054/mehy.2001.1324; Mayeda A, 1998, PSYCHIAT RES, V81, P9, DOI 10.1016/S0165-1781(98)00069-9; Mayo JC, 2005, J NEUROIMMUNOL, V165, P139, DOI 10.1016/j.jneuroim.2005.05.002; Mayo JC, 2002, CELL MOL LIFE SCI, V59, P1706, DOI 10.1007/PL00012498; Miller SC, 2006, INT J EXP PATHOL, V87, P81, DOI 10.1111/j.0959-9673.2006.00474.x; Mishima K, 2000, CHRONOBIOL INT, V17, P419, DOI 10.1081/CBI-100101055; Mishima K, 2001, J CLIN ENDOCR METAB, V86, P129, DOI 10.1210/jc.86.1.129; Moore RY, 1997, ANNU REV MED, V48, P253, DOI 10.1146/annurev.med.48.1.253; Nagtegaal JE, 1998, J SLEEP RES, V7, P135, DOI 10.1046/j.1365-2869.1998.00102.x; Nakade O, 1999, J PINEAL RES, V27, P106, DOI 10.1111/j.1600-079X.1999.tb00603.x; Nishiyama K, 2001, Am Heart J, V141, pE9, DOI 10.1067/mhj.2001.114368; Noda Y, 1999, J PINEAL RES, V27, P159, DOI 10.1111/j.1600-079X.1999.tb00611.x; Nosjean O, 2000, J BIOL CHEM, V275, P31311, DOI 10.1074/jbc.M005141200; Nunnari G, 2003, INFECTION, V31, P379, DOI 10.1007/s15010-003-4038-9; Okazaki Y, 1998, BONE, V23, P353, DOI 10.1016/S8756-3282(98)00116-1; Olie JP, 2005, EUR NEUROPSYCHOPHARM, V15, pS416; Ostrowska Z, 2003, Endocr Regul, V37, P163; Ostrowska Z, 2003, Endocr Regul, V37, P211; Ostrowska Z, 2002, NEUROENDOCRINOL LETT, V23, P104; Pablos MI, 1998, NEUROCHEM INT, V32, P69, DOI 10.1016/S0197-0186(97)00043-0; Pandi-Perumal SR, 2005, EXP GERONTOL, V40, P911, DOI 10.1016/j.exger.2005.08.009; Pandi-Perumal SR, 2002, AGEING RES REV, V1, P559, DOI 10.1016/S1568-1637(02)00014-4; Pappolla MA, 2000, J NEURAL TRANSM, V107, P203, DOI 10.1007/s007020050018; Petranka J, 1999, J PINEAL RES, V26, P129, DOI 10.1111/j.1600-079X.1999.tb00574.x; Pevet P, 2002, CELL TISSUE RES, V309, P183, DOI 10.1007/s00441-002-0584-1; POEGGELER B, 1994, ANN NY ACAD SCI, V738, P419, DOI 10.1111/j.1749-6632.1994.tb21831.x; Poeggeler B, 2002, J PINEAL RES, V33, P20, DOI 10.1034/j.1600-079X.2002.01873.x; Poeggeler B, 2001, BIOCHEMISTRY-US, V40, P14995, DOI 10.1021/bi0114269; Poirel VJ, 2003, NEUROSCIENCE, V120, P745, DOI 10.1016/S0306-4522(03)00344-0; POZO D, 1994, LIFE SCI, V55, pPL455, DOI 10.1016/0024-3205(94)00532-X; Prunet-Marcassus B, 2003, ENDOCRINOLOGY, V144, P5347, DOI 10.1210/en.2003-0693; Quera-Salva MA, 1997, SLEEP, V20, P1145; RAIKHLIN NT, 1976, ACTA HISTOCHEM, V55, P19, DOI 10.1016/S0065-1281(76)80092-X; Rajaratnam SMW, 2004, J PHYSIOL-LONDON, V561, P339, DOI 10.1113/jphysiol.2004.073742; Rao A V, 1983, Indian J Psychiatry, V25, P167; Rasmussen DD, 1999, ENDOCRINOLOGY, V140, P1009, DOI 10.1210/en.140.2.1009; Regodon S, 2005, VACCINE, V23, P5321, DOI 10.1016/j.vaccine.2005.07.003; Regrigny O, 1998, AM J PHYSIOL-HEART C, V275, pH139; Reiter R J, 1980, Endocr Rev, V1, P109; Reiter RJ, 1998, PROG NEUROBIOL, V56, P359, DOI 10.1016/S0301-0082(98)00052-5; Reiter RJ, 2005, J PINEAL RES, V39, P215, DOI 10.1111/j.1600-079X.2005.00261.x; REITER RJ, 1993, EXPERIENTIA, V49, P654, DOI 10.1007/BF01923947; Reiter RJ, 1998, ANN NY ACAD SCI, V854, P410, DOI 10.1111/j.1749-6632.1998.tb09920.x; Reiter RJ, 2002, ANN NY ACAD SCI, V957, P341, DOI 10.1111/j.1749-6632.2002.tb02938.x; Reiter RJ, 2001, CELL BIOCHEM BIOPHYS, V34, P237, DOI 10.1385/CBB:34:2:237; REPPERT SM, 1995, P NATL ACAD SCI USA, V92, P8734, DOI 10.1073/pnas.92.19.8734; REPPERT SM, 1994, NEURON, V13, P1177, DOI 10.1016/0896-6273(94)90055-8; Ressmeyer AR, 2003, REDOX REP, V8, P205, DOI 10.1179/135100003225002709; Revell VL, 2005, J BIOL RHYTHM, V20, P353, DOI 10.1177/0748730405277233; Rikkert MGMO, 2001, Z GERONTOL GERIATR, V34, P491, DOI 10.1007/s003910170025; Rodriguez C, 2004, J PINEAL RES, V36, P1, DOI 10.1046/j.1600-079X.2003.00092.x; ROJDMARK S, 1991, CLIN ENDOCRINOL, V35, P61, DOI 10.1111/j.1365-2265.1991.tb03497.x; ROMIJN HJ, 1978, LIFE SCI, V23, P2257, DOI 10.1016/0024-3205(78)90191-1; Roth JA, 1999, J BIOL CHEM, V274, P22041, DOI 10.1074/jbc.274.31.22041; Roy D, 2002, J BIOL CHEM, V277, P251, DOI 10.1074/jbc.M108890200; Rozov SV, 2003, J PINEAL RES, V35, P245, DOI 10.1034/j.1600-079X.2003.00081.x; RUBIN RT, 1992, ARCH GEN PSYCHIAT, V49, P558; Sack RL, 1997, SLEEP, V20, P908, DOI 10.1093/sleep/20.10.908; Sack RL, 2000, NEW ENGL J MED, V343, P1070, DOI 10.1056/NEJM200010123431503; Sadat-Ali M, 2000, JOINT BONE SPINE, V67, P62; Sanchez JJ, 2004, J PINEAL RES, V37, P26, DOI 10.1111/j.1600-079X.2004.00132.x; Scheer FAJL, 2005, AM J HYPERTENS, V18, P1619, DOI 10.1016/j.amjhyper.2005.07.013; Scheer FAJL, 2004, HYPERTENSION, V43, P192, DOI 10.1161/01.HYP.0000113293.15186.3b; Schernhammer ES, 2004, BRIT J CANCER, V90, P941, DOI 10.1038/sj.bjc.6601626; SHAPIRO DH, 1982, AM J PSYCHIAT, V139, P267; Siegrist C, 2001, J PINEAL RES, V30, P34, DOI 10.1034/j.1600-079X.2001.300105.x; SILMAN R, 1991, J ENDOCRINOL, V128, P7, DOI 10.1677/joe.0.1280007; Sjoblom M, 2001, J CLIN INVEST, V108, P625; Slominski A, 2005, ENDOCRINE, V27, P137, DOI 10.1385/ENDO:27:2:137; Slominski A, 2005, FASEB J, V19, P176, DOI 10.1096/fj.04-2079rev; Soares JM, 2003, J PHARMACOL EXP THER, V306, P694, DOI 10.1124/jpet.103.049916; Sobajima S, 2003, SPINE, V28, P554, DOI 10.1097/00007632-200303150-00008; Solberg EE, 2004, MED SCI MONITOR, V10, pCR96; SOUETRE E, 1989, PSYCHIAT RES, V28, P263, DOI 10.1016/0165-1781(89)90207-2; Srinivasan V., 2006, P269, DOI 10.1007/0-387-23692-9_14; Srinivasan V, 2005, NEUROTOX RES, V7, P293, DOI 10.1007/BF03033887; Srinivasan V, 2005, Immun Ageing, V2, P17; SRINIVASAN V, 2006, IN PRESS WORLD J BIO; Srinivasan Venkatramanujan, 2002, Indian Journal of Experimental Biology, V40, P668; Srinivasan Venkatramanujan, 1997, Indian Journal of Physiology and Pharmacology, V41, P309; Stasica P, 1998, J PINEAL RES, V25, P65, DOI 10.1111/j.1600-079X.1998.tb00387.x; Storr M, 2002, J PINEAL RES, V33, P101, DOI 10.1034/j.1600-079X.2002.02909.x; Takahashi T, 2000, PSYCHIAT CLIN NEUROS, V54, P377, DOI 10.1046/j.1440-1819.2000.00722.x; Takuma K, 2005, J PHARMACOL SCI, V97, P312, DOI 10.1254/jphs.CPJ04006X; TAMARKIN L, 1985, SCIENCE, V227, P714, DOI 10.1126/science.3881822; Tan Dun-Xian, 2002, Current Topics in Medicinal Chemistry, V2, P181, DOI 10.2174/1568026023394443; Tan DX, 2001, FASEB J, V15, P2294; Tan DX, 2003, J PINEAL RES, V34, P75, DOI 10.1034/j.1600-079X.2003.02111.x; Tan DX, 2003, J PINEAL RES, V34, P249, DOI 10.1034/j.1600-079X.2003.00037.x; Tan DX, 1998, BIOCHEM BIOPH RES CO, V253, P614, DOI 10.1006/bbrc.1998.9826; Than NN, 2006, REDOX REP, V11, P15, DOI 10.1179/135100006X100977; THOMPSON C, 1985, BRIT J PSYCHIAT, V147, P389, DOI 10.1192/bjp.147.4.389; Tooley GA, 2000, BIOL PSYCHOL, V53, P69, DOI 10.1016/S0301-0511(00)00035-1; Tosini G, 1998, BRAIN RES, V789, P221, DOI 10.1016/S0006-8993(97)01446-7; Tricoire H, 2003, REPRODUCTION, P311; Turgut M, 2005, J PINEAL RES, V39, P392, DOI 10.1111/j.1600-079X.2005.00263.x; TURNER RT, 1995, CALCIFIED TISSUE INT, V56, P311, DOI 10.1007/BF00318052; Urata Y, 1999, FREE RADICAL BIO MED, V27, P838, DOI 10.1016/S0891-5849(99)00131-8; Uz T, 1998, NEUROREPORT, V9, P783, DOI 10.1097/00001756-199803300-00003; VACAS MI, 1979, NEUROENDOCRINOLOGY, V29, P84, DOI 10.1159/000122909; VANECEK J, 1992, ENDOCRINOLOGY, V130, P701, DOI 10.1210/en.130.2.701; Vijayalaxmi, 2002, J CLIN ONCOL, V20, P2575, DOI 10.1200/JCO.2002.11.004; Villareal MS, 1996, ANN ALLERG ASTHMA IM, V76, P369, DOI 10.1016/S1081-1206(10)60040-3; WALDHAUSER F, 1991, J CLIN ENDOCR METAB, V73, P793, DOI 10.1210/jcem-73-4-793; Weil ZM, 2006, BRAIN RES BULL, V68, P425, DOI 10.1016/j.brainresbull.2005.09.016; Weinstein R S, 2001, Rev Endocr Metab Disord, V2, P65, DOI 10.1023/A:1010007108155; WIESENBERG I, 1995, NUCLEIC ACIDS RES, V23, P327, DOI 10.1093/nar/23.3.327; WURTMAN RJ, 1995, LANCET, V346, P1491, DOI 10.1016/S0140-6736(95)92509-0; Yaprak M, 2003, INT J CARDIOL, V89, P103, DOI 10.1016/S0167-5273(02)00461-8; Zemkova H, 1997, NEUROENDOCRINOLOGY, V65, P276, DOI 10.1159/000127185; Zhang HJ, 1999, BIOCHEM J, V344, P487, DOI 10.1042/0264-6021:3440487; Zhang HW, 1998, BIOCHEM BIOPH RES CO, V251, P83, DOI 10.1006/bbrc.1998.9426; Zhdanova Irina V., 2003, Curr Treat Options Neurol, V5, P225, DOI 10.1007/s11940-003-0013-0; Zhdanova IV, 2005, SLEEP MED REV, V9, P51, DOI 10.1016/j.smrv.2004.04.003; Zisapel N, 2001, CNS DRUGS, V15, P311, DOI 10.2165/00023210-200115040-00005</t>
  </si>
  <si>
    <t>Acuna Castroviejo Dario, 2002, Curr Top Med Chem, V2, P133; Antolin I, 1996, FASEB J, V10, P882; Antolin Isaac, 1997, P86; Anton-Tay F, 1998, J PINEAL RES, V24, P35, DOI 10.1111/j.1600-079X.1998.tb00363.x; BALZER I, 1991, SCIENCE, V253, P795, DOI 10.1126/science.1876838; BALZER I, 1998, WORKSH EUR SOC CHRON; BANERJEE S, 1973, EXP CELL RES, V78, P314, DOI 10.1016/0014-4827(73)90074-8; BARTNESS TJ, 1989, EXPERIENTIA, V45, P939, DOI 10.1007/BF01953051; Baydas G, 2002, NEUROSCI LETT, V323, P195, DOI 10.1016/S0304-3940(02)00144-1; BENITEZKING G, 1993, EXPERIENTIA, V49, P635; BenitezKing G, 1996, BBA-GEN SUBJECTS, V1290, P191, DOI 10.1016/0304-4165(96)00025-6; BENITEZKING G, 1993, LIFE SCI, V53, P201, DOI 10.1016/0024-3205(93)90670-X; Blask DE, 2004, CARCINOGENESIS, V25, P951, DOI 10.1093/carcin/bgh090; BRAINARD GC, 1982, NEUROENDOCRINOLOGY, V35, P342, DOI 10.1159/000123405; Brusco LI, 1998, J PINEAL RES, V25, P260, DOI 10.1111/j.1600-079X.1998.tb00396.x; Burkhardt S, 2001, J AGR FOOD CHEM, V49, P4898, DOI 10.1021/jf010321+; CASSONE VM, 1990, TRENDS NEUROSCI, V13, P457, DOI 10.1016/0166-2236(90)90099-V; Chen GF, 2003, LIFE SCI, V73, P19, DOI 10.1016/S0024-3205(03)00252-2; CUMMING BG, 1985, CRC HDB FLOWERING, P196; DUBBELS R, 1995, J PINEAL RES, V18, P28, DOI 10.1111/j.1600-079X.1995.tb00136.x; EDMONDS K, 2000, 7 M SOC RES BIOL RHY; FINOCCHIARO L, 1988, J NEUROCHEM, V50, P382, DOI 10.1111/j.1471-4159.1988.tb02923.x; Fischer J, 1994, CELL BIOL PROBLEMS C, P71; FLETCHER RA, 1997, 5 CAN PIN MEL S GUEL; Fu I, 1998, J PHARMACEUT BIOMED, V18, P347, DOI 10.1016/S0731-7085(98)00048-X; Fuhrberg B, 1996, PLANTA, V200, P125; Gitto E, 2001, PEDIATR RES, V50, P756, DOI 10.1203/00006450-200112000-00021; Gitto E, 2001, INTENS CARE MED, V27, P1116, DOI 10.1007/s001340100977; Goldman BD, 2001, J BIOL RHYTHM, V16, P283, DOI 10.1177/074873001129001980; Hardeland R, 1999, REPROD NUTR DEV, V39, P399, DOI 10.1051/rnd:19990311; HARDELAND R, 1993, NEUROSCI BIOBEHAV R, V17, P347, DOI 10.1016/S0149-7634(05)80016-8; Hardeland R, 2003, J PINEAL RES, V34, P233, DOI 10.1034/j.1600-079X.2003.00040.x; HARDELAND R, 1994, CELL BIOL PROBLEMS C, P136; HARDELAND R, 1996, TREND COMPAR BIOCHEM, V2, P25; HARDELAND R, 2000, MELATONIN 4 DECADES, P387; HATTORI A, 1995, BIOCHEM MOL BIOL INT, V35, P627; Hernandez-Ruiz J, 2004, PLANTA, V220, P140, DOI 10.1007/s00425-004-1317-3; JACKSON WT, 1969, J CELL SCI, V5, P745; Jou MJ, 2004, J PINEAL RES, V37, P55, DOI 10.1111/j.1600-079X.2004.00140.x; KATEKAR GF, 1979, PHYTOCHEMISTRY, V18, P223, DOI 10.1016/0031-9422(79)80059-X; Kolar J, 1997, PHYTOCHEMISTRY, V44, P1407, DOI 10.1016/S0031-9422(96)00568-7; Kolar J, 2003, PHYSIOL PLANTARUM, V118, P605, DOI 10.1034/j.1399-3054.2003.00114.x; KOLAR J, 2003, THESIS CHARLES U PRA; KOLAR J, 1996, THESIS CHARLES U PRA; Leon J, 2005, J PINEAL RES, V38, P1, DOI 10.1111/j.1600-079X.2004.00181.x; LERNER AB, 1958, J AM CHEM SOC, V80, P2587, DOI 10.1021/ja01543a060; LEWY AJ, 1978, SCIENCE, V201, P741, DOI 10.1126/science.675255; LEWY AJ, 2000, MELATONIN 4 DECADES, P425; Lopez-Burillo S, 2003, J PINEAL RES, V34, P269, DOI 10.1034/j.1600-079X.2003.00041.x; LUNING K, 2000, 2 WORKSH EUR SOC CHR; Mahal HS, 1999, FREE RADICAL BIO MED, V26, P557, DOI 10.1016/S0891-5849(98)00226-3; Manchester LC, 2000, LIFE SCI, V67, P3023, DOI 10.1016/S0024-3205(00)00896-1; Marshall KA, 1996, FREE RADICAL BIO MED, V21, P307, DOI 10.1016/0891-5849(96)00046-9; Martin M, 2000, FASEB J, V14, P1677; MARTIN M, 2001, INT J BIOCHEM CELL B, V1212, P1; Matuszewski BK, 1998, ANAL CHEM, V70, P882, DOI 10.1021/ac971078+; Mayer I, 1997, COMP BIOCHEM PHYS A, V118, P515, DOI 10.1016/S0300-9629(96)00468-9; Mayer I, 1998, J FISH BIOL, V53, P906; Mayo JC, 2002, CELL MOL LIFE SCI, V59, P1706, DOI 10.1007/PL00012498; MAYWOOD ES, 1993, J ENDOCRINOL, V136, P65, DOI 10.1677/joe.0.1360065; Mei H, 2003, RAPID COMMUN MASS SP, V17, P97, DOI 10.1002/rcm.876; MENAKER M, 1983, P NATL ACAD SCI-BIOL, V80, P6119, DOI 10.1073/pnas.80.19.6119; Murch SJ, 1997, LANCET, V350, P1598, DOI 10.1016/S0140-6736(05)64014-7; Murch SJ, 2004, PLANT CELL REP, V23, P419, DOI 10.1007/s00299-004-0862-3; Murch SJ, 2002, NATURWISSENSCHAFTEN, V89, P555, DOI 10.1007/s00114-002-0376-1; Murch SJ, 2001, IN VITRO CELL DEV-PL, V37, P786; Murch SJ, 2000, PLANT CELL REP, V19, P698, DOI 10.1007/s002990000206; Onuki J, 2005, J PINEAL RES, V38, P107, DOI 10.1111/j.1600-079X.2004.00180.x; Pappolla MA, 2000, J NEURAL TRANSM, V107, P203, DOI 10.1007/s007020050018; PAPPOLLA MA, 2003, CURR MED CHEM, V3, P233; Pevet P, 2002, CELL TISSUE RES, V309, P183, DOI 10.1007/s00441-002-0584-1; POEGGELER B, 1993, J PINEAL RES, V14, P151, DOI 10.1111/j.1600-079X.1993.tb00498.x; Poeggeler B, 1996, REDOX REP, V2, P179, DOI 10.1080/13510002.1996.11747046; POEGGELER B, 1994, J PINEAL RES, V17, P1, DOI 10.1111/j.1600-079X.1994.tb00106.x; POGGELER B, 1991, NATURWISSENSCHAFTEN, V78, P268, DOI 10.1007/BF01134354; POON AMS, 1992, LIFE SCI, V50, P1719, DOI 10.1016/0024-3205(92)90427-Q; POZO D, 1994, LIFE SCI, V55, pPL455, DOI 10.1016/0024-3205(94)00532-X; REITER RJ, 1993, EXPERIENTIA, V49, P654, DOI 10.1007/BF01923947; Reiter RJ, 2000, J BIOMED SCI, V7, P444, DOI 10.1007/BF02253360; Reiter RJ, 2005, NUTRITION, V21, P920, DOI 10.1016/j.nut.2005.02.005; Reiter RJ, 2003, ACTA BIOCHIM POL, V50, P1129; Reiter RJ, 2001, NUTR REV, V59, P286, DOI 10.1111/j.1753-4887.2001.tb07018.x; Rodriguez C, 2004, J PINEAL RES, V36, P1, DOI 10.1046/j.1600-079X.2003.00092.x; Rolcik J, 2002, J CHROMATOGR B, V775, P9; Smeraglia J, 2002, CHROMATOGRAPHIA, V55, pS95, DOI 10.1007/BF02493363; Snedden WA, 2001, NEW PHYTOL, V151, P35, DOI 10.1046/j.1469-8137.2001.00154.x; SUGDEN D, 1989, EXPERIENTIA, V45, P922, DOI 10.1007/BF01953049; SUNDBERG B, 1986, PHYTOCHEMISTRY, V25, P295, DOI 10.1016/S0031-9422(00)85469-2; Tan Dun-Xian, 2002, Current Topics in Medicinal Chemistry, V2, P181, DOI 10.2174/1568026023394443; Tan DX, 2003, J PINEAL RES, V34, P75, DOI 10.1034/j.1600-079X.2003.02111.x; Tan DX, 2000, FREE RADICAL BIO MED, V29, P1177, DOI 10.1016/S0891-5849(00)00435-4; THOMAS JC, 1995, PLANT PHYSIOL, V109, P717, DOI 10.1104/pp.109.2.717; Thomas JC, 1998, J ECON ENTOMOL, V91, P841, DOI 10.1093/jee/91.4.841; Urata Y, 1999, FREE RADICAL BIO MED, V27, P838, DOI 10.1016/S0891-5849(99)00131-8; van Tassel D., 1997, THESIS U CALIFORNIA; Van Tassel DL, 2001, J PINEAL RES, V31, P8, DOI 10.1034/j.1600-079X.2001.310102.x; Van Tassel DL, 2001, J PINEAL RES, V31, P1, DOI 10.1034/j.1600-079X.2001.310101.x; Vankova R, 1998, J CHROMATOGR A, V811, P77, DOI 10.1016/S0021-9673(98)00210-6; VANTASSEL DL, 1995, PLANT PHYSIOL, V108, P101; VIVIENROELS B, 1993, EXPERIENTIA, V49, P642, DOI 10.1007/BF01923945; Vondrasova-Jelinkova D, 1999, BRAIN RES, V816, P249, DOI 10.1016/S0006-8993(98)01189-5; Wolf K, 2001, J PLANT PHYSIOL, V158, P1491, DOI 10.1078/0176-1617-00561; WOLF K, 2000, THESIS CHARLES U PRA; Wolfler A, 1998, LIFE SCI, V63, P835, DOI 10.1016/S0024-3205(98)00340-3; Wong PSH, 1999, RAPID COMMUN MASS SP, V13, P407, DOI 10.1002/(SICI)1097-0231(19990315)13:5&lt;407::AID-RCM500&gt;3.0.CO;2-I; Zhang HW, 1998, BIOCHEM BIOPH RES CO, V251, P83, DOI 10.1006/bbrc.1998.9426</t>
  </si>
  <si>
    <t>ABRAN D, 1994, GEN COMP ENDOCR, V96, P215, DOI 10.1006/gcen.1994.1176; Amherd R, 2000, DNA CELL BIOL, V19, P697, DOI 10.1089/10445490050199081; Antolin I, 1997, J PINEAL RES, V23, P182, DOI 10.1111/j.1600-079X.1997.tb00353.x; ANTOLIN I, 1997, BIOL RHYTHMS ANTIOXI, P135; Antolin Isaac, 1997, P86; Balzer I, 2000, REDOX STATE AND CIRCADIAN RHYTHMS, P95; BALZER I, 1992, CHRONOBIOL INT, V9, P260, DOI 10.3109/07420529209064535; Balzer I, 1996, BOT ACTA, V109, P180, DOI 10.1111/j.1438-8677.1996.tb00560.x; Balzer I, 1997, BIOL CELL, V89, P539, DOI 10.1016/S0248-4900(98)80010-5; BALZER I, 1991, SCIENCE, V253, P795, DOI 10.1126/science.1876838; Balzer I., 1993, B GR ET RYTHMES BIOL, V25, P23; Balzer I, 1996, BRAIN EVOLUTION, P228; BALZER I, 1998, HANS END C MEL 4 DEC, P33; Bonilla E, 2002, EXP GERONTOL, V37, P629, DOI 10.1016/S0531-5565(01)00229-7; Brodbeck D, 1998, DNA CELL BIOL, V17, P621, DOI 10.1089/dna.1998.17.621; Bubenik GA, 1999, J PINEAL RES, V26, P56, DOI 10.1111/j.1600-079X.1999.tb00567.x; Bubenik GA, 2002, DIGEST DIS SCI, V47, P2336, DOI 10.1023/A:1020107915919; Bubenik GA, 2001, BIOL SIGNAL RECEPT, V10, P350; Burkhardt S, 1996, COMP BIOCHEM PHYS B, V115, P411, DOI 10.1016/S0305-0491(96)00156-3; Burkhardt S, 2001, J AGR FOOD CHEM, V49, P4898, DOI 10.1021/jf010321+; Burkhardt S, 1997, BIOL RHYTHM RES, V28, P151, DOI 10.1076/brhm.28.1.151.12973; BURKHARDT S, 1998, J BIOLUMIN CHEMILUMI, V13, P204; CALLEBERT J, 1991, ADV PINEAL, V5, P81; Coto-Montes A, 1999, J PINEAL RES, V27, P154, DOI 10.1111/j.1600-079X.1999.tb00610.x; DUBBELS R, 1995, J PINEAL RES, V18, P28, DOI 10.1111/j.1600-079X.1995.tb00136.x; FLETCHER RA, 1997, 5 CAN PIN MEL S GUEL; Fuhrberg B, 1997, BIOL RHYTHM RES, V28, P144, DOI 10.1076/brhm.28.1.144.12978; FUHRBERG B, 1996, METABOLISM CELLULAR, P85; FUHRBERG B, 1996, METABOLISM CELLULAR, P141; FUHRBERG B, 1997, THESIS U GOTTINGEN; Ganguly S, 2001, J BIOL CHEM, V276, P47239, DOI 10.1074/jbc.M107222200; Hardeland R, 1999, REPROD NUTR DEV, V39, P399, DOI 10.1051/rnd:19990311; HARDELAND R, 1993, NEUROSCI BIOBEHAV R, V17, P347, DOI 10.1016/S0149-7634(05)80016-8; HARDELAND R, 1995, J PINEAL RES, V18, P104, DOI 10.1111/j.1600-079X.1995.tb00147.x; HARDELAND R, 1993, J INTERDISCIPL CYCLE, V24, P219; Hardeland R, 1996, BRAZ J MED BIOL RES, V29, P119; HARDELAND R, 1994, EXPERIENTIA, V50, P60, DOI 10.1007/BF01992051; Hardeland R, 1997, SKIN CANCER AND UV RADIATION, P186; Hardeland R, 1999, ADV EXP MED BIOL, V460, P387; Hardeland R, 1996, FRONT HORM RES, V21, P1; Hardeland R, 1997, INT J BIOMETEOROL, V41, P47, DOI 10.1007/s004840050053; HARDELAND R, 1995, CHRONOBIOL INT, V12, P157, DOI 10.3109/07420529509057261; HARDELAND R, 1994, CELL BIOL PROBLEMS C, P136; HARDELAND R, 1996, TREND COMPAR BIOCHEM, V2, P25; HARDELAND R, 1993, TRENDS COMP BIOCH PH, V1, P71; HARDELAND R, 1995, CELLULAR RHYTHMS IND, P145; Hardeland R., 1996, METABOLISM CELLULAR, P162; Hardeland R., 1997, BIOMETEOROLOGY, V14, P278; Hardeland Ruediger, 1997, P78; Hardeland Ruediger, 2000, Recent Research Developments in Comparative Biochemistry &amp; Physiology, V1, P123; HATTORI A, 1995, BIOCHEM MOL BIOL INT, V35, P627; HUETHER G, 1993, EXPERIENTIA, V49, P665, DOI 10.1007/BF01923948; Illnerova H., 1995, BIOL RHYTHM RES, V26, P406; Itoh MT, 1999, BRAIN RES, V830, P165, DOI 10.1016/S0006-8993(99)01418-3; Itoh MT, 1998, BRAIN RES, V781, P91, DOI 10.1016/S0006-8993(97)01220-1; ITOH MT, 1995, J PINEAL RES, V18, P165, DOI 10.1111/j.1600-079X.1995.tb00156.x; Izmaylov DM, 1999, MECH AGEING DEV, V106, P233, DOI 10.1016/S0047-6374(98)00105-5; Kolar J, 1997, PHYTOCHEMISTRY, V44, P1407, DOI 10.1016/S0031-9422(96)00568-7; Kolar J, 1999, ADV EXP MED BIOL, V460, P391; Manchester LC, 2000, LIFE SCI, V67, P3023, DOI 10.1016/S0024-3205(00)00896-1; Manchester LC, 1995, CELL MOL BIOL RES, V41, P391; MBACHU EM, 1999, STUDIES ANTIOXIDANTS, P172; Messner M, 1998, J PINEAL RES, V25, P251, DOI 10.1111/j.1600-079X.1998.tb00395.x; MORITA M, 1987, J EXP ZOOL, V241, P383, DOI 10.1002/jez.1402410314; MUELLER U, 1999, STUDIES ANTIOXIDANTS, P162; MUELLER U, 2001, BIOL RHYTHM RES, V32, P465; Murch SJ, 1997, LANCET, V350, P1598, DOI 10.1016/S0140-6736(05)64014-7; Nery LEM, 1999, J EXP ZOOL, V284, P711, DOI 10.1002/(SICI)1097-010X(19991101)284:6&lt;711::AID-JEZ13&gt;3.0.CO;2-#; Poeggeler B, 2002, J PINEAL RES, V33, P20, DOI 10.1034/j.1600-079X.2002.01873.x; POEGGELER B, 1994, J PINEAL RES, V17, P1, DOI 10.1111/j.1600-079X.1994.tb00106.x; POEGGELER B, 1998, REACTIVE OXYGEN SPEC, P421; POGGELER B, 1991, NATURWISSENSCHAFTEN, V78, P268, DOI 10.1007/BF01134354; PRIMUS JP, 1994, INSECT BIOCHEM MOLEC, V24, P907, DOI 10.1016/0965-1748(94)90019-1; Reiter RJ, 2002, ANN NY ACAD SCI, V957, P341, DOI 10.1111/j.1749-6632.2002.tb02938.x; Reiter RJ, 2001, NUTR REV, V59, P286, DOI 10.1111/j.1753-4887.2001.tb07018.x; Seong C, 1998, BBA-GENE STRUCT EXPR, V1443, P239, DOI 10.1016/S0167-4781(98)00222-X; Sprenger J., 1999, Cytologia (Tokyo), V64, P209; SPRENGER J, 1997, BIOL RHYTHMS ANTIOXI, P116; SPRENGER J, 1999, STUDIES ANTIOXIDANTS, P191; Tan Dun-Xian, 2002, Current Topics in Medicinal Chemistry, V2, P181, DOI 10.2174/1568026023394443; TAN DX, 2003, J PINEAL RES, V34, P1323; Thomas JN, 1997, J PINEAL RES, V23, P123, DOI 10.1111/j.1600-079X.1997.tb00344.x; Tilden AR, 1997, J PINEAL RES, V22, P102, DOI 10.1111/j.1600-079X.1997.tb00310.x; Tomas-Zapico C, 2002, FREE RADICAL BIO MED, V32, P1197, DOI 10.1016/S0891-5849(02)00812-2; Tsim ST, 1998, J PINEAL RES, V24, P152, DOI 10.1111/j.1600-079X.1998.tb00528.x; Tsim ST, 1996, J PINEAL RES, V21, P101; Tsim ST, 1997, J CELL SCI, V110, P1387; van Tassel D., 1997, THESIS U CALIFORNIA; Van Tassel DL, 2001, J PINEAL RES, V31, P8, DOI 10.1034/j.1600-079X.2001.310102.x; Van Tassel DL, 2001, J PINEAL RES, V31, P1, DOI 10.1034/j.1600-079X.2001.310101.x; Vivien-Roels B., 1986, Advances in Pineal Research, V1, P61; VIVIENROELS B, 1993, EXPERIENTIA, V49, P642, DOI 10.1007/BF01923945; VIVIENROELS B, 1984, NEUROSCI LETT, V49, P153, DOI 10.1016/0304-3940(84)90152-6; Withyachumnarnkul B, 1999, J PINEAL RES, V26, P174, DOI 10.1111/j.1600-079X.1999.tb00580.x; WITHYACHUMNARNKUL B, 1992, LIFE SCI, V51, P1479, DOI 10.1016/0024-3205(92)90557-6; WONG JTY, 1994, J MAR BIOL ASSOC UK, V74, P467, DOI 10.1017/S0025315400039515; WURTMAN RJ, 1982, BILD WISSENSCHAFT, V19, P70</t>
  </si>
  <si>
    <t>Balzer I, 1996, BOT ACTA, V109, P180, DOI 10.1111/j.1438-8677.1996.tb00560.x; BALZER I, 1991, SCIENCE, V253, P795, DOI 10.1126/science.1876838; BANERJEE S, 1973, EXP CELL RES, V78, P314, DOI 10.1016/0014-4827(73)90074-8; Bartel B, 1997, ANNU REV PLANT PHYS, V48, P49; Burkhardt S, 2001, J AGR FOOD CHEM, V49, P4898, DOI 10.1021/jf010321+; DUBBELS R, 1995, J PINEAL RES, V18, P28, DOI 10.1111/j.1600-079X.1995.tb00136.x; Facchini PJ, 2000, PHYTOCHEMISTRY, V54, P121, DOI 10.1016/S0031-9422(00)00050-9; HARDELAND R, 1993, EXPERIENTIA, V49, P614, DOI 10.1007/BF01923941; HATTORI A, 1995, BIOCHEM MOL BIOL INT, V35, P627; Hsieh HL, 2000, GENE DEV, V14, P1958; JACKSON WT, 1969, J CELL SCI, V5, P745; Klein DC, 1997, RECENT PROG HORM RES, V52, P307; KLEIN DC, 1985, CIBA F SYMP, V117, P38; Kolar J, 1997, PHYTOCHEMISTRY, V44, P1407, DOI 10.1016/S0031-9422(96)00568-7; Manchester LC, 2000, LIFE SCI, V67, P3023, DOI 10.1016/S0024-3205(00)00896-1; MICHALCZUK L, 1992, PLANT PHYSIOL, V100, P1346, DOI 10.1104/pp.100.3.1346; Murch SJ, 1997, LANCET, V350, P1598, DOI 10.1016/S0140-6736(05)64014-7; Murch SJ, 2000, PLANT CELL REP, V19, P576, DOI 10.1007/s002990050776; Murch SJ, 2001, IN VITRO CELL DEV-PL, V37, P786; Murch SJ, 2000, PLANT CELL REP, V19, P698, DOI 10.1007/s002990000206; MURCH SJ, 2000, TRANSPLANT PRODUCTIO, P160; MURCH SJ, 2000, THESIS U GUELPH GUEL; Ostin A, 1999, PLANT PHYSIOL, V119, P173, DOI 10.1104/pp.119.1.173; POEGGELER B, 1993, J PINEAL RES, V14, P151, DOI 10.1111/j.1600-079X.1993.tb00498.x; POEGGELER B, 1994, J PINEAL RES, V17, P1, DOI 10.1111/j.1600-079X.1994.tb00106.x; POGGELER B, 1991, NATURWISSENSCHAFTEN, V78, P268, DOI 10.1007/BF01134354; RADWANSKI ER, 1995, PLANT CELL, V7, P921, DOI 10.1105/tpc.7.7.921; RANGHURAM N, 1995, PLANT MOL BIOL, V29, P25; Reiter R, 1997, LIFE SCI, V60, P2255, DOI 10.1016/S0024-3205(97)00030-1; Reiter RJ, 1998, PROG NEUROBIOL, V56, P359, DOI 10.1016/S0301-0082(98)00052-5; REITER RJ, 1991, ENDOCR REV, V12, P151, DOI 10.1210/edrv-12-2-151; Reiter RJ, 2001, NUTR REV, V59, P286, DOI 10.1111/j.1753-4887.2001.tb07018.x; Ribnicky DM, 1996, PLANT PHYSIOL, V112, P549, DOI 10.1104/pp.112.2.549; Schroder P, 1999, ADV EXP MED BIOL, V467, P637; SKOOG F, 1957, Symp Soc Exp Biol, V11, P118; Soh Moon Soo, 1999, Journal of Plant Biology, V42, P239; Stehle JH, 2001, J BIOL RHYTHM, V16, P312, DOI 10.1177/074873001129002033; Tian Q, 1999, DEVELOPMENT, V126, P711; Van Tassel DL, 2001, J PINEAL RES, V31, P8, DOI 10.1034/j.1600-079X.2001.310102.x; Van Tassel DL, 2001, J PINEAL RES, V31, P1, DOI 10.1034/j.1600-079X.2001.310101.x; WURTMAN RJ, 1963, SCIENCE, V141, P277, DOI 10.1126/science.141.3577.277; Yamada J, 1999, EUR J PHARMACOL, V382, P211, DOI 10.1016/S0014-2999(99)00593-2; Yu H. S., 1993, MELATONIN BIOSYNTHES</t>
  </si>
  <si>
    <t>Acuna-Castroviejo D, 2001, J PINEAL RES, V30, P65, DOI 10.1034/j.1600-079X.2001.300201.x; Antolin I, 1997, J PINEAL RES, V23, P182, DOI 10.1111/j.1600-079X.1997.tb00353.x; Bechgaard E, 1999, INT J PHARM, V182, P1, DOI 10.1016/S0378-5173(99)00019-8; Benot S, 1999, J PINEAL RES, V27, P59, DOI 10.1111/j.1600-079X.1999.tb00597.x; Blanchard B, 2000, J PINEAL RES, V29, P184, DOI 10.1034/j.1600-079X.2000.290308.x; Ceraulo L, 1999, J PINEAL RES, V26, P108, DOI 10.1111/j.1600-079X.1999.tb00570.x; Dellegar SM, 1999, BIOCHEM BIOPH RES CO, V257, P431, DOI 10.1006/bbrc.1999.0438; DeMuro RL, 2000, J CLIN PHARMACOL, V40, P781, DOI 10.1177/00912700022009422; DUBBELS R, 1995, J PINEAL RES, V18, P28, DOI 10.1111/j.1600-079X.1995.tb00136.x; Dubocovich ML, 1998, FASEB J, V12, P1211; Erdman JW, 1996, NUTR REV, V54, P185; Garcia JJ, 1997, FEBS LETT, V408, P297, DOI 10.1016/S0014-5793(97)00447-X; Halliwell B, 1999, NUTR REV, V57, P104, DOI 10.1111/j.1753-4887.1999.tb06933.x; HATTORI A, 1995, BIOCHEM MOL BIOL INT, V35, P627; Kilic E, 1999, J CEREBR BLOOD F MET, V19, P511, DOI 10.1097/00004647-199905000-00005; Kolar J, 1997, PHYTOCHEMISTRY, V44, P1407, DOI 10.1016/S0031-9422(96)00568-7; Levine M, 1999, JAMA-J AM MED ASSOC, V281, P1415, DOI 10.1001/jama.281.15.1415; Manchester LC, 2000, LIFE SCI, V67, P3023, DOI 10.1016/S0024-3205(00)00896-1; Manchester LC, 1995, CELL MOL BIOL RES, V41, P391; Manev H, 1996, FASEB J, V10, P1546; Martin M, 2000, FASEB J, V14, P1677; MENENDEZPELAEZ A, 1993, J CELL BIOCHEM, V53, P373, DOI 10.1002/jcb.240530415; Murch SJ, 1997, LANCET, V350, P1598, DOI 10.1016/S0140-6736(05)64014-7; Murch SJ, 2000, PLANT CELL REP, V19, P698, DOI 10.1007/s002990000206; Okatani Y, 1998, J PINEAL RES, V25, P129, DOI 10.1111/j.1600-079X.1998.tb00550.x; Pappolla MA, 2000, J NEURAL TRANSM, V107, P203, DOI 10.1007/s007020050018; POEGGELER B, 1993, J PINEAL RES, V14, P151, DOI 10.1111/j.1600-079X.1993.tb00498.x; POEGGELER B, 1994, J PINEAL RES, V17, P1, DOI 10.1111/j.1600-079X.1994.tb00106.x; Pozo D, 1997, J CELL BIOCHEM, V65, P430, DOI 10.1002/(SICI)1097-4644(19970601)65:3&lt;430::AID-JCB12&gt;3.0.CO;2-J; Reiter R, 1997, LIFE SCI, V60, P2255, DOI 10.1016/S0024-3205(97)00030-1; Reiter RJ, 2000, NEWS PHYSIOL SCI, V15, P246; REITER RJ, 1991, ENDOCR REV, V12, P151, DOI 10.1210/edrv-12-2-151; Reiter RJ, 2000, J BIOMED SCI, V7, P444, DOI 10.1007/BF02253360; Reiter RJ, 1999, MECH AGEING DEV, V110, P157, DOI 10.1016/S0047-6374(99)00058-5; Reiter RJ, 1999, ENCY FOOD SCI TECHNO, P1918; Tan DX, 1998, BIOCHEM BIOPH RES CO, V253, P614, DOI 10.1006/bbrc.1998.9826; TAN DX, 1994, CARCINOGENESIS, V15, P215, DOI 10.1093/carcin/15.2.215; Tan DX, 2000, FREE RADICAL BIO MED, V29, P1177, DOI 10.1016/S0891-5849(00)00435-4; Tan DX, 2000, BIOL SIGNAL RECEPT, V9, P137; Traber M G, 1997, Adv Pharmacol, V38, P49; Turjanski AG, 1998, J MED CHEM, V41, P3684, DOI 10.1021/jm980117m; Turjanski AG, 2000, J AM CHEM SOC, V122, P10468, DOI 10.1021/ja002006u; Urata Y, 1999, FREE RADICAL BIO MED, V27, P838, DOI 10.1016/S0891-5849(99)00131-8; Van Tassel DL, 2001, J PINEAL RES, V31, P1, DOI 10.1034/j.1600-079X.2001.310101.x; VIVIENROELS B, 1993, EXPERIENTIA, V49, P642, DOI 10.1007/BF01923945; Zhang HW, 1999, CHEM RES TOXICOL, V12, P526, DOI 10.1021/tx980243t; Zhang HW, 1998, BIOCHEM BIOPH RES CO, V251, P83, DOI 10.1006/bbrc.1998.9426</t>
  </si>
  <si>
    <t>APPLEWHITE PB, 1973, PHYTOCHEMISTRY, V12, P191, DOI 10.1016/S0031-9422(00)84645-2; BACH AJW, 1988, P NATL ACAD SCI USA, V85, P4935; BALZER I, 1991, SCIENCE, V253, P795, DOI 10.1126/science.1876838; BANERJEE S, 1973, EXP CELL RES, V78, P314, DOI 10.1016/0014-4827(73)90074-8; BECKERANDRE M, 1994, J BIOL CHEM, V269, P28531; BERNIER G, 1988, ANNU REV PLANT PHYS, V39, P175, DOI 10.1146/annurev.pp.39.060188.001135; Davies P. J., 1988, PLANT HORMONES THEIR, P1; DREWES FE, 1995, PLANT GROWTH REGUL, V16, P205, DOI 10.1007/BF00029542; DUBBELS R, 1995, J PINEAL RES, V18, P28, DOI 10.1111/j.1600-079X.1995.tb00136.x; EBISAWA T, 1994, P NATL ACAD SCI USA, V91, P6133, DOI 10.1073/pnas.91.13.6133; FIRN RD, 1986, PHYSIOL PLANTARUM, V67, P267, DOI 10.1111/j.1399-3054.1986.tb02454.x; Fuhrberg B, 1996, PLANTA, V200, P125; Garner WW, 1920, J AGR RES, V18, P553; GROSS D, 1994, J PLANT GROWTH REGUL, V13, P93, DOI 10.1007/BF00210953; HARDELAND R, 1995, J PINEAL RES, V18, P104, DOI 10.1111/j.1600-079X.1995.tb00147.x; HARDELAND R, 1995, CHRONOBIOL INT, V12, P157, DOI 10.3109/07420529509057261; Hardeland R., 1993, CHRONOBIOLOGY CHRONO, P113; HATTORI A, 1995, BIOCHEM MOL BIOL INT, V35, P627; HEDDEN P, 1993, ANNU REV PLANT PHYS, V44, P107, DOI 10.1146/annurev.pp.44.060193.000543; HORGAN R, 1981, PROGR PHYTOCHEMISTRY, P222; Illnerova H., 1995, BIOL RHYTHM RES, V26, P406; JACKSON WT, 1969, J CELL SCI, V5, P745; JACOBSON CO, 1959, J EMBRYOL EXP MORPH, V7, P1; KLEE HJ, 1994, CRIT REV PLANT SCI, V13, P311, DOI 10.1080/713608064; Kolar J, 1997, PHYTOCHEMISTRY, V44, P1407, DOI 10.1016/S0031-9422(96)00568-7; Kolar J, 1994, FLOWER NEWSL, V17, P53, DOI DOI 10.1111/J.1600-079X.2005.00276; KUKLIN AI, 1995, J PLANT GROWTH REGUL, V14, P91, DOI 10.1007/BF00203119; MANCHESTER LC, 2000, IN PRESS LIFE SCI; MCARTHUR AJ, 1991, BRAIN RES, V565, P158, DOI 10.1016/0006-8993(91)91748-P; ONEILL SD, 1992, PHOTOCHEM PHOTOBIOL, V56, P789, DOI 10.1111/j.1751-1097.1992.tb02235.x; ONEILL SD, 1989, CUR TOP PL, V1, P19; Pengelly W. L., 1985, Plant growth substances 1985. Proceedings of the 12th international conference on plant growth substances held at Heidelberg, August 26-31, 1985, P35; PIERI C, 1995, ARCH GERONTOL GERIAT, V20, P159, DOI 10.1016/0167-4943(94)00593-V; POEGGELER B, 1991, Naturwissenschaften, V78, P268; POEGGELER B, 1993, J PINEAL RES, V14, P151, DOI 10.1111/j.1600-079X.1993.tb00498.x; POEGGELER B, 1994, J PINEAL RES, V17, P1, DOI 10.1111/j.1600-079X.1994.tb00106.x; Reiter R J, 1980, Endocr Rev, V1, P109; Reiter RJ, 2000, NEWS PHYSIOL SCI, V15, P246; REITER RJ, 1991, ENDOCR REV, V12, P151, DOI 10.1210/edrv-12-2-151; REITER RJ, 1995, J PINEAL RES, V18, P1, DOI 10.1111/j.1600-079X.1995.tb00133.x; REITER RJ, 1993, EXPERIENTIA, V49, P654, DOI 10.1007/BF01923947; Reiter RJ, 1999, ADV EXP MED BIOL, V467, P379; REITER RJ, 1987, LIFE SCI, V40, P2119, DOI 10.1016/0024-3205(87)90001-4; SALISBUR.FB, 1967, ANN NY ACAD SCI, V144, P295, DOI 10.1111/j.1749-6632.1967.tb34024.x; SCHLEGEL M, 1994, TRENDS ECOL EVOL, V9, P330, DOI 10.1016/0169-5347(94)90153-8; STEINHILBER D, 1995, J BIOL CHEM, V270, P7037, DOI 10.1074/jbc.270.13.7037; TAKIMOTO A, 1965, PLANT PHYSIOL, V40, P852, DOI 10.1104/pp.40.5.852; TREWAVAS A, 1981, PLANT CELL ENVIRON, V4, P203, DOI 10.1111/j.1365-3040.1981.tb01048.x; van Tassel D., 1997, THESIS U CALIFORNIA; VANTASSEL DL, 1993, PLANT PHYSIOL, V102, pS117; Verpoorte R., 1980, INDOLE BIOGENICALLY, P91; VINCEPRUE D, 1987, MANIPULATION FLOWERI, P255; VINCEPRUE D, 1985, HDB FLOWERING, V4, P47; WILKINS MB, 1984, ADV PLANT PHYSL</t>
  </si>
  <si>
    <t>ABE M, 1994, J PINEAL RES, V17, P94, DOI 10.1111/j.1600-079X.1994.tb00119.x; ABRAN D, 1994, GEN COMP ENDOCR, V96, P215, DOI 10.1006/gcen.1994.1176; ACUNACASTROVIEJO D, 1995, J PINEAL RES, V19, P57; ALI MA, 1995, CAPS NEWS COMMUN S2, V14, P1; ANCTIL M, 1991, J COMP PHYSIOL B, V161, P569, DOI 10.1007/BF00260746; ARENDT J, 1986, OXFORD REV REPROD B, V8, P266; Ayre E. A., 1994, Biological Signals, V3, P71; AYRE EA, 1992, J ENDOCRINOL, V133, P5, DOI 10.1677/joe.0.1330005; Balzer I, 1996, BOT ACTA, V109, P180, DOI 10.1111/j.1438-8677.1996.tb00560.x; BALZER I, 1991, SCIENCE, V253, P795, DOI 10.1126/science.1876838; BALZER I, 1996, 28 C ANN GR ET RYTHM; Balzer I, 1996, BRAIN EVOLUTION, P228; BALZER I, 1996, VISTAS BIORHYTHMICIT, P37; BALZER I, 1995, CELLULAR RHYTHMS IND, P152; BALZER I, 1996, 5 M SOC RES BIOL RHY, P82; BANERJEE S, 1973, EXP CELL RES, V78, P314, DOI 10.1016/0014-4827(73)90074-8; BANERJEE S, 1972, J PROTOZOOL, V19, P108, DOI 10.1111/j.1550-7408.1972.tb03423.x; BARLOWWALDEN LR, 1995, NEUROCHEM INT, V26, P497, DOI 10.1016/0197-0186(94)00154-M; BENITEZKING G, 1993, EXPERIENTIA, V49, P635; BenitezKing G, 1996, FRONT HORM RES, V21, P154; BENITEZKING G, 1993, LIFE SCI, V53, P201, DOI 10.1016/0024-3205(93)90670-X; Bettahi I, 1996, J PINEAL RES, V20, P205, DOI 10.1111/j.1600-079X.1996.tb00260.x; BINKLEY S, 1993, EXPERIENTIA, V49, P648, DOI 10.1007/BF01923946; Binkley S., 1990, CLOCKWORK SPARROW TI; BLAZYNSKI C, 1991, J NEUROCHEM, V56, P1873, DOI 10.1111/j.1471-4159.1991.tb03443.x; BOEGGELER B, 1992, THESIS GOTTINGEN; BOISSINAGASSE L, 1992, NEUROSCI LETT, V144, P147, DOI 10.1016/0304-3940(92)90737-R; BROWN GM, 1995, CAPS NEWS COMMUN S2, V14, P2; Brown Gregory M., 1994, Biological Signals, V3, P91; BUBENIK GA, 1977, EXPERIENTIA, V33, P662, DOI 10.1007/BF01946561; BUBENIK GA, 1980, HORM RES, V12, P313, DOI 10.1159/000179137; Bubenik GA, 1996, J PINEAL RES, V21, P251, DOI 10.1111/j.1600-079X.1996.tb00294.x; BUBENIK GA, 1992, J PINEAL RES, V12, P7, DOI 10.1111/j.1600-079X.1992.tb00020.x; CAGNOLI CM, 1995, J PINEAL RES, V18, P222, DOI 10.1111/j.1600-079X.1995.tb00163.x; CALVO JR, 1995, J PINEAL RES, V18, P119, DOI 10.1111/j.1600-079X.1995.tb00149.x; Carneiro Regina C. G., 1993, Biological Signals, V2, P194; CAROLEO MC, 1992, IMMUNOPHARMACOLOGY, V23, P81, DOI 10.1016/0162-3109(92)90031-7; CHAN CWY, 1995, CAPS NEWS COMMUN S2, V14, P4; CHEN LD, 1994, AM J PHYSIOL, V267, pE57; Chow PH, 1996, FRONT HORM RES, V21, P123; Conti A, 1995, J PINEAL RES, V19, P103, DOI 10.1111/j.1600-079X.1995.tb00177.x; CONTI A, 1994, ADV PINEAL, V7, P83; DELGOBBO V, 1989, INT J IMMUNOPHARMACO, V11, P567, DOI 10.1016/0192-0561(89)90187-2; DEREVIERS MM, 1989, NEUROSCI LETT, V100, P89, DOI 10.1016/0304-3940(89)90665-4; DUBBELS R, 1995, J PINEAL RES, V18, P28, DOI 10.1111/j.1600-079X.1995.tb00136.x; DUBOCOVICH ML, 1987, P NATL ACAD SCI USA, V84, P3916, DOI 10.1073/pnas.84.11.3916; DUNCAN MJ, 1992, BRAIN RES, V569, P152, DOI 10.1016/0006-8993(92)90382-J; FINOCCHIARO LME, 1988, J INTERFERON RES, V8, P705, DOI 10.1089/jir.1988.8.705; Fuhrberg B, 1997, BIOL RHYTHM RES, V28, P144, DOI 10.1076/brhm.28.1.144.12978; Fuhrberg B, 1996, PLANTA, V200, P125; FUHRBERG B, 1995, CELLULAR RHYTHMS IND, P20; FUHRBERG B, 1996, METABOLISM CELLULAR, P131; FUHRBERG B, 1997, THESIS GOTTINGEN; GAUER F, 1992, BRAIN RES, V575, P32, DOI 10.1016/0006-8993(92)90419-A; GAUER F, 1993, NEUROENDOCRINOLOGY, V57, P120, DOI 10.1159/000126350; GAUER F, 1993, J NEUROENDOCRINOL, V5, P685, DOI 10.1111/j.1365-2826.1993.tb00540.x; GAUER F, 1993, BRAIN RES, V602, P153, DOI 10.1016/0006-8993(93)90256-M; George A, 1996, ADV EXP MED BIOL, V398, P691; Gilad E, 1997, LIFE SCI, V60, pPL169, DOI 10.1016/S0024-3205(97)00008-8; GUERRERO JM, 1994, ANN NY ACAD SCI, V719, P369; Guerrero Juan M., 1994, Biological Signals, V3, P99; HARDELAND R, 1993, NEUROSCI BIOBEHAV R, V17, P347, DOI 10.1016/S0149-7634(05)80016-8; HARDELAND R, 1995, J PINEAL RES, V18, P104, DOI 10.1111/j.1600-079X.1995.tb00147.x; HARDELAND R, 1991, Journal of Interdisciplinary Cycle Research, V22, P122; Hardeland R, 1996, ADV EXP MED BIOL, V398, P279; Hardeland R, 1996, FRONT HORM RES, V21, P1; HARDELAND R, 1995, CHRONOBIOL INT, V12, P157, DOI 10.3109/07420529509057261; HARDELAND R, 1996, METABOLISM CELLULAR, P23; Hardeland R., 1993, CHRONOBIOLOGY CHRONO, P113; HARDELAND R, 1995, CELLULAR RHYTHMS IND, P145; Hardeland Ruediger, 1996, P25; HATTORI A, 1995, BIOCHEM MOL BIOL INT, V35, P627; HELLIWELL RJA, 1992, J NEUROENDOCRINOL, V4, P287; HOFFMAN RA, 1989, J PINEAL RES, V6, P63, DOI 10.1111/j.1600-079X.1989.tb00403.x; HUETHER G, 1993, EXPERIENTIA, V49, P665, DOI 10.1007/BF01923948; HUETHER G, 1992, LIFE SCI, V51, P945, DOI 10.1016/0024-3205(92)90402-B; Illnerova H., 1995, BIOL RHYTHM RES, V26, P406; ITOH MT, 1995, J PINEAL RES, V18, P165, DOI 10.1111/j.1600-079X.1995.tb00156.x; JACKSON WT, 1969, J CELL SCI, V5, P745; LAITINEN JT, 1990, BRAIN RES, V528, P349, DOI 10.1016/0006-8993(90)91681-6; LEE PPN, 1992, LIFE SCI, V50, P117, DOI 10.1016/0024-3205(92)90293-X; LIU ZM, 1992, NEUROSCI LETT, V146, P163, DOI 10.1016/0304-3940(92)90068-I; LIU ZM, 1993, J ENDOCRINOL, V138, P51, DOI 10.1677/joe.0.1380051; LIU ZM, 1995, CAPS NEWS COMMUN S2, V14, P20; LIU ZM, 1992, BIOL SIGNAL, V1, P208; Lopez-Gonzalez Miguel A., 1993, Biotechnology Therapeutics, V4, P253; LOPEZGONZALEZ MA, 1992, J PINEAL RES, V12, P97, DOI 10.1111/j.1600-079X.1992.tb00034.x; LOPEZGONZALEZ MA, 1993, J NEUROIMMUNOL, V45, P121, DOI 10.1016/0165-5728(93)90171-T; LOPEZGONZALEZ MA, 1991, LIFE SCI, V48, P1165, DOI 10.1016/0024-3205(91)90454-J; LUNING K, 1996, 5 M SOC RES BIOL RHY, P83; Maestroni GJM, 1996, J PINEAL RES, V20, P84, DOI 10.1111/j.1600-079X.1996.tb00244.x; MAESTRONI GJM, 1995, J PINEAL RES, V18, P84, DOI 10.1111/j.1600-079X.1995.tb00144.x; MAESTRONI GJM, 1990, J NEUROIMMUNOL, V28, P167, DOI 10.1016/0165-5728(90)90031-H; MAESTRONI GJM, 1993, INT CONGR SER, V1017, P295; MAESTRONI GJM, 1991, INT J NEUROSCI, V61, P289, DOI 10.3109/00207459108990747; Maestroni GJM, 1996, J PINEAL RES, V21, P131, DOI 10.1111/j.1600-079X.1996.tb00280.x; MAESTRONI GJM, 1994, CANCER RES, V54, P4740; MAESTRONI GJM, 1994, CANCER RES, V54, P2429; Manchester LC, 1995, CELL MOL BIOL RES, V41, P391; Manev H, 1996, FASEB J, V10, P1546; Masson-Pevet Mireille, 1994, Biological Signals, V3, P63; MassonPevet M, 1996, FRONT HORM RES, V21, P84; MASSONPEVET M, 1993, INT CONGR SER, V1017, P99; MENDEZPELAEZ A, 1992, HARDERIAN GLANDS POR, P219; MENENDEZPELAEZ A, 1990, ADV PINEAL, V4, P75; MENENDEZPELAEZ A, 1993, J PINEAL RES, V14, P34, DOI 10.1111/j.1600-079X.1993.tb00482.x; MORGAN PJ, 1992, J NEUROENDOCRINOL, V4, P557, DOI 10.1111/j.1365-2826.1992.tb00204.x; MORGAN PJ, 1989, NEUROENDOCRINOLOGY, V50, P359, DOI 10.1159/000125245; MORREY KM, 1994, J IMMUNOL, V153, P2671; NASH MS, 1995, INVEST OPHTH VIS SCI, V36, P95; NILES L P, 1989, Medical Science Research, V17, P179; NONNO R, 1995, J PINEAL RES, V18, P207, DOI 10.1111/j.1600-079X.1995.tb00161.x; OSBORNE NN, 1994, EXP EYE RES, V59, P3, DOI 10.1006/exer.1994.1076; Pablos MI, 1995, J PINEAL RES, V19, P111, DOI 10.1111/j.1600-079X.1995.tb00178.x; PANG CS, 1994, NEUROSCI LETT, V165, P55, DOI 10.1016/0304-3940(94)90708-0; Pang CS, 1996, FRONT HORM RES, V21, P101; PANG CS, 1992, J PINEAL RES, V12, P167, DOI 10.1111/j.1600-079X.1992.tb00044.x; Pang S. F., 1993, Biological Signals, V2, P177; PANG SF, 1977, NEUROENDOCRINOLOGY, V23, P1, DOI 10.1159/000122649; PAYNE AP, 1994, J ANAT, V185, P1; PERSENGIEV SP, 1992, LIFE SCI, V51, P647, DOI 10.1016/0024-3205(92)90237-J; PEVET P, 1980, J NEURAL TRANSM, V49, P229, DOI 10.1007/BF01252128; PEVET P, 1988, REPROD NUTR DEV, V28, P443, DOI 10.1051/rnd:19880310; PIOLI C, 1993, INT J IMMUNOPHARMACO, V15, P463, DOI 10.1016/0192-0561(93)90060-C; POEGGELER B, 1993, EXPERIENTIA, V49, P611, DOI 10.1007/BF01923940; POEGGELER B, 1995, NEUROENDOCRINOL LETT, V17, P87; POEGGELER B, 1993, J PINEAL RES, V14, P151, DOI 10.1111/j.1600-079X.1993.tb00498.x; Poeggeler B, 1996, REDOX REP, V2, P179, DOI 10.1080/13510002.1996.11747046; POEGGELER B, 1989, Acta Endocrinologica Supplementum, V120, P97; POEGGELER B, 1994, J PINEAL RES, V17, P1, DOI 10.1111/j.1600-079X.1994.tb00106.x; POEGGLER B, 1994, CELL BIOL PROBLEMS C, P118; POGGELER B, 1991, NATURWISSENSCHAFTEN, V78, P268, DOI 10.1007/BF01134354; PONTOIRE C, 1993, EUR J PHARM-MOLEC PH, V247, P111, DOI 10.1016/0922-4106(93)90067-J; POON AMS, 1992, LIFE SCI, V50, P1719, DOI 10.1016/0024-3205(92)90427-Q; Poon AMS, 1996, FRONT HORM RES, V21, P71; POON AMS, 1994, NEUROENDOCRINOLOGY, V59, P156; POON AMS, 1995, CAPS NEWS COMMUN S2, V4, P24; Poon A. M. S., 1994, Biological Signals, V3, P278; POZO D, 1994, LIFE SCI, V55, pPL455, DOI 10.1016/0024-3205(94)00532-X; RafiiElIdrissi M, 1996, J PINEAL RES, V20, P33, DOI 10.1111/j.1600-079X.1996.tb00236.x; RAIKHLIN N T, 1976, Arkhiv Patologii, V38, P21; RAIKHLIN NT, 1975, NATURE, V255, P344, DOI 10.1038/255344a0; Recio J., 1994, Biological Signals, V3, P85; Reiter R J, 1980, Endocr Rev, V1, P109; REITER RJ, 1995, J PINEAL RES, V18, P1, DOI 10.1111/j.1600-079X.1995.tb00133.x; REITER RJ, 1993, EXPERIENTIA, V49, P654, DOI 10.1007/BF01923947; REITER RJ, 1993, NEUROENDOCRINOL LETT, V15, P103; REITER RJ, 1991, TRENDS ENDOCRIN MET, V2, P13, DOI 10.1016/1043-2760(91)90055-R; REITER RJ, 1994, ANN NY ACAD SCI, V719, P1, DOI 10.1111/j.1749-6632.1994.tb56817.x; REITER RJ, 1974, CHRONOBIOLOGIA, V1, P365; REITER RJ, 1991, MOL CELL ENDOCRINOL, V79, pC153, DOI 10.1016/0303-7207(91)90087-9; Reiter RJ, 1996, ADV EXP MED BIOL, V398, P307; REPPERT SM, 1995, NEURON, V15, P1003, DOI 10.1016/0896-6273(95)90090-X; REPPERT SM, 1995, P NATL ACAD SCI USA, V92, P8734, DOI 10.1073/pnas.92.19.8734; REPPERT SM, 1994, NEURON, V13, P1177, DOI 10.1016/0896-6273(94)90055-8; RODRIGUEZ C, 1992, P SOC EXP BIOL MED, V200, P25; RODRIGUEZCOLUNGA MJ, 1991, J PINEAL RES, V11, P42, DOI 10.1111/j.1600-079X.1991.tb00825.x; Sainz RM, 1995, J PINEAL RES, V19, P178, DOI 10.1111/j.1600-079X.1995.tb00187.x; Shiu SYW, 1996, FRONT HORM RES, V21, P90; SKENE DJ, 1993, ENDOCRINOLOGY, V132, P1682, DOI 10.1210/en.132.4.1682; SKENE DJ, 1992, J NEUROENDOCRINOL, V4, P189, DOI 10.1111/j.1365-2826.1992.tb00158.x; Song Y, 1996, FRONT HORM RES, V21, P115; SONG Y, 1993, J PINEAL RES, V15, P153, DOI 10.1111/j.1600-079X.1993.tb00523.x; SONG Y, 1992, J ENDOCRINOL, V135, P353, DOI 10.1677/joe.0.1350353; Song Y., 1992, Biological Signals, V1, P313; STANKOV B, 1991, BRAIN RES REV, V16, P245, DOI 10.1016/0165-0173(91)90008-V; STANTON TL, 1991, BRAIN RES, V557, P285, DOI 10.1016/0006-8993(91)90145-L; TAN DX, 1994, CARCINOGENESIS, V15, P215, DOI 10.1093/carcin/15.2.215; TAN DX, 1993, CANCER LETT, V70, P65, DOI 10.1016/0304-3835(93)90076-L; Tilden AR, 1997, J PINEAL RES, V22, P102, DOI 10.1111/j.1600-079X.1997.tb00310.x; UEMURA T, 1984, PROGR TRYPTOPHAN SER, P673; URIA H, 1995, CELLULAR RHYTHMS IND, P140; Van Tassel D., 1993, PLANT PHYSL S1, V102, P659; VANECEK J, 1989, BRAIN RES, V477, P387, DOI 10.1016/0006-8993(89)91433-9; Viswanathan Mohan, 1993, Biological Signals, V2, P221; Vivien-Roels B., 1986, Advances in Pineal Research, V1, P61; VIVIENROELS B, 1993, EXPERIENTIA, V49, P642, DOI 10.1007/BF01923945; WEAVER DR, 1993, J CLIN ENDOCR METAB, V76, P295, DOI 10.1210/jc.76.2.295; WEAVER DR, 1990, ENDOCRINOLOGY, V127, P2607, DOI 10.1210/endo-127-5-2607; WIECHMANN AF, 1991, J PINEAL RES, V10, P174, DOI 10.1111/j.1600-079X.1991.tb00812.x; WILLIAMS LM, 1989, J NEUROENDOCRINOL, V1, P315, DOI 10.1111/j.1365-2826.1989.tb00122.x; WITHYACHUMNARNKUL B, 1992, COMP BIOCHEM PHYS A, V102, P703, DOI 10.1016/0300-9629(92)90727-8; WITHYACHUMNARNKUL B, 1992, LIFE SCI, V51, P1479, DOI 10.1016/0024-3205(92)90557-6; YU ZH, 1991, NEUROSCI LETT, V125, P175, DOI 10.1016/0304-3940(91)90021-K; ZIMMERMAN N, 1979, P NATL ACAD SCI USA, V76, P1167</t>
  </si>
  <si>
    <t>Balzer I, 1996, BOT ACTA, V109, P180, DOI 10.1111/j.1438-8677.1996.tb00560.x; BALZER I, 1991, SCIENCE, V253, P795, DOI 10.1126/science.1876838; BALZER I, 1996, IN PRESS 5 M SOC RES; BANERJEE S, 1973, EXP CELL RES, V78, P314, DOI 10.1016/0014-4827(73)90074-8; BANERJEE S, 1972, J PROTOZOOL, V19, P108, DOI 10.1111/j.1550-7408.1972.tb03423.x; BENITEZKING G, 1993, EXPERIENTIA, V49, P635; BURKHARDT S, 1995, BIOL RHTYM RES, V26, P374; DUBBELS R, 1995, J PINEAL RES, V18, P28, DOI 10.1111/j.1600-079X.1995.tb00136.x; Fuhrberg B, 1995, BIOL RHYTHM RES, V26, P391; FUHRBERG B, 1995, CELLULAR RHYTHMS IND, P20; FUHRBERG B, 1996, IN PRESS PLANTA; FUHREBERG B, 1996, 14 INT C BIOM LJUBLJ; HARDELAND R, 1993, NEUROSCI BIOBEHAV R, V17, P347, DOI 10.1016/S0149-7634(05)80016-8; HARDELAND R, 1995, J PINEAL RES, V18, P104, DOI 10.1111/j.1600-079X.1995.tb00147.x; Hardeland R, 1996, BRAZ J MED BIOL RES, V29, P119; Hardeland R, 1996, ADV EXP MED BIOL, V398, P279; HARDELAND R, 1993, EXPERIENTIA, V49, P614, DOI 10.1007/BF01923941; HARDELAND R, 1995, CHRONOBIOL INT, V12, P157, DOI 10.3109/07420529509057261; HARDELAND R, 1993, TRENDS COMP BIOCH PH, V1, P71; HARDELAND R, 1995, CELLULAR RHYTHMS IND, P81; HARDELAND R, 1996, IN PRESS 14 INT C BI; HATTORI A, 1995, BIOCHEM MOL BIOL INT, V35, P627; Illnerova H., 1995, BIOL RHYTHM RES, V26, P406; JACKSON WT, 1969, J CELL SCI, V5, P745; POEGGELER B, 1991, Naturwissenschaften, V78, P268; POEGGELER B, 1989, Acta Endocrinologica Supplementum, V120, P97; REITER RJ, 1995, J PINEAL RES, V18, P1, DOI 10.1111/j.1600-079X.1995.tb00133.x; Van Tassel D., 1993, PLANT PHYSL S1, V102, P659; VIVIENROELS B, 1993, EXPERIENTIA, V49, P642, DOI 10.1007/BF01923945; WONG JTY, 1994, J MAR BIOL ASSOC UK, V74, P467, DOI 10.1017/S0025315400039515</t>
  </si>
  <si>
    <t>Zhao, Dake; Wang, Houping; Chen, Suiyun; Yu, Diqiu; Reiter, Russel J.</t>
  </si>
  <si>
    <t>Falcon, Jack; Torriglia, Alicia; Attia, Dina; Vienot, Francoise; Gronfier, Claude; Behar-Cohen, Francine; Martinsons, Christophe; Hicks, David</t>
  </si>
  <si>
    <t>Moustafa-Farag, Mohamed; Elkelish, Amr; Dafea, Mohamed; Khan, Mumtaz; Arnao, Marino B.; Abdelhamid, Magdi T.; Abu El-Ezz, Aziz; Almoneafy, Abdlwareth; Mahmoud, Ahmed; Awad, Mahrous; Li, Linfeng; Wang, Yanhong; Hasanuzzaman, Mirza; Ai, Shaoying</t>
  </si>
  <si>
    <t>Pardo-Hernandez, Miriam; Lopez-Delacalle, Maria; Rivero, Rosa M.</t>
  </si>
  <si>
    <t>Tiwari, Rahul Kumar; Lal, Milan Kumar; Naga, Kailash Chandra; Kumar, Ravinder; Chourasia, Kumar Nishant; Subhash, S.; Kumar, Dharmendra; Sharma, Sanjeev</t>
  </si>
  <si>
    <t>He, Huyi; He, Long-Fei</t>
  </si>
  <si>
    <t>Juhnevica-Radenkova, Karina; Moreno, Diego A.; Ikase, Laila; Drudze, Inese; Radenkovs, Vitalijs</t>
  </si>
  <si>
    <t>Khan, Tanveer Ahmad; Fariduddin, Qazi; Nazir, Faroza; Saleem, Mohd</t>
  </si>
  <si>
    <t>Moustafa-Farag, Mohamed; Mahmoud, Ahmed; Arnao, Marino B.; Sheteiwy, Mohamed S.; Dafea, Mohamed; Soltan, Mahmoud; Elkelish, Amr; Hasanuzzaman, Mirza; Ai, Shaoying</t>
  </si>
  <si>
    <t>Sun, Chengliang; Liu, Lijuan; Wang, Luxuan; Li, Baohai; Jin, Chongwei; Lin, Xianyong</t>
  </si>
  <si>
    <t>Tan, Dun-Xian; Reiter, Russel J.</t>
  </si>
  <si>
    <t>Alessa, Hussain; Althakafy, Jalal T.; Saber, Amr L.</t>
  </si>
  <si>
    <t>Bose, Santosh Kumar; Howlader, Prianka</t>
  </si>
  <si>
    <t>Wang, Su-Yan; Shi, Xin-Chi; Wang, Rui; Wang, Hai-Lin; Liu, Fengquan; Laborda, Pedro</t>
  </si>
  <si>
    <t>Mir, Anayat Rasool; Faizan, Mohammad; Bajguz, Andrzej; Sami, Fareen; Siddiqui, Husna; Hayat, Shamsul</t>
  </si>
  <si>
    <t>Khan, Adil; Numan, Muhammad; Khan, Abdul Latif; Lee, In-Jung; Imran, Muhammad; Asaf, Sajjad; Al-Harrasi, Ahmed</t>
  </si>
  <si>
    <t>Moustafa-Farag, Mohamed; Almoneafy, Abdulwareth; Mahmoud, Ahmed; Elkelish, Amr; Arnao, Marino B.; Li, Linfeng; Ai, Shaoying</t>
  </si>
  <si>
    <t>Zhu, Ying; Gao, Hang; Lu, Mengxin; Hao, Chengying; Pu, Zuoqian; Guo, Miaojie; Hou, Dairu; Chen, Li-Yu; Huang, Xuan</t>
  </si>
  <si>
    <t>Xu, Tao; Chen, Yao; Kang, Hunseung</t>
  </si>
  <si>
    <t>Sharma, Anket; Zheng, Bingsong</t>
  </si>
  <si>
    <t>Salehi, Bahare; Sharopov, Farukh; Fokou, Patrick Valere Tsouh; Kobylinska, Agnieszka; de Jonge, Lilian; Tadio, Kathryn; Sharifi-Rad, Javad; Posmyk, Malgorzata M.; Martorell, Miguel; Martins, Natalia; Iriti, Marcello</t>
  </si>
  <si>
    <t>Asif, Mahnoor; Pervez, Arshid; Ahmad, Rafiq</t>
  </si>
  <si>
    <t>Zhao, Dake; Yu, Yang; Shen, Yong; Liu, Qin; Zhao, Zhiwei; Sharma, Ramaswamy; Reiter, Russel J.</t>
  </si>
  <si>
    <t>Li, Junpeng; Liu, Jing; Zhu, Tingting; Zhao, Chen; Li, Lingyu; Chen, Min</t>
  </si>
  <si>
    <t>Debnath, Biswojit; Islam, Waqar; Li, Min; Sun, Yueting; Lu, Xiaocao; Mitra, Sangeeta; Hussain, Mubasher; Liu, Shuang; Qiu, Dongliang</t>
  </si>
  <si>
    <t>Perez-Llorca, Marina; Munoz, Paula; Mueller, Maren; Munne-Bosch, Sergi</t>
  </si>
  <si>
    <t>Zhan, Haoshuang; Nie, Xiaojun; Zhang, Ting; Li, Shuang; Wang, Xiaoyu; Du, Xianghong; Tong, Wei; Song, Weining</t>
  </si>
  <si>
    <t>Agathokleous, Evgenios; Kitao, Mitsutoshi; Calabrese, Edward J.</t>
  </si>
  <si>
    <t>Kanwar, Mukesh Kumar; Yu, Jingquan; Zhou, Jie</t>
  </si>
  <si>
    <t>Sharif, Rahat; Xie, Chen; Zhang, Haiqiang; Arnao, Marino B.; Ali, Muhammad; Ali, Qasid; Muhammad, Izhar; Shalmani, Abdullah; Nawaz, Muhammad Azher; Chen, Peng; Li, Yuhong</t>
  </si>
  <si>
    <t>Yu, Yang; Lv, Yan; Shi, Yana; Li, Tao; Chen, Yanchun; Zhao, Dake; Zhao, Zhiwei</t>
  </si>
  <si>
    <t>Fan, Jibiao; Xie, Yan; Zhang, Zaichao; Chen, Liang</t>
  </si>
  <si>
    <t>Wang, Yanping; Reiter, Russel J.; Chan, Zhulong</t>
  </si>
  <si>
    <t>Erland, Lauren A. E.; Saxena, Praveen K.</t>
  </si>
  <si>
    <t>Yakupoglu, Gokcen; Koklu, Sebnem; Korkmaz, Ahmet</t>
  </si>
  <si>
    <t>Mayo, Juan C.; Sainz, Rosa M.; Gonzalez-Menendez, Pedro; Hevia, David; Cernuda-Cernuda, Rafael</t>
  </si>
  <si>
    <t>Hardeland, Ruediger</t>
  </si>
  <si>
    <t>Shibaeva, T. G.; Markovskaya, E. F.; Mamaev, A. V.</t>
  </si>
  <si>
    <t>Koca Caliskan, Ufuk; Aka, Ceylan; Bor, Emrah</t>
  </si>
  <si>
    <t>Meng, Xiao; Li, Ya; Li, Sha; Zhou, Yue; Gan, Ren-You; Xu, Dong-Ping; Li, Hua-Bin</t>
  </si>
  <si>
    <t>Kennaway, David J.</t>
  </si>
  <si>
    <t>Back, Kyoungwhan; Tan, Dun-Xian; Reiter, Russel J.</t>
  </si>
  <si>
    <t>Sanchez-Barcelo, Emilio J.; Mediavilla, Maria D.; Vriend, Jerry; Reiter, Russel J.</t>
  </si>
  <si>
    <t>Tan, Dun-Xian; Hardeland, Ruediger; Back, Kyoungwhan; Manchester, Lucien C.; Alatorre-Jimenez, Moises A.; Reiter, Russel J.</t>
  </si>
  <si>
    <t>Shi, Haitao; Chen, Keli; Wei, Yunxie; He, Chaozu</t>
  </si>
  <si>
    <t>Kolodziejczyk, Izabela; Posmyk, Malgorzata M.</t>
  </si>
  <si>
    <t>Iriti, Marcello; Varoni, Elena Maria</t>
  </si>
  <si>
    <t>Erland, Lauren A. E.; Murch, Susan J.; Reiter, Russel J.; Saxena, Praveen K.</t>
  </si>
  <si>
    <t>Kaur, Harmeet; Mukherjee, Soumya; Baluska, Frantisek; Bhatla, Satish C.</t>
  </si>
  <si>
    <t>Manchester, Lucien C.; Coto-Montes, Ana; Boga, Jose Antonio; Andersen, Lars Peter H.; Zhou, Zhou; Galano, Annia; Vriend, Jerry; Tan, Dun-Xian; Reiter, Russel J.</t>
  </si>
  <si>
    <t>Tan, Dun-Xian; Manchester, Lucien C.; Esteban-Zubero, Eduardo; Zhou, Zhou; Reiter, Russel J.</t>
  </si>
  <si>
    <t>Reiter, Russel J.; Tan, Dun-Xian; Zhou, Zhou; Coelho Cruz, Maria Helena; Fuentes-Broto, Lorena; Galano, Annia</t>
  </si>
  <si>
    <t>Zhang, Na; Sun, Qianqian; Zhang, Haijun; Cao, Yunyun; Weeda, Sarah; Ren, Shuxin; Guo, Yang-Dong</t>
  </si>
  <si>
    <t>Tan, Dun-Xian; Zheng, Xiaodong; Kong, Jin; Manchester, Lucien C.; Hardeland, Ruediger; Kim, Seok Joong; Xu, Xiaoying; Reiter, Russel J.</t>
  </si>
  <si>
    <t>Janas, Krystyna Maria; Posmyk, Magorzata Maria</t>
  </si>
  <si>
    <t>Tan, Dun-Xian; Manchester, Lucien C.; Liu, Xiaoyan; Rosales-Corral, Sergio A.; Acuna-Castroviejo, Dario; Reiter, Russel J.</t>
  </si>
  <si>
    <t>Reiter, Russel J.; Tan, Dun-Xian; Rosales-Corral, Sergio; Manchester, Lucien C.</t>
  </si>
  <si>
    <t>Tan, Dun-Xian; Hardeland, Ruediger; Manchester, Lucien C.; Rosales-Corral, Sergio; Coto-Montes, Ana; Boga, Jose A.; Reiter, Russel J.</t>
  </si>
  <si>
    <t>Tan, Dun-Xian; Hardeland, Rudiger; Manchester, Lucien C.; Korkmaz, Ahmet; Ma, Shuran; Rosales-Corral, Sergio; Reiter, Russel J.</t>
  </si>
  <si>
    <t>Park, Woong June</t>
  </si>
  <si>
    <t>Huang, Xin; Mazza, Giuseppe</t>
  </si>
  <si>
    <t>Iriti, Marcello; Varoni, Elena M.; Vitalini, Sara</t>
  </si>
  <si>
    <t>Tan, Dun-Xian; Hardeland, Ruediger; Manchester, Lucien C.; Paredes, Sergio D.; Korkmaz, Ahmet; Sainz, Rosa M.; Mayo, Juan C.; Fuentes-Broto, Lorena; Reiter, Russel J.</t>
  </si>
  <si>
    <t>Carmen Garcia-Parrilla, M.; Cantos, Emma; Troncoso, Ana M.</t>
  </si>
  <si>
    <t>Posmyk, Malgorzata M.; Janas, Krystyna M.</t>
  </si>
  <si>
    <t>Paredes, Sergio D.; Korkmaz, Ahmet; Manchester, Lucien C.; Tan, Dun-Xian; Reiter, Russel J.</t>
  </si>
  <si>
    <t>Hardeland, R.</t>
  </si>
  <si>
    <t>Pandi-Perumal, S. R.; Srinivasan, V.; Maestroni, G. J. M.; Cardinali, D. P.; Poeggeler, B.; Hardeland, R.</t>
  </si>
  <si>
    <t>ACTIVATED PROTEIN-KINASE; NITRIC-OXIDE; EXOGENOUS MELATONIN; OXIDATIVE STRESS; MICROBE INTERACTIONS; DEFENSE RESPONSES; HYDROGEN-PEROXIDE; INNATE IMMUNITY; GROWTH; MECHANISMS</t>
  </si>
  <si>
    <t>Abiotic stress; biostimulator; melatonin; plant hormones; plant growth; plant tolerance; redox network; stress signalling</t>
  </si>
  <si>
    <t>GROWTH-STIMULATING COMPOUND; EXOGENOUS MELATONIN; GENE-EXPRESSION; ABSCISIC-ACID; ANALYSIS REVEALS; INDUCED DAMAGE; FRUIT; POSTHARVEST; TOLERANCE; DROUGHT</t>
  </si>
  <si>
    <t>artificial-light-at-night; light-emitting-diodes; photoreception; biological clocks; ecosystems; anthropogenic impact</t>
  </si>
  <si>
    <t>EMITTING DIODE ILLUMINATION; DEEP BRAIN PHOTORECEPTORS; CIRCADIAN-RHYTHMS; LED LIGHT; CARASSIUS-AURATUS; MELATONIN RHYTHM; MIGRATORY BIRDS; DERMAL PHOTORECEPTORS; PINEAL PHOTORECEPTORS; SPECTRAL SENSITIVITY</t>
  </si>
  <si>
    <t>acidity; alkalinity; antioxidants; heavy metals; melatonin; salinity</t>
  </si>
  <si>
    <t>EXOGENOUS MELATONIN; NITRIC-OXIDE; MANAGEMENT STRATEGIES; WATERMELON SEEDLINGS; OXIDATIVE STRESS; CADMIUM STRESS; ABIOTIC STRESS; SALT TOLERANCE; GROWTH; MITIGATION</t>
  </si>
  <si>
    <t>melatonin; ROS; NO; post-translational modifications (PMTs); abiotic stress; drought; salinity; high temperature; high light; waterlogging; abiotic stress combination</t>
  </si>
  <si>
    <t>NITRIC-OXIDE PRODUCTION; EXOGENOUS MELATONIN; MONODEHYDROASCORBATE REDUCTASE; GLUTATHIONE-REDUCTASE; MOLECULAR-MECHANISMS; NITRATE REDUCTASE; ROOT-FORMATION; COLD STRESS; TOLERANCE; SALINITY</t>
  </si>
  <si>
    <t>Drought; Salt; Biotic stress; Horticulture; Management; Melatonin</t>
  </si>
  <si>
    <t>EXOGENOUS MELATONIN; SEED-GERMINATION; HIGH SALINITY; NITRIC-OXIDE; COLD STRESS; RESISTANCE; DROUGHT; TOMATO; CUCUMBER; MECHANISMS</t>
  </si>
  <si>
    <t>EXOGENOUS MELATONIN; DEFENSE RESPONSES; REACTIVE OXYGEN; GROWTH; ARABIDOPSIS; ANTIOXIDANT; MOLECULE; ROLES; LIGHT</t>
  </si>
  <si>
    <t>alcoholic fermentation; cherry; melatonin; Saccharomyces; yeast</t>
  </si>
  <si>
    <t>VINIFERA CV MALBEC; SACCHAROMYCES-CEREVISIAE; ALCOHOLIC FERMENTATION; ANTIOXIDANT CAPACITIES; BIOLOGICAL FUNCTIONS; HORMONE MELATONIN; SLEEP DISORDERS; TRYPTOPHAN; PLANTS; GRAPE</t>
  </si>
  <si>
    <t>Antioxidant; Environmental stresses; Melatonin; (CAND2; PMTR1); Reactive oxygen species</t>
  </si>
  <si>
    <t>SEROTONIN N-ACETYLTRANSFERASE; EXOGENOUS MELATONIN; TRYPTOPHAN DECARBOXYLASE; LEAF SENESCENCE; PINEAL-GLAND; PHOTOSYNTHETIC CAPACITY; ANTIOXIDANT CAPACITY; DROUGHT TOLERANCE; OXIDATIVE STRESS; IN-VIVO</t>
  </si>
  <si>
    <t>melatonin; water stress; drought; waterlogging; abiotic stress; antioxidants; stress signaling; phytohormones</t>
  </si>
  <si>
    <t>TERM EXOGENOUS APPLICATION; GIBBERELLIC-ACID GA(3); DROUGHT TOLERANCE; HYDROGEN-SULFIDE; NITRIC-OXIDE; ARABIDOPSIS-THALIANA; SIGNAL-TRANSDUCTION; GROWTH; ADAPTATION; PROMOTES</t>
  </si>
  <si>
    <t>anti-senescence; crosstalk; fruit ripening; melatonin; plant growth; stress conditions</t>
  </si>
  <si>
    <t>N-ACETYLSEROTONIN METHYLTRANSFERASE; GROWTH-STIMULATING COMPOUND; ACID O-METHYLTRANSFERASE; SOLANUM-LYCOPERSICON L.; INDUCED LEAF SENESCENCE; NITRIC-OXIDE; EXOGENOUS MELATONIN; ARABIDOPSIS-THALIANA; ABSCISIC-ACID; SALT STRESS</t>
  </si>
  <si>
    <t>Abiotic stress; chloroplasts; melatonin; metabolism; mitochondria; plants</t>
  </si>
  <si>
    <t>SEROTONIN N-ACETYLTRANSFERASE; EXOGENOUS MELATONIN; ACETYLSEROTONIN METHYLTRANSFERASE; PINEAL MELATONIN; ANTIOXIDANT CAPACITY; MOLECULAR-CLONING; STRESS TOLERANCE; SEEDLING GROWTH; EDIBLE PLANTS; IN-VITRO</t>
  </si>
  <si>
    <t>Melatonin; Electroanalytical detection; Carbon-based electrodes; spectrophotometric detection</t>
  </si>
  <si>
    <t>PINEAL-GLAND; SPECTROFLUOROMETRIC DETERMINATION; VOLTAMMETRIC DETERMINATION; CAPILLARY-ELECTROPHORESIS; SENSITIVE DETERMINATION; PYRIDOXINE; TABLETS; TRYPTOPHAN; SEROTONIN; HORMONE</t>
  </si>
  <si>
    <t>Melatonin; Antioxidants; Environment; Stress response; Growth and development</t>
  </si>
  <si>
    <t>INDUCED LEAF SENESCENCE; EXOGENOUS MELATONIN; OXIDATIVE STRESS; REACTIVE OXYGEN; SALINITY STRESS; TOMATO FRUITS; PHOTOSYNTHETIC CAPACITY; ASCORBATE-GLUTATHIONE; N-ACETYLSEROTONIN; DROUGHT TOLERANCE</t>
  </si>
  <si>
    <t>Melatonin; Fruit postharvest preservation; Fruit production; Chilling stress; Fruit pathogens; Antioxidant; Crop promotion</t>
  </si>
  <si>
    <t>CONFERS CHILLING TOLERANCE; EXOGENOUS MELATONIN; TOMATO FRUITS; ANTIOXIDANT CAPACITY; FUNCTIONAL ROLES; PEACH FRUIT; PLANTS; QUALITY; ACCUMULATION; RESISTANCE</t>
  </si>
  <si>
    <t>antioxidant; abiotic stress; biosynthesis; melatonin; regulation; signaling</t>
  </si>
  <si>
    <t>N-ACETYLSEROTONIN METHYLTRANSFERASE; ACID O-METHYLTRANSFERASE; POSTHARVEST PHYSIOLOGICAL DETERIORATION; PROMOTES ADVENTITIOUS-ROOT; ABIOTIC STRESS TOLERANCE; PINEAL HORMONE MELATONIN; INDUCED LEAF SENESCENCE; ANTIOXIDANT CAPACITY; ARABIDOPSIS-THALIANA; GROWTH REGULATOR</t>
  </si>
  <si>
    <t>Flowering; Fruit set; Melatonin; Parthenocarpy; Quality fruits; Reproductive development; Ripening; Shelf-life fruit; Senescence</t>
  </si>
  <si>
    <t>NITRIC-OXIDE; EXOGENOUS MELATONIN; FLORAL TRANSITION; ANALYSIS REVEALS; PLANT-GROWTH; POSTHARVEST; L.; ACCUMULATION; PARTHENOCARPY; METABOLISM</t>
  </si>
  <si>
    <t>melatonin; ROS; antioxidant; ascorbate-glutathione cycle</t>
  </si>
  <si>
    <t>REACTIVE OXYGEN; ANTIOXIDANT ENZYMES; ASCORBATE PEROXIDASE; SUPEROXIDE-DISMUTASE; EXOGENOUS MELATONIN; ENHANCED TOLERANCE; DROUGHT TOLERANCE; DEHYDROASCORBATE REDUCTASE; LIPID-PEROXIDATION; SEED-GERMINATION</t>
  </si>
  <si>
    <t>melatonin; plant hormone; biotic stress; bacteria; fungi; virus; antioxidants</t>
  </si>
  <si>
    <t>DEFENSE RESPONSES; STREPTOPELIA-RISORIA; EXOGENOUS MELATONIN; BACILLUS STRAINS; RESISTANCE; ARABIDOPSIS; BACTERIAL; IDENTIFICATION; MECHANISMS; INFECTION</t>
  </si>
  <si>
    <t>biological clock; melatonin; photosynthesis; phytomelatonin; plant hormone; plant stress; redox network</t>
  </si>
  <si>
    <t>N-ACETYLSEROTONIN METHYLTRANSFERASE; GROWTH-STIMULATING COMPOUND; EXOGENOUS MELATONIN; SEROTONIN BIOSYNTHESIS; O-METHYLTRANSFERASE; MOLECULAR-CLONING; ROOT REGENERATION; SEED-GERMINATION; HYDROGEN-SULFIDE; STRESS TOLERANCE</t>
  </si>
  <si>
    <t>abiotic stress; biostimulators; cadmium; cobalt; copper; heavy metals; lead; nickel; plant growth promoters; zinc</t>
  </si>
  <si>
    <t>REDUCES LIPID-PEROXIDATION; PLANT-GROWTH; EXOGENOUS MELATONIN; CONSTRUCTED WETLANDS; ANTIOXIDANT CAPACITY; STRESS RESISTANCE; OXIDATIVE STRESS; CADMIUM STRESS; HEAVY-METALS; WASTE-WATER</t>
  </si>
  <si>
    <t>melatonin; nitric oxide; abiotic stress; biotic stress; reactive oxygen species; plant growth and development</t>
  </si>
  <si>
    <t>EXOGENOUS MELATONIN; STRESS TOLERANCE; HYDROGEN-PEROXIDE; ABSCISIC-ACID; ROOT-GROWTH; ASCORBATE PEROXIDASE; ARABIDOPSIS-THALIANA; ALUMINUM TOXICITY; SEED-GERMINATION; INNATE IMMUNITY</t>
  </si>
  <si>
    <t>Abiotic stress; melatonin; nitric oxide; N-nitrosomelatonin (NOmela); reactive nitrogen species; redox signaling</t>
  </si>
  <si>
    <t>HYDROGEN-SULFIDE; EXOGENOUS MELATONIN; ABSCISIC-ACID; NITRATE REDUCTASE; SEED-GERMINATION; REACTIVE OXYGEN; TOLERANCE; STRESS; ARABIDOPSIS; ANTIOXIDANT</t>
  </si>
  <si>
    <t>melatonin; fruits; vegetables; post-harvest preservation; ripening</t>
  </si>
  <si>
    <t>GROWTH-STIMULATING COMPOUND; EXOGENOUS MELATONIN; CHILLING TOLERANCE; STRESS TOLERANCE; LEAF SENESCENCE; ANTIOXIDANT CAPACITY; ETHYLENE PRODUCTION; BIOACTIVE COMPOUNDS; CUCUMBER SEEDLINGS; LIPID-PEROXIDATION</t>
  </si>
  <si>
    <t>biostimulant; fertilizer; melatonin; phytomelatonin; plant protector; plant stress</t>
  </si>
  <si>
    <t>GROWTH-STIMULATING COMPOUND; PROMOTES ADVENTITIOUS-ROOT; CONFERS CHILLING TOLERANCE; TERM EXOGENOUS APPLICATION; STRESS TOLERANCE; LEAF SENESCENCE; SEEDLING GROWTH; OXIDATIVE/NITROSATIVE STRESS; PHOTOSYNTHETIC CAPACITY; ANTIOXIDANT CAPACITY</t>
  </si>
  <si>
    <t>abiotic stress; plant stress physiology; oxidative stress; water deficit conditions; water stress</t>
  </si>
  <si>
    <t>GROWTH-STIMULATING COMPOUND; TERM EXOGENOUS APPLICATION; INDUCED OXIDATIVE STRESS; ZEA-MAYS L.; ANTIOXIDANT ENZYMES; OSMOTIC ADJUSTMENT; LEAF SENESCENCE; GENE-EXPRESSION; PLANT-GROWTH; WATER-STRESS</t>
  </si>
  <si>
    <t>melatonin; bioactive phytochemicals; antioxidants; herbal remedies; tryptophan derivatives; nutraceuticals</t>
  </si>
  <si>
    <t>EXOGENOUS MELATONIN; OXIDATIVE STRESS; PINEAL-GLAND; ANTIOXIDANT CAPACITY; LEAF SENESCENCE; BLOOD-PRESSURE; EDIBLE PLANTS; VITAMIN-E; RECEPTORS; MECHANISMS</t>
  </si>
  <si>
    <t>abiotic stresses; melatonin; PGPR; plants; synthesis</t>
  </si>
  <si>
    <t>PHOSPHATE SOLUBILIZING BACTERIA; INDUCED SYSTEMIC RESISTANCE; EXOGENOUS MELATONIN; PSEUDOMONAS-FLUORESCENS; STRESS TOLERANCE; DROUGHT STRESS; ACC DEAMINASE; 1-AMINOCYCLOPROPANE-1-CARBOXYLATE DEAMINASE; ARABIDOPSIS-THALIANA; STIMULATING COMPOUND</t>
  </si>
  <si>
    <t>melatonin; evolution; antioxidant; biological rhythms; biosynthesis enzymes; endosymbiosis; regulation of melatonin</t>
  </si>
  <si>
    <t>ARYLALKYLAMINE N-ACETYLTRANSFERASE; ACID O-METHYLTRANSFERASE; IMMUNE-PINEAL AXIS; ACETYLSEROTONIN METHYLTRANSFERASE; OXIDATIVE STRESS; MOLECULAR-MECHANISMS; TRYPTOPHAN DECARBOXYLASE; FUNDAMENTAL ISSUES; HYDROGEN-PEROXIDE; CIRCADIAN CLOCKS</t>
  </si>
  <si>
    <t>plants; salt stress; salt tolerance; melatonin</t>
  </si>
  <si>
    <t>N-ACETYLSEROTONIN METHYLTRANSFERASE; GROWTH-STIMULATING COMPOUND; UNSATURATED FATTY-ACIDS; HALOPHYTE SUAEDA SALSA; OXIDATIVE STRESS; SUPEROXIDE-DISMUTASE; EXOGENOUS MELATONIN; SENESCENCE PROCESS; ADVENTITIOUS-ROOT; ANALYSES REVEAL</t>
  </si>
  <si>
    <t>endogenous melatonin; exogenous melatonin; growth regulator; bio-stimulator; antioxidants; oxidative stress</t>
  </si>
  <si>
    <t>GROWTH-STIMULATING COMPOUND; INDUCED LEAF SENESCENCE; EXOGENOUS MELATONIN; REACTIVE OXYGEN; IN-VITRO; SIGNAL-TRANSDUCTION; OXIDATIVE STRESS; EDIBLE PLANTS; NITRIC-OXIDE; ROOT-GROWTH</t>
  </si>
  <si>
    <t>auxin; biotrophs; defenses; fruit ripening; maturation; melatonin; post-harvest; salicylates</t>
  </si>
  <si>
    <t>VITIS-VINIFERA L.; GRAPE BERRIES; TOMATO FRUIT; ETHYLENE PRODUCTION; CHILLING TOLERANCE; METHYL JASMONATE; STRAWBERRY FRUIT; EXOGENOUS AUXIN; PLANT HORMONES; ABSCISIC-ACID</t>
  </si>
  <si>
    <t>antioxidant systems; ion homeostasis; melatonin; salt stress; signal pathway</t>
  </si>
  <si>
    <t>N-ACETYLSEROTONIN METHYLTRANSFERASE; NITRIC-OXIDE; EXOGENOUS MELATONIN; SEED-GERMINATION; ABSCISIC-ACID; TRYPTAMINE 5-HYDROXYLASE; SEROTONIN BIOSYNTHESIS; GLUTATHIONE-REDUCTASE; SALINITY TOLERANCE; S-NITROSYLATION</t>
  </si>
  <si>
    <t>Adaptive response; Circadian rhythms; Dose-response; Hormesis; Melatonin; Preconditioning; Priming</t>
  </si>
  <si>
    <t>GROWTH-STIMULATING COMPOUND; HORMETIC DOSE RESPONSES; EXOGENOUS APPLICATION; HORMESIS; SUPPRESSION; MODULATION; APOPTOSIS; PROTECTS; STRESS; CELLS</t>
  </si>
  <si>
    <t>Nitric oxide; Hydrogen sulphide; Melatonin; Ethylene; Climacteric fruit ripening</t>
  </si>
  <si>
    <t>DELAYS POSTHARVEST SENESCENCE; CHILLING TOLERANCE; PEACH FRUIT; L. FRUIT; EXOGENOUS MELATONIN; ANTIOXIDATIVE ROLE; SEED-GERMINATION; GENE FAMILY; APPLE FRUIT; SHELF-LIFE</t>
  </si>
  <si>
    <t>EXOGENOUS MELATONIN; STRESS TOLERANCE; SEED-GERMINATION; DEFENSE RESPONSES; OXIDATIVE STRESS; ANALYSIS REVEALS; LEAF SENESCENCE; HIGH SALINITY; ANTIOXIDANT; BIOSYNTHESIS</t>
  </si>
  <si>
    <t>Auxin; Brassinosteroids; Jasmonates; Melatonin; Nitric oxide; Reactive oxygen species; Serotonin</t>
  </si>
  <si>
    <t>ALKALINE STRESS MITIGATION; PROMOTES ADVENTITIOUS-ROOT; ACID O-METHYLTRANSFERASE; INDUCED LEAF SENESCENCE; EXOGENOUS MELATONIN; NITRIC-OXIDE; OXIDATIVE STRESS; N-ACETYLSEROTONIN; TRANSGENIC RICE; ARABIDOPSIS-THALIANA</t>
  </si>
  <si>
    <t>Melatonin; plant growth; plant immunity; rhizogenesis; stress amelioration</t>
  </si>
  <si>
    <t>SEROTONIN N-ACETYLTRANSFERASE; SUNFLOWER HELIANTHUS-ANNUUS; ADVENTITIOUS ROOT-FORMATION; ACID O-METHYLTRANSFERASE; ABIOTIC STRESS TOLERANCE; PLANT-GROWTH PROMOTION; HEAT-SHOCK FACTORS; NITRIC-OXIDE; ARABIDOPSIS-THALIANA; EXOGENOUS MELATONIN</t>
  </si>
  <si>
    <t>melatonin; abiotic stress; biotic stress; antioxidants; gene expression; postharvest; mitochondria</t>
  </si>
  <si>
    <t>POSTHARVEST PHYSIOLOGICAL DETERIORATION; N-ACETYLSEROTONIN METHYLTRANSFERASE; GROWTH-STIMULATING COMPOUND; PROMOTES ADVENTITIOUS-ROOT; EXOGENOUS MELATONIN; STRESS TOLERANCE; PHOTOSYNTHETIC CAPACITY; SALINITY STRESS; LEAF SENESCENCE; COLD TOLERANCE</t>
  </si>
  <si>
    <t>melatonin; reactive oxygen species; biosynthesis; catabolism; stress resistance</t>
  </si>
  <si>
    <t>N-ACETYLSEROTONIN METHYLTRANSFERASE; ACTIVATED PROTEIN-KINASE; OXIDATIVE STRESS; ARABIDOPSIS-THALIANA; SEEDLING GROWTH; NITRIC-OXIDE; TRYPTOPHAN DECARBOXYLASE; SEROTONIN BIOSYNTHESIS; MOLECULAR-CLONING; DROUGHT TOLERANCE</t>
  </si>
  <si>
    <t>melatonin; plant; biosynthesis; stress tolerance</t>
  </si>
  <si>
    <t>GROWTH-STIMULATING COMPOUND; EXOGENOUS MELATONIN; STRESS TOLERANCE; POSSIBLE INVOLVEMENT; SEED-GERMINATION; LEAF SENESCENCE; EDIBLE PLANTS; ABSCISIC-ACID; COLD STRESS; ANTIOXIDANT</t>
  </si>
  <si>
    <t>antioxidant; nitric oxide (NO); phytomelatonin; plant hormones; plant stress; Reactive oxygen species (ROS); salicylic acid</t>
  </si>
  <si>
    <t>MOSAIC-VIRUS REPLICATION; EXOGENOUS MELATONIN; OXIDATIVE STRESS; POSSIBLE INVOLVEMENT; DISEASE RESISTANCE; DEFENSE RESPONSES; GROWTH-INHIBITION; SEED-GERMINATION; LEAF SENESCENCE; FREEZING STRESS</t>
  </si>
  <si>
    <t>Abscisic acid; abiotic stress; auxin; leaf senescence; melatonin; osmolytes; phytohormone; reactive oxygen species</t>
  </si>
  <si>
    <t>SEROTONIN N-ACETYLTRANSFERASE; GROWTH-STIMULATING COMPOUND; PROMOTES ADVENTITIOUS-ROOT; INDUCED LEAF SENESCENCE; EXOGENOUS MELATONIN; SEEDLING GROWTH; REACTIVE OXYGEN; ABSCISIC-ACID; ARABIDOPSIS-THALIANA; OXIDATIVE STRESS</t>
  </si>
  <si>
    <t>ABA; auxin; cytokinin; ethylene; gibberellin; JA; melatonin; phytomelatonin; plant hormone; plant pathogen; plant stress; post-harvest; rhizogenesis; SA; senescence; tropism</t>
  </si>
  <si>
    <t>PROMOTES ADVENTITIOUS-ROOT; INDUCED LEAF SENESCENCE; NITRIC-OXIDE; EXOGENOUS MELATONIN; ARABIDOPSIS-THALIANA; SIGNAL-TRANSDUCTION; DEFENSE RESPONSES; SEED-GERMINATION; STRESS TOLERANCE; COLD TOLERANCE</t>
  </si>
  <si>
    <t>Indoleamine; Phytohormones; Tissue culture; Micropropagation; Stress</t>
  </si>
  <si>
    <t>ST-JOHNS-WORT; SEROTONIN N-ACETYLTRANSFERASE; ACID O-METHYLTRANSFERASE; GROWTH-STIMULATING COMPOUND; CLONED HUMAN 5-HT1D-ALPHA; IN-VITRO CULTURES; RECEPTOR ANTAGONIST; EXOGENOUS MELATONIN; ARABIDOPSIS-THALIANA; SELECTIVE ANTAGONIST</t>
  </si>
  <si>
    <t>antioxidant; cancer; circadian rhythm; dietary; food supplements; free radicals; fruits; medicinal plants; melatonin; neurological diseases; nutraceutical; phytomelatonin; plant foodstuffs; sleep disorders</t>
  </si>
  <si>
    <t>TOTAL ANTIOXIDANT CAPACITY; PINEAL MELATONIN PRODUCTION; URINARY 6-SULFATOXYMELATONIN; COMMERCIAL PREPARATIONS; OXIDATIVE STRESS; STRUCTURAL-CHARACTERIZATION; GASTROINTESTINAL-TRACT; CIRCADIAN-RHYTHMS; MASS-SPECTROMETRY; ELDERLY HUMANS</t>
  </si>
  <si>
    <t>melatonin; abiotic stress; plant growth regulation; antioxidant; circadian rhythm</t>
  </si>
  <si>
    <t>SEROTONIN N-ACETYLTRANSFERASE; GROWTH-STIMULATING COMPOUND; TOTAL ANTIOXIDANT CAPACITY; EXOGENOUS MELATONIN; TRANSGENIC RICE; LEAF SENESCENCE; LIPID-PEROXIDATION; STRESS RESISTANCE; ROOT REGENERATION; FUNCTIONAL ROLES</t>
  </si>
  <si>
    <t>Melatonin; Mitochondria; GLUT; transporters; MTNR; Uptake; Diffusion</t>
  </si>
  <si>
    <t>2-&lt;I-125&gt;IODOMELATONIN BINDING-SITES; CHROMATOGRAPHY-MASS SPECTROMETRY; INDUCED LIPID-PEROXIDATION; GLAND HORMONE MELATONIN; PROSTATE-CANCER CELLS; QUINONE REDUCTASE 2; OXIDATIVE STRESS; PINEAL-GLAND; DEHYDROASCORBIC ACID; PARKINSONS-DISEASE</t>
  </si>
  <si>
    <t>GROWTH-STIMULATING COMPOUND; PROMOTES ADVENTITIOUS-ROOT; EXOGENOUS MELATONIN; TRANSGENIC RICE; LEAF SENESCENCE; N-ACETYLTRANSFERASE; STRESS RESISTANCE; PLANTS; MALUS; ANTIOXIDANT</t>
  </si>
  <si>
    <t>Melatonin; phytomelatonin; activity of melatonin</t>
  </si>
  <si>
    <t>GROWTH-STIMULATING COMPOUND; TANDEM MASS-SPECTROMETRY; ST JOHNS WORT; EXOGENOUS MELATONIN; OXIDATIVE STRESS; BREAST-CANCER; IN-VITRO; COFFEE CONSUMPTION; ALZHEIMERS-DISEASE; PROSTATE-CANCER</t>
  </si>
  <si>
    <t>melatonin; food; bioactivity; antioxidant; anticancer; mechanisms of action</t>
  </si>
  <si>
    <t>TOTAL PHENOLIC CONTENTS; CLOCK GENE-EXPRESSION; TOTAL ANTIOXIDANT CAPACITY; NF-KAPPA-B; ISCHEMIA-REPERFUSION INJURY; REDUCES OXIDATIVE STRESS; MESENCHYMAL STEM-CELLS; HUMAN ADIPOSE-TISSUE; BREAST-CANCER CELLS; HIGH-FAT-DIET</t>
  </si>
  <si>
    <t>Pineal gland hormone; functional food; bioavailability; pharmacokinetics; antioxidant</t>
  </si>
  <si>
    <t>TOTAL ANTIOXIDANT CAPACITY; URINARY 6-SULFATOXYMELATONIN; MASS-SPECTROMETRY; PINEAL FUNCTION; ELDERLY HUMANS; EDIBLE PLANTS; METABOLISM; JUICE; PHARMACOKINETICS; BIOAVAILABILITY</t>
  </si>
  <si>
    <t>5-hydroxytryptophan; 5-methoxytryptamine; melatonin; N-acetylserotonin; serotonin; tryptamine</t>
  </si>
  <si>
    <t>SEROTONIN N-ACETYLTRANSFERASE; ACID O-METHYLTRANSFERASE; ACETYLSEROTONIN METHYLTRANSFERASE; MOLECULAR-CLONING; TRYPTAMINE 5-HYDROXYLASE; SENESCENCE PROCESS; DEFENSE RESPONSES; ESCHERICHIA-COLI; OXIDATIVE STRESS; GROWTH REGULATOR</t>
  </si>
  <si>
    <t>constitutive photomorphogenesis protein (COP) 1; COP9; melatonin; proteasome; signalosome; ubiquitin ligase</t>
  </si>
  <si>
    <t>E3 UBIQUITIN LIGASE; GENE-EXPRESSION; CANCER CELLS; MODULATES GLUCONEOGENESIS; TRANSCRIPTION FACTORS; NEGATIVE REGULATOR; MAMMALIAN HOMOLOG; PROTEASOME SYSTEM; MYELOID-LEUKEMIA; TUMOR-SUPPRESSOR</t>
  </si>
  <si>
    <t>5-methoxytryptamine; antioxidant; arylalkylamine N-acetyltransferase; hydroxyindole-O-methyltransferase; melatonin; N-acetylserotonin O-methyltransferase; serotonin; serotonin N-acetyltransferase</t>
  </si>
  <si>
    <t>HYDROXYINDOLE-O-METHYLTRANSFERASE; ARYLALKYLAMINE N-ACETYLTRANSFERASE; MONOAMINE-OXIDASE INHIBITORS; PINEAL-GLAND; RAT PINEAL; EC 2.3.1.87; ALCOHOLIC FERMENTATION; PLASMA MELATONIN; STRESS TOLERANCE; GOLDEN-HAMSTERS</t>
  </si>
  <si>
    <t>melatonin; stress signaling; abiotic stress; biotic stress; mechanism</t>
  </si>
  <si>
    <t>CUCUMIS-SATIVUS L.; SEROTONIN N-ACETYLTRANSFERASE; LATERAL ROOT-FORMATION; DACTYLON (L). PERS.; ARABIDOPSIS-THALIANA; EXOGENOUS MELATONIN; MALUS-HUPEHENSIS; LEAF SENESCENCE; BIOLOGICAL FUNCTIONS; BACTERIAL PATHOGEN</t>
  </si>
  <si>
    <t>antioxidant; auxin-like; circadian; photoprotection; seeds; senescence; stress</t>
  </si>
  <si>
    <t>N-ACETYLSEROTONIN METHYLTRANSFERASE; ACID O-METHYLTRANSFERASE; ORYZA-SATIVA L.; LEAF SENESCENCE; ARABIDOPSIS-THALIANA; OXIDATIVE STRESS; METABOLITE N-1-ACETYL-5-METHOXYKYNURAMINE; ANTIOXIDATIVE PROTECTION; CYTOCHROME-P450 GENES; GROWTH REGULATOR</t>
  </si>
  <si>
    <t>MEL; phytobiostimulator; seed priming</t>
  </si>
  <si>
    <t>GROWTH-STIMULATING COMPOUND; SATIVUS L. SEEDS; LEAF SENESCENCE; EDIBLE PLANTS; LUPIN; ROOT; SEROTONIN; PRECURSOR; STRESS</t>
  </si>
  <si>
    <t>development; indoleamine; melatonin; mechanism of action; organogenesis; plant growth regulator; phytohormone; reproductive growth; serotonin; vegetative growth</t>
  </si>
  <si>
    <t>ST-JOHNS-WORT; PROMOTES ADVENTITIOUS-ROOT; ACID O-METHYLTRANSFERASE; NADPH OXIDASE RBOHD; IN-VITRO CULTURES; TRANSGENIC RICE; N-ACETYLTRANSFERASE; SEEDLING GROWTH; TRANSCRIPTIONAL REGULATION; ARABIDOPSIS-THALIANA</t>
  </si>
  <si>
    <t>abiotic stress; melatonin; nitric oxide; reactive oxygen species; serotonin</t>
  </si>
  <si>
    <t>NITRIC-OXIDE; SEED-GERMINATION; PHYTOALEXIN ACCUMULATION; EXOGENOUS MELATONIN; HYDROGEN-PEROXIDE; N-ACETYLSEROTONIN; IN-VIVO; RICE; BIOSYNTHESIS; TRYPTOPHAN</t>
  </si>
  <si>
    <t>aging; antioxidant; free radicals; mitochondria; mitochondria-targeted antioxidant; oxidative stress; photosynthesis; plant</t>
  </si>
  <si>
    <t>NITRIC-OXIDE SYNTHASE; ARYLALKYLAMINE N-ACETYLTRANSFERASE; BRAIN GLUTATHIONE-PEROXIDASE; TOTAL ANTIOXIDANT CAPACITY; INDUCED OXIDATIVE DAMAGE; SCAVENGES FREE-RADICALS; REACTIVE OXYGEN; CEREBROSPINAL-FLUID; GENE-EXPRESSION; CANCER CELLS</t>
  </si>
  <si>
    <t>melatonin; antioxidant; oxidative stress; synthesis; metabolism; plants</t>
  </si>
  <si>
    <t>SEROTONIN N-ACETYLTRANSFERASE; INDUCED OXIDATIVE DAMAGE; RICE ORYZA-SATIVA; NIGHT-SHIFT WORK; PINEAL-GLAND; CEREBROSPINAL-FLUID; SYRIAN-HAMSTERS; VITAMIN-E; SUPRACHIASMATIC NUCLEI; CALORIE RESTRICTION</t>
  </si>
  <si>
    <t>abiotic stress; antioxidant; biotic stress; circadian rhythm; melatonin; photosynthesis; phytomelatonin; plant growth; plant growth regulator; plant senescence; plant-pathogen interaction; reactive oxygen species (ROS); rhizogenesis; rooting; stress alleviation; stress-responsive factors</t>
  </si>
  <si>
    <t>SEROTONIN N-ACETYLTRANSFERASE; GROWTH-STIMULATING COMPOUND; PROMOTES ADVENTITIOUS-ROOT; ACID O-METHYLTRANSFERASE; VINIFERA CV MALBEC; EXOGENOUS MELATONIN; TRANSGENIC RICE; IN-VITRO; OXIDATIVE STRESS; REACTIVE OXYGEN</t>
  </si>
  <si>
    <t>Mediterranean diet; melatonin; grapes; wine; indoleamines; melatonin isomers</t>
  </si>
  <si>
    <t>TOTAL ANTIOXIDANT CAPACITY; URINARY 6-SULFATOXYMELATONIN; ANTIRADICAL CAPACITY; MASS-SPECTROMETRY; ELDERLY HUMANS; GRAPE; WINE; CONSUMPTION; ISOMERS; PLANTS</t>
  </si>
  <si>
    <t>melatonin; plant growth; root growth; crop production; abiotic stress; biotic stress; Arabidopsis; rice; apple; transgenic plants</t>
  </si>
  <si>
    <t>SEROTONIN N-ACETYLTRANSFERASE; GROWTH-STIMULATING COMPOUND; PROMOTES ADVENTITIOUS-ROOT; TOTAL ANTIOXIDANT CAPACITY; MELATONIN LEVELS; EXOGENOUS MELATONIN; PINEAL-GLAND; LEAF SENESCENCE; GLUTATHIONE-PEROXIDASE; PLASMA MELATONIN</t>
  </si>
  <si>
    <t>Auxin; circadian; melatonin; morphogenesis; senescence; stress</t>
  </si>
  <si>
    <t>N-ACETYLSEROTONIN METHYLTRANSFERASE; GROWTH-STIMULATING COMPOUND; PROMOTES ADVENTITIOUS-ROOT; ORYZA-SATIVA L.; EXOGENOUS MELATONIN; LEAF SENESCENCE; CYTOCHROME-P450 GENES; RICE; ANTIOXIDANT; SEROTONIN</t>
  </si>
  <si>
    <t>Abiotic stress; genetic modification; mechanism; melatonin; plants; tolerance</t>
  </si>
  <si>
    <t>HYACINTH EICHHORNIA-CRASSIPES; GROWTH-STIMULATING COMPOUND; PROMOTES ADVENTITIOUS-ROOT; EXOGENOUS MELATONIN; TRANSGENIC RICE; WATER HYACINTH; HYDROGEN-PEROXIDE; OXIDATIVE STRESS; TRYPTOPHAN DECARBOXYLASE; SEROTONIN BIOSYNTHESIS</t>
  </si>
  <si>
    <t>antioxidant; melatonin; photosynthesis; phytomelatonin; plant growth regulator; plant stress; rhizogenesis</t>
  </si>
  <si>
    <t>SEROTONIN N-ACETYLTRANSFERASE; PROMOTES ADVENTITIOUS-ROOT; TRANSGENIC RICE; EXOGENOUS MELATONIN; STIMULATING COMPOUND; OXIDATIVE STRESS; FUNCTIONAL ROLES; LEAF SENESCENCE; EDIBLE PLANTS; PINEAL-GLAND</t>
  </si>
  <si>
    <t>melatonin; isomer; archaea; cyanobacteria; mitochondria; chloroplasts; plants; antioxidant; evolution</t>
  </si>
  <si>
    <t>ARYLALKYLAMINE N-ACETYLTRANSFERASE; MESENCHYMAL STEM-CELLS; IN-VIVO MICRODIALYSIS; OXIDATIVE STRESS; EXOGENOUS MELATONIN; PINEAL MELATONIN; CIRCADIAN CLOCK; REACTIVE OXYGEN; BINDING-SITE; NITRIC-OXIDE</t>
  </si>
  <si>
    <t>Abiotic stress; Biostimulators; Melatonin; Seed priming</t>
  </si>
  <si>
    <t>EXOGENOUS MELATONIN; SENESCENCE PROCESS; EDIBLE PLANTS; ANTIOXIDANT; RICE; BIOSYNTHESIS; SEROTONIN; STRESS; L.; PHYTOMELATONIN</t>
  </si>
  <si>
    <t>antioxidant; chloroplast; cyanobacteria; free radical; melatonin; mitochondria; N1-acetyl-N2-formyl-5methoxy-knuramine; N-acetyl-5-methoxy-knuramine; purple nonsulfur bacteria</t>
  </si>
  <si>
    <t>PERMEABILITY TRANSITION PORE; INDUCED OXIDATIVE STRESS; FOCAL CEREBRAL-ISCHEMIA; APOPTOTIC LIVER-DAMAGE; NITRIC-OXIDE SYNTHASE; VITAMIN-E; EXOGENOUS MELATONIN; PARKINSONS-DISEASE; REPERFUSION INJURY; REACTIVE OXYGEN</t>
  </si>
  <si>
    <t>Animals; plants; intracellular concentrations; melatonin; free radicals; oxidative stress</t>
  </si>
  <si>
    <t>INDUCED OXIDATIVE DAMAGE; VINIFERA CV MALBEC; VITAMIN-E; PINEAL-GLAND; GLUTATHIONE-PEROXIDASE; CEREBROSPINAL-FLUID; REACTIVE OXYGEN; METABOLITE N-1-ACETYL-5-METHOXYKYNURAMINE; SIGNALING MECHANISMS; ENDOGENOUS MELATONIN</t>
  </si>
  <si>
    <t>antioxidant; beer; fermentation; kimchi; melatonin; melatonin isomer; nomenclature; wine</t>
  </si>
  <si>
    <t>DINOFLAGELLATE GONYAULAX-POLYEDRA; VINIFERA CV MALBEC; OXIDATIVE STRESS; PINEAL-GLAND; N-ACETYLTRANSFERASE; ANTIOXIDANT; TRYPTOPHAN; EXERCISE; PLANTS; LIGHT</t>
  </si>
  <si>
    <t>Agriculture; antioxidant; free radical biology; melatonin; plant</t>
  </si>
  <si>
    <t>ARYLALKYLAMINE N-ACETYLTRANSFERASE; PINEAL HORMONE MELATONIN; HORIZONTAL GENE-TRANSFER; EXOGENOUS MELATONIN; PROSTATE-CANCER; OXIDATIVE STRESS; CEREBROSPINAL-FLUID; COFFEE CONSUMPTION; IN-VITRO; THERAPEUTIC IMPLICATIONS</t>
  </si>
  <si>
    <t>Melatonin (N-acetyl-5-methoxytryptamine); IAA; Plant development; Oxidative stress</t>
  </si>
  <si>
    <t>SEROTONIN BIOSYNTHESIS; GLUTATHIONE-PEROXIDASE; NEUROHORMONE MELATONIN; SUPEROXIDE-DISMUTASE; N-ACETYLTRANSFERASE; EDIBLE PLANTS; ANTIOXIDANT; ROOT; ENZYMES; SENESCENCE</t>
  </si>
  <si>
    <t>melatonin; serotonin; edible plants; fruits; berries; nuts; LC; LC-MS</t>
  </si>
  <si>
    <t>GROWTH-STIMULATING COMPOUND; HYDROXYCINNAMIC ACID-AMIDES; PINEAL HORMONE MELATONIN; BIOGENIC-AMINES; IN-VITRO; ANTIOXIDANT; LUPIN; QUANTIFICATION; TRYPTAMINE; RECEPTORS</t>
  </si>
  <si>
    <t>beer; grape; Mediterranean diet; melatonin; olive oil; tomato; wine</t>
  </si>
  <si>
    <t>EDIBLE PLANTS; GRAPE; RECEPTORS; MODEL; MYTH</t>
  </si>
  <si>
    <t>melatonin; antioxidant; evolution; aging; metabolism; sexual signal; inflammation</t>
  </si>
  <si>
    <t>INDUCED OXIDATIVE DAMAGE; FREE-RADICAL THEORY; ARYLALKYLAMINE N-ACETYLTRANSFERASE; DIETARY CALORIC RESTRICTION; MALE GOLDEN-HAMSTERS; AGE-RELATED DECLINE; PINEAL MELATONIN; FOOD RESTRICTION; IMMUNE FUNCTION; IN-VITRO</t>
  </si>
  <si>
    <t>Melatonin; Antioxidant; Bioactive non-nutrient; Bioactive analysis; Food; Dietary intake; Diet and health; Food analysis; Validated methods of food analysis; Food composition</t>
  </si>
  <si>
    <t>PERFORMANCE LIQUID-CHROMATOGRAPHY; GASTROINTESTINAL MELATONIN; ULTRAVIOLET-IRRADIATION; ACTIVITY RHYTHMS; EDIBLE PLANTS; BODY-WEIGHT; PLASMA; TRYPTOPHAN; QUANTIFICATION; RADIOIMMUNOASSAY</t>
  </si>
  <si>
    <t>Antioxidants; Circadian rhythm; Growth regulators; Melatonin</t>
  </si>
  <si>
    <t>GROWTH-STIMULATING COMPOUND; REACTIVE OXYGEN; SEROTONIN BIOSYNTHESIS; ADVENTITIOUS-ROOT; OXIDATIVE STRESS; EDIBLE PLANTS; AUXIN; ANTIOXIDANT; QUANTIFICATION; INDOLEAMINES</t>
  </si>
  <si>
    <t>Alga; angiosperm; antioxidant; growth promoter; melatonin; plant; phytomelatonin</t>
  </si>
  <si>
    <t>HYPERICUM-PERFORATUM L.; HYACINTH EICHHORNIA-CRASSIPES; GROWTH-STIMULATING COMPOUND; CHENOPODIUM-RUBRUM; WATER HYACINTH; EDIBLE PLANTS; GONYAULAX-POLYEDRA; MASS-SPECTROMETRY; MELATONIN LEVELS; ANTIOXIDANT</t>
  </si>
  <si>
    <t>AFMK; AMK; cinnoline; indoleamine; melatonin-binding site; 5-methoxytryptamine; nitric oxide; pineal gland</t>
  </si>
  <si>
    <t>PROTEIN-KINASE-C; SEROTONIN N-ACETYLTRANSFERASE; SUPRACHIASMATIC CIRCADIAN CLOCK; SENESCENCE-ACCELERATED MICE; DECREASES CALCIUM LEVELS; RECEPTOR MESSENGER-RNA; RODENT PINEAL-GLAND; SIGNAL-TRANSDUCTION; GENE-EXPRESSION; BINDING-SITE</t>
  </si>
  <si>
    <t>Alzheimer's disease; antiapoptotic; antioxidants; bipolar affective disorder; immune enhancing properties; jet lag; major depressive disorder; melatonin; sleep; suprachiasmatic nucleus</t>
  </si>
  <si>
    <t>NITRIC-OXIDE SYNTHASE; SLEEP PHASE SYNDROME; METABOLITE N-1-ACETYL-5-METHOXYKYNURAMINE AMK; URINARY 6-SULFATOXYMELATONIN LEVELS; MAJOR DEPRESSIVE DISORDER; CORONARY-ARTERY-DISEASE; TRANSGENIC MOUSE MODEL; UVEAL MELANOMA-CELLS; RAT PINEAL-GLAND; ALZHEIMERS-DISEASE</t>
  </si>
  <si>
    <t>antioxidant; circadian rhythms; higher plants; melatonin; melatonin determination; photoperiodism; reactive oxygen species</t>
  </si>
  <si>
    <t>HYPERICUM-PERFORATUM L.; IN-VITRO; IMMUNOAFFINITY CHROMATOGRAPHY; CHENOPODIUM-RUBRUM; MASS-SPECTROMETRY; OXIDATIVE STRESS; PINEAL-GLAND; NEUROHORMONE MELATONIN; ANTIOXIDANT ENZYMES; GONYAULAX-POLYEDRA</t>
  </si>
  <si>
    <t>algae; antioxidative protection; circadian rhythms; dinoflagellates; fungi; invertebrates; melatonin; plants</t>
  </si>
  <si>
    <t>DINOFLAGELLATE GONYAULAX-POLYEDRA; ARYLALKYLAMINE N-ACETYLTRANSFERASE; DROSOPHILA-MELANOGASTER; CIRCADIAN RHYTHMICITY; LIFE-SPAN; ANTIOXIDATIVE PROTECTION; INDUCED ENCYSTMENT; OXIDATIVE STRESS; CYST FORMATION; EDIBLE PLANTS</t>
  </si>
  <si>
    <t>N-aeetyl-5-methoxytryptamine; indoleamines; metabolic regulator; plant growth regulation; antioxidation; photoregulation</t>
  </si>
  <si>
    <t>WORT HYPERICUM-PERFORATUM; OXIDATIVE DAMAGE; EDIBLE PLANTS; TRYPTOPHAN; SEROTONIN; QUANTIFICATION; DINOFLAGELLATE; BIOSYNTHESIS; INDOLEAMINES; METABOLISM</t>
  </si>
  <si>
    <t>GONYAULAX-POLYEDRA; OXIDATIVE STRESS; EDIBLE PLANTS; BRAIN-DAMAGE; NITRIC-OXIDE; ANTIOXIDANT; DINOFLAGELLATE; PEROXYNITRITE; BIOMARKER</t>
  </si>
  <si>
    <t>melatonin; plant growth regulators; plant hormones</t>
  </si>
  <si>
    <t>GONYAULAX-POLYEDRA; HORMONE MELATONIN; NUCLEAR RECEPTOR; FREE-RADICALS; LIGHT; ANTIOXIDANT; EXPRESSION; RHYTHM; CLOCK; ALGA</t>
  </si>
  <si>
    <t>circadian; calmodulin; melatonin; oxidative stress; seasonality</t>
  </si>
  <si>
    <t>IODOMELATONIN-BINDING-SITES; PINEAL NEUROHORMONE MELATONIN; FREE-RADICAL SCAVENGER; RAT PARS TUBERALIS; 2-&lt;I-125&gt;IODOMELATONIN BINDING; HARDERIAN-GLAND; SUPRACHIASMATIC NUCLEI; GUANINE-NUCLEOTIDES; MACROBRACHIUM-ROSENBERGII; GLUTATHIONE-PEROXIDASE</t>
  </si>
  <si>
    <t>INDOLEAMINES; PROTECTION</t>
  </si>
  <si>
    <t>[Zhao, Dake; Chen, Suiyun] Yunnan Univ, Biocontrol Engn Res Ctr Plant Dis &amp; Pest, Biocontrol Engn Res Ctr Crop Dis &amp; Pest, Sch Ecol &amp; Environm Sci, Kunming, Yunnan, Peoples R China; [Wang, Houping; Yu, Diqiu] Yunnan Univ, State Key Lab Conservat &amp; Utilizat Bioresources Y, Kunming, Yunnan, Peoples R China; [Reiter, Russel J.] Univ Texas Hlth Sci Ctr San Antonio UT Hlth, Dept Cell Syst &amp; Anat, San Antonio, TX 78229 USA</t>
  </si>
  <si>
    <t>Zhao, DK (corresponding author), Yunnan Univ, Biocontrol Engn Res Ctr Plant Dis &amp; Pest, Biocontrol Engn Res Ctr Crop Dis &amp; Pest, Sch Ecol &amp; Environm Sci, Kunming, Yunnan, Peoples R China.; Reiter, RJ (corresponding author), Univ Texas Hlth Sci Ctr San Antonio UT Hlth, Dept Cell Syst &amp; Anat, San Antonio, TX 78229 USA.</t>
  </si>
  <si>
    <t>zhaodk2012@ynu.edu.cn; reiter@uthscsa.edu</t>
  </si>
  <si>
    <t>[Arnao, M. B.; Hernandez-Ruiz, J.] Univ Murcia, Fac Biol, Dept Plant Biol Plant Physiol, Murcia 30100, Spain</t>
  </si>
  <si>
    <t>Arnao, MB (corresponding author), Univ Murcia, Fac Biol, Dept Plant Biol Plant Physiol, Murcia 30100, Spain.</t>
  </si>
  <si>
    <t>; Hernandez Ruiz, Josefa/R-5424-2018</t>
  </si>
  <si>
    <t>B. Arnao, Marino/0000-0001-8517-6889; Hernandez Ruiz, Josefa/0000-0002-1847-8809</t>
  </si>
  <si>
    <t>[Falcon, Jack] UA, UCN, CNRS,SU,MNHN,FRE 203, Lab Biol Organismes &amp; Ecosyst Aquat BOREA,IRD 207, Paris, France; [Torriglia, Alicia; Behar-Cohen, Francine] Univ Paris SU, Ophtalmopole Hop Cochin, AP HP, Ctr Rech Cordeliers,INSERM,U 1138, Paris, France; [Attia, Dina] French Agcy Food Environm &amp; Occupat Hlth &amp; Safety, ANSES, Maisons Alfort, France; [Vienot, Francoise] Museum Natl Hist Nat, Paris, France; [Gronfier, Claude] Univ Claude Bernard Lyon 1, Lyon Neurosci Res Ctr CRNL, CNRS, INSERM,Waking Team,UMRS 1028,UMR 5292, Lyon, France; [Martinsons, Christophe] Ctr Sci &amp; Tech Batiment, St Martin Dheres, France; [Hicks, David] Univ Strasbourg, CNRS, INSERM, Inst Neurosci Cellulaires &amp; Integrat, Strasbourg, France</t>
  </si>
  <si>
    <t>Falcon, J (corresponding author), UA, UCN, CNRS,SU,MNHN,FRE 203, Lab Biol Organismes &amp; Ecosyst Aquat BOREA,IRD 207, Paris, France.</t>
  </si>
  <si>
    <t>j.falcon-pro@orange.fr</t>
  </si>
  <si>
    <t>[Moustafa-Farag, Mohamed; Li, Linfeng; Wang, Yanhong; Ai, Shaoying] Guangdong Acad Agr Sci, Inst Agr Resources &amp; Environm, Guangzhou 510640, Peoples R China; [Moustafa-Farag, Mohamed; Dafea, Mohamed; Mahmoud, Ahmed] Agr Res Ctr, Inst Hort Res, 9 Gmaa St, Giza 12619, Egypt; [Elkelish, Amr] Suez Canal Univ, Fac Sci, Bot Dept, Ismailia 41522, Egypt; [Khan, Mumtaz] Allama Iqbal Open Univ, Directorate Reg Serv, Islamabad 44000, Pakistan; [Arnao, Marino B.] Univ Murcia, Fac Biol, Dept Plant Physiol, Murcia 30100, Spain; [Abdelhamid, Magdi T.] Natl Res Ctr, Bot Dept, 33 EL Bohouth St, Giza 12622, Egypt; [Abu El-Ezz, Aziz] Agr Res Ctr, Rice Res &amp; Training Ctr, Giza 12619, Egypt; [Almoneafy, Abdlwareth] Albaydaa Univ, Coll Educ &amp; Sci Radaa, Dept Biol Sci, Radaa, Yemen; [Mahmoud, Ahmed] Zhejiang Univ, Inst Vegetable Sci, Lab Germplasm Innovat &amp; Mol Breeding, Hangzhou 310058, Peoples R China; [Awad, Mahrous] Al Azhar Univ, Fac Agr, Dept Soils &amp; Water, Assiut 71524, Egypt; [Hasanuzzaman, Mirza] Sher E Bangla Agr Univ, Fac Agr, Dept Agron, Dhaka 1207, Bangladesh</t>
  </si>
  <si>
    <t>Moustafa-Farag, M; Ai, SY (corresponding author), Guangdong Acad Agr Sci, Inst Agr Resources &amp; Environm, Guangzhou 510640, Peoples R China.; Moustafa-Farag, M (corresponding author), Agr Res Ctr, Inst Hort Res, 9 Gmaa St, Giza 12619, Egypt.</t>
  </si>
  <si>
    <t>m_m_kamel2005@yahoo.com; amr.elkelish@science.suez.edu.eg; mohameddafea@yahoo.com; mkhan@gu.edu.pk; marino@um.es; mt.abdelhamid@nrc.sci.eg; abuelezz76@hotmail.com; std2008@gmail.com; 11716103@zju.edu.cn; mahrousawad.4419@azhar.edu.eg; lilinfeng@gdaas.cn; wangyanhong@gdaas.cn; mhzsauag@yahoo.com; aishaoying@gdaas.cn</t>
  </si>
  <si>
    <t>Dafea, Mohamed A. M./R-9042-2016; Hasanuzzaman, Mirza/A-1665-2010; Abdelhamid, Magdi/F-5710-2011; Almoneafy, Abdulwareth/AAA-4469-2020; Elkelish, Amr/R-6828-2018</t>
  </si>
  <si>
    <t>Dafea, Mohamed A. M./0000-0002-8082-3159; Hasanuzzaman, Mirza/0000-0002-0461-8743; Abdelhamid, Magdi/0000-0003-1714-3932; Almoneafy, Abdulwareth/0000-0003-0109-9834; Elkelish, Amr/0000-0002-1683-8436; Farag, Mohamed/0000-0002-4715-8687; awad, mahrous/0000-0002-7925-1114; B. Arnao, Marino/0000-0001-8517-6889</t>
  </si>
  <si>
    <t>[Pardo-Hernandez, Miriam; Lopez-Delacalle, Maria; Rivero, Rosa M.] Ctr Edaphol &amp; Appl Biol Segura CEBAS CSIC, Dept Plant Nutr, Campus Univ Espinardo, Murcia 30100, Spain</t>
  </si>
  <si>
    <t>Rivero, RM (corresponding author), Ctr Edaphol &amp; Appl Biol Segura CEBAS CSIC, Dept Plant Nutr, Campus Univ Espinardo, Murcia 30100, Spain.</t>
  </si>
  <si>
    <t>mpardo@cebas.csic.es; mlopez@cebas.csic.es; rmrivero@cebas.csic.es</t>
  </si>
  <si>
    <t>; Rivero, Rosa M/A-2761-2013</t>
  </si>
  <si>
    <t>Lopez de la Calle, Maria/0000-0001-5990-1477; Rivero, Rosa M/0000-0003-3880-0241</t>
  </si>
  <si>
    <t>[Tiwari, Rahul Kumar; Lal, Milan Kumar; Naga, Kailash Chandra; Kumar, Ravinder; Chourasia, Kumar Nishant; Subhash, S.; Kumar, Dharmendra; Sharma, Sanjeev] ICAR Cent Potato Res Inst, Div Plant Protect, Shimla, India</t>
  </si>
  <si>
    <t>Tiwari, RK (corresponding author), ICAR Cent Potato Res Inst, Div Plant Protect, Shimla, India.</t>
  </si>
  <si>
    <t>rahul.tiwari@icar.gov.in</t>
  </si>
  <si>
    <t>kumar, Dharmendra/AAT-5626-2020; LAL, MILAN KUMAR/ABI-7965-2020</t>
  </si>
  <si>
    <t>kumar, Dharmendra/0000-0003-2784-9648; LAL, MILAN KUMAR/0000-0002-2442-9640; Kumar, Ravinder/0000-0001-9034-7742; Tiwari, Rahul Kumar/0000-0001-7789-8144</t>
  </si>
  <si>
    <t>[He, Huyi] Guangxi Acad Agr Sci, Cash Crops Res Inst, Nanning 530007, Peoples R China; [He, Long-Fei] Guangxi Univ, Coll Agron, Nanning 530004, Peoples R China</t>
  </si>
  <si>
    <t>He, LF (corresponding author), Guangxi Univ, Coll Agron, Nanning 530004, Peoples R China.</t>
  </si>
  <si>
    <t>lfhe@gxu.edu.cn</t>
  </si>
  <si>
    <t>[Juhnevica-Radenkova, Karina; Ikase, Laila; Drudze, Inese; Radenkovs, Vitalijs] Inst Hort, Graudu Str 1, LV-3701 Dobele, Latvia; [Moreno, Diego A.] CEBAS CSIC, Dept Food Sci &amp; Technol, Phytochem &amp; Hlth Foods Lab, Murcia, Spain</t>
  </si>
  <si>
    <t>Radenkovs, V (corresponding author), Inst Hort, Graudu Str 1, LV-3701 Dobele, Latvia.</t>
  </si>
  <si>
    <t>vitalijs.radenkovs@lvai.lv</t>
  </si>
  <si>
    <t>Radenkovs, Vitalijs/AAB-6881-2020; Moreno-Fernandez, Diego Angel/G-4379-2011</t>
  </si>
  <si>
    <t>Radenkovs, Vitalijs/0000-0001-9443-3525; Drudze, Inese/0000-0002-0540-6072; Ikase, Laila/0000-0002-7451-5774; Moreno-Fernandez, Diego Angel/0000-0002-6547-8764</t>
  </si>
  <si>
    <t>[Khan, Tanveer Ahmad; Fariduddin, Qazi; Nazir, Faroza; Saleem, Mohd] Aligarh Muslim Univ, Plant Physiol &amp; Biochem Sect, Dept Bot, Fac Life Sci, Aligarh 202002, Uttar Pradesh, India</t>
  </si>
  <si>
    <t>Fariduddin, Q (corresponding author), Aligarh Muslim Univ, Plant Physiol &amp; Biochem Sect, Dept Bot, Fac Life Sci, Aligarh 202002, Uttar Pradesh, India.</t>
  </si>
  <si>
    <t>itzk072@gmail.com; qazi_farid@yahoo.com; farozanazir97@gmail.com; msaleem102@myamu.ac.in</t>
  </si>
  <si>
    <t>[Moustafa-Farag, Mohamed; Ai, Shaoying] Guangdong Acad Agr Sci, Inst Agr Resources &amp; Environm, Guangzhou 510640, Peoples R China; [Moustafa-Farag, Mohamed; Mahmoud, Ahmed; Dafea, Mohamed] Agr Res Ctr, Hort Res Inst, 9 Gmaa St, Giza 12619, Egypt; [Mahmoud, Ahmed] Zhejiang Univ, Inst Vegetable Sci, Lab Germplasm Innovat &amp; Mol Breeding, Hangzhou 310058, Peoples R China; [Arnao, Marino B.] Univ Murcia, Fac Biol, Dept Plant Physiol, Murcia 30100, Spain; [Sheteiwy, Mohamed S.] Mansoura Univ, Fac Agr, Dept Agron, Mansoura 35516, Egypt; [Soltan, Mahmoud] Ohio State Univ, Ohio Agr Res &amp; Dev Ctr, Hort &amp; Crop Sci Dept, Columbus, OH 43210 USA; [Soltan, Mahmoud] Agr Res Ctr, Hort Res Inst, Vegetable Prod Modified Environm Dept, Cairo 11865, Egypt; [Elkelish, Amr] Suez Canal Univ, Fac Sci, Bot Dept, Ismailia 41522, Egypt; [Hasanuzzaman, Mirza] Sher E Bangla Agr Univ, Fac Agr, Dept Agron, Dhaka 1207, Bangladesh</t>
  </si>
  <si>
    <t>Moustafa-Farag, M; Ai, SY (corresponding author), Guangdong Acad Agr Sci, Inst Agr Resources &amp; Environm, Guangzhou 510640, Peoples R China.; Moustafa-Farag, M (corresponding author), Agr Res Ctr, Hort Res Inst, 9 Gmaa St, Giza 12619, Egypt.</t>
  </si>
  <si>
    <t>m_m_kame12005@gdaas.cn; 11716103@zju.edu.cn; marino@um.es; salahco_2010@mans.edu.eg; mohameddafea@yahoo.com; dsoltan2012@gmail.com; amr.elkelish@science.suez.edu.eg; mhzsauag@yahoo.com; aishaoying@gdaas.cn</t>
  </si>
  <si>
    <t>Dafea, Mohamed A. M./R-9042-2016; Arnao, Marino B./ABE-9146-2020; Hasanuzzaman, Mirza/A-1665-2010; Elkelish, Amr/R-6828-2018</t>
  </si>
  <si>
    <t>Dafea, Mohamed A. M./0000-0002-8082-3159; Arnao, Marino B./0000-0001-8517-6889; Hasanuzzaman, Mirza/0000-0002-0461-8743; Elkelish, Amr/0000-0002-1683-8436; Farag, Mohamed/0000-0002-4715-8687; MAHMOUD, AHMED/0000-0002-8233-1422</t>
  </si>
  <si>
    <t>[Sun, Chengliang; Liu, Lijuan; Li, Baohai; Jin, Chongwei; Lin, Xianyong] Zhejiang Univ, Coll Environm &amp; Resource Sci, MOE Key Lab Environm Remediat &amp; Ecol Hlth, Hangzhou 310058, Peoples R China; [Wang, Luxuan] McGill Univ, Dept Agr &amp; Environm, Montreal, PQ H9X 3V9, Canada; [Lin, Xianyong] Zhejiang Univ, Coll Environm &amp; Resource Sci, Key Lab Subtrop Soil Sci &amp; Plant Nutr Zhejiang Pr, Hangzhou 310058, Peoples R China</t>
  </si>
  <si>
    <t>Sun, CL; Lin, XY (corresponding author), Zhejiang Univ, Coll Environm &amp; Resource Sci, MOE Key Lab Environm Remediat &amp; Ecol Hlth, Hangzhou 310058, Peoples R China.</t>
  </si>
  <si>
    <t>clsun@zju.edu.cn; xylin@zju.edu.cn</t>
  </si>
  <si>
    <t>[Tan, Dun-Xian] ST Biolife, San Antonio, TX 78251 USA; [Reiter, Russel J.] UT Hlth San Antonio, Dept Anat &amp; Cell Syst, San Antonio, TX USA</t>
  </si>
  <si>
    <t>Tan, DX (corresponding author), ST Biolife, San Antonio, TX 78251 USA.</t>
  </si>
  <si>
    <t>tan@uthscsa.edu</t>
  </si>
  <si>
    <t>Tan, Dun-Xian/0000-0001-7838-4639</t>
  </si>
  <si>
    <t>[Alessa, Hussain; Althakafy, Jalal T.; Saber, Amr L.] Umm Al Qura Univ, Fac Appl Sci, Dept Chem, Mecca, Saudi Arabia; [Saber, Amr L.] Zagazig Univ, Fac Sci, Chem Dept, Zagazig 44519, Egypt</t>
  </si>
  <si>
    <t>Alessa, H (corresponding author), Umm Al Qura Univ, Fac Appl Sci, Dept Chem, Mecca, Saudi Arabia.</t>
  </si>
  <si>
    <t>hhessa@uqu.edu.sa</t>
  </si>
  <si>
    <t>Alessa, Hussain/0000-0002-7899-8486</t>
  </si>
  <si>
    <t>[Bose, Santosh Kumar; Howlader, Prianka] Patuakhali Sci &amp; Technol Univ, Dept Hort, Patuakhali 8602, Bangladesh</t>
  </si>
  <si>
    <t>Bose, SK (corresponding author), Patuakhali Sci &amp; Technol Univ, Dept Hort, Patuakhali 8602, Bangladesh.</t>
  </si>
  <si>
    <t>santo.bose@yahoo.com</t>
  </si>
  <si>
    <t>[Wang, Su-Yan; Shi, Xin-Chi; Wang, Rui; Wang, Hai-Lin; Laborda, Pedro] Nantong Univ, Sch Life Sci, Nantong 226019, Peoples R China; [Liu, Fengquan] Jiangsu Acad Agr Sci, Inst Plant Protect, Jiangsu Key Lab Food Qual, Minist Sci &amp; Technol, Nanjing 210014, Peoples R China; [Liu, Fengquan] Jiangsu Acad Agr Sci, Safety State Key Lab Cultivat Base, Minist Sci &amp; Technol, Nanjing 210014, Peoples R China</t>
  </si>
  <si>
    <t>Laborda, P (corresponding author), Nantong Univ, Sch Life Sci, Nantong 226019, Peoples R China.; Liu, FQ (corresponding author), Jiangsu Acad Agr Sci, Inst Plant Protect, Jiangsu Key Lab Food Qual, Minist Sci &amp; Technol, Nanjing 210014, Peoples R China.; Liu, FQ (corresponding author), Jiangsu Acad Agr Sci, Safety State Key Lab Cultivat Base, Minist Sci &amp; Technol, Nanjing 210014, Peoples R China.</t>
  </si>
  <si>
    <t>fqliu20011@sina.com; pedro@ntu.edu.cn</t>
  </si>
  <si>
    <t>[Mir, Anayat Rasool; Sami, Fareen; Siddiqui, Husna; Hayat, Shamsul] Aligarh Muslim Univ, Fac Life Sci, Dept Bot, Plant Physiol Sect, Aligarh 202002, Uttar Pradesh, India; [Faizan, Mohammad] Nanjing Forestry Univ, Coll Forest Resources &amp; Environm, Nanjing 210037, Peoples R China; [Bajguz, Andrzej] Univ Bialystok, Fac Biol, Dept Plant Biol &amp; Ecol, Konstantego Ciolkowskiego 1J, PL-15245 Bialystok, Poland</t>
  </si>
  <si>
    <t>Hayat, S (corresponding author), Aligarh Muslim Univ, Fac Life Sci, Dept Bot, Plant Physiol Sect, Aligarh 202002, Uttar Pradesh, India.; Bajguz, A (corresponding author), Univ Bialystok, Fac Biol, Dept Plant Biol &amp; Ecol, Konstantego Ciolkowskiego 1J, PL-15245 Bialystok, Poland.</t>
  </si>
  <si>
    <t>abajguz@uwb.edu.pl; hayat_68@yahoo.co.in</t>
  </si>
  <si>
    <t>Hayat, Shamsul/0000-0002-2476-5409; Bajguz, Andrzej/0000-0003-4275-0881</t>
  </si>
  <si>
    <t>[Arnao, M. B.; Hernandez-Ruiz, J.] Univ Murcia, Fac Biol, Dept Plant Biol Plant Physiol, E-30100 Murcia, Spain</t>
  </si>
  <si>
    <t>Arnao, MB (corresponding author), Univ Murcia, Fac Biol, Dept Plant Biol Plant Physiol, E-30100 Murcia, Spain.</t>
  </si>
  <si>
    <t>[Khan, Adil; Numan, Muhammad; Khan, Abdul Latif; Asaf, Sajjad; Al-Harrasi, Ahmed] Univ Nizwa, Nat &amp; Med Sci Res Ctr, Nizwa 611, Oman; [Lee, In-Jung; Imran, Muhammad] Kyungpook Natl Univ, Sch Appl Biosci, Daegu 41566, South Korea</t>
  </si>
  <si>
    <t>Khan, AL; Al-Harrasi, A (corresponding author), Univ Nizwa, Nat &amp; Med Sci Res Ctr, Nizwa 611, Oman.; Lee, IJ (corresponding author), Kyungpook Natl Univ, Sch Appl Biosci, Daegu 41566, South Korea.</t>
  </si>
  <si>
    <t>adilkhan@unizwa.edu.om; numan2@unizwa.edu.om; latifepm78@yahoo.co.uk; ijlee@knu.ac.kr; muhammad.imran@yahoo.com; sajjadasaf@unizwa.edu.om; aharrasi@unizwa.edu.om</t>
  </si>
  <si>
    <t>Khan, Abdul Latif/0000-0001-9700-8903</t>
  </si>
  <si>
    <t>[Moustafa-Farag, Mohamed; Li, Linfeng; Ai, Shaoying] Guangdong Acad Agr Sci, Inst Agr Resources &amp; Environm, Guangzhou 510640, Guangdong, Peoples R China; [Moustafa-Farag, Mohamed; Mahmoud, Ahmed] Agr Res Ctr, Hort Res Inst, 9 Gmaa St, Giza 12619, Egypt; [Almoneafy, Abdulwareth] Albaydaa Univ, Coll Educ &amp; Sci Radaa, Dept Biol Sci, Radaa, Yemen; [Mahmoud, Ahmed] Zhejiang Univ, Inst Vegetable Sci, Lab Germplasm Innovat &amp; Mol Breeding, Hangzhou 310058, Zhejiang, Peoples R China; [Elkelish, Amr] Suez Canal Univ, Fac Sci, Bot Dept, Ismailia 41522, Egypt; [Arnao, Marino B.] Univ Murcia, Fac Biol, Dept Plant Physiol, E-30100 Murcia, Spain</t>
  </si>
  <si>
    <t>Moustafa-Farag, M; Ai, SY (corresponding author), Guangdong Acad Agr Sci, Inst Agr Resources &amp; Environm, Guangzhou 510640, Guangdong, Peoples R China.; Moustafa-Farag, M (corresponding author), Agr Res Ctr, Hort Res Inst, 9 Gmaa St, Giza 12619, Egypt.; Almoneafy, A (corresponding author), Albaydaa Univ, Coll Educ &amp; Sci Radaa, Dept Biol Sci, Radaa, Yemen.</t>
  </si>
  <si>
    <t>m_m_kamel2005@yahoo.com; std2008@gmail.com; 11716103@zju.edu.cn; amr.elkelish@science.suez.edu.eg; marino@um.es; lilinfeng@gdaas.cn; shaoyingai@21cn.com</t>
  </si>
  <si>
    <t>Arnao, Marino B./ABE-9146-2020; Almoneafy, Abdulwareth/AAA-4469-2020; Elkelish, Amr/R-6828-2018</t>
  </si>
  <si>
    <t>Arnao, Marino B./0000-0001-8517-6889; Almoneafy, Abdulwareth/0000-0003-0109-9834; Elkelish, Amr/0000-0002-1683-8436; Farag, Mohamed/0000-0002-4715-8687; MAHMOUD, AHMED/0000-0002-8233-1422</t>
  </si>
  <si>
    <t>[Arnao, Marino B.; Hernandez-Ruiz, Josefa] Univ Murcia, Fac Biol, Dept Plant Biol Plant Physiol, E-30100 Murcia, Spain</t>
  </si>
  <si>
    <t>marino@um.es; jhruiz@um.es</t>
  </si>
  <si>
    <t>[Zhu, Ying; Gao, Hang; Lu, Mengxin; Hao, Chengying; Pu, Zuoqian; Guo, Miaojie; Hou, Dairu; Huang, Xuan] Northwest Univ, Prov Key Lab Biotechnol Shaanxi, Key Lab Resource Biol &amp; Biotechnol Western China, Minist Educ,Coll Life Sci, Xian 710069, Peoples R China; [Chen, Li-Yu] Fujian Agr &amp; Forestry Univ, Fujian Prov Key Lab Haixia Appl Plant Syst Biol, Ctr Genom &amp; Biotechnol, Fuzhou 350002, Peoples R China</t>
  </si>
  <si>
    <t>Huang, X (corresponding author), Northwest Univ, Prov Key Lab Biotechnol Shaanxi, Key Lab Resource Biol &amp; Biotechnol Western China, Minist Educ,Coll Life Sci, Xian 710069, Peoples R China.; Chen, LY (corresponding author), Fujian Agr &amp; Forestry Univ, Fujian Prov Key Lab Haixia Appl Plant Syst Biol, Ctr Genom &amp; Biotechnol, Fuzhou 350002, Peoples R China.</t>
  </si>
  <si>
    <t>201731793@stumail.nwu.edu.cn; gaohang19861222@163.com; lumengxin666@163.com; haocy@stumail.nwu.edu.cn; 201820907@stumail.nwu.edu.cn; 201920904@stumail.nwu.edu.cn; dairuhou@stumail.nwu.edu.cn; liyuchen82@hotmail.com; xuanhuang@nwu.edu.cn</t>
  </si>
  <si>
    <t>chen, li yu/0000-0002-5199-6237</t>
  </si>
  <si>
    <t>[Mukherjee, Soumya] Univ Kalyani, Jangipur Coll, Dept Bot, Kalyani 742213, W Bengal, India</t>
  </si>
  <si>
    <t>Mukherjee, S (corresponding author), Univ Kalyani, Jangipur Coll, Dept Bot, Kalyani 742213, W Bengal, India.</t>
  </si>
  <si>
    <t>[Xu, Tao; Chen, Yao] Jiangsu Normal Univ, Sch Life Sci, Inst Integrat Plant Biol, Key Lab Phylogeny &amp; Comparat Genom Jiangsu Prov, Xuzhou, Jiangsu, Peoples R China; [Xu, Tao] Harvard Univ, Dept Organism &amp; Evolutionary Biol, Cambridge, MA 02138 USA; [Kang, Hunseung] Chonnam Natl Univ, Coll Agr &amp; Life Sci, Dept Appl Biol, Gwangju, South Korea</t>
  </si>
  <si>
    <t>Xu, T (corresponding author), Jiangsu Normal Univ, Sch Life Sci, Inst Integrat Plant Biol, Key Lab Phylogeny &amp; Comparat Genom Jiangsu Prov, Xuzhou, Jiangsu, Peoples R China.; Xu, T (corresponding author), Harvard Univ, Dept Organism &amp; Evolutionary Biol, Cambridge, MA 02138 USA.; Kang, HS (corresponding author), Chonnam Natl Univ, Coll Agr &amp; Life Sci, Dept Appl Biol, Gwangju, South Korea.</t>
  </si>
  <si>
    <t>xutao_yr@126.com; hskang@jnu.ac.kr</t>
  </si>
  <si>
    <t>Xu, Tao/AAP-4529-2020; Kang, Hunseung/AAE-9912-2020</t>
  </si>
  <si>
    <t xml:space="preserve">Xu, Tao/0000-0002-6962-3404; </t>
  </si>
  <si>
    <t>[Arnao, Marino B.; Hernandez-Ruiz, Josefa] Univ Murcia, Dept Plant Physiol, E-30100 Murcia, Spain</t>
  </si>
  <si>
    <t>[Sharma, Anket; Zheng, Bingsong] Zhejiang A&amp;F Univ, State Key Lab Subtrop Silviculture, Hangzhou 311300, Zhejiang, Peoples R China</t>
  </si>
  <si>
    <t>Sharma, A; Zheng, BS (corresponding author), Zhejiang A&amp;F Univ, State Key Lab Subtrop Silviculture, Hangzhou 311300, Zhejiang, Peoples R China.</t>
  </si>
  <si>
    <t>anketsharma@gmail.com; bszheng@zafu.edu.cn</t>
  </si>
  <si>
    <t>[Salehi, Bahare] Bam Univ Med Sci, Sch Med, Student Res Comm, Bam 44340847, Iran; [Sharopov, Farukh] Avicenna Tajik State Med Univ, Dept Pharmaceut Technol, Dushanbe 73400, Tajikistan; [Fokou, Patrick Valere Tsouh] Univ Yaounde I, Fac Sci, Dept Biochem, POB 812, Yaounde, Cameroon; [Kobylinska, Agnieszka; Posmyk, Malgorzata M.] Univ Lodz, Fac Biol &amp; Environm Protect, Lab Plant Ecophysiol, PL-90237 Lodz, Poland; [de Jonge, Lilian; Tadio, Kathryn] George Mason Univ, Dept Nutr &amp; Food Studies, Fairfax, VA 22030 USA; [Sharifi-Rad, Javad] Zabol Univ Med Sci, Zabol Med Plants Res Ctr, Zabol 61615585, Iran; [Martorell, Miguel] Univ Concepcion, Fac Pharm, Dept Nutr &amp; Dietet, Concepcion 4070386, Chile; [Martins, Natalia] Univ Porto, Fac Med, P-4200319 Porto, Portugal; [Martins, Natalia] Univ Porto, Inst Res &amp; Innovat Hlth I3S, P-4200135 Porto, Portugal; [Iriti, Marcello] Milan State Univ, Dept Agr &amp; Environm Sci, I-20133 Milan, Italy</t>
  </si>
  <si>
    <t>Posmyk, MM (corresponding author), Univ Lodz, Fac Biol &amp; Environm Protect, Lab Plant Ecophysiol, PL-90237 Lodz, Poland.; Sharifi-Rad, J (corresponding author), Zabol Univ Med Sci, Zabol Med Plants Res Ctr, Zabol 61615585, Iran.; Martins, N (corresponding author), Univ Porto, Fac Med, P-4200319 Porto, Portugal.; Martins, N (corresponding author), Univ Porto, Inst Res &amp; Innovat Hlth I3S, P-4200135 Porto, Portugal.; Iriti, M (corresponding author), Milan State Univ, Dept Agr &amp; Environm Sci, I-20133 Milan, Italy.</t>
  </si>
  <si>
    <t>javad.sharifirad@gmail.com; posmyk@biol.uni.lodz.pl; ncmartins@med.up.pt; marcello.iriti@unimi.it</t>
  </si>
  <si>
    <t>Martorell, Miquel/H-8490-2014; Fokou, Patrick Valere Tsouh/S-2834-2018; Martins, Natalia/P-2972-2015; Sharifi-Rad, Javad/D-5747-2016; Sharopov, Farukh/AAC-8627-2020</t>
  </si>
  <si>
    <t>Martorell, Miquel/0000-0003-3183-7623; Fokou, Patrick Valere Tsouh/0000-0003-3724-3527; Martins, Natalia/0000-0002-5934-5201; Sharifi-Rad, Javad/0000-0002-7301-8151; Sharopov, Farukh/0000-0003-0378-8887; Posmyk, Malgorzata Maria/0000-0002-3147-6250</t>
  </si>
  <si>
    <t>[Asif, Mahnoor; Pervez, Arshid; Ahmad, Rafiq] COMSATS Inst Informat Technol, Dept Environm Sci, Abbottabad 22060, Pakistan</t>
  </si>
  <si>
    <t>Ahmad, R (corresponding author), COMSATS Inst Informat Technol, Dept Environm Sci, Abbottabad 22060, Pakistan.</t>
  </si>
  <si>
    <t>drrafiq@ciit.net.pk</t>
  </si>
  <si>
    <t>Ahmad, Rafiq/AAG-8217-2019</t>
  </si>
  <si>
    <t>Ahmad, Rafiq/0000-0003-1016-1142</t>
  </si>
  <si>
    <t>[Zhao, Dake] Yunnan Univ, Biocontrol Engn Res Ctr Plant Dis &amp; Pest, Kunming, Yunnan, Peoples R China; [Zhao, Dake] Yunnan Univ, Biocontrol Engn Res Ctr Crop Dis &amp; Pest, Kunming, Yunnan, Peoples R China; [Zhao, Dake] Yunnan Univ, Sch Life Sci, Kunming, Yunnan, Peoples R China; [Yu, Yang; Zhao, Zhiwei] Yunnan Univ, State Key Lab Conservat &amp; Utilizat Bioresources Y, Kunming, Yunnan, Peoples R China; [Shen, Yong] Yunnan Agr Univ, Coll Agr &amp; Biotechnol, Kunming, Yunnan, Peoples R China; [Liu, Qin] Yunnan Vocat &amp; Tech Coll Agr, Sch Landscape &amp; Hort, Kunming, Yunnan, Peoples R China; [Sharma, Ramaswamy; Reiter, Russel J.] Univ Texas Hlth Sci Ctr San Antonio, UT Hlth, Dept Cell Syst &amp; Anat, San Antonio, TX 78229 USA</t>
  </si>
  <si>
    <t>Reiter, RJ (corresponding author), Univ Texas Hlth Sci Ctr San Antonio, UT Hlth, Dept Cell Syst &amp; Anat, San Antonio, TX 78229 USA.</t>
  </si>
  <si>
    <t>[Li, Junpeng; Liu, Jing; Zhu, Tingting; Zhao, Chen; Li, Lingyu; Chen, Min] Shandong Normal Univ, Coll Life Sci, Shandong Prov Key Lab Plant Stress Res, Jinan 250014, Shandong, Peoples R China</t>
  </si>
  <si>
    <t>Chen, M (corresponding author), Shandong Normal Univ, Coll Life Sci, Shandong Prov Key Lab Plant Stress Res, Jinan 250014, Shandong, Peoples R China.</t>
  </si>
  <si>
    <t>18363850217@163.com; m15168849563@163.com; m15953147572@163.com; 17354609629@163.com; 18753135561@163.com; chenminrundong@sdnu.edu.cn</t>
  </si>
  <si>
    <t>[Debnath, Biswojit; Li, Min; Sun, Yueting; Lu, Xiaocao; Mitra, Sangeeta; Hussain, Mubasher; Liu, Shuang; Qiu, Dongliang] Fujian Agr &amp; Forestry Univ, Coll Hort, Fuzhou 350002, Fujian, Peoples R China; [Debnath, Biswojit] Sylhet Agr Univ, Dept Hort, Sylhet 3100, Bangladesh; [Islam, Waqar] Fujian Normal Univ, Coll Geog Sci, Fuzhou 350007, Fujian, Peoples R China</t>
  </si>
  <si>
    <t>biswo26765@yahoo.com; ddoapsial@yahoo.com; liminzyl@sina.com; yuetingsun@126.com; xc531599541@126.com; sangeeta.dae@hotmail.com; mubasherhussain05uaf@yahoo.com; liushuangsyau@aliyun.com; qiudl1970@fafu.edu.cn</t>
  </si>
  <si>
    <t>Debnath, Biswojit/AAH-4767-2020; Hussain, Mubasher/N-8785-2017; Qiu, Dongliang/AAJ-9666-2020; islam, waqar/M-8869-2019</t>
  </si>
  <si>
    <t>Hussain, Mubasher/0000-0003-0833-7399; islam, waqar/0000-0002-2383-402X; Debnath, Biswojit/0000-0002-0362-7381</t>
  </si>
  <si>
    <t>[Perez-Llorca, Marina; Munoz, Paula; Mueller, Maren; Munne-Bosch, Sergi] Univ Barcelona, Dept Evolutionary Biol Ecol &amp; Environm Sci, Barcelona, Spain; [Munoz, Paula; Mueller, Maren; Munne-Bosch, Sergi] Univ Barcelona, Inst Res Nutr &amp; Food Safety, Barcelona, Spain</t>
  </si>
  <si>
    <t>Munne-Bosch, S (corresponding author), Univ Barcelona, Dept Evolutionary Biol Ecol &amp; Environm Sci, Barcelona, Spain.; Munne-Bosch, S (corresponding author), Univ Barcelona, Inst Res Nutr &amp; Food Safety, Barcelona, Spain.</t>
  </si>
  <si>
    <t>Bosch, Sergi Munne/N-3302-2014; Perez-Llorca, Marina/AAV-9479-2020</t>
  </si>
  <si>
    <t>Bosch, Sergi Munne/0000-0001-6523-6848; Perez-Llorca, Marina/0000-0002-6692-4818; Muller, Maren/0000-0001-7494-6841</t>
  </si>
  <si>
    <t>[Zhan, Haoshuang; Nie, Xiaojun; Zhang, Ting; Li, Shuang; Wang, Xiaoyu; Du, Xianghong; Tong, Wei; Song, Weining] Northwest A&amp;F Univ, State Key Lab Crop Stress Biol Arid Areas, Coll Agron, Yangling 712100, Shaanxi, Peoples R China; [Zhan, Haoshuang; Nie, Xiaojun; Zhang, Ting; Li, Shuang; Wang, Xiaoyu; Du, Xianghong; Tong, Wei; Song, Weining] Northwest A&amp;F Univ, Yangling Branch, China Wheat Improvement Ctr, Yangling 712100, Shaanxi, Peoples R China; [Song, Weining] ICARDA NWSUAF Joint Res Ctr Agr Res Arid Areas, Yangling 712100, Shaanxi, Peoples R China</t>
  </si>
  <si>
    <t>Tong, W; Song, WN (corresponding author), Northwest A&amp;F Univ, State Key Lab Crop Stress Biol Arid Areas, Coll Agron, Yangling 712100, Shaanxi, Peoples R China.; Tong, W; Song, WN (corresponding author), Northwest A&amp;F Univ, Yangling Branch, China Wheat Improvement Ctr, Yangling 712100, Shaanxi, Peoples R China.; Song, WN (corresponding author), ICARDA NWSUAF Joint Res Ctr Agr Res Arid Areas, Yangling 712100, Shaanxi, Peoples R China.</t>
  </si>
  <si>
    <t>zhanhaoshuang@nwsuaf.edu.cn; small@nwsuaf.edu.cn; zhangting@nwsuaf.edu.cn; Lishuang@nwsuaf.edu.cn; xiaoyuw@nwsuaf.edu.cn; xianghongdu@nwsuaf.edu.cn; tongw@nwsuaf.edu.cn; sweining2002@yahoo.com</t>
  </si>
  <si>
    <t>Nie, Xiaojun/0000-0002-4787-7550</t>
  </si>
  <si>
    <t>[Agathokleous, Evgenios] Forest Res &amp; Management Org, FFPRI, Hokkaido Res Ctr, 7 Hitsujigaoka, Sapporo, Hokkaido 0628516, Japan; [Agathokleous, Evgenios; Kitao, Mitsutoshi] Hokkaido Univ, Res Fac Agr, Kita 9 Nishi 9, Sapporo, Hokkaido 0608589, Japan; [Calabrese, Edward J.] Univ Massachusetts, Dept Environm Hlth Sci, Morrill 1,N344, Amherst, MA 01003 USA</t>
  </si>
  <si>
    <t>Agathokleous, E (corresponding author), Forest Res &amp; Management Org, FFPRI, Hokkaido Res Ctr, 7 Hitsujigaoka, Sapporo, Hokkaido 0628516, Japan.</t>
  </si>
  <si>
    <t>evgenios@ffpri.affrc.go.jp; kitao@ffpri.affrc.go.jp; edwardc@schoolph.umass.edu</t>
  </si>
  <si>
    <t>Agathokleous, Evgenios/D-2838-2016</t>
  </si>
  <si>
    <t>Agathokleous, Evgenios/0000-0002-0058-4857</t>
  </si>
  <si>
    <t>[Kanwar, Mukesh Kumar; Yu, Jingquan; Zhou, Jie] Zhejiang Univ, Dept Hort, Zhejiang Prov Key Lab Hort Plant Integrat Biol, Zijingang Campus, Hangzhou, Zhejiang, Peoples R China; [Yu, Jingquan; Zhou, Jie] Agr Minist China, Key Lab Hort Plants Growth Dev &amp; Qual Improvement, Hangzhou, Zhejiang, Peoples R China</t>
  </si>
  <si>
    <t>Zhou, Jie/D-1921-2016</t>
  </si>
  <si>
    <t>Zhou, Jie/0000-0002-8797-7214</t>
  </si>
  <si>
    <t>[Sharif, Rahat; Xie, Chen; Zhang, Haiqiang; Ali, Muhammad; Li, Yuhong] Northwest A&amp;F Univ, Coll Hort, Yangling 712100, Shaanxi, Peoples R China; [Arnao, Marino B.] Univ Murcia, Fac Biol, Dept Plant Biol Plant Physiol, Campus Espinardo, E-30100 Murcia, Spain; [Ali, Qasid] Akdeniz Univ, Fac Agr, Dept Hort, TR-07059 Antalya, Turkey; [Muhammad, Izhar; Shalmani, Abdullah] Northwest A&amp;F Univ, Coll Life Sci, State Key Lab Crop Stress Biol Arid Areas, Yangling 712100, Shaanxi, Peoples R China; [Nawaz, Muhammad Azher] Univ Sargodha, Univ Coll Agr, Dept Hort, Sargodha 40100, Pakistan; [Chen, Peng] Northwest A&amp;F Univ, Coll Life Sci, Yangling 712100, Shaanxi, Peoples R China</t>
  </si>
  <si>
    <t>Li, YH (corresponding author), Northwest A&amp;F Univ, Coll Hort, Yangling 712100, Shaanxi, Peoples R China.; Chen, P (corresponding author), Northwest A&amp;F Univ, Coll Life Sci, Yangling 712100, Shaanxi, Peoples R China.</t>
  </si>
  <si>
    <t>rahatsharif2016@nwafu.edu.cn; yyxyxc180108@nwafu.edu.cn; zhanghaiqiang@nwafu.edu.cn; marino@um.es; alinhorti@yahoo.com; qasidmrz01@gmail.com; izeyaar@gmail.com; abdullqadir36@yahoo.com; azher490@hotmail.com; pengchen@nwsuaf.edu.cn; liyuhong@126.com</t>
  </si>
  <si>
    <t>Ali, Muhammad/M-3966-2019; Nawaz, Muhammad Azher/X-2729-2018; Arnao, Marino B./ABE-9146-2020; Ali, Muhammad/N-6660-2014; Iqbal, Zahid/AAG-2001-2019</t>
  </si>
  <si>
    <t>Ali, Muhammad/0000-0003-4606-5064; Nawaz, Muhammad Azher/0000-0002-9108-0960; Arnao, Marino B./0000-0001-8517-6889; xie, chen/0000-0001-9244-7501; Ali, Qasid/0000-0001-9478-099X</t>
  </si>
  <si>
    <t>[Yu, Yang; Li, Tao; Zhao, Zhiwei] Yunnan Univ, State Key Lab Conservat &amp; Utilizat Bioresources Y, Kunming 650091, Yunnan, Peoples R China; [Lv, Yan; Chen, Yanchun] Yunnan Univ, Sch Agr, Kunming 650504, Yunnan, Peoples R China; [Shi, Yana] Yunnan Acad Agr Sci, Inst Med Plants, Kunming 650205, Yunnan, Peoples R China; [Zhao, Dake] Yunnan Univ, Biocontrol Engn Res Ctr Plant Dis &amp; Pest, Kunming 650504, Yunnan, Peoples R China; [Zhao, Dake] Yunnan Univ, Biocontrol Engn Res Ctr Crop Dis &amp; Pest, Kunming 650504, Yunnan, Peoples R China</t>
  </si>
  <si>
    <t>Zhao, ZW (corresponding author), Yunnan Univ, State Key Lab Conservat &amp; Utilizat Bioresources Y, Kunming 650091, Yunnan, Peoples R China.; Zhao, D (corresponding author), Yunnan Univ, Biocontrol Engn Res Ctr Plant Dis &amp; Pest, Kunming 650504, Yunnan, Peoples R China.; Zhao, D (corresponding author), Yunnan Univ, Biocontrol Engn Res Ctr Crop Dis &amp; Pest, Kunming 650504, Yunnan, Peoples R China.</t>
  </si>
  <si>
    <t>YuYang_YNU@163.com; lvyanshj@163.com; bestshiyana@163.com; litao@ynu.edu.cn; lqhclucky@163.com; zhaodk2012@ynu.edu.cn; zhaozhw@ynu.edu.cn</t>
  </si>
  <si>
    <t>, dake/0000-0002-7792-5138</t>
  </si>
  <si>
    <t>[Fan, Jibiao] Yangzhou Univ, Coll Anim Sci &amp; Technol, Yangzhou 225009, Jiangsu, Peoples R China; [Xie, Yan; Chen, Liang] Chinese Acad Sci, Wuhan Bot Garden, Key Lab Plant Germplasm Enhancement &amp; Specialty A, Wuhan, Hubei, Peoples R China; [Zhang, Zaichao] Huaiyin Normal Univ, Sch Chem &amp; Chem Engn, Jiangsu Key Lab Chem Low Dimens Mat, Huaian 223300, Peoples R China</t>
  </si>
  <si>
    <t>006298@yzu.edu.cn; xieyan@wbgcas.cn; zhangzc@hytc.edu.cn; chenliang888@wbgcas.cn</t>
  </si>
  <si>
    <t>Xie, Yan/0000-0002-8914-235X</t>
  </si>
  <si>
    <t>[Hernandez-Ruiz, Josefa; Arnao, Marino B.] Univ Murcia, Fac Biol, Dept Plant Biol Plant Physiol, Campus Espinardo, E-30100 Murcia, Spain</t>
  </si>
  <si>
    <t>Arnao, MB (corresponding author), Univ Murcia, Fac Biol, Dept Plant Biol Plant Physiol, Campus Espinardo, E-30100 Murcia, Spain.</t>
  </si>
  <si>
    <t>jhruiz@um.es; marino@um.es</t>
  </si>
  <si>
    <t>Romero, Pepa/C-9037-2009; Josefa, Hernandez-Ruiz/R-5424-2018; Arnao, Marino B./ABE-9146-2020</t>
  </si>
  <si>
    <t>Romero, Pepa/0000-0003-3301-8269; Josefa, Hernandez-Ruiz/0000-0002-1847-8809; Arnao, Marino B./0000-0001-8517-6889</t>
  </si>
  <si>
    <t>[Wang, Yanping; Chan, Zhulong] Huazhong Agr Univ, Coll Hort &amp; Forestry Sci, Minist Educ, Key Lab Hort Plant Biol, Wuhan 430070, Hubei, Peoples R China; [Reiter, Russel J.] Univ Texas Hlth Sci Ctr San Antonio, Dept Cellular &amp; Struct Biol, San Antonio, TX 78229 USA</t>
  </si>
  <si>
    <t>Chan, ZL (corresponding author), Huazhong Agr Univ, Coll Hort &amp; Forestry Sci, Minist Educ, Key Lab Hort Plant Biol, Wuhan 430070, Hubei, Peoples R China.</t>
  </si>
  <si>
    <t>Chan, Zhulong/0000-0002-1933-6837; Wang, Yanping/0000-0003-4391-0883</t>
  </si>
  <si>
    <t>[Arnao, M. B.; Hernandez-Ruiz, J.] Univ Murcia, Dept Plant Biol Plant Physiol, Fac Biol, Murcia, Spain</t>
  </si>
  <si>
    <t>Arnao, MB (corresponding author), Univ Murcia, Dept Plant Biol Plant Physiol, Fac Biol, Murcia, Spain.</t>
  </si>
  <si>
    <t>[Erland, Lauren A. E.; Saxena, Praveen K.] Univ Guelph, Gosling Res Inst Plant Preservat, Dept Plant Agr, 50 Stone Rd E, Guelph, ON N1G 2W1, Canada</t>
  </si>
  <si>
    <t>Saxena, PK (corresponding author), Univ Guelph, Gosling Res Inst Plant Preservat, Dept Plant Agr, 50 Stone Rd E, Guelph, ON N1G 2W1, Canada.</t>
  </si>
  <si>
    <t>[Arnao, Marino B.; Hernandez-Ruiz, Josefa] Univ Murcia, Dept Plant Biol Plant Physiol, Fac Biol, Murcia 30100, Spain</t>
  </si>
  <si>
    <t>Arnao, MB (corresponding author), Univ Murcia, Dept Plant Biol Plant Physiol, Fac Biol, Murcia 30100, Spain.</t>
  </si>
  <si>
    <t>[Yakupoglu, Gokcen] Bozok Univ, Bogazliyan Meslek Yuksek Okulu, Tibbi Aromatik Bitkiler Programi, Yozgat, Turkey; [Koklu, Sebnem; Korkmaz, Ahmet] Sutcu Imam Univ, Ziraat Fak, Bahce Bitkileri Bolumu, Kahramanmaras, Turkey</t>
  </si>
  <si>
    <t>Korkmaz, A (corresponding author), Sutcu Imam Univ, Ziraat Fak, Bahce Bitkileri Bolumu, Kahramanmaras, Turkey.</t>
  </si>
  <si>
    <t>[Mayo, Juan C.; Sainz, Rosa M.; Gonzalez-Menendez, Pedro; Hevia, David; Cernuda-Cernuda, Rafael] Univ Oviedo, Fac Med, Dept Morfol &amp; Biol Celular, C Julian Claveria 6, E-33006 Oviedo, Asturias, Spain; [Mayo, Juan C.; Sainz, Rosa M.; Gonzalez-Menendez, Pedro; Hevia, David] Univ Oviedo, Inst Univ Oncol Principado Asturias, Oviedo, Spain</t>
  </si>
  <si>
    <t>Mayo, JC (corresponding author), Univ Oviedo, Fac Med, Dept Morfol &amp; Biol Celular, C Julian Claveria 6, E-33006 Oviedo, Asturias, Spain.; Mayo, JC (corresponding author), Univ Oviedo, Inst Univ Oncol Principado Asturias, Oviedo, Spain.</t>
  </si>
  <si>
    <t>mayojuan@uniovi.es; sainzrosa@uniovi.es; gonzalezmpedro@uniovi.es; heviadavid@uniovi.es; rcernuda@uniovi.es</t>
  </si>
  <si>
    <t>Sainz, Rosa M./N-5885-2014; Gonzalez-Menendez, Pedro/F-7868-2015; Mayo, Juan C/H-3435-2011</t>
  </si>
  <si>
    <t>[Shibaeva, T. G.] RAS, Karelian Res Ctr, Inst Biol, Pushkinskaya,11, Petrozavodsk 185910, Russia; [Markovskaya, E. F.; Mamaev, A. V.] Petrozavodsk State Univ, Lenina,33, Petrozavodsk 185910, Russia</t>
  </si>
  <si>
    <t>Shibaeva, TG (corresponding author), RAS, Karelian Res Ctr, Inst Biol, Pushkinskaya,11, Petrozavodsk 185910, Russia.</t>
  </si>
  <si>
    <t>shibaeva@krc.karelia.ru</t>
  </si>
  <si>
    <t>Paredes, Sergio D./P-2225-2014; Paredes, Sergio D./P-5146-2019; Markovskaya, Eugenya/T-8266-2017; tan, dun-xian/E-3610-2010</t>
  </si>
  <si>
    <t xml:space="preserve">Paredes, Sergio D./0000-0002-4646-4199; Paredes, Sergio D./0000-0002-4646-4199; Markovskaya, Eugenya/0000-0002-0658-6845; </t>
  </si>
  <si>
    <t>[Koca Caliskan, Ufuk; Aka, Ceylan; Bor, Emrah] Gazi Univ, Dept Pharmacognosy, Fac Pharm, Ankara, Turkey</t>
  </si>
  <si>
    <t>Koca Caliskan, U (corresponding author), Gazi Univ, Dept Pharmacognosy, Fac Pharm, Ankara, Turkey.</t>
  </si>
  <si>
    <t>ukoca@gazi.edu.tr</t>
  </si>
  <si>
    <t>[Meng, Xiao; Li, Ya; Zhou, Yue; Xu, Dong-Ping; Li, Hua-Bin] Sun Yat Sen Univ, Sch Publ Hlth, Dept Nutr, Guangdong Prov Key Lab Food Nutr &amp; Hlth, Guangzhou 510080, Guangdong, Peoples R China; [Li, Sha] Univ Hong Kong, Sch Chinese Med, Li Ka Shing Fac Med, Hong Kong 999077, Hong Kong, Peoples R China; [Gan, Ren-You] Univ Hong Kong, Sch Biol Sci, Hong Kong 999077, Hong Kong, Peoples R China; [Li, Hua-Bin] Sun Yat Sen Univ, South China Sea Bioresource Exploitat &amp; Utilizat, Guangzhou 510006, Guangdong, Peoples R China</t>
  </si>
  <si>
    <t>Li, HB (corresponding author), Sun Yat Sen Univ, Sch Publ Hlth, Dept Nutr, Guangdong Prov Key Lab Food Nutr &amp; Hlth, Guangzhou 510080, Guangdong, Peoples R China.; Li, S (corresponding author), Univ Hong Kong, Sch Chinese Med, Li Ka Shing Fac Med, Hong Kong 999077, Hong Kong, Peoples R China.; Li, HB (corresponding author), Sun Yat Sen Univ, South China Sea Bioresource Exploitat &amp; Utilizat, Guangzhou 510006, Guangdong, Peoples R China.</t>
  </si>
  <si>
    <t>mengx7@mail2.sysu.edu.cn; liya28@mail2.sysu.edu.cn; u3003781@connect.hku.hk; zhouyue3@mail2.sysu.edu.cn; ganry@connect.hku.hk; xudp@mail2.sysu.edu.cn; lihuabin@mail.sysu.edu.cn</t>
  </si>
  <si>
    <t>Gan, Ren-You/C-9868-2009</t>
  </si>
  <si>
    <t>Gan, Ren-You/0000-0002-4162-1511; Li, Hua-Bin/0000-0003-2332-8554</t>
  </si>
  <si>
    <t>[Kennaway, David J.] Univ Adelaide, Robinson Res Inst, Sch Paediat &amp; Reprod Hlth, Adelaide, SA 5005, Australia</t>
  </si>
  <si>
    <t>Kennaway, DJ (corresponding author), Univ Adelaide, Robinson Res Inst, Sch Paediat &amp; Reprod Hlth, Adelaide, SA 5005, Australia.</t>
  </si>
  <si>
    <t>david.kennaway@adelaide.edu.au</t>
  </si>
  <si>
    <t>Kennaway, David J/B-8955-2009</t>
  </si>
  <si>
    <t>Kennaway, David J/0000-0002-5864-3514</t>
  </si>
  <si>
    <t>[Back, Kyoungwhan] Chonnam Natl Univ, Dept Biotechnol, Bioenergy Res Ctr, Gwangju, South Korea; [Tan, Dun-Xian; Reiter, Russel J.] Univ Texas Hlth Sci Ctr San Antonio, Dept Cellular &amp; Struct Biol, San Antonio, TX 78229 USA</t>
  </si>
  <si>
    <t>[Sanchez-Barcelo, Emilio J.; Mediavilla, Maria D.] Univ Cantabria, Dept Physiol &amp; Pharmacol, Santander, Spain; [Vriend, Jerry] Univ Manitoba, Dept Human Anat &amp; Cell Biol, Winnipeg, MB, Canada; [Reiter, Russel J.] UT Hlth Sci Ctr, Dept Cellular &amp; Struct Biol, San Antonio, TX USA</t>
  </si>
  <si>
    <t>Sanchez-Barcelo, EJ (corresponding author), Univ Cantabria, Sch Med, Dept Physiol &amp; Pharmacol, Santander, Spain.</t>
  </si>
  <si>
    <t>barcelo@unican.es</t>
  </si>
  <si>
    <t>[Tan, Dun-Xian; Manchester, Lucien C.; Alatorre-Jimenez, Moises A.; Reiter, Russel J.] Univ Texas Hlth Sci Ctr San Antonio, Dept Cellular &amp; Struct Biol, San Antonio, TX 78229 USA; [Hardeland, Ruediger] Univ Gottingen, Johann Friedrich Blumenbach Inst Zool &amp; Anthropol, Gottingen, Germany; [Back, Kyoungwhan] Chonnam Natl Univ, Dept Biotechnol, Coll Agr &amp; Life Sci, Bioenergy Res Ctr, Gwangju, South Korea</t>
  </si>
  <si>
    <t>Tan, DX; Reiter, RJ (corresponding author), Univ Texas Hlth Sci Ctr San Antonio, Dept Cellular &amp; Struct Biol, San Antonio, TX 78229 USA.</t>
  </si>
  <si>
    <t>tan@uthscsa.edu; reiter@uthscsa.edu</t>
  </si>
  <si>
    <t>[Shi, Haitao; Chen, Keli; Wei, Yunxie; He, Chaozu] Hainan Univ, Coll Agr, Hainan Key Lab Sustainable Utilizat Trop Bioresou, Haikou, Peoples R China</t>
  </si>
  <si>
    <t>Shi, H; He, CZ (corresponding author), Hainan Univ, Coll Agr, Hainan Key Lab Sustainable Utilizat Trop Bioresou, Haikou, Peoples R China.</t>
  </si>
  <si>
    <t>[Hardeland, Ruediger] Univ Gottingen, Johann Friedrich Blumenbach Inst Zool &amp; Anthropol, Metab Res, Gottingen, Germany</t>
  </si>
  <si>
    <t>Hardeland, R (corresponding author), Univ Gottingen, Johann Friedrich Blumenbach Inst Zool &amp; Anthropol, Metab Res, Gottingen, Germany.</t>
  </si>
  <si>
    <t>[Kolodziejczyk, Izabela; Posmyk, Malgorzata M.] Univ Lodz, Dept Ecophysiol &amp; Plant Dev, Lodz, Poland</t>
  </si>
  <si>
    <t>Kolodziejczyk, I (corresponding author), Univ Lodz, Dept Ecophysiol &amp; Plant Dev, Fac Biol &amp; Environm Protect, Banacha 12-16, PL-90237 Lodz, Poland.</t>
  </si>
  <si>
    <t>izka.kolo@gmail.com</t>
  </si>
  <si>
    <t>Varoni, Elena M./T-5417-2019; Iriti, Marcello/Q-8580-2017</t>
  </si>
  <si>
    <t>Iriti, Marcello/0000-0002-5063-1236; Varoni, Elena Maria/0000-0002-7287-2188</t>
  </si>
  <si>
    <t>[Erland, Lauren A. E.; Saxena, Praveen K.] Univ Guelph, Dept Plant Agr, Guelph, ON N1G 2W1, Canada; [Murch, Susan J.] Univ British Columbia, Dept Chem, Kelowna, BC, Canada; [Reiter, Russel J.] Univ Texas Hlth Sci Ctr San Antonio, Dept Cellular &amp; Struct Biol, San Antonio, TX 78229 USA</t>
  </si>
  <si>
    <t>Murch, Susan/AAA-6703-2021; Erland, Lauren/I-8415-2019</t>
  </si>
  <si>
    <t>Murch, Susan/0000-0001-5803-9483; Erland, Lauren/0000-0003-3157-0535</t>
  </si>
  <si>
    <t>[Kaur, Harmeet; Mukherjee, Soumya; Bhatla, Satish C.] Univ Delhi, Dept Bot, Lab Plant Physiol &amp; Biochem, Delhi 110007, India; [Baluska, Frantisek] Univ Bonn, Inst Cellular &amp; Mol Biol, Bonn, Germany</t>
  </si>
  <si>
    <t>[Manchester, Lucien C.; Coto-Montes, Ana; Boga, Jose Antonio; Andersen, Lars Peter H.; Zhou, Zhou; Tan, Dun-Xian; Reiter, Russel J.] Univ Texas Hlth Sci Ctr San Antonio, Dept Cellular &amp; Struct Biol, San Antonio, TX 78229 USA; [Galano, Annia] Univ Autonoma Metropolitana Iztapalapa, Dept Quim, Mexico City 09340, DF, Mexico; [Vriend, Jerry] Univ Manitoba, Dept Human Anat &amp; Cell Biol, Winnipeg, MB, Canada</t>
  </si>
  <si>
    <t>Reiter, RJ (corresponding author), Univ Texas Hlth Sci Ctr San Antonio, Dept Cellular &amp; Struct Biol, San Antonio, TX 78229 USA.</t>
  </si>
  <si>
    <t>Vriend, Jerry/I-4354-2015; coto-montes, ana/D-2544-2016; Galano, Annia/B-9809-2009</t>
  </si>
  <si>
    <t>coto-montes, ana/0000-0002-6609-6258; Galano, Annia/0000-0002-1470-3060; Boga, Jose Antonio/0000-0002-5500-9972; Vriend, Jerry/0000-0001-6435-755X</t>
  </si>
  <si>
    <t>[Tan, Dun-Xian; Manchester, Lucien C.; Esteban-Zubero, Eduardo; Zhou, Zhou; Reiter, Russel J.] Univ Texas San Antonio, Hlth Sci Ctr, Dept Cellular &amp; Struct Biol, San Antonio, TX 78229 USA</t>
  </si>
  <si>
    <t>Tan, DX (corresponding author), Univ Texas San Antonio, Hlth Sci Ctr, Dept Cellular &amp; Struct Biol, San Antonio, TX 78229 USA.</t>
  </si>
  <si>
    <t>tan@uthscsa.edu; lmanchester@stmarytx.edu; eezubero@gmail.com; LunaZhou00@163.com; reiter@uthscsa.edu</t>
  </si>
  <si>
    <t>Zubero, Eduardo Esteban/AAA-3422-2019</t>
  </si>
  <si>
    <t>Zubero, Eduardo Esteban/0000-0003-3957-3749</t>
  </si>
  <si>
    <t>[Iriti, Marcello] Milan State Univ, Dept Agr &amp; Environm Sci, I-20133 Milan, Italy; [Varoni, Elena Maria] Milan State Univ, Dept Biomed Surg &amp; Dent Sci, I-20133 Milan, Italy</t>
  </si>
  <si>
    <t>Iriti, M (corresponding author), Milan State Univ, Dept Agr &amp; Environm Sci, Via G Celoria 2, I-20133 Milan, Italy.</t>
  </si>
  <si>
    <t>[Reiter, Russel J.; Tan, Dun-Xian; Zhou, Zhou] Univ Texas Hlth Sci Ctr San Antonio, Dept Cellular &amp; Struct Biol, San Antonio, TX 78229 USA; [Zhou, Zhou] Third Mil Med Univ, Dept Occupat Hlth, Chongqing 400038, Peoples R China; [Coelho Cruz, Maria Helena] Univ Sao Paolo, Fac Anim Sci &amp; Food Engn, Dept Vet Med, BR-13635900 Pirassununga, Brazil; [Fuentes-Broto, Lorena] Univ Zaragoza, Dept Human Anat &amp; Histol, E-50009 Zaragoza, Spain; [Galano, Annia] Univ Autonoma Metropolitana Iztapalapa, Dept Quim, Mexico City 09340, DF, Mexico</t>
  </si>
  <si>
    <t>reiter@uthscsa.edu; tan@uthscsa.edu; LunaZhou00@163.com; helenacruz@usp.br; lfuentes@unizar.es; agalano@prodigy.net.mx</t>
  </si>
  <si>
    <t>Galano, Annia/B-9809-2009; Fuentes-Broto, Lorena/D-2773-2009</t>
  </si>
  <si>
    <t>Galano, Annia/0000-0002-1470-3060; Fuentes-Broto, Lorena/0000-0003-2656-6750</t>
  </si>
  <si>
    <t>Univ Gottingen, Johann Friedrich Blumenbach Inst Zool &amp; Anthropol, D-37073 Gottingen, Germany</t>
  </si>
  <si>
    <t>[Zhang, Na; Sun, Qianqian; Zhang, Haijun; Cao, Yunyun; Guo, Yang-Dong] China Agr Univ, Coll Agr &amp; Biotechnol, Beijing 100094, Peoples R China; [Weeda, Sarah; Ren, Shuxin] Virginia State Univ, Sch Agr, Petersburg, VA 23806 USA</t>
  </si>
  <si>
    <t>Ren, SX (corresponding author), Virginia State Univ, Sch Agr, Petersburg, VA 23806 USA.</t>
  </si>
  <si>
    <t>[Tan, Dun-Xian; Manchester, Lucien C.; Kim, Seok Joong; Xu, Xiaoying; Reiter, Russel J.] Univ Texas Hlth Sci Ctr San Antonio, Dept Cellular &amp; Struct Biol, San Antonio, TX 78229 USA; [Zheng, Xiaodong; Kong, Jin] China Agr Univ, Inst Hort Plants, Beijing 100083, Peoples R China; [Hardeland, Ruediger] Univ Gottingen, Johann Friedrich Blumenbach Inst Zool &amp; Anthropol, D-37073 Gottingen, Germany</t>
  </si>
  <si>
    <t>Tan, DX (corresponding author), Univ Texas Hlth Sci Ctr San Antonio, Dept Cellular &amp; Struct Biol, San Antonio, TX 78229 USA.</t>
  </si>
  <si>
    <t>tan@uthscsa.edu; zheng.xiao.d@163.com; 05021@cau.edu.cn; lmanchester@stmarytx.edu; rhardel@gwdg.de; skim@dongduk.ac.kr; xxy2006stone@163.com; reiter@uthscsa.edu</t>
  </si>
  <si>
    <t>[Janas, Krystyna Maria; Posmyk, Magorzata Maria] Univ Lodz, Dept Ecophysiol &amp; Plant Dev, Fac Biol &amp; Environm Protect, PL-90237 Lodz, Poland</t>
  </si>
  <si>
    <t>Janas, KM (corresponding author), Univ Lodz, Dept Ecophysiol &amp; Plant Dev, Fac Biol &amp; Environm Protect, Ul Banacha 12-16, PL-90237 Lodz, Poland.</t>
  </si>
  <si>
    <t>kjanas@biol.uni.lodz.pl</t>
  </si>
  <si>
    <t>[Tan, Dun-Xian; Manchester, Lucien C.; Liu, Xiaoyan; Rosales-Corral, Sergio A.; Acuna-Castroviejo, Dario; Reiter, Russel J.] Univ Texas Hlth Sci Ctr San Antonio, Dept Cellular &amp; Struct Biol, San Antonio, TX 78229 USA</t>
  </si>
  <si>
    <t>Tan, DX (corresponding author), Univ Texas Hlth Sci Ctr San Antonio, Dept Cellular Struct Biol, 7703 Floyd Curl, San Antonio, TX 78229 USA.</t>
  </si>
  <si>
    <t>Acuna-Castroviejo, Dario/N-7456-2016</t>
  </si>
  <si>
    <t>Acuna-Castroviejo, Dario/0000-0002-9680-1560</t>
  </si>
  <si>
    <t>[Reiter, Russel J.; Tan, Dun-Xian; Rosales-Corral, Sergio; Manchester, Lucien C.] UT Hlth Sci Ctr, Dept Cellular &amp; Struct Biol, San Antonio, TX 78229 USA</t>
  </si>
  <si>
    <t>Reiter, RJ (corresponding author), UT Hlth Sci Ctr, Dept Cellular &amp; Struct Biol, San Antonio, TX 78229 USA.</t>
  </si>
  <si>
    <t>[Tan, Dun-Xian; Manchester, Lucien C.; Rosales-Corral, Sergio; Coto-Montes, Ana; Boga, Jose A.; Reiter, Russel J.] Univ Texas Hlth Sci Ctr San Antonio, Dept Cellular &amp; Struct Biol, San Antonio, TX 78229 USA; [Hardeland, Ruediger] Univ Gottingen, Johann Friedrich Blumenbach Inst Zool &amp; Anthropol, Gottingen, Germany</t>
  </si>
  <si>
    <t>Tan, DX (corresponding author), Univ Texas Hlth Sci Ctr San Antonio, Dept Cellular &amp; Struct Biol, 7703 Floyd Curl, San Antonio, TX 78229 USA.</t>
  </si>
  <si>
    <t>coto-montes, ana/D-2544-2016</t>
  </si>
  <si>
    <t>coto-montes, ana/0000-0002-6609-6258; Boga, Jose Antonio/0000-0002-5500-9972</t>
  </si>
  <si>
    <t>[Tan, Dun-Xian; Manchester, Lucien C.; Korkmaz, Ahmet; Ma, Shuran; Rosales-Corral, Sergio; Reiter, Russel J.] Univ Texas Hlth Sci Ctr San Antonio, Dept Cellular &amp; Struct Biol, San Antonio, TX 78229 USA; [Hardeland, Rudiger] Univ Gottingen, Johann Friedrich Blumenbach Inst Zool &amp; Anthropol, Gottingen, Germany</t>
  </si>
  <si>
    <t>[Park, Woong June] Dankook Univ, Dept Mol Biol, Yongin 448701, Gyeonggi Do, South Korea; [Park, Woong June] Dankook Univ, Inst Nanosensor &amp; Biotechnol, Yongin 448701, Gyeonggi Do, South Korea</t>
  </si>
  <si>
    <t>Park, WJ (corresponding author), Dankook Univ, Dept Mol Biol, Yongin 448701, Gyeonggi Do, South Korea.</t>
  </si>
  <si>
    <t>Reiter, RJ (corresponding author), Univ Texas Hlth Sci Ctr San Antonio, Dept Cellular &amp; Struct Biol, 7703 Floyd Curl Dr, San Antonio, TX 78229 USA.</t>
  </si>
  <si>
    <t>[Huang, Xin; Mazza, Giuseppe] Agr &amp; Agri Food Canada, Pacific Agri Food Res Ctr, Summerland, BC V0H 1Z0, Canada</t>
  </si>
  <si>
    <t>Mazza, G (corresponding author), Agr &amp; Agri Food Canada, Pacific Agri Food Res Ctr, 4200 Highway 97, Summerland, BC V0H 1Z0, Canada.</t>
  </si>
  <si>
    <t>Giuseppe.Mazza@agr.gc.ca</t>
  </si>
  <si>
    <t>[Iriti, Marcello; Vitalini, Sara] Univ Milan, Dipartimento Produz Vegetale, I-20133 Milan, Italy; [Varoni, Elena M.] Univ Milan, Unita Med &amp; Patol Orale &amp; Odontoiatria Geriatr, Dipartimento Med, I-20133 Milan, Italy; [Vitalini, Sara] Univ Milan, Orto Bot GE Ghirardi, Brescia, Italy; [Varoni, Elena M.] Univ Piemonte Orientale Amedeo Avogadro, Dipartimento Sci Med, Novara, Italy</t>
  </si>
  <si>
    <t>Iriti, M (corresponding author), Univ Milan, Dipartimento Produz Vegetale, Via Celoria 2, I-20133 Milan, Italy.</t>
  </si>
  <si>
    <t>Varoni, Elena M./T-5417-2019; Vitalini, Sara/AAT-5885-2020; Iriti, Marcello/Q-8580-2017</t>
  </si>
  <si>
    <t>Vitalini, Sara/0000-0001-7557-9473; Iriti, Marcello/0000-0002-5063-1236; Varoni, Elena Maria/0000-0002-7287-2188</t>
  </si>
  <si>
    <t>[Tan, Dun-Xian; Manchester, Lucien C.; Paredes, Sergio D.; Korkmaz, Ahmet; Sainz, Rosa M.; Mayo, Juan C.; Fuentes-Broto, Lorena; Reiter, Russel J.] Univ Texas Hlth Sci Ctr San Antonio, Dept Cellular &amp; Struct Biol, San Antonio, TX 78229 USA; [Hardeland, Ruediger] Univ Gottingen, Johann Friedrich Blumenbach Inst Zool &amp; Anthropol, Gottingen, Germany</t>
  </si>
  <si>
    <t>Mayo, Juan C/H-3435-2011; Fuentes-Broto, Lorena/D-2773-2009; Paredes, Sergio D./P-5146-2019; Sainz, Rosa M./N-5885-2014; Paredes, Sergio D./P-2225-2014</t>
  </si>
  <si>
    <t>Mayo, Juan C/0000-0002-0882-2047; Fuentes-Broto, Lorena/0000-0003-2656-6750; Paredes, Sergio D./0000-0002-4646-4199; Sainz, Rosa M./0000-0003-3048-5582; Paredes, Sergio D./0000-0002-4646-4199</t>
  </si>
  <si>
    <t>[Carmen Garcia-Parrilla, M.; Troncoso, Ana M.] Fac Farm, Area Nutr &amp; Bromatol, Seville 41012, Spain; [Cantos, Emma] CIFA Rancho Merced, Area Tecnol Postcosecha &amp; Ind Agroalimentaria, Inst Invest &amp; Formac Agr &amp; Pesquera IFAPA, Jerez de la Frontera 11471, Spain</t>
  </si>
  <si>
    <t>Garcia-Parrilla, MC (corresponding author), Fac Farm, Area Nutr &amp; Bromatol, C-P Garcia Glez 2, Seville 41012, Spain.</t>
  </si>
  <si>
    <t>Troncoso, Ana M/A-6525-2008; Garcia-Parrilla, M.C./A-6466-2008; Cantos-Villar, Emma/C-6865-2016</t>
  </si>
  <si>
    <t>Troncoso, Ana M/0000-0003-0291-2823; Garcia-Parrilla, M.C./0000-0002-0436-2784; Cantos-Villar, Emma/0000-0001-8560-8821</t>
  </si>
  <si>
    <t>[Posmyk, Malgorzata M.; Janas, Krystyna M.] Univ Lodz, Dept Ecophysiol &amp; Plant Dev, PL-90237 Lodz, Poland</t>
  </si>
  <si>
    <t>Posmyk, MM (corresponding author), Univ Lodz, Dept Ecophysiol &amp; Plant Dev, Ul Banacha 12-16, PL-90237 Lodz, Poland.</t>
  </si>
  <si>
    <t>[Paredes, Sergio D.; Korkmaz, Ahmet; Manchester, Lucien C.; Tan, Dun-Xian; Reiter, Russel J.] Univ Texas Hlth Sci Ctr San Antonio, Dept Cellular &amp; Struct Biol, San Antonio, TX 78229 USA</t>
  </si>
  <si>
    <t>Paredes, Sergio D./P-2225-2014</t>
  </si>
  <si>
    <t>Paredes, Sergio D./0000-0002-4646-4199</t>
  </si>
  <si>
    <t>Murch, Susan/AAA-6703-2021</t>
  </si>
  <si>
    <t>Murch, Susan/0000-0001-5803-9483</t>
  </si>
  <si>
    <t>Mt Sinai Sch Med, Div Pulm Crit Care &amp; Sleep Med, Comprehens Ctr Sleep Med, Beijing 100029, Peoples R China; Univ Sains Malaysia, Dept Physiol, Sch Med Sci, Kubang Kerian Kelantan, Malaysia; Ist Cantonale Patol, Locarno, Switzerland; Univ Buenos Aires, Fac Med, Dept Physiol, RA-1053 Buenos Aires, DF, Argentina; Univ Goettingen, Inst Zool Anthropol &amp; Dev Biol, Gottingen, Germany</t>
  </si>
  <si>
    <t>Pandi-Perumal, SR (corresponding author), Mt Sinai Sch Med, Div Pulm Crit Care &amp; Sleep Med, Comprehens Ctr Sleep Med, Box 1232,1176-5th Ave, Beijing 100029, Peoples R China.</t>
  </si>
  <si>
    <t>pandiperumal@gmail.com</t>
  </si>
  <si>
    <t>Pandi-Perumal, Seithikurippu R./Q-8281-2016; Jansen, Heiko/A-5770-2008; Ratnas, Pandi-Perumal Seithikurippu/C-6767-2008</t>
  </si>
  <si>
    <t>Pandi-Perumal, Seithikurippu R./0000-0002-8686-7259; Jansen, Heiko/0000-0003-0178-396X; Ratnas, Pandi-Perumal Seithikurippu/0000-0002-8686-7259</t>
  </si>
  <si>
    <t>Acad Sci Czech Republ, Inst Expt Bot, CR-16502 Prague, Czech Republic</t>
  </si>
  <si>
    <t>Machackova, I (corresponding author), Acad Sci Czech Republ, Inst Expt Bot, Rozvojova 135, CR-16502 Prague, Czech Republic.</t>
  </si>
  <si>
    <t>Univ Gottingen, Inst Zool &amp; Anthropol, D-37073 Gottingen, Germany; Univ S Alabama, Dept Pathol, Mobile, AL 36688 USA</t>
  </si>
  <si>
    <t>Hardeland, R (corresponding author), Univ Gottingen, Inst Zool &amp; Anthropol, Berliner Str 28, D-37073 Gottingen, Germany.</t>
  </si>
  <si>
    <t>Univ Texas, Hlth Sci Ctr, Dept Cellular &amp; Struct Biol, San Antonio, TX 78229 USA; St Marys Univ, Dept Biol, San Antonio, TX 78228 USA</t>
  </si>
  <si>
    <t>Reiter, RJ (corresponding author), Univ Texas, Hlth Sci Ctr, Dept Cellular &amp; Struct Biol, 7703 Floyd Curl Dr, San Antonio, TX 78229 USA.</t>
  </si>
  <si>
    <t>Univ Calif Davis, Div Biol Sci, Plant Biol Sect, Davis, CA 95616 USA</t>
  </si>
  <si>
    <t>Univ Gottingen, Inst Zool 1, D-37073 Gottingen, Germany</t>
  </si>
  <si>
    <t>Hardeland, R (corresponding author), Univ Gottingen, Inst Zool 1, Berliner Str 28, D-37073 Gottingen, Germany.</t>
  </si>
  <si>
    <t>Hardeland, R (corresponding author), UNIV GOTTINGEN, INST ZOOL 1, BERLINER STR, D-37073 GOTTINGEN, GERMANY.</t>
  </si>
  <si>
    <t>ELSEVIER SCIENCE LONDON</t>
  </si>
  <si>
    <t>ESG</t>
  </si>
  <si>
    <t>POLSKIE TOWARZYSTWO BOTANICZNE</t>
  </si>
  <si>
    <t>BENTHAM SCIENCE PUBL LTD</t>
  </si>
  <si>
    <t>SHARJAH</t>
  </si>
  <si>
    <t>SPRINGER BASEL AG</t>
  </si>
  <si>
    <t>MEZHDUNARODNAYA KNIGA</t>
  </si>
  <si>
    <t>TURKISH PHARMACISTS ASSOC</t>
  </si>
  <si>
    <t>CANKAYA-ANKARA</t>
  </si>
  <si>
    <t>POLISH SOCIETY MAGNESIUM RESEARCH</t>
  </si>
  <si>
    <t>OLSZYTN</t>
  </si>
  <si>
    <t>KARGER</t>
  </si>
  <si>
    <t>1360-1385</t>
  </si>
  <si>
    <t>1878-4372</t>
  </si>
  <si>
    <t>1662-453X</t>
  </si>
  <si>
    <t>1541-4337</t>
  </si>
  <si>
    <t>1672-9072</t>
  </si>
  <si>
    <t>1744-7909</t>
  </si>
  <si>
    <t>1452-3981</t>
  </si>
  <si>
    <t>0001-6977</t>
  </si>
  <si>
    <t>2083-9480</t>
  </si>
  <si>
    <t>2194-7953</t>
  </si>
  <si>
    <t>2194-7961</t>
  </si>
  <si>
    <t>2076-3417</t>
  </si>
  <si>
    <t>2073-4409</t>
  </si>
  <si>
    <t>1863-0650</t>
  </si>
  <si>
    <t>1863-0669</t>
  </si>
  <si>
    <t>1664-2392</t>
  </si>
  <si>
    <t>0009-2797</t>
  </si>
  <si>
    <t>1872-7786</t>
  </si>
  <si>
    <t>2072-6643</t>
  </si>
  <si>
    <t>1420-682X</t>
  </si>
  <si>
    <t>1420-9071</t>
  </si>
  <si>
    <t>0044-4596</t>
  </si>
  <si>
    <t>1304-530X</t>
  </si>
  <si>
    <t>1549-7852</t>
  </si>
  <si>
    <t>1644-2296</t>
  </si>
  <si>
    <t>1097-0010</t>
  </si>
  <si>
    <t>1661-6596</t>
  </si>
  <si>
    <t>1389-5575</t>
  </si>
  <si>
    <t>1875-5607</t>
  </si>
  <si>
    <t>1226-9239</t>
  </si>
  <si>
    <t>1867-0725</t>
  </si>
  <si>
    <t>1464-7931</t>
  </si>
  <si>
    <t>1469-185X</t>
  </si>
  <si>
    <t>0029-6643</t>
  </si>
  <si>
    <t>1753-4887</t>
  </si>
  <si>
    <t>0020-7128</t>
  </si>
  <si>
    <t>1432-1254</t>
  </si>
  <si>
    <t>0301-3073</t>
  </si>
  <si>
    <t>TRENDS PLANT SCI</t>
  </si>
  <si>
    <t>Trends Plant Sci.</t>
  </si>
  <si>
    <t>FRONT NEUROSCI-SWITZ</t>
  </si>
  <si>
    <t>Front. Neurosci.</t>
  </si>
  <si>
    <t>COMPR REV FOOD SCI F</t>
  </si>
  <si>
    <t>Compr. Rev. Food. Sci. Food Saf.</t>
  </si>
  <si>
    <t>J INTEGR PLANT BIOL</t>
  </si>
  <si>
    <t>J. Integr. Plant Biol.</t>
  </si>
  <si>
    <t>INT J ELECTROCHEM SC</t>
  </si>
  <si>
    <t>Int. J. Electrochem. Sci.</t>
  </si>
  <si>
    <t>ACTA SOC BOT POL</t>
  </si>
  <si>
    <t>Acta Soc. Bot. Pol.</t>
  </si>
  <si>
    <t>PLANT REPROD</t>
  </si>
  <si>
    <t>Plant Reprod.</t>
  </si>
  <si>
    <t>APPL SCI-BASEL</t>
  </si>
  <si>
    <t>Appl. Sci.-Basel</t>
  </si>
  <si>
    <t>CELLS-BASEL</t>
  </si>
  <si>
    <t>Cells</t>
  </si>
  <si>
    <t>Clean-Soil Air Water</t>
  </si>
  <si>
    <t>FRONT ENDOCRINOL</t>
  </si>
  <si>
    <t>Front. Endocrinol.</t>
  </si>
  <si>
    <t>CHEM-BIOL INTERACT</t>
  </si>
  <si>
    <t>Chem.-Biol. Interact.</t>
  </si>
  <si>
    <t>Nutrients</t>
  </si>
  <si>
    <t>CELL MOL LIFE SCI</t>
  </si>
  <si>
    <t>Cell. Mol. Life Sci.</t>
  </si>
  <si>
    <t>ZH OBSHCH BIOL</t>
  </si>
  <si>
    <t>Zhurnal Obshchei Biol.</t>
  </si>
  <si>
    <t>SEP-OCT</t>
  </si>
  <si>
    <t>TURK J PHARM SCI</t>
  </si>
  <si>
    <t>Turk. J. Pharm. Sci.</t>
  </si>
  <si>
    <t>CRIT REV FOOD SCI</t>
  </si>
  <si>
    <t>Crit. Rev. Food Sci. Nutr.</t>
  </si>
  <si>
    <t>J ELEMENTOL</t>
  </si>
  <si>
    <t>J. Elem.</t>
  </si>
  <si>
    <t>MINI-REV MED CHEM</t>
  </si>
  <si>
    <t>Mini-Rev. Med. Chem.</t>
  </si>
  <si>
    <t>J PLANT BIOL</t>
  </si>
  <si>
    <t>J. Plant Biol.</t>
  </si>
  <si>
    <t>BIOL REV</t>
  </si>
  <si>
    <t>Biol. Rev.</t>
  </si>
  <si>
    <t>NUTR REV</t>
  </si>
  <si>
    <t>Nutr. Rev.</t>
  </si>
  <si>
    <t>INT J BIOMETEOROL</t>
  </si>
  <si>
    <t>Int. J. Biometeorol.</t>
  </si>
  <si>
    <t>FRONT HORM RES</t>
  </si>
  <si>
    <t>Front.Horm.Res.</t>
  </si>
  <si>
    <t>Biochemistry &amp; Molecular Biology; Plant Sciences</t>
  </si>
  <si>
    <t>Neurosciences</t>
  </si>
  <si>
    <t>Neurosciences &amp; Neurology</t>
  </si>
  <si>
    <t>Biology; Physiology</t>
  </si>
  <si>
    <t>Life Sciences &amp; Biomedicine - Other Topics; Physiology</t>
  </si>
  <si>
    <t>Biochemistry &amp; Molecular Biology; Chemistry, Multidisciplinary</t>
  </si>
  <si>
    <t>Biochemistry &amp; Molecular Biology; Chemistry</t>
  </si>
  <si>
    <t>Plant Sciences; Environmental Sciences; Soil Science</t>
  </si>
  <si>
    <t>Plant Sciences; Environmental Sciences &amp; Ecology; Agriculture</t>
  </si>
  <si>
    <t>Horticulture</t>
  </si>
  <si>
    <t>Agriculture</t>
  </si>
  <si>
    <t>Food Science &amp; Technology</t>
  </si>
  <si>
    <t>Biotechnology &amp; Applied Microbiology; Plant Sciences</t>
  </si>
  <si>
    <t>Electrochemistry</t>
  </si>
  <si>
    <t>Plant Sciences; Environmental Sciences</t>
  </si>
  <si>
    <t>Plant Sciences; Environmental Sciences &amp; Ecology</t>
  </si>
  <si>
    <t>Endocrinology &amp; Metabolism</t>
  </si>
  <si>
    <t>Pharmacology &amp; Pharmacy</t>
  </si>
  <si>
    <t>Agriculture, Multidisciplinary; Chemistry, Applied; Food Science &amp; Technology</t>
  </si>
  <si>
    <t>Agriculture; Chemistry; Food Science &amp; Technology</t>
  </si>
  <si>
    <t>Neurosciences; Pharmacology &amp; Pharmacy</t>
  </si>
  <si>
    <t>Neurosciences &amp; Neurology; Pharmacology &amp; Pharmacy</t>
  </si>
  <si>
    <t>Biochemistry &amp; Molecular Biology</t>
  </si>
  <si>
    <t>Chemistry, Multidisciplinary; Engineering, Multidisciplinary; Materials Science, Multidisciplinary; Physics, Applied</t>
  </si>
  <si>
    <t>Chemistry; Engineering; Materials Science; Physics</t>
  </si>
  <si>
    <t>Cell Biology</t>
  </si>
  <si>
    <t>Biochemistry &amp; Molecular Biology; Pharmacology &amp; Pharmacy; Toxicology</t>
  </si>
  <si>
    <t>Biochemistry &amp; Molecular Biology; Cell Biology</t>
  </si>
  <si>
    <t>Endocrinology &amp; Metabolism; Neurosciences; Physiology</t>
  </si>
  <si>
    <t>Endocrinology &amp; Metabolism; Neurosciences &amp; Neurology; Physiology</t>
  </si>
  <si>
    <t>Nutrition &amp; Dietetics</t>
  </si>
  <si>
    <t>Physiology</t>
  </si>
  <si>
    <t>Multidisciplinary Sciences</t>
  </si>
  <si>
    <t>Science &amp; Technology - Other Topics</t>
  </si>
  <si>
    <t>Physiology; Zoology</t>
  </si>
  <si>
    <t>Agriculture, Multidisciplinary</t>
  </si>
  <si>
    <t>Medicine, General &amp; Internal</t>
  </si>
  <si>
    <t>General &amp; Internal Medicine</t>
  </si>
  <si>
    <t>Biotechnology &amp; Applied Microbiology</t>
  </si>
  <si>
    <t>Biochemistry &amp; Molecular Biology; Biophysics</t>
  </si>
  <si>
    <t>Oncology</t>
  </si>
  <si>
    <t>Endocrinology &amp; Metabolism; Neurosciences</t>
  </si>
  <si>
    <t>Endocrinology &amp; Metabolism; Neurosciences &amp; Neurology</t>
  </si>
  <si>
    <t>Chemistry, Medicinal; Food Science &amp; Technology</t>
  </si>
  <si>
    <t>Pharmacology &amp; Pharmacy; Food Science &amp; Technology</t>
  </si>
  <si>
    <t>Neurosciences; Ophthalmology</t>
  </si>
  <si>
    <t>Neurosciences &amp; Neurology; Ophthalmology</t>
  </si>
  <si>
    <t>Food Science &amp; Technology; Toxicology</t>
  </si>
  <si>
    <t>Agronomy; Biotechnology &amp; Applied Microbiology; Chemistry, Multidisciplinary</t>
  </si>
  <si>
    <t>Agriculture; Biotechnology &amp; Applied Microbiology; Chemistry</t>
  </si>
  <si>
    <t>Biophysics; Environmental Sciences; Meteorology &amp; Atmospheric Sciences; Physiology</t>
  </si>
  <si>
    <t>Biophysics; Environmental Sciences &amp; Ecology; Meteorology &amp; Atmospheric Sciences; Physiology</t>
  </si>
  <si>
    <t>Endocrinology &amp; Metabolism; Physiology</t>
  </si>
  <si>
    <t>WOS:000598122400003</t>
  </si>
  <si>
    <t>WOS:000600598700011</t>
  </si>
  <si>
    <t>WOS:000598308900001</t>
  </si>
  <si>
    <t>WOS:000587520700001</t>
  </si>
  <si>
    <t>WOS:000594194900001</t>
  </si>
  <si>
    <t>WOS:000583402400001</t>
  </si>
  <si>
    <t>WOS:000555142800081</t>
  </si>
  <si>
    <t>WOS:000573205600006</t>
  </si>
  <si>
    <t>WOS:000573435500001</t>
  </si>
  <si>
    <t>WOS:000569495400001</t>
  </si>
  <si>
    <t>WOS:000562353300001</t>
  </si>
  <si>
    <t>WOS:000561374900001</t>
  </si>
  <si>
    <t>WOS:000573250000007</t>
  </si>
  <si>
    <t>WOS:000560655800006</t>
  </si>
  <si>
    <t>WOS:000539157000015</t>
  </si>
  <si>
    <t>WOS:000575111500009</t>
  </si>
  <si>
    <t>WOS:000529960100008</t>
  </si>
  <si>
    <t>WOS:000540623600002</t>
  </si>
  <si>
    <t>WOS:000555813900002</t>
  </si>
  <si>
    <t>WOS:000514863200119</t>
  </si>
  <si>
    <t>WOS:000503335600001</t>
  </si>
  <si>
    <t>WOS:000518042000028</t>
  </si>
  <si>
    <t>WOS:000506840100094</t>
  </si>
  <si>
    <t>WOS:000503055200001</t>
  </si>
  <si>
    <t>WOS:000496166000001</t>
  </si>
  <si>
    <t>WOS:000476788300001</t>
  </si>
  <si>
    <t>WOS:000481484800040</t>
  </si>
  <si>
    <t>WOS:000478902000095</t>
  </si>
  <si>
    <t>WOS:000466823000004</t>
  </si>
  <si>
    <t>WOS:000464946200002</t>
  </si>
  <si>
    <t>WOS:000464985600002</t>
  </si>
  <si>
    <t>WOS:000459014800004</t>
  </si>
  <si>
    <t>WOS:000458933100001</t>
  </si>
  <si>
    <t>WOS:000462412500253</t>
  </si>
  <si>
    <t>WOS:000456156800019</t>
  </si>
  <si>
    <t>WOS:000456225400003</t>
  </si>
  <si>
    <t>WOS:000455323500212</t>
  </si>
  <si>
    <t>WOS:000450377400003</t>
  </si>
  <si>
    <t>WOS:000448659900008</t>
  </si>
  <si>
    <t>WOS:000442869800291</t>
  </si>
  <si>
    <t>WOS:000432410400001</t>
  </si>
  <si>
    <t>WOS:000435297000264</t>
  </si>
  <si>
    <t>WOS:000434294000007</t>
  </si>
  <si>
    <t>WOS:000426147200004</t>
  </si>
  <si>
    <t>WOS:000425623800002</t>
  </si>
  <si>
    <t>WOS:000419476800002</t>
  </si>
  <si>
    <t>WOS:000425082500218</t>
  </si>
  <si>
    <t>WOS:000441467900020</t>
  </si>
  <si>
    <t>WOS:000416528400211</t>
  </si>
  <si>
    <t>WOS:000402828900003</t>
  </si>
  <si>
    <t>WOS:000398275000011</t>
  </si>
  <si>
    <t>WOS:000402828300002</t>
  </si>
  <si>
    <t>WOS:000389113100005</t>
  </si>
  <si>
    <t>WOS:000385888400001</t>
  </si>
  <si>
    <t>WOS:000379612100003</t>
  </si>
  <si>
    <t>WOS:000379612100002</t>
  </si>
  <si>
    <t>WOS:000374073200008</t>
  </si>
  <si>
    <t>WOS:000443572600001</t>
  </si>
  <si>
    <t>WOS:000366619400011</t>
  </si>
  <si>
    <t>WOS:000365702800026</t>
  </si>
  <si>
    <t>WOS:000365702800005</t>
  </si>
  <si>
    <t>WOS:000363764100001</t>
  </si>
  <si>
    <t>WOS:000364231200066</t>
  </si>
  <si>
    <t>WOS:000358958000001</t>
  </si>
  <si>
    <t>WOS:000358617200001</t>
  </si>
  <si>
    <t>WOS:000354480700128</t>
  </si>
  <si>
    <t>WOS:000351662300002</t>
  </si>
  <si>
    <t>WOS:000355570700008</t>
  </si>
  <si>
    <t>WOS:000347137200010</t>
  </si>
  <si>
    <t>WOS:000344144500008</t>
  </si>
  <si>
    <t>WOS:000324640600011</t>
  </si>
  <si>
    <t>WOS:000314848700001</t>
  </si>
  <si>
    <t>WOS:000299498300002</t>
  </si>
  <si>
    <t>WOS:000293726400003</t>
  </si>
  <si>
    <t>WOS:000300543900002</t>
  </si>
  <si>
    <t>WOS:000288953600001</t>
  </si>
  <si>
    <t>WOS:000281587400002</t>
  </si>
  <si>
    <t>WOS:000267566700004</t>
  </si>
  <si>
    <t>WOS:000265520200003</t>
  </si>
  <si>
    <t>WOS:000269657600016</t>
  </si>
  <si>
    <t>WOS:000263408600008</t>
  </si>
  <si>
    <t>WOS:000244275600002</t>
  </si>
  <si>
    <t>WOS:000238354600001</t>
  </si>
  <si>
    <t>WOS:000185959100002</t>
  </si>
  <si>
    <t>WOS:000187797600017</t>
  </si>
  <si>
    <t>WOS:000181072300013</t>
  </si>
  <si>
    <t>WOS:000171078100002</t>
  </si>
  <si>
    <t>WOS:000075791400009</t>
  </si>
  <si>
    <t>WOS:000071004800002</t>
  </si>
  <si>
    <t>WOS:A1996BH07R00001</t>
  </si>
  <si>
    <t>Arnao, M. B.</t>
  </si>
  <si>
    <t xml:space="preserve"> Hernandez-Ruiz, J.</t>
  </si>
  <si>
    <t>Zhao, DK</t>
  </si>
  <si>
    <t xml:space="preserve"> Reiter, RJ</t>
  </si>
  <si>
    <t>Arnao, MB</t>
  </si>
  <si>
    <t xml:space="preserve"> Hernandez-Ruiz, J</t>
  </si>
  <si>
    <t>Moustafa-Farag, M</t>
  </si>
  <si>
    <t xml:space="preserve"> Ai, SY</t>
  </si>
  <si>
    <t>Pardo-Hernandez, M</t>
  </si>
  <si>
    <t xml:space="preserve"> Rivero, RM</t>
  </si>
  <si>
    <t>Tiwari, RK</t>
  </si>
  <si>
    <t xml:space="preserve"> Sharma, S</t>
  </si>
  <si>
    <t>He, HY</t>
  </si>
  <si>
    <t xml:space="preserve"> He, LF</t>
  </si>
  <si>
    <t>Juhnevica-Radenkova, K</t>
  </si>
  <si>
    <t xml:space="preserve"> Radenkovs, V</t>
  </si>
  <si>
    <t>Khan, TA</t>
  </si>
  <si>
    <t xml:space="preserve"> Saleem, M</t>
  </si>
  <si>
    <t>Sun, CL</t>
  </si>
  <si>
    <t xml:space="preserve"> Lin, XY</t>
  </si>
  <si>
    <t>Tan, DX</t>
  </si>
  <si>
    <t>Alessa, H</t>
  </si>
  <si>
    <t xml:space="preserve"> Saber, AL</t>
  </si>
  <si>
    <t>Bose, SK</t>
  </si>
  <si>
    <t xml:space="preserve"> Howlader, P</t>
  </si>
  <si>
    <t>Wang, SY</t>
  </si>
  <si>
    <t xml:space="preserve"> Laborda, P</t>
  </si>
  <si>
    <t>Mir, AR</t>
  </si>
  <si>
    <t xml:space="preserve"> Hayat, S</t>
  </si>
  <si>
    <t>Khan, A</t>
  </si>
  <si>
    <t xml:space="preserve"> Al-Harrasi, A</t>
  </si>
  <si>
    <t>Zhu, Y</t>
  </si>
  <si>
    <t xml:space="preserve"> Huang, X</t>
  </si>
  <si>
    <t>Xu, T</t>
  </si>
  <si>
    <t xml:space="preserve"> Kang, HS</t>
  </si>
  <si>
    <t xml:space="preserve"> Bhatla, SC</t>
  </si>
  <si>
    <t>Sharma, A</t>
  </si>
  <si>
    <t xml:space="preserve"> Zheng, BS</t>
  </si>
  <si>
    <t>Salehi, B</t>
  </si>
  <si>
    <t xml:space="preserve"> Iriti, M</t>
  </si>
  <si>
    <t>Asif, M</t>
  </si>
  <si>
    <t xml:space="preserve"> Ahmad, R</t>
  </si>
  <si>
    <t>Zhao, D</t>
  </si>
  <si>
    <t>Li, JP</t>
  </si>
  <si>
    <t xml:space="preserve"> Chen, M</t>
  </si>
  <si>
    <t>Debnath, B</t>
  </si>
  <si>
    <t xml:space="preserve"> Qiu, DL</t>
  </si>
  <si>
    <t>Perez-Llorca, M</t>
  </si>
  <si>
    <t xml:space="preserve"> Munne-Bosch, S</t>
  </si>
  <si>
    <t>Zhan, HS</t>
  </si>
  <si>
    <t xml:space="preserve"> Song, WN</t>
  </si>
  <si>
    <t>Agathokleous, E</t>
  </si>
  <si>
    <t xml:space="preserve"> Calabrese, EJ</t>
  </si>
  <si>
    <t>Kanwar, MK</t>
  </si>
  <si>
    <t xml:space="preserve"> Zhou, J</t>
  </si>
  <si>
    <t>Sharif, R</t>
  </si>
  <si>
    <t xml:space="preserve"> Li, YH</t>
  </si>
  <si>
    <t>Yu, Y</t>
  </si>
  <si>
    <t xml:space="preserve"> Zhao, ZW</t>
  </si>
  <si>
    <t>Fan, JB</t>
  </si>
  <si>
    <t xml:space="preserve"> Chen, L</t>
  </si>
  <si>
    <t>Hernandez-Ruiz, J</t>
  </si>
  <si>
    <t xml:space="preserve"> Arnao, MB</t>
  </si>
  <si>
    <t>Wang, YP</t>
  </si>
  <si>
    <t xml:space="preserve"> Chan, ZL</t>
  </si>
  <si>
    <t>Erland, LAE</t>
  </si>
  <si>
    <t xml:space="preserve"> Saxena, PK</t>
  </si>
  <si>
    <t>Yakupoglu, G</t>
  </si>
  <si>
    <t xml:space="preserve"> Korkmaz, A</t>
  </si>
  <si>
    <t>Mayo, JC</t>
  </si>
  <si>
    <t xml:space="preserve"> Cernuda-Cernuda, R</t>
  </si>
  <si>
    <t>Shibaeva, TG</t>
  </si>
  <si>
    <t xml:space="preserve"> Mamaev, AV</t>
  </si>
  <si>
    <t>Koca Caliskan, U</t>
  </si>
  <si>
    <t xml:space="preserve"> Bor, E</t>
  </si>
  <si>
    <t>Meng, X</t>
  </si>
  <si>
    <t xml:space="preserve"> Li, HB</t>
  </si>
  <si>
    <t>Back, K</t>
  </si>
  <si>
    <t>Sanchez-Barcelo, EJ</t>
  </si>
  <si>
    <t>Shi, H</t>
  </si>
  <si>
    <t xml:space="preserve"> He, CZ</t>
  </si>
  <si>
    <t>Posmyk, MM</t>
  </si>
  <si>
    <t>Kolodziejczyk, I</t>
  </si>
  <si>
    <t xml:space="preserve"> Posmyk, MM</t>
  </si>
  <si>
    <t>Iriti, M</t>
  </si>
  <si>
    <t xml:space="preserve"> Varoni, EM</t>
  </si>
  <si>
    <t>Kaur, H</t>
  </si>
  <si>
    <t>Manchester, LC</t>
  </si>
  <si>
    <t xml:space="preserve"> Galano, A</t>
  </si>
  <si>
    <t>Zhang, N</t>
  </si>
  <si>
    <t xml:space="preserve"> Guo, YD</t>
  </si>
  <si>
    <t>Janas, KM</t>
  </si>
  <si>
    <t xml:space="preserve"> Manchester, LC</t>
  </si>
  <si>
    <t>Huang, X</t>
  </si>
  <si>
    <t xml:space="preserve"> Mazza, G</t>
  </si>
  <si>
    <t xml:space="preserve"> Vitalini, S</t>
  </si>
  <si>
    <t>Garcia-Parrilla, MC</t>
  </si>
  <si>
    <t xml:space="preserve"> Troncoso, AM</t>
  </si>
  <si>
    <t xml:space="preserve"> Janas, KM</t>
  </si>
  <si>
    <t>Paredes, SD</t>
  </si>
  <si>
    <t>Pandi-Perumal, SR</t>
  </si>
  <si>
    <t xml:space="preserve"> Hardeland, R</t>
  </si>
  <si>
    <t>Kolar, J</t>
  </si>
  <si>
    <t xml:space="preserve"> Machackova, I</t>
  </si>
  <si>
    <t xml:space="preserve"> Poeggeler, B</t>
  </si>
  <si>
    <t>Murch, SJ</t>
  </si>
  <si>
    <t>Van Tassel, DL</t>
  </si>
  <si>
    <t xml:space="preserve"> O'Neill, SD</t>
  </si>
  <si>
    <t xml:space="preserve"> Behrmann, G</t>
  </si>
  <si>
    <t>signal</t>
  </si>
  <si>
    <t>circadian</t>
  </si>
  <si>
    <t>vertebrate</t>
  </si>
  <si>
    <t>animal</t>
  </si>
  <si>
    <t>clinical</t>
  </si>
  <si>
    <t>nutraceutical</t>
  </si>
  <si>
    <t>non-vertebrate</t>
  </si>
  <si>
    <t>Row Labels</t>
  </si>
  <si>
    <t>Grand Total</t>
  </si>
  <si>
    <t>Count of Year</t>
  </si>
  <si>
    <t>original</t>
  </si>
  <si>
    <t>review</t>
  </si>
  <si>
    <t>count</t>
  </si>
  <si>
    <t>percent</t>
  </si>
  <si>
    <t>Total</t>
  </si>
  <si>
    <t>Metabolism</t>
  </si>
  <si>
    <t>hydroxymelatonin</t>
  </si>
  <si>
    <t>3-hydroxymelatonin OR 3-OHM</t>
  </si>
  <si>
    <t>2-hydroxymelatonin OR 2-OHM</t>
  </si>
  <si>
    <t>6-hydroxymelatonin  OR 6-OHM</t>
  </si>
  <si>
    <t>4-hydroxymelatonin OR 4-OHM</t>
  </si>
  <si>
    <t>cyclic hydroxymelatonin OR cyclic 3-hydroxymelatonin</t>
  </si>
  <si>
    <t>melatonin glucoronide</t>
  </si>
  <si>
    <t>AMIO OR 2-acetamidoethyl-5methoxyindolin-2-one</t>
  </si>
  <si>
    <t>AMK OR N-acetyl-5methoxykynuramine</t>
  </si>
  <si>
    <t>AFMK OR N1-acetyl-N2-formyl-5-methoxykynuramine</t>
  </si>
  <si>
    <t>2,3-dihydroxymelatonin</t>
  </si>
  <si>
    <t>5-MIAA OR 5-methoxyindole-3-acetic acid</t>
  </si>
  <si>
    <t>5-ML OR 5-methoxytryptophol</t>
  </si>
  <si>
    <t>5-MT OR 5-methoxytryptamine</t>
  </si>
  <si>
    <t>5-methoxy-1H-indole-3-carbaldehyde</t>
  </si>
  <si>
    <t>conjugate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</si>
</sst>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Calibri"/>
      <family val="2"/>
      <scheme val="minor"/>
    </font>
    <font>
      <b/>
      <sz val="12"/>
      <color theme="1"/>
      <name val="Calibri"/>
      <family val="2"/>
      <scheme val="minor"/>
    </font>
    <font>
      <u/>
      <sz val="12"/>
      <color theme="10"/>
      <name val="Calibri"/>
      <family val="2"/>
      <scheme val="minor"/>
    </font>
    <font>
      <b/>
      <sz val="12"/>
      <color theme="1"/>
      <name val="Calibri"/>
      <family val="2"/>
    </font>
    <font>
      <i/>
      <sz val="14"/>
      <color theme="1"/>
      <name val="Arial"/>
      <family val="2"/>
    </font>
    <font>
      <sz val="14"/>
      <color theme="1"/>
      <name val="Arial"/>
      <family val="2"/>
    </font>
    <font>
      <sz val="12"/>
      <color theme="1"/>
      <name val="Calibri"/>
      <family val="2"/>
    </font>
    <font>
      <i/>
      <sz val="12"/>
      <color theme="1"/>
      <name val="Calibri"/>
      <family val="2"/>
      <scheme val="minor"/>
    </font>
    <font>
      <sz val="15"/>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theme="2" tint="-9.9978637043366805E-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41">
    <xf numFmtId="0" fontId="0" fillId="0" borderId="0" xfId="0"/>
    <xf numFmtId="0" fontId="3" fillId="0" borderId="0" xfId="0" applyFont="1" applyAlignment="1">
      <alignment horizontal="center"/>
    </xf>
    <xf numFmtId="0" fontId="1" fillId="2" borderId="0" xfId="0" applyFont="1" applyFill="1" applyAlignment="1">
      <alignment horizontal="center"/>
    </xf>
    <xf numFmtId="0" fontId="1" fillId="0" borderId="0" xfId="0" applyFont="1" applyAlignment="1">
      <alignment horizontal="center"/>
    </xf>
    <xf numFmtId="0" fontId="0" fillId="0" borderId="0" xfId="0" applyAlignment="1">
      <alignment textRotation="90" wrapText="1"/>
    </xf>
    <xf numFmtId="0" fontId="0" fillId="2" borderId="0" xfId="0" applyFill="1" applyAlignment="1">
      <alignment textRotation="90" wrapText="1"/>
    </xf>
    <xf numFmtId="0" fontId="4" fillId="0" borderId="0" xfId="0" applyFont="1" applyAlignment="1">
      <alignment textRotation="90" wrapText="1"/>
    </xf>
    <xf numFmtId="0" fontId="0" fillId="2" borderId="0" xfId="0" applyFill="1"/>
    <xf numFmtId="16" fontId="0" fillId="0" borderId="0" xfId="0" applyNumberFormat="1"/>
    <xf numFmtId="0" fontId="0" fillId="0" borderId="0" xfId="0" applyFont="1"/>
    <xf numFmtId="0" fontId="2" fillId="0" borderId="0" xfId="1" applyFont="1"/>
    <xf numFmtId="0" fontId="6" fillId="2" borderId="0" xfId="0" applyFont="1" applyFill="1" applyAlignment="1">
      <alignment horizontal="center"/>
    </xf>
    <xf numFmtId="0" fontId="0" fillId="0" borderId="0" xfId="0" applyFont="1" applyAlignment="1">
      <alignment wrapText="1"/>
    </xf>
    <xf numFmtId="0" fontId="0" fillId="0" borderId="0" xfId="0" applyFill="1"/>
    <xf numFmtId="0" fontId="0" fillId="0" borderId="0" xfId="0" applyFill="1" applyAlignment="1">
      <alignment textRotation="90" wrapText="1"/>
    </xf>
    <xf numFmtId="0" fontId="6" fillId="0" borderId="0" xfId="0" applyFont="1" applyFill="1"/>
    <xf numFmtId="0" fontId="6" fillId="0" borderId="0" xfId="0" applyFont="1" applyFill="1" applyAlignment="1">
      <alignment horizontal="center"/>
    </xf>
    <xf numFmtId="0" fontId="0" fillId="3" borderId="0" xfId="0" applyFill="1"/>
    <xf numFmtId="0" fontId="0" fillId="3" borderId="0" xfId="0" applyFill="1" applyAlignment="1">
      <alignment textRotation="90" wrapText="1"/>
    </xf>
    <xf numFmtId="0" fontId="6" fillId="3" borderId="0" xfId="0" applyFont="1" applyFill="1" applyAlignment="1">
      <alignment horizontal="center"/>
    </xf>
    <xf numFmtId="0" fontId="0" fillId="4" borderId="0" xfId="0" applyFill="1"/>
    <xf numFmtId="0" fontId="0" fillId="4" borderId="0" xfId="0" applyFill="1" applyAlignment="1">
      <alignment textRotation="90" wrapText="1"/>
    </xf>
    <xf numFmtId="0" fontId="6" fillId="4" borderId="0" xfId="0" applyFont="1" applyFill="1" applyAlignment="1">
      <alignment horizontal="center"/>
    </xf>
    <xf numFmtId="0" fontId="0" fillId="5" borderId="0" xfId="0" applyFill="1"/>
    <xf numFmtId="0" fontId="0" fillId="5" borderId="0" xfId="0" applyFill="1" applyAlignment="1">
      <alignment textRotation="90" wrapText="1"/>
    </xf>
    <xf numFmtId="0" fontId="6" fillId="5" borderId="0" xfId="0" applyFont="1" applyFill="1" applyAlignment="1">
      <alignment horizontal="center"/>
    </xf>
    <xf numFmtId="0" fontId="0" fillId="0" borderId="0" xfId="0" pivotButton="1"/>
    <xf numFmtId="0" fontId="0" fillId="0" borderId="0" xfId="0" applyAlignment="1">
      <alignment horizontal="left"/>
    </xf>
    <xf numFmtId="0" fontId="0" fillId="0" borderId="0" xfId="0" applyNumberFormat="1"/>
    <xf numFmtId="0" fontId="8" fillId="0" borderId="0" xfId="0" applyFont="1"/>
    <xf numFmtId="0" fontId="8" fillId="0" borderId="0" xfId="0" applyFont="1" applyAlignment="1">
      <alignment horizontal="left"/>
    </xf>
    <xf numFmtId="0" fontId="0" fillId="6" borderId="0" xfId="0" applyFill="1" applyAlignment="1">
      <alignment horizontal="center"/>
    </xf>
    <xf numFmtId="0" fontId="0" fillId="6" borderId="0" xfId="0" applyFill="1"/>
    <xf numFmtId="0" fontId="0" fillId="6" borderId="0" xfId="0" applyFill="1" applyAlignment="1">
      <alignment textRotation="90" wrapText="1"/>
    </xf>
    <xf numFmtId="0" fontId="1" fillId="3" borderId="0" xfId="0" applyFont="1" applyFill="1" applyAlignment="1">
      <alignment horizontal="center"/>
    </xf>
    <xf numFmtId="0" fontId="1" fillId="0" borderId="0" xfId="0" applyFont="1" applyAlignment="1">
      <alignment horizontal="center"/>
    </xf>
    <xf numFmtId="0" fontId="3" fillId="0" borderId="0" xfId="0" applyFont="1" applyFill="1" applyAlignment="1">
      <alignment horizontal="center"/>
    </xf>
    <xf numFmtId="0" fontId="1" fillId="5" borderId="0" xfId="0" applyFont="1" applyFill="1" applyAlignment="1">
      <alignment horizontal="center"/>
    </xf>
    <xf numFmtId="0" fontId="3" fillId="2" borderId="0" xfId="0" applyFont="1" applyFill="1" applyAlignment="1">
      <alignment horizontal="center"/>
    </xf>
    <xf numFmtId="0" fontId="1" fillId="4" borderId="0" xfId="0" applyFont="1" applyFill="1" applyAlignment="1">
      <alignment horizontal="center"/>
    </xf>
    <xf numFmtId="0" fontId="3" fillId="6"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[MASTER-REVIEWS.xlsx]Sheet2!PivotTable3</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s>
    <c:plotArea>
      <c:layout/>
      <c:barChart>
        <c:barDir val="col"/>
        <c:grouping val="clustered"/>
        <c:varyColors val="0"/>
        <c:ser>
          <c:idx val="0"/>
          <c:order val="0"/>
          <c:tx>
            <c:strRef>
              <c:f>Sheet2!$B$1</c:f>
              <c:strCache>
                <c:ptCount val="1"/>
                <c:pt idx="0">
                  <c:v>Total</c:v>
                </c:pt>
              </c:strCache>
            </c:strRef>
          </c:tx>
          <c:spPr>
            <a:solidFill>
              <a:schemeClr val="accent1"/>
            </a:solidFill>
            <a:ln>
              <a:noFill/>
            </a:ln>
            <a:effectLst/>
          </c:spPr>
          <c:invertIfNegative val="0"/>
          <c:cat>
            <c:strRef>
              <c:f>Sheet2!$A$2:$A$23</c:f>
              <c:strCache>
                <c:ptCount val="21"/>
                <c:pt idx="0">
                  <c:v>1996</c:v>
                </c:pt>
                <c:pt idx="1">
                  <c:v>1997</c:v>
                </c:pt>
                <c:pt idx="2">
                  <c:v>2001</c:v>
                </c:pt>
                <c:pt idx="3">
                  <c:v>2002</c:v>
                </c:pt>
                <c:pt idx="4">
                  <c:v>2003</c:v>
                </c:pt>
                <c:pt idx="5">
                  <c:v>2005</c:v>
                </c:pt>
                <c:pt idx="6">
                  <c:v>2006</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strCache>
            </c:strRef>
          </c:cat>
          <c:val>
            <c:numRef>
              <c:f>Sheet2!$B$2:$B$23</c:f>
              <c:numCache>
                <c:formatCode>General</c:formatCode>
                <c:ptCount val="21"/>
                <c:pt idx="0">
                  <c:v>1</c:v>
                </c:pt>
                <c:pt idx="1">
                  <c:v>1</c:v>
                </c:pt>
                <c:pt idx="2">
                  <c:v>2</c:v>
                </c:pt>
                <c:pt idx="3">
                  <c:v>1</c:v>
                </c:pt>
                <c:pt idx="4">
                  <c:v>1</c:v>
                </c:pt>
                <c:pt idx="5">
                  <c:v>1</c:v>
                </c:pt>
                <c:pt idx="6">
                  <c:v>1</c:v>
                </c:pt>
                <c:pt idx="7">
                  <c:v>1</c:v>
                </c:pt>
                <c:pt idx="8">
                  <c:v>3</c:v>
                </c:pt>
                <c:pt idx="9">
                  <c:v>2</c:v>
                </c:pt>
                <c:pt idx="10">
                  <c:v>3</c:v>
                </c:pt>
                <c:pt idx="11">
                  <c:v>2</c:v>
                </c:pt>
                <c:pt idx="12">
                  <c:v>3</c:v>
                </c:pt>
                <c:pt idx="13">
                  <c:v>2</c:v>
                </c:pt>
                <c:pt idx="14">
                  <c:v>9</c:v>
                </c:pt>
                <c:pt idx="15">
                  <c:v>6</c:v>
                </c:pt>
                <c:pt idx="16">
                  <c:v>5</c:v>
                </c:pt>
                <c:pt idx="17">
                  <c:v>12</c:v>
                </c:pt>
                <c:pt idx="18">
                  <c:v>17</c:v>
                </c:pt>
                <c:pt idx="19">
                  <c:v>22</c:v>
                </c:pt>
                <c:pt idx="20">
                  <c:v>1</c:v>
                </c:pt>
              </c:numCache>
            </c:numRef>
          </c:val>
          <c:extLst>
            <c:ext xmlns:c16="http://schemas.microsoft.com/office/drawing/2014/chart" uri="{C3380CC4-5D6E-409C-BE32-E72D297353CC}">
              <c16:uniqueId val="{00000000-C0A9-5B4F-86EB-7782FC014CC6}"/>
            </c:ext>
          </c:extLst>
        </c:ser>
        <c:dLbls>
          <c:showLegendKey val="0"/>
          <c:showVal val="0"/>
          <c:showCatName val="0"/>
          <c:showSerName val="0"/>
          <c:showPercent val="0"/>
          <c:showBubbleSize val="0"/>
        </c:dLbls>
        <c:gapWidth val="219"/>
        <c:overlap val="-27"/>
        <c:axId val="308463824"/>
        <c:axId val="308465552"/>
      </c:barChart>
      <c:catAx>
        <c:axId val="308463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8465552"/>
        <c:crosses val="autoZero"/>
        <c:auto val="1"/>
        <c:lblAlgn val="ctr"/>
        <c:lblOffset val="100"/>
        <c:noMultiLvlLbl val="0"/>
      </c:catAx>
      <c:valAx>
        <c:axId val="3084655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84638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0</xdr:rowOff>
    </xdr:from>
    <xdr:to>
      <xdr:col>9</xdr:col>
      <xdr:colOff>444500</xdr:colOff>
      <xdr:row>14</xdr:row>
      <xdr:rowOff>101600</xdr:rowOff>
    </xdr:to>
    <xdr:graphicFrame macro="">
      <xdr:nvGraphicFramePr>
        <xdr:cNvPr id="2" name="Chart 1">
          <a:extLst>
            <a:ext uri="{FF2B5EF4-FFF2-40B4-BE49-F238E27FC236}">
              <a16:creationId xmlns:a16="http://schemas.microsoft.com/office/drawing/2014/main" id="{28FAEA44-95CA-9241-B008-0A900F8A70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en Erland" refreshedDate="44209.561642939814" createdVersion="6" refreshedVersion="6" minRefreshableVersion="3" recordCount="96" xr:uid="{D549EA9C-152D-294D-BF0E-2DB9D56CF0C5}">
  <cacheSource type="worksheet">
    <worksheetSource ref="E3:E93" sheet="Reviews"/>
  </cacheSource>
  <cacheFields count="1">
    <cacheField name="Year" numFmtId="0">
      <sharedItems containsSemiMixedTypes="0" containsString="0" containsNumber="1" containsInteger="1" minValue="1996" maxValue="2021" count="21">
        <n v="2019"/>
        <n v="2021"/>
        <n v="2020"/>
        <n v="2018"/>
        <n v="2017"/>
        <n v="2016"/>
        <n v="2015"/>
        <n v="2014"/>
        <n v="2013"/>
        <n v="2012"/>
        <n v="2011"/>
        <n v="2010"/>
        <n v="2009"/>
        <n v="2008"/>
        <n v="2006"/>
        <n v="2005"/>
        <n v="2003"/>
        <n v="2002"/>
        <n v="2001"/>
        <n v="1997"/>
        <n v="1996"/>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6">
  <r>
    <x v="0"/>
  </r>
  <r>
    <x v="1"/>
  </r>
  <r>
    <x v="2"/>
  </r>
  <r>
    <x v="2"/>
  </r>
  <r>
    <x v="2"/>
  </r>
  <r>
    <x v="2"/>
  </r>
  <r>
    <x v="2"/>
  </r>
  <r>
    <x v="2"/>
  </r>
  <r>
    <x v="2"/>
  </r>
  <r>
    <x v="2"/>
  </r>
  <r>
    <x v="2"/>
  </r>
  <r>
    <x v="2"/>
  </r>
  <r>
    <x v="2"/>
  </r>
  <r>
    <x v="2"/>
  </r>
  <r>
    <x v="2"/>
  </r>
  <r>
    <x v="2"/>
  </r>
  <r>
    <x v="2"/>
  </r>
  <r>
    <x v="2"/>
  </r>
  <r>
    <x v="2"/>
  </r>
  <r>
    <x v="2"/>
  </r>
  <r>
    <x v="2"/>
  </r>
  <r>
    <x v="2"/>
  </r>
  <r>
    <x v="2"/>
  </r>
  <r>
    <x v="2"/>
  </r>
  <r>
    <x v="0"/>
  </r>
  <r>
    <x v="0"/>
  </r>
  <r>
    <x v="0"/>
  </r>
  <r>
    <x v="0"/>
  </r>
  <r>
    <x v="0"/>
  </r>
  <r>
    <x v="0"/>
  </r>
  <r>
    <x v="0"/>
  </r>
  <r>
    <x v="0"/>
  </r>
  <r>
    <x v="0"/>
  </r>
  <r>
    <x v="0"/>
  </r>
  <r>
    <x v="0"/>
  </r>
  <r>
    <x v="0"/>
  </r>
  <r>
    <x v="0"/>
  </r>
  <r>
    <x v="0"/>
  </r>
  <r>
    <x v="0"/>
  </r>
  <r>
    <x v="0"/>
  </r>
  <r>
    <x v="3"/>
  </r>
  <r>
    <x v="3"/>
  </r>
  <r>
    <x v="3"/>
  </r>
  <r>
    <x v="3"/>
  </r>
  <r>
    <x v="3"/>
  </r>
  <r>
    <x v="3"/>
  </r>
  <r>
    <x v="3"/>
  </r>
  <r>
    <x v="3"/>
  </r>
  <r>
    <x v="3"/>
  </r>
  <r>
    <x v="3"/>
  </r>
  <r>
    <x v="3"/>
  </r>
  <r>
    <x v="3"/>
  </r>
  <r>
    <x v="4"/>
  </r>
  <r>
    <x v="4"/>
  </r>
  <r>
    <x v="4"/>
  </r>
  <r>
    <x v="4"/>
  </r>
  <r>
    <x v="4"/>
  </r>
  <r>
    <x v="5"/>
  </r>
  <r>
    <x v="5"/>
  </r>
  <r>
    <x v="5"/>
  </r>
  <r>
    <x v="5"/>
  </r>
  <r>
    <x v="5"/>
  </r>
  <r>
    <x v="5"/>
  </r>
  <r>
    <x v="6"/>
  </r>
  <r>
    <x v="6"/>
  </r>
  <r>
    <x v="6"/>
  </r>
  <r>
    <x v="6"/>
  </r>
  <r>
    <x v="6"/>
  </r>
  <r>
    <x v="6"/>
  </r>
  <r>
    <x v="6"/>
  </r>
  <r>
    <x v="6"/>
  </r>
  <r>
    <x v="6"/>
  </r>
  <r>
    <x v="7"/>
  </r>
  <r>
    <x v="7"/>
  </r>
  <r>
    <x v="8"/>
  </r>
  <r>
    <x v="8"/>
  </r>
  <r>
    <x v="8"/>
  </r>
  <r>
    <x v="9"/>
  </r>
  <r>
    <x v="9"/>
  </r>
  <r>
    <x v="10"/>
  </r>
  <r>
    <x v="10"/>
  </r>
  <r>
    <x v="10"/>
  </r>
  <r>
    <x v="11"/>
  </r>
  <r>
    <x v="11"/>
  </r>
  <r>
    <x v="12"/>
  </r>
  <r>
    <x v="12"/>
  </r>
  <r>
    <x v="12"/>
  </r>
  <r>
    <x v="13"/>
  </r>
  <r>
    <x v="14"/>
  </r>
  <r>
    <x v="15"/>
  </r>
  <r>
    <x v="16"/>
  </r>
  <r>
    <x v="17"/>
  </r>
  <r>
    <x v="18"/>
  </r>
  <r>
    <x v="18"/>
  </r>
  <r>
    <x v="19"/>
  </r>
  <r>
    <x v="2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3DC8C1B-E95A-5D4A-9CD2-9047FD2AE97B}" name="PivotTable3" cacheId="3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1:B23" firstHeaderRow="1" firstDataRow="1" firstDataCol="1"/>
  <pivotFields count="1">
    <pivotField axis="axisRow" dataField="1" showAll="0">
      <items count="22">
        <item x="20"/>
        <item x="19"/>
        <item x="18"/>
        <item x="17"/>
        <item x="16"/>
        <item x="15"/>
        <item x="14"/>
        <item x="13"/>
        <item x="12"/>
        <item x="11"/>
        <item x="10"/>
        <item x="9"/>
        <item x="8"/>
        <item x="7"/>
        <item x="6"/>
        <item x="5"/>
        <item x="4"/>
        <item x="3"/>
        <item x="0"/>
        <item x="2"/>
        <item x="1"/>
        <item t="default"/>
      </items>
    </pivotField>
  </pivotFields>
  <rowFields count="1">
    <field x="0"/>
  </rowFields>
  <rowItems count="22">
    <i>
      <x/>
    </i>
    <i>
      <x v="1"/>
    </i>
    <i>
      <x v="2"/>
    </i>
    <i>
      <x v="3"/>
    </i>
    <i>
      <x v="4"/>
    </i>
    <i>
      <x v="5"/>
    </i>
    <i>
      <x v="6"/>
    </i>
    <i>
      <x v="7"/>
    </i>
    <i>
      <x v="8"/>
    </i>
    <i>
      <x v="9"/>
    </i>
    <i>
      <x v="10"/>
    </i>
    <i>
      <x v="11"/>
    </i>
    <i>
      <x v="12"/>
    </i>
    <i>
      <x v="13"/>
    </i>
    <i>
      <x v="14"/>
    </i>
    <i>
      <x v="15"/>
    </i>
    <i>
      <x v="16"/>
    </i>
    <i>
      <x v="17"/>
    </i>
    <i>
      <x v="18"/>
    </i>
    <i>
      <x v="19"/>
    </i>
    <i>
      <x v="20"/>
    </i>
    <i t="grand">
      <x/>
    </i>
  </rowItems>
  <colItems count="1">
    <i/>
  </colItems>
  <dataFields count="1">
    <dataField name="Count of Year"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s://doi.org/10.32794/11250036"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doi.org/10.32794/112500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B4240-5649-0F4E-8784-52F5091E0015}">
  <dimension ref="A1:H52"/>
  <sheetViews>
    <sheetView workbookViewId="0">
      <selection activeCell="H37" sqref="H37"/>
    </sheetView>
  </sheetViews>
  <sheetFormatPr baseColWidth="10" defaultRowHeight="16"/>
  <cols>
    <col min="1" max="1" width="13" bestFit="1" customWidth="1"/>
    <col min="2" max="2" width="12.1640625" bestFit="1" customWidth="1"/>
  </cols>
  <sheetData>
    <row r="1" spans="1:2">
      <c r="A1" s="26" t="s">
        <v>1651</v>
      </c>
      <c r="B1" t="s">
        <v>1653</v>
      </c>
    </row>
    <row r="2" spans="1:2">
      <c r="A2" s="27">
        <v>1996</v>
      </c>
      <c r="B2" s="28">
        <v>1</v>
      </c>
    </row>
    <row r="3" spans="1:2">
      <c r="A3" s="27">
        <v>1997</v>
      </c>
      <c r="B3" s="28">
        <v>1</v>
      </c>
    </row>
    <row r="4" spans="1:2">
      <c r="A4" s="27">
        <v>2001</v>
      </c>
      <c r="B4" s="28">
        <v>2</v>
      </c>
    </row>
    <row r="5" spans="1:2">
      <c r="A5" s="27">
        <v>2002</v>
      </c>
      <c r="B5" s="28">
        <v>1</v>
      </c>
    </row>
    <row r="6" spans="1:2">
      <c r="A6" s="27">
        <v>2003</v>
      </c>
      <c r="B6" s="28">
        <v>1</v>
      </c>
    </row>
    <row r="7" spans="1:2">
      <c r="A7" s="27">
        <v>2005</v>
      </c>
      <c r="B7" s="28">
        <v>1</v>
      </c>
    </row>
    <row r="8" spans="1:2">
      <c r="A8" s="27">
        <v>2006</v>
      </c>
      <c r="B8" s="28">
        <v>1</v>
      </c>
    </row>
    <row r="9" spans="1:2">
      <c r="A9" s="27">
        <v>2008</v>
      </c>
      <c r="B9" s="28">
        <v>1</v>
      </c>
    </row>
    <row r="10" spans="1:2">
      <c r="A10" s="27">
        <v>2009</v>
      </c>
      <c r="B10" s="28">
        <v>3</v>
      </c>
    </row>
    <row r="11" spans="1:2">
      <c r="A11" s="27">
        <v>2010</v>
      </c>
      <c r="B11" s="28">
        <v>2</v>
      </c>
    </row>
    <row r="12" spans="1:2">
      <c r="A12" s="27">
        <v>2011</v>
      </c>
      <c r="B12" s="28">
        <v>3</v>
      </c>
    </row>
    <row r="13" spans="1:2">
      <c r="A13" s="27">
        <v>2012</v>
      </c>
      <c r="B13" s="28">
        <v>2</v>
      </c>
    </row>
    <row r="14" spans="1:2">
      <c r="A14" s="27">
        <v>2013</v>
      </c>
      <c r="B14" s="28">
        <v>3</v>
      </c>
    </row>
    <row r="15" spans="1:2">
      <c r="A15" s="27">
        <v>2014</v>
      </c>
      <c r="B15" s="28">
        <v>2</v>
      </c>
    </row>
    <row r="16" spans="1:2">
      <c r="A16" s="27">
        <v>2015</v>
      </c>
      <c r="B16" s="28">
        <v>9</v>
      </c>
    </row>
    <row r="17" spans="1:8">
      <c r="A17" s="27">
        <v>2016</v>
      </c>
      <c r="B17" s="28">
        <v>6</v>
      </c>
    </row>
    <row r="18" spans="1:8">
      <c r="A18" s="27">
        <v>2017</v>
      </c>
      <c r="B18" s="28">
        <v>5</v>
      </c>
    </row>
    <row r="19" spans="1:8">
      <c r="A19" s="27">
        <v>2018</v>
      </c>
      <c r="B19" s="28">
        <v>12</v>
      </c>
    </row>
    <row r="20" spans="1:8">
      <c r="A20" s="27">
        <v>2019</v>
      </c>
      <c r="B20" s="28">
        <v>17</v>
      </c>
    </row>
    <row r="21" spans="1:8">
      <c r="A21" s="27">
        <v>2020</v>
      </c>
      <c r="B21" s="28">
        <v>22</v>
      </c>
    </row>
    <row r="22" spans="1:8">
      <c r="A22" s="27">
        <v>2021</v>
      </c>
      <c r="B22" s="28">
        <v>1</v>
      </c>
    </row>
    <row r="23" spans="1:8">
      <c r="A23" s="27" t="s">
        <v>1652</v>
      </c>
      <c r="B23" s="28">
        <v>96</v>
      </c>
      <c r="D23" t="s">
        <v>1656</v>
      </c>
      <c r="G23" t="s">
        <v>1657</v>
      </c>
    </row>
    <row r="24" spans="1:8">
      <c r="D24" t="s">
        <v>1654</v>
      </c>
      <c r="E24" t="s">
        <v>1655</v>
      </c>
      <c r="F24" t="s">
        <v>1658</v>
      </c>
      <c r="G24" t="s">
        <v>1654</v>
      </c>
      <c r="H24" t="s">
        <v>1655</v>
      </c>
    </row>
    <row r="25" spans="1:8" ht="19">
      <c r="C25" s="30">
        <v>1969</v>
      </c>
      <c r="D25" s="29">
        <v>1</v>
      </c>
      <c r="E25" s="29"/>
      <c r="F25">
        <f>SUM(D25:E25)</f>
        <v>1</v>
      </c>
      <c r="G25">
        <f>D25/F25*100</f>
        <v>100</v>
      </c>
      <c r="H25">
        <f>E25/F25*100</f>
        <v>0</v>
      </c>
    </row>
    <row r="26" spans="1:8" ht="19">
      <c r="C26" s="30">
        <v>1973</v>
      </c>
      <c r="D26" s="29">
        <v>1</v>
      </c>
      <c r="E26" s="29"/>
      <c r="F26">
        <f t="shared" ref="F26:F52" si="0">SUM(D26:E26)</f>
        <v>1</v>
      </c>
      <c r="G26">
        <f t="shared" ref="G26" si="1">D26/F26*100</f>
        <v>100</v>
      </c>
      <c r="H26">
        <f t="shared" ref="H26:H52" si="2">E26/F26*100</f>
        <v>0</v>
      </c>
    </row>
    <row r="27" spans="1:8" ht="19">
      <c r="C27" s="30">
        <v>1994</v>
      </c>
      <c r="D27" s="29">
        <v>1</v>
      </c>
      <c r="E27" s="29"/>
      <c r="F27">
        <f t="shared" si="0"/>
        <v>1</v>
      </c>
      <c r="G27">
        <f t="shared" ref="G27" si="3">D27/F27*100</f>
        <v>100</v>
      </c>
      <c r="H27">
        <f t="shared" si="2"/>
        <v>0</v>
      </c>
    </row>
    <row r="28" spans="1:8" ht="19">
      <c r="C28" s="30">
        <v>1995</v>
      </c>
      <c r="D28" s="29">
        <v>3</v>
      </c>
      <c r="E28" s="29"/>
      <c r="F28">
        <f t="shared" si="0"/>
        <v>3</v>
      </c>
      <c r="G28">
        <f t="shared" ref="G28" si="4">D28/F28*100</f>
        <v>100</v>
      </c>
      <c r="H28">
        <f t="shared" si="2"/>
        <v>0</v>
      </c>
    </row>
    <row r="29" spans="1:8" ht="19">
      <c r="C29" s="30">
        <v>1996</v>
      </c>
      <c r="D29" s="29">
        <v>1</v>
      </c>
      <c r="E29" s="29">
        <v>1</v>
      </c>
      <c r="F29">
        <f t="shared" si="0"/>
        <v>2</v>
      </c>
      <c r="G29">
        <f t="shared" ref="G29" si="5">D29/F29*100</f>
        <v>50</v>
      </c>
      <c r="H29">
        <f t="shared" si="2"/>
        <v>50</v>
      </c>
    </row>
    <row r="30" spans="1:8" ht="19">
      <c r="C30" s="30">
        <v>1997</v>
      </c>
      <c r="D30" s="29">
        <v>2</v>
      </c>
      <c r="E30" s="29">
        <v>1</v>
      </c>
      <c r="F30">
        <f t="shared" si="0"/>
        <v>3</v>
      </c>
      <c r="G30">
        <f t="shared" ref="G30" si="6">D30/F30*100</f>
        <v>66.666666666666657</v>
      </c>
      <c r="H30">
        <f t="shared" si="2"/>
        <v>33.333333333333329</v>
      </c>
    </row>
    <row r="31" spans="1:8" ht="19">
      <c r="C31" s="30">
        <v>2000</v>
      </c>
      <c r="D31" s="29">
        <v>3</v>
      </c>
      <c r="E31" s="29"/>
      <c r="F31">
        <f t="shared" si="0"/>
        <v>3</v>
      </c>
      <c r="G31">
        <f t="shared" ref="G31" si="7">D31/F31*100</f>
        <v>100</v>
      </c>
      <c r="H31">
        <f t="shared" si="2"/>
        <v>0</v>
      </c>
    </row>
    <row r="32" spans="1:8" ht="19">
      <c r="C32" s="30">
        <v>2001</v>
      </c>
      <c r="D32" s="29">
        <v>5</v>
      </c>
      <c r="E32" s="29">
        <v>2</v>
      </c>
      <c r="F32">
        <f t="shared" si="0"/>
        <v>7</v>
      </c>
      <c r="G32">
        <f t="shared" ref="G32" si="8">D32/F32*100</f>
        <v>71.428571428571431</v>
      </c>
      <c r="H32">
        <f t="shared" si="2"/>
        <v>28.571428571428569</v>
      </c>
    </row>
    <row r="33" spans="3:8" ht="19">
      <c r="C33" s="30">
        <v>2002</v>
      </c>
      <c r="D33" s="29">
        <v>3</v>
      </c>
      <c r="E33" s="29">
        <v>1</v>
      </c>
      <c r="F33">
        <f t="shared" si="0"/>
        <v>4</v>
      </c>
      <c r="G33">
        <f t="shared" ref="G33" si="9">D33/F33*100</f>
        <v>75</v>
      </c>
      <c r="H33">
        <f t="shared" si="2"/>
        <v>25</v>
      </c>
    </row>
    <row r="34" spans="3:8" ht="19">
      <c r="C34" s="30">
        <v>2003</v>
      </c>
      <c r="D34" s="29">
        <v>6</v>
      </c>
      <c r="E34" s="29">
        <v>1</v>
      </c>
      <c r="F34">
        <f t="shared" si="0"/>
        <v>7</v>
      </c>
      <c r="G34">
        <f t="shared" ref="G34" si="10">D34/F34*100</f>
        <v>85.714285714285708</v>
      </c>
      <c r="H34">
        <f t="shared" si="2"/>
        <v>14.285714285714285</v>
      </c>
    </row>
    <row r="35" spans="3:8" ht="19">
      <c r="C35" s="30">
        <v>2004</v>
      </c>
      <c r="D35" s="29">
        <v>2</v>
      </c>
      <c r="E35" s="29"/>
      <c r="F35">
        <f t="shared" si="0"/>
        <v>2</v>
      </c>
      <c r="G35">
        <f t="shared" ref="G35" si="11">D35/F35*100</f>
        <v>100</v>
      </c>
      <c r="H35">
        <f t="shared" si="2"/>
        <v>0</v>
      </c>
    </row>
    <row r="36" spans="3:8" ht="19">
      <c r="C36" s="30">
        <v>2005</v>
      </c>
      <c r="D36" s="29">
        <v>3</v>
      </c>
      <c r="E36" s="29">
        <v>1</v>
      </c>
      <c r="F36">
        <f t="shared" si="0"/>
        <v>4</v>
      </c>
      <c r="G36">
        <f t="shared" ref="G36" si="12">D36/F36*100</f>
        <v>75</v>
      </c>
      <c r="H36">
        <f t="shared" si="2"/>
        <v>25</v>
      </c>
    </row>
    <row r="37" spans="3:8" ht="19">
      <c r="C37" s="30">
        <v>2006</v>
      </c>
      <c r="D37" s="29">
        <v>11</v>
      </c>
      <c r="E37" s="29">
        <v>1</v>
      </c>
      <c r="F37">
        <f t="shared" si="0"/>
        <v>12</v>
      </c>
      <c r="G37">
        <f t="shared" ref="G37" si="13">D37/F37*100</f>
        <v>91.666666666666657</v>
      </c>
      <c r="H37">
        <f t="shared" si="2"/>
        <v>8.3333333333333321</v>
      </c>
    </row>
    <row r="38" spans="3:8" ht="19">
      <c r="C38" s="30">
        <v>2007</v>
      </c>
      <c r="D38" s="29">
        <v>6</v>
      </c>
      <c r="E38" s="29"/>
      <c r="F38">
        <f t="shared" si="0"/>
        <v>6</v>
      </c>
      <c r="G38">
        <f t="shared" ref="G38" si="14">D38/F38*100</f>
        <v>100</v>
      </c>
      <c r="H38">
        <f t="shared" si="2"/>
        <v>0</v>
      </c>
    </row>
    <row r="39" spans="3:8" ht="19">
      <c r="C39" s="30">
        <v>2008</v>
      </c>
      <c r="D39" s="29">
        <v>5</v>
      </c>
      <c r="E39" s="29">
        <v>1</v>
      </c>
      <c r="F39">
        <f t="shared" si="0"/>
        <v>6</v>
      </c>
      <c r="G39">
        <f t="shared" ref="G39" si="15">D39/F39*100</f>
        <v>83.333333333333343</v>
      </c>
      <c r="H39">
        <f t="shared" si="2"/>
        <v>16.666666666666664</v>
      </c>
    </row>
    <row r="40" spans="3:8" ht="19">
      <c r="C40" s="30">
        <v>2009</v>
      </c>
      <c r="D40" s="29">
        <v>13</v>
      </c>
      <c r="E40" s="29">
        <v>3</v>
      </c>
      <c r="F40">
        <f t="shared" si="0"/>
        <v>16</v>
      </c>
      <c r="G40">
        <f t="shared" ref="G40" si="16">D40/F40*100</f>
        <v>81.25</v>
      </c>
      <c r="H40">
        <f t="shared" si="2"/>
        <v>18.75</v>
      </c>
    </row>
    <row r="41" spans="3:8" ht="19">
      <c r="C41" s="30">
        <v>2010</v>
      </c>
      <c r="D41" s="29">
        <v>6</v>
      </c>
      <c r="E41" s="29">
        <v>2</v>
      </c>
      <c r="F41">
        <f t="shared" si="0"/>
        <v>8</v>
      </c>
      <c r="G41">
        <f t="shared" ref="G41" si="17">D41/F41*100</f>
        <v>75</v>
      </c>
      <c r="H41">
        <f t="shared" si="2"/>
        <v>25</v>
      </c>
    </row>
    <row r="42" spans="3:8" ht="19">
      <c r="C42" s="30">
        <v>2011</v>
      </c>
      <c r="D42" s="29">
        <v>13</v>
      </c>
      <c r="E42" s="29">
        <v>3</v>
      </c>
      <c r="F42">
        <f t="shared" si="0"/>
        <v>16</v>
      </c>
      <c r="G42">
        <f t="shared" ref="G42" si="18">D42/F42*100</f>
        <v>81.25</v>
      </c>
      <c r="H42">
        <f t="shared" si="2"/>
        <v>18.75</v>
      </c>
    </row>
    <row r="43" spans="3:8" ht="19">
      <c r="C43" s="30">
        <v>2012</v>
      </c>
      <c r="D43" s="29">
        <v>18</v>
      </c>
      <c r="E43" s="29">
        <v>2</v>
      </c>
      <c r="F43">
        <f t="shared" si="0"/>
        <v>20</v>
      </c>
      <c r="G43">
        <f t="shared" ref="G43" si="19">D43/F43*100</f>
        <v>90</v>
      </c>
      <c r="H43">
        <f t="shared" si="2"/>
        <v>10</v>
      </c>
    </row>
    <row r="44" spans="3:8" ht="19">
      <c r="C44" s="30">
        <v>2013</v>
      </c>
      <c r="D44" s="29">
        <v>25</v>
      </c>
      <c r="E44" s="29">
        <v>3</v>
      </c>
      <c r="F44">
        <f t="shared" si="0"/>
        <v>28</v>
      </c>
      <c r="G44">
        <f t="shared" ref="G44" si="20">D44/F44*100</f>
        <v>89.285714285714292</v>
      </c>
      <c r="H44">
        <f t="shared" si="2"/>
        <v>10.714285714285714</v>
      </c>
    </row>
    <row r="45" spans="3:8" ht="19">
      <c r="C45" s="30">
        <v>2014</v>
      </c>
      <c r="D45" s="29">
        <v>33</v>
      </c>
      <c r="E45" s="29">
        <v>2</v>
      </c>
      <c r="F45">
        <f t="shared" si="0"/>
        <v>35</v>
      </c>
      <c r="G45">
        <f t="shared" ref="G45" si="21">D45/F45*100</f>
        <v>94.285714285714278</v>
      </c>
      <c r="H45">
        <f t="shared" si="2"/>
        <v>5.7142857142857144</v>
      </c>
    </row>
    <row r="46" spans="3:8" ht="19">
      <c r="C46" s="30">
        <v>2015</v>
      </c>
      <c r="D46" s="29">
        <v>47</v>
      </c>
      <c r="E46" s="29">
        <v>9</v>
      </c>
      <c r="F46">
        <f t="shared" si="0"/>
        <v>56</v>
      </c>
      <c r="G46">
        <f t="shared" ref="G46" si="22">D46/F46*100</f>
        <v>83.928571428571431</v>
      </c>
      <c r="H46">
        <f t="shared" si="2"/>
        <v>16.071428571428573</v>
      </c>
    </row>
    <row r="47" spans="3:8" ht="19">
      <c r="C47" s="30">
        <v>2016</v>
      </c>
      <c r="D47" s="29">
        <v>55</v>
      </c>
      <c r="E47" s="29">
        <v>6</v>
      </c>
      <c r="F47">
        <f t="shared" si="0"/>
        <v>61</v>
      </c>
      <c r="G47">
        <f t="shared" ref="G47" si="23">D47/F47*100</f>
        <v>90.163934426229503</v>
      </c>
      <c r="H47">
        <f t="shared" si="2"/>
        <v>9.8360655737704921</v>
      </c>
    </row>
    <row r="48" spans="3:8" ht="19">
      <c r="C48" s="30">
        <v>2017</v>
      </c>
      <c r="D48" s="29">
        <v>65</v>
      </c>
      <c r="E48" s="29">
        <v>5</v>
      </c>
      <c r="F48">
        <f t="shared" si="0"/>
        <v>70</v>
      </c>
      <c r="G48">
        <f t="shared" ref="G48" si="24">D48/F48*100</f>
        <v>92.857142857142861</v>
      </c>
      <c r="H48">
        <f t="shared" si="2"/>
        <v>7.1428571428571423</v>
      </c>
    </row>
    <row r="49" spans="3:8" ht="19">
      <c r="C49" s="30">
        <v>2018</v>
      </c>
      <c r="D49" s="29">
        <v>90</v>
      </c>
      <c r="E49" s="29">
        <v>12</v>
      </c>
      <c r="F49">
        <f t="shared" si="0"/>
        <v>102</v>
      </c>
      <c r="G49">
        <f t="shared" ref="G49" si="25">D49/F49*100</f>
        <v>88.235294117647058</v>
      </c>
      <c r="H49">
        <f t="shared" si="2"/>
        <v>11.76470588235294</v>
      </c>
    </row>
    <row r="50" spans="3:8" ht="19">
      <c r="C50" s="30">
        <v>2019</v>
      </c>
      <c r="D50" s="29">
        <v>123</v>
      </c>
      <c r="E50" s="29">
        <v>17</v>
      </c>
      <c r="F50">
        <f t="shared" si="0"/>
        <v>140</v>
      </c>
      <c r="G50">
        <f t="shared" ref="G50" si="26">D50/F50*100</f>
        <v>87.857142857142861</v>
      </c>
      <c r="H50">
        <f t="shared" si="2"/>
        <v>12.142857142857142</v>
      </c>
    </row>
    <row r="51" spans="3:8" ht="19">
      <c r="C51" s="30">
        <v>2020</v>
      </c>
      <c r="D51" s="29">
        <v>150</v>
      </c>
      <c r="E51" s="29">
        <v>22</v>
      </c>
      <c r="F51">
        <f t="shared" si="0"/>
        <v>172</v>
      </c>
      <c r="G51">
        <f t="shared" ref="G51" si="27">D51/F51*100</f>
        <v>87.20930232558139</v>
      </c>
      <c r="H51">
        <f t="shared" si="2"/>
        <v>12.790697674418606</v>
      </c>
    </row>
    <row r="52" spans="3:8" ht="19">
      <c r="C52" s="30">
        <v>2021</v>
      </c>
      <c r="D52" s="29">
        <v>3</v>
      </c>
      <c r="E52" s="29">
        <v>1</v>
      </c>
      <c r="F52">
        <f t="shared" si="0"/>
        <v>4</v>
      </c>
      <c r="G52">
        <f t="shared" ref="G52" si="28">D52/F52*100</f>
        <v>75</v>
      </c>
      <c r="H52">
        <f t="shared" si="2"/>
        <v>25</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521A7-1C51-994B-A69B-36EB35AD0AB2}">
  <dimension ref="A1:FE691"/>
  <sheetViews>
    <sheetView tabSelected="1" workbookViewId="0">
      <selection activeCell="A23" sqref="A1:A1048576"/>
    </sheetView>
  </sheetViews>
  <sheetFormatPr baseColWidth="10" defaultRowHeight="16"/>
  <cols>
    <col min="1" max="1" width="109.83203125" customWidth="1"/>
    <col min="7" max="9" width="10.83203125" style="13"/>
    <col min="10" max="12" width="10.83203125" style="23"/>
    <col min="13" max="72" width="10.83203125" style="7"/>
    <col min="73" max="88" width="10.83203125" style="32"/>
    <col min="89" max="93" width="10.83203125" style="20"/>
    <col min="94" max="100" width="10.83203125" style="17"/>
    <col min="132" max="132" width="98.1640625" customWidth="1"/>
  </cols>
  <sheetData>
    <row r="1" spans="1:161">
      <c r="A1" t="s">
        <v>0</v>
      </c>
      <c r="J1" s="23">
        <v>28</v>
      </c>
      <c r="K1" s="23">
        <v>72</v>
      </c>
      <c r="L1" s="23">
        <v>74</v>
      </c>
      <c r="M1" s="7">
        <v>20</v>
      </c>
      <c r="N1" s="7">
        <v>36</v>
      </c>
      <c r="O1" s="7">
        <v>14</v>
      </c>
      <c r="P1" s="7">
        <v>14</v>
      </c>
      <c r="Q1" s="7">
        <v>46</v>
      </c>
      <c r="R1" s="7">
        <v>4</v>
      </c>
      <c r="S1" s="7">
        <v>1</v>
      </c>
      <c r="T1" s="7">
        <v>1</v>
      </c>
      <c r="U1" s="7">
        <v>16</v>
      </c>
      <c r="V1" s="7">
        <v>17</v>
      </c>
      <c r="W1" s="7">
        <v>21</v>
      </c>
      <c r="X1" s="7">
        <v>63</v>
      </c>
      <c r="Y1" s="7">
        <v>51</v>
      </c>
      <c r="Z1" s="7">
        <v>79</v>
      </c>
      <c r="AA1" s="7">
        <v>0</v>
      </c>
      <c r="AB1" s="7">
        <v>4</v>
      </c>
      <c r="AC1" s="7">
        <v>4</v>
      </c>
      <c r="AD1" s="7">
        <v>9</v>
      </c>
      <c r="AE1" s="7">
        <v>14</v>
      </c>
      <c r="AF1" s="7">
        <v>7</v>
      </c>
      <c r="AG1" s="7">
        <v>19</v>
      </c>
      <c r="AH1" s="7">
        <v>1</v>
      </c>
      <c r="AI1" s="7">
        <v>37</v>
      </c>
      <c r="AJ1" s="7">
        <v>46</v>
      </c>
      <c r="AK1" s="7">
        <v>4</v>
      </c>
      <c r="AL1" s="7">
        <v>4</v>
      </c>
      <c r="AM1" s="7">
        <v>21</v>
      </c>
      <c r="AN1" s="7">
        <v>0</v>
      </c>
      <c r="AO1" s="7">
        <v>0</v>
      </c>
      <c r="AP1" s="7">
        <v>0</v>
      </c>
      <c r="AQ1" s="7">
        <v>0</v>
      </c>
      <c r="AR1" s="7">
        <v>19</v>
      </c>
      <c r="AS1" s="7">
        <v>7</v>
      </c>
      <c r="AT1" s="7">
        <v>36</v>
      </c>
      <c r="AU1" s="7">
        <v>3</v>
      </c>
      <c r="AV1" s="7">
        <v>43</v>
      </c>
      <c r="AW1" s="7">
        <v>14</v>
      </c>
      <c r="AX1" s="7">
        <v>24</v>
      </c>
      <c r="AY1" s="7">
        <v>33</v>
      </c>
      <c r="AZ1" s="7">
        <v>51</v>
      </c>
      <c r="BA1" s="7">
        <v>26</v>
      </c>
      <c r="BB1" s="7">
        <v>10</v>
      </c>
      <c r="BC1" s="7">
        <v>10</v>
      </c>
      <c r="BD1" s="7">
        <v>8</v>
      </c>
      <c r="BE1" s="7">
        <v>3</v>
      </c>
      <c r="BF1" s="7">
        <v>12</v>
      </c>
      <c r="BG1" s="7">
        <v>3</v>
      </c>
      <c r="BH1" s="7">
        <v>1</v>
      </c>
      <c r="BI1" s="7">
        <v>5</v>
      </c>
      <c r="BJ1" s="7">
        <v>8</v>
      </c>
      <c r="BK1" s="7">
        <v>6</v>
      </c>
      <c r="BL1" s="7">
        <v>17</v>
      </c>
      <c r="BM1" s="7">
        <v>3</v>
      </c>
      <c r="BN1" s="7">
        <v>11</v>
      </c>
      <c r="BO1" s="7">
        <v>30</v>
      </c>
      <c r="BP1" s="7">
        <v>7</v>
      </c>
      <c r="BQ1" s="7">
        <v>32</v>
      </c>
      <c r="BR1" s="7">
        <v>3</v>
      </c>
      <c r="BS1" s="7">
        <v>4</v>
      </c>
      <c r="BT1" s="7">
        <v>18</v>
      </c>
      <c r="BU1" s="31">
        <f>SUM(BU4:BU693)</f>
        <v>3</v>
      </c>
      <c r="BV1" s="31">
        <f>SUM(BV4:BV693)</f>
        <v>2</v>
      </c>
      <c r="BW1" s="31">
        <f>SUM(BW4:BW693)</f>
        <v>2</v>
      </c>
      <c r="BX1" s="31">
        <f>SUM(BX4:BX693)</f>
        <v>0</v>
      </c>
      <c r="BY1" s="31">
        <f>SUM(BY4:BY693)</f>
        <v>0</v>
      </c>
      <c r="BZ1" s="31">
        <f>SUM(BZ4:BZ693)</f>
        <v>1</v>
      </c>
      <c r="CA1" s="31">
        <f>SUM(CA4:CA693)</f>
        <v>0</v>
      </c>
      <c r="CB1" s="31">
        <f>SUM(CB4:CB693)</f>
        <v>0</v>
      </c>
      <c r="CC1" s="31">
        <f>SUM(CC4:CC693)</f>
        <v>0</v>
      </c>
      <c r="CD1" s="31">
        <f>SUM(CD4:CD693)</f>
        <v>0</v>
      </c>
      <c r="CE1" s="31">
        <f>SUM(CE4:CE693)</f>
        <v>0</v>
      </c>
      <c r="CF1" s="31">
        <f>SUM(CF4:CF693)</f>
        <v>0</v>
      </c>
      <c r="CG1" s="31">
        <f>SUM(CG4:CG693)</f>
        <v>0</v>
      </c>
      <c r="CH1" s="31">
        <f>SUM(CH4:CH693)</f>
        <v>1</v>
      </c>
      <c r="CI1" s="31">
        <f>SUM(CI4:CI693)</f>
        <v>0</v>
      </c>
      <c r="CJ1" s="31">
        <f>SUM(CJ4:CJ693)</f>
        <v>0</v>
      </c>
      <c r="CK1" s="20">
        <v>1</v>
      </c>
      <c r="CL1" s="20">
        <v>1</v>
      </c>
      <c r="CM1" s="20">
        <v>13</v>
      </c>
      <c r="CN1" s="20">
        <v>0</v>
      </c>
      <c r="CO1" s="20">
        <v>2</v>
      </c>
      <c r="CP1" s="17">
        <v>17</v>
      </c>
      <c r="CQ1" s="17">
        <v>1</v>
      </c>
      <c r="CR1" s="17">
        <v>99</v>
      </c>
      <c r="CS1" s="17">
        <v>15</v>
      </c>
      <c r="CT1" s="17">
        <v>0</v>
      </c>
      <c r="CU1" s="17">
        <v>1</v>
      </c>
      <c r="CV1" s="17">
        <v>0</v>
      </c>
    </row>
    <row r="2" spans="1:161" s="3" customFormat="1">
      <c r="A2" s="1"/>
      <c r="B2" s="1"/>
      <c r="C2" s="1"/>
      <c r="D2" s="1"/>
      <c r="E2" s="1"/>
      <c r="F2" s="1"/>
      <c r="G2" s="36" t="s">
        <v>1</v>
      </c>
      <c r="H2" s="36"/>
      <c r="I2" s="36"/>
      <c r="J2" s="37" t="s">
        <v>2</v>
      </c>
      <c r="K2" s="37"/>
      <c r="L2" s="37"/>
      <c r="M2" s="38" t="s">
        <v>3</v>
      </c>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2"/>
      <c r="BS2" s="2"/>
      <c r="BT2" s="2"/>
      <c r="BU2" s="40" t="s">
        <v>1659</v>
      </c>
      <c r="BV2" s="40"/>
      <c r="BW2" s="40"/>
      <c r="BX2" s="40"/>
      <c r="BY2" s="40"/>
      <c r="BZ2" s="40"/>
      <c r="CA2" s="40"/>
      <c r="CB2" s="40"/>
      <c r="CC2" s="40"/>
      <c r="CD2" s="40"/>
      <c r="CE2" s="40"/>
      <c r="CF2" s="40"/>
      <c r="CG2" s="40"/>
      <c r="CH2" s="40"/>
      <c r="CI2" s="40"/>
      <c r="CJ2" s="40"/>
      <c r="CK2" s="39" t="s">
        <v>4</v>
      </c>
      <c r="CL2" s="39"/>
      <c r="CM2" s="39"/>
      <c r="CN2" s="39"/>
      <c r="CO2" s="39"/>
      <c r="CP2" s="34" t="s">
        <v>5</v>
      </c>
      <c r="CQ2" s="34"/>
      <c r="CR2" s="34"/>
      <c r="CS2" s="34"/>
      <c r="CT2" s="34"/>
      <c r="CU2" s="34"/>
      <c r="CV2" s="34"/>
      <c r="CW2" s="35" t="s">
        <v>6</v>
      </c>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row>
    <row r="3" spans="1:161" s="4" customFormat="1" ht="94" customHeight="1">
      <c r="A3" s="4" t="s">
        <v>7</v>
      </c>
      <c r="B3" s="4" t="s">
        <v>8</v>
      </c>
      <c r="C3" s="4" t="s">
        <v>9</v>
      </c>
      <c r="D3" s="4" t="s">
        <v>10</v>
      </c>
      <c r="E3" s="4" t="s">
        <v>11</v>
      </c>
      <c r="F3" s="4" t="s">
        <v>12</v>
      </c>
      <c r="G3" s="14" t="s">
        <v>13</v>
      </c>
      <c r="H3" s="14" t="s">
        <v>14</v>
      </c>
      <c r="I3" s="14" t="s">
        <v>15</v>
      </c>
      <c r="J3" s="24" t="s">
        <v>16</v>
      </c>
      <c r="K3" s="24" t="s">
        <v>17</v>
      </c>
      <c r="L3" s="24" t="s">
        <v>18</v>
      </c>
      <c r="M3" s="5" t="s">
        <v>19</v>
      </c>
      <c r="N3" s="5" t="s">
        <v>1644</v>
      </c>
      <c r="O3" s="5" t="s">
        <v>1645</v>
      </c>
      <c r="P3" s="5" t="s">
        <v>1646</v>
      </c>
      <c r="Q3" s="5" t="s">
        <v>1647</v>
      </c>
      <c r="R3" s="5" t="s">
        <v>1648</v>
      </c>
      <c r="S3" s="5" t="s">
        <v>1649</v>
      </c>
      <c r="T3" s="5" t="s">
        <v>1650</v>
      </c>
      <c r="U3" s="5" t="s">
        <v>20</v>
      </c>
      <c r="V3" s="5" t="s">
        <v>21</v>
      </c>
      <c r="W3" s="5" t="s">
        <v>22</v>
      </c>
      <c r="X3" s="5" t="s">
        <v>23</v>
      </c>
      <c r="Y3" s="5" t="s">
        <v>24</v>
      </c>
      <c r="Z3" s="5" t="s">
        <v>25</v>
      </c>
      <c r="AA3" s="5" t="s">
        <v>26</v>
      </c>
      <c r="AB3" s="5" t="s">
        <v>27</v>
      </c>
      <c r="AC3" s="5" t="s">
        <v>28</v>
      </c>
      <c r="AD3" s="5" t="s">
        <v>29</v>
      </c>
      <c r="AE3" s="5" t="s">
        <v>30</v>
      </c>
      <c r="AF3" s="5" t="s">
        <v>31</v>
      </c>
      <c r="AG3" s="5" t="s">
        <v>32</v>
      </c>
      <c r="AH3" s="5" t="s">
        <v>33</v>
      </c>
      <c r="AI3" s="5" t="s">
        <v>34</v>
      </c>
      <c r="AJ3" s="5" t="s">
        <v>35</v>
      </c>
      <c r="AK3" s="5" t="s">
        <v>36</v>
      </c>
      <c r="AL3" s="5" t="s">
        <v>37</v>
      </c>
      <c r="AM3" s="5" t="s">
        <v>38</v>
      </c>
      <c r="AN3" s="5" t="s">
        <v>39</v>
      </c>
      <c r="AO3" s="5" t="s">
        <v>40</v>
      </c>
      <c r="AP3" s="5" t="s">
        <v>41</v>
      </c>
      <c r="AQ3" s="5" t="s">
        <v>42</v>
      </c>
      <c r="AR3" s="5" t="s">
        <v>43</v>
      </c>
      <c r="AS3" s="5" t="s">
        <v>44</v>
      </c>
      <c r="AT3" s="5" t="s">
        <v>45</v>
      </c>
      <c r="AU3" s="5" t="s">
        <v>46</v>
      </c>
      <c r="AV3" s="5" t="s">
        <v>47</v>
      </c>
      <c r="AW3" s="5" t="s">
        <v>48</v>
      </c>
      <c r="AX3" s="5" t="s">
        <v>49</v>
      </c>
      <c r="AY3" s="5" t="s">
        <v>50</v>
      </c>
      <c r="AZ3" s="5" t="s">
        <v>51</v>
      </c>
      <c r="BA3" s="5" t="s">
        <v>52</v>
      </c>
      <c r="BB3" s="5" t="s">
        <v>53</v>
      </c>
      <c r="BC3" s="5" t="s">
        <v>54</v>
      </c>
      <c r="BD3" s="5" t="s">
        <v>55</v>
      </c>
      <c r="BE3" s="5" t="s">
        <v>56</v>
      </c>
      <c r="BF3" s="5" t="s">
        <v>57</v>
      </c>
      <c r="BG3" s="5" t="s">
        <v>58</v>
      </c>
      <c r="BH3" s="5" t="s">
        <v>59</v>
      </c>
      <c r="BI3" s="5" t="s">
        <v>60</v>
      </c>
      <c r="BJ3" s="5" t="s">
        <v>61</v>
      </c>
      <c r="BK3" s="5" t="s">
        <v>62</v>
      </c>
      <c r="BL3" s="5" t="s">
        <v>63</v>
      </c>
      <c r="BM3" s="5" t="s">
        <v>64</v>
      </c>
      <c r="BN3" s="5" t="s">
        <v>65</v>
      </c>
      <c r="BO3" s="5" t="s">
        <v>66</v>
      </c>
      <c r="BP3" s="5" t="s">
        <v>67</v>
      </c>
      <c r="BQ3" s="5" t="s">
        <v>68</v>
      </c>
      <c r="BR3" s="5" t="s">
        <v>69</v>
      </c>
      <c r="BS3" s="5" t="s">
        <v>70</v>
      </c>
      <c r="BT3" s="5" t="s">
        <v>71</v>
      </c>
      <c r="BU3" s="33" t="s">
        <v>1660</v>
      </c>
      <c r="BV3" s="33" t="s">
        <v>1661</v>
      </c>
      <c r="BW3" s="33" t="s">
        <v>1662</v>
      </c>
      <c r="BX3" s="33" t="s">
        <v>1663</v>
      </c>
      <c r="BY3" s="33" t="s">
        <v>1664</v>
      </c>
      <c r="BZ3" s="33" t="s">
        <v>1665</v>
      </c>
      <c r="CA3" s="33" t="s">
        <v>1666</v>
      </c>
      <c r="CB3" s="33" t="s">
        <v>1667</v>
      </c>
      <c r="CC3" s="33" t="s">
        <v>1668</v>
      </c>
      <c r="CD3" s="33" t="s">
        <v>1669</v>
      </c>
      <c r="CE3" s="33" t="s">
        <v>1670</v>
      </c>
      <c r="CF3" s="33" t="s">
        <v>1671</v>
      </c>
      <c r="CG3" s="33" t="s">
        <v>1672</v>
      </c>
      <c r="CH3" s="33" t="s">
        <v>1673</v>
      </c>
      <c r="CI3" s="33" t="s">
        <v>1674</v>
      </c>
      <c r="CJ3" s="33" t="s">
        <v>1675</v>
      </c>
      <c r="CK3" s="21" t="s">
        <v>72</v>
      </c>
      <c r="CL3" s="21" t="s">
        <v>73</v>
      </c>
      <c r="CM3" s="21" t="s">
        <v>74</v>
      </c>
      <c r="CN3" s="21" t="s">
        <v>75</v>
      </c>
      <c r="CO3" s="21" t="s">
        <v>76</v>
      </c>
      <c r="CP3" s="18" t="s">
        <v>77</v>
      </c>
      <c r="CQ3" s="18" t="s">
        <v>78</v>
      </c>
      <c r="CR3" s="18" t="s">
        <v>79</v>
      </c>
      <c r="CS3" s="18" t="s">
        <v>80</v>
      </c>
      <c r="CT3" s="18" t="s">
        <v>81</v>
      </c>
      <c r="CU3" s="18" t="s">
        <v>82</v>
      </c>
      <c r="CV3" s="18" t="s">
        <v>83</v>
      </c>
      <c r="CW3" s="4" t="s">
        <v>84</v>
      </c>
      <c r="CX3" s="4" t="s">
        <v>85</v>
      </c>
      <c r="CY3" s="4">
        <v>1993</v>
      </c>
      <c r="CZ3" s="4">
        <v>1994</v>
      </c>
      <c r="DA3" s="4">
        <v>1995</v>
      </c>
      <c r="DB3" s="4">
        <v>1996</v>
      </c>
      <c r="DC3" s="4">
        <v>1997</v>
      </c>
      <c r="DD3" s="4">
        <v>1998</v>
      </c>
      <c r="DE3" s="4">
        <v>1999</v>
      </c>
      <c r="DF3" s="4">
        <v>2000</v>
      </c>
      <c r="DG3" s="4">
        <v>2001</v>
      </c>
      <c r="DH3" s="4">
        <v>2002</v>
      </c>
      <c r="DI3" s="4">
        <v>2003</v>
      </c>
      <c r="DJ3" s="4">
        <v>2004</v>
      </c>
      <c r="DK3" s="4">
        <v>2005</v>
      </c>
      <c r="DL3" s="4">
        <v>2006</v>
      </c>
      <c r="DM3" s="4">
        <v>2007</v>
      </c>
      <c r="DN3" s="4">
        <v>2008</v>
      </c>
      <c r="DO3" s="4">
        <v>2009</v>
      </c>
      <c r="DP3" s="4">
        <v>2010</v>
      </c>
      <c r="DQ3" s="4">
        <v>2011</v>
      </c>
      <c r="DR3" s="4">
        <v>2012</v>
      </c>
      <c r="DS3" s="4">
        <v>2013</v>
      </c>
      <c r="DT3" s="4">
        <v>2014</v>
      </c>
      <c r="DU3" s="4">
        <v>2015</v>
      </c>
      <c r="DV3" s="4">
        <v>2016</v>
      </c>
      <c r="DW3" s="4">
        <v>2017</v>
      </c>
      <c r="DX3" s="4">
        <v>2018</v>
      </c>
      <c r="DY3" s="4">
        <v>2019</v>
      </c>
      <c r="DZ3" s="4">
        <v>2020</v>
      </c>
      <c r="EA3" s="4">
        <v>2021</v>
      </c>
      <c r="EB3" s="4" t="s">
        <v>86</v>
      </c>
      <c r="EC3" s="4" t="s">
        <v>87</v>
      </c>
      <c r="ED3" s="6" t="s">
        <v>88</v>
      </c>
      <c r="EE3" s="4" t="s">
        <v>89</v>
      </c>
      <c r="EF3" s="4" t="s">
        <v>90</v>
      </c>
      <c r="EG3" s="4" t="s">
        <v>91</v>
      </c>
      <c r="EH3" s="4" t="s">
        <v>92</v>
      </c>
      <c r="EI3" s="4" t="s">
        <v>93</v>
      </c>
      <c r="EJ3" s="4" t="s">
        <v>94</v>
      </c>
      <c r="EK3" s="4" t="s">
        <v>95</v>
      </c>
      <c r="EL3" s="4" t="s">
        <v>96</v>
      </c>
      <c r="EM3" s="4" t="s">
        <v>97</v>
      </c>
      <c r="EN3" s="4" t="s">
        <v>98</v>
      </c>
      <c r="EO3" s="4" t="s">
        <v>99</v>
      </c>
      <c r="EP3" s="4" t="s">
        <v>100</v>
      </c>
      <c r="EQ3" s="4" t="s">
        <v>101</v>
      </c>
      <c r="ER3" s="4" t="s">
        <v>102</v>
      </c>
      <c r="ES3" s="4" t="s">
        <v>103</v>
      </c>
      <c r="ET3" s="4" t="s">
        <v>104</v>
      </c>
      <c r="EU3" s="4" t="s">
        <v>105</v>
      </c>
      <c r="EV3" s="4" t="s">
        <v>106</v>
      </c>
      <c r="EW3" s="4" t="s">
        <v>107</v>
      </c>
      <c r="EX3" s="4" t="s">
        <v>108</v>
      </c>
      <c r="EY3" s="4" t="s">
        <v>109</v>
      </c>
      <c r="EZ3" s="4" t="s">
        <v>110</v>
      </c>
      <c r="FA3" s="4" t="s">
        <v>111</v>
      </c>
      <c r="FB3" s="4" t="s">
        <v>112</v>
      </c>
      <c r="FC3" s="4" t="s">
        <v>113</v>
      </c>
      <c r="FD3" s="4" t="s">
        <v>114</v>
      </c>
      <c r="FE3" s="4" t="s">
        <v>115</v>
      </c>
    </row>
    <row r="4" spans="1:161" s="9" customFormat="1" ht="17" customHeight="1">
      <c r="A4" s="9" t="s">
        <v>324</v>
      </c>
      <c r="B4" s="9" t="s">
        <v>149</v>
      </c>
      <c r="C4" s="9" t="s">
        <v>325</v>
      </c>
      <c r="D4" s="9" t="s">
        <v>323</v>
      </c>
      <c r="E4" s="9">
        <v>2019</v>
      </c>
      <c r="F4" s="10" t="s">
        <v>326</v>
      </c>
      <c r="G4" s="15" t="s">
        <v>1535</v>
      </c>
      <c r="H4" s="15" t="s">
        <v>1536</v>
      </c>
      <c r="I4" s="16">
        <v>2</v>
      </c>
      <c r="J4" s="25">
        <v>0</v>
      </c>
      <c r="K4" s="25">
        <v>0</v>
      </c>
      <c r="L4" s="25">
        <v>0</v>
      </c>
      <c r="M4" s="11">
        <v>1</v>
      </c>
      <c r="N4" s="11">
        <v>1</v>
      </c>
      <c r="O4" s="11">
        <v>0</v>
      </c>
      <c r="P4" s="11">
        <v>0</v>
      </c>
      <c r="Q4" s="11">
        <v>0</v>
      </c>
      <c r="R4" s="11">
        <v>0</v>
      </c>
      <c r="S4" s="11">
        <v>0</v>
      </c>
      <c r="T4" s="11">
        <v>0</v>
      </c>
      <c r="U4" s="11">
        <v>0</v>
      </c>
      <c r="V4" s="11">
        <v>1</v>
      </c>
      <c r="W4" s="11">
        <v>0</v>
      </c>
      <c r="X4" s="11">
        <v>1</v>
      </c>
      <c r="Y4" s="11">
        <v>1</v>
      </c>
      <c r="Z4" s="11">
        <v>1</v>
      </c>
      <c r="AA4" s="11">
        <v>0</v>
      </c>
      <c r="AB4" s="11">
        <v>0</v>
      </c>
      <c r="AC4" s="11">
        <v>0</v>
      </c>
      <c r="AD4" s="11">
        <v>0</v>
      </c>
      <c r="AE4" s="11">
        <v>0</v>
      </c>
      <c r="AF4" s="11">
        <v>0</v>
      </c>
      <c r="AG4" s="11">
        <v>0</v>
      </c>
      <c r="AH4" s="11">
        <v>0</v>
      </c>
      <c r="AI4" s="11">
        <v>1</v>
      </c>
      <c r="AJ4" s="11">
        <v>1</v>
      </c>
      <c r="AK4" s="11">
        <v>0</v>
      </c>
      <c r="AL4" s="11">
        <v>0</v>
      </c>
      <c r="AM4" s="11">
        <v>0</v>
      </c>
      <c r="AN4" s="11">
        <v>0</v>
      </c>
      <c r="AO4" s="11">
        <v>0</v>
      </c>
      <c r="AP4" s="11">
        <v>0</v>
      </c>
      <c r="AQ4" s="11">
        <v>0</v>
      </c>
      <c r="AR4" s="11">
        <v>0</v>
      </c>
      <c r="AS4" s="11">
        <v>0</v>
      </c>
      <c r="AT4" s="11">
        <v>0</v>
      </c>
      <c r="AU4" s="11">
        <v>1</v>
      </c>
      <c r="AV4" s="11">
        <v>0</v>
      </c>
      <c r="AW4" s="11">
        <v>0</v>
      </c>
      <c r="AX4" s="11">
        <v>0</v>
      </c>
      <c r="AY4" s="11">
        <v>0</v>
      </c>
      <c r="AZ4" s="11">
        <v>0</v>
      </c>
      <c r="BA4" s="11">
        <v>1</v>
      </c>
      <c r="BB4" s="11">
        <v>0</v>
      </c>
      <c r="BC4" s="11">
        <v>0</v>
      </c>
      <c r="BD4" s="11">
        <v>0</v>
      </c>
      <c r="BE4" s="11">
        <v>0</v>
      </c>
      <c r="BF4" s="11">
        <v>0</v>
      </c>
      <c r="BG4" s="11">
        <v>0</v>
      </c>
      <c r="BH4" s="11">
        <v>0</v>
      </c>
      <c r="BI4" s="11">
        <v>0</v>
      </c>
      <c r="BJ4" s="11">
        <v>0</v>
      </c>
      <c r="BK4" s="11">
        <v>0</v>
      </c>
      <c r="BL4" s="11">
        <v>0</v>
      </c>
      <c r="BM4" s="11">
        <v>0</v>
      </c>
      <c r="BN4" s="11">
        <v>0</v>
      </c>
      <c r="BO4" s="11">
        <v>0</v>
      </c>
      <c r="BP4" s="11">
        <v>0</v>
      </c>
      <c r="BQ4" s="11">
        <v>0</v>
      </c>
      <c r="BR4" s="11">
        <v>0</v>
      </c>
      <c r="BS4" s="11">
        <v>0</v>
      </c>
      <c r="BT4" s="11">
        <v>0</v>
      </c>
      <c r="BU4" s="32">
        <f>IF(OR(ISNUMBER(SEARCH("hydroxymelatonin", $A4)), ISNUMBER(SEARCH("hydroxymelatonin", $C4))),1,0)</f>
        <v>0</v>
      </c>
      <c r="BV4" s="32">
        <f>IF(OR(ISNUMBER(SEARCH("3-OHM", $A4)),ISNUMBER(SEARCH("3-OHM", $C4)),ISNUMBER(SEARCH("3-hydroxymelatonin", $A4)), ISNUMBER(SEARCH("3-hydroxymelatonin", $C4))),1,0)</f>
        <v>0</v>
      </c>
      <c r="BW4" s="32">
        <f>IF(OR(ISNUMBER(SEARCH("2-OHM", $A4)),ISNUMBER(SEARCH("2-OHM", $C4)),ISNUMBER(SEARCH("2-hydroxymelatonin", $A4)), ISNUMBER(SEARCH("2-hydroxymelatonin", $C4))),1,0)</f>
        <v>0</v>
      </c>
      <c r="BX4" s="32">
        <f>IF(OR(ISNUMBER(SEARCH("6-OHM", $A4)),ISNUMBER(SEARCH("6-OHM", $C4)),ISNUMBER(SEARCH("6-hydroxymelatonin", $A4)), ISNUMBER(SEARCH("6-hydroxymelatonin", $C4))),1,0)</f>
        <v>0</v>
      </c>
      <c r="BY4" s="32">
        <f>IF(OR(ISNUMBER(SEARCH("4-OHM", $A4)),ISNUMBER(SEARCH("4-OHM", $C4)),ISNUMBER(SEARCH("4-hydroxymelatonin", $A4)), ISNUMBER(SEARCH("4-hydroxymelatonin", $C4))),1,0)</f>
        <v>0</v>
      </c>
      <c r="BZ4" s="32">
        <f>IF(OR(ISNUMBER(SEARCH("cyclic hydroxymelatonin", $A4)),ISNUMBER(SEARCH("cyclic hydroxmelatonin", $C4)),ISNUMBER(SEARCH("cyclic 3-hydroxymelatonin", $A4)), ISNUMBER(SEARCH("cyclic 3-hydroxymelatonin", $C4))),1,0)</f>
        <v>0</v>
      </c>
      <c r="CA4" s="32">
        <f>IF(OR(ISNUMBER(SEARCH("melatonin glucoronate", $A4)), ISNUMBER(SEARCH("melatonin glucoronate", $C4))),1,0)</f>
        <v>0</v>
      </c>
      <c r="CB4" s="32">
        <f>IF(OR(ISNUMBER(SEARCH("AMIO", $A4)),ISNUMBER(SEARCH("AMIO", $C4)), ISNUMBER(SEARCH("2-acetamidoethyl-5methoxyindolin-2-one", $A4)), ISNUMBER(SEARCH("2-acetamidoethyl-5methoxyindolin-2-one", $C4))),1,0)</f>
        <v>0</v>
      </c>
      <c r="CC4" s="32">
        <f>IF(OR(ISNUMBER(SEARCH("AMK", $A4)),ISNUMBER(SEARCH("AMK", $C4)), ISNUMBER(SEARCH("N-acetyl-5-methoxykynuramine", $A4)), ISNUMBER(SEARCH("N-acetyl-5-methoxykynuramine", $C4))),1,0)</f>
        <v>0</v>
      </c>
      <c r="CD4" s="32">
        <f>IF(OR(ISNUMBER(SEARCH("AFMK", $A4)),ISNUMBER(SEARCH("AFMK", $C4)), ISNUMBER(SEARCH("N1-acetyl-N2-formyl-5-methoxykynuramine", $A4)), ISNUMBER(SEARCH("N1-acetyl-N2-formyl-5-methoxykynuramine", $C4))),1,0)</f>
        <v>0</v>
      </c>
      <c r="CE4" s="32">
        <f>IF(OR(ISNUMBER(SEARCH("2,3-dihydroxymelatonin", $A4)), ISNUMBER(SEARCH("2,3-dihydroxymelatonin", $C4))),1,0)</f>
        <v>0</v>
      </c>
      <c r="CF4" s="32">
        <f>IF(OR(ISNUMBER(SEARCH("5-MIAA", $A4)),ISNUMBER(SEARCH("5-MIAA", $C4)), ISNUMBER(SEARCH("5-methoxyindole-3-acetic acid", $A4)), ISNUMBER(SEARCH("5-methoxyindole-3-acetic acid", $C4))),1,0)</f>
        <v>0</v>
      </c>
      <c r="CG4" s="32">
        <f>IF(OR(ISNUMBER(SEARCH("5-ML", $A4)),ISNUMBER(SEARCH("5-ML", $C4)), ISNUMBER(SEARCH("5-methoxytryptophol", $A4)), ISNUMBER(SEARCH("5-methoxytryptophol", $C4))),1,0)</f>
        <v>0</v>
      </c>
      <c r="CH4" s="32">
        <f>IF(OR(ISNUMBER(SEARCH("5-MT", $A4)),ISNUMBER(SEARCH("5-MT", $C4)), ISNUMBER(SEARCH("5-methoxytryptamine", $A4)), ISNUMBER(SEARCH("2-acetamidoethyl-5methoxyindolin-2-one", $C4))),1,0)</f>
        <v>0</v>
      </c>
      <c r="CI4" s="32">
        <f>IF(OR(ISNUMBER(SEARCH("5-methoxy-1H-indole-3-carbaldehyde", $A4)), ISNUMBER(SEARCH("5-methoxy-1H-indole-3-carbaldehyde", $C4))),1,0)</f>
        <v>0</v>
      </c>
      <c r="CJ4" s="32">
        <f>IF(OR(ISNUMBER(SEARCH("conjugate", $A4)), ISNUMBER(SEARCH("conjugate", $C4))),1,0)</f>
        <v>0</v>
      </c>
      <c r="CK4" s="22">
        <v>0</v>
      </c>
      <c r="CL4" s="22">
        <v>0</v>
      </c>
      <c r="CM4" s="22">
        <v>0</v>
      </c>
      <c r="CN4" s="22">
        <v>0</v>
      </c>
      <c r="CO4" s="22">
        <v>0</v>
      </c>
      <c r="CP4" s="19">
        <v>0</v>
      </c>
      <c r="CQ4" s="19">
        <v>0</v>
      </c>
      <c r="CR4" s="19">
        <v>0</v>
      </c>
      <c r="CS4" s="19">
        <v>1</v>
      </c>
      <c r="CT4" s="19">
        <v>0</v>
      </c>
      <c r="CU4" s="19">
        <v>0</v>
      </c>
      <c r="CV4" s="19">
        <v>0</v>
      </c>
      <c r="EB4" s="12" t="s">
        <v>327</v>
      </c>
      <c r="EI4" s="9" t="s">
        <v>328</v>
      </c>
    </row>
    <row r="5" spans="1:161">
      <c r="A5" t="s">
        <v>404</v>
      </c>
      <c r="B5" t="s">
        <v>329</v>
      </c>
      <c r="C5" t="s">
        <v>518</v>
      </c>
      <c r="D5" t="s">
        <v>493</v>
      </c>
      <c r="E5">
        <v>2021</v>
      </c>
      <c r="F5" t="s">
        <v>607</v>
      </c>
      <c r="G5" s="15" t="s">
        <v>1537</v>
      </c>
      <c r="H5" s="15" t="s">
        <v>1538</v>
      </c>
      <c r="I5" s="16">
        <v>5</v>
      </c>
      <c r="J5" s="25">
        <v>0</v>
      </c>
      <c r="K5" s="25">
        <v>0</v>
      </c>
      <c r="L5" s="25">
        <v>0</v>
      </c>
      <c r="M5" s="11">
        <v>0</v>
      </c>
      <c r="N5" s="11">
        <v>1</v>
      </c>
      <c r="O5" s="11">
        <v>0</v>
      </c>
      <c r="P5" s="11">
        <v>0</v>
      </c>
      <c r="Q5" s="11">
        <v>0</v>
      </c>
      <c r="R5" s="11">
        <v>0</v>
      </c>
      <c r="S5" s="11">
        <v>0</v>
      </c>
      <c r="T5" s="11">
        <v>0</v>
      </c>
      <c r="U5" s="11">
        <v>0</v>
      </c>
      <c r="V5" s="11">
        <v>0</v>
      </c>
      <c r="W5" s="11">
        <v>0</v>
      </c>
      <c r="X5" s="11">
        <v>0</v>
      </c>
      <c r="Y5" s="11">
        <v>1</v>
      </c>
      <c r="Z5" s="11">
        <v>1</v>
      </c>
      <c r="AA5" s="11">
        <v>0</v>
      </c>
      <c r="AB5" s="11">
        <v>0</v>
      </c>
      <c r="AC5" s="11">
        <v>0</v>
      </c>
      <c r="AD5" s="11">
        <v>0</v>
      </c>
      <c r="AE5" s="11">
        <v>0</v>
      </c>
      <c r="AF5" s="11">
        <v>0</v>
      </c>
      <c r="AG5" s="11">
        <v>0</v>
      </c>
      <c r="AH5" s="11">
        <v>0</v>
      </c>
      <c r="AI5" s="11">
        <v>0</v>
      </c>
      <c r="AJ5" s="11">
        <v>1</v>
      </c>
      <c r="AK5" s="11">
        <v>0</v>
      </c>
      <c r="AL5" s="11">
        <v>0</v>
      </c>
      <c r="AM5" s="11">
        <v>0</v>
      </c>
      <c r="AN5" s="11">
        <v>0</v>
      </c>
      <c r="AO5" s="11">
        <v>0</v>
      </c>
      <c r="AP5" s="11">
        <v>0</v>
      </c>
      <c r="AQ5" s="11">
        <v>0</v>
      </c>
      <c r="AR5" s="11">
        <v>0</v>
      </c>
      <c r="AS5" s="11">
        <v>0</v>
      </c>
      <c r="AT5" s="11">
        <v>0</v>
      </c>
      <c r="AU5" s="11">
        <v>0</v>
      </c>
      <c r="AV5" s="11">
        <v>1</v>
      </c>
      <c r="AW5" s="11">
        <v>0</v>
      </c>
      <c r="AX5" s="11">
        <v>0</v>
      </c>
      <c r="AY5" s="11">
        <v>0</v>
      </c>
      <c r="AZ5" s="11">
        <v>0</v>
      </c>
      <c r="BA5" s="11">
        <v>1</v>
      </c>
      <c r="BB5" s="11">
        <v>0</v>
      </c>
      <c r="BC5" s="11">
        <v>0</v>
      </c>
      <c r="BD5" s="11">
        <v>0</v>
      </c>
      <c r="BE5" s="11">
        <v>0</v>
      </c>
      <c r="BF5" s="11">
        <v>0</v>
      </c>
      <c r="BG5" s="11">
        <v>0</v>
      </c>
      <c r="BH5" s="11">
        <v>0</v>
      </c>
      <c r="BI5" s="11">
        <v>0</v>
      </c>
      <c r="BJ5" s="11">
        <v>0</v>
      </c>
      <c r="BK5" s="11">
        <v>0</v>
      </c>
      <c r="BL5" s="11">
        <v>0</v>
      </c>
      <c r="BM5" s="11">
        <v>0</v>
      </c>
      <c r="BN5" s="11">
        <v>0</v>
      </c>
      <c r="BO5" s="11">
        <v>0</v>
      </c>
      <c r="BP5" s="11">
        <v>0</v>
      </c>
      <c r="BQ5" s="11">
        <v>0</v>
      </c>
      <c r="BR5" s="11">
        <v>0</v>
      </c>
      <c r="BS5" s="11">
        <v>0</v>
      </c>
      <c r="BT5" s="11">
        <v>1</v>
      </c>
      <c r="BU5" s="32">
        <f t="shared" ref="BU5:BU63" si="0">IF(OR(ISNUMBER(SEARCH("hydroxymelatonin", $A6)), ISNUMBER(SEARCH("hydroxymelatonin", $C6))),1,0)</f>
        <v>0</v>
      </c>
      <c r="BV5" s="32">
        <f t="shared" ref="BV5:BV63" si="1">IF(OR(ISNUMBER(SEARCH("3-OHM", $A6)),ISNUMBER(SEARCH("3-OHM", $C6)),ISNUMBER(SEARCH("3-hydroxymelatonin", $A6)), ISNUMBER(SEARCH("3-hydroxymelatonin", $C6))),1,0)</f>
        <v>0</v>
      </c>
      <c r="BW5" s="32">
        <f t="shared" ref="BW5:BW63" si="2">IF(OR(ISNUMBER(SEARCH("2-OHM", $A6)),ISNUMBER(SEARCH("2-OHM", $C6)),ISNUMBER(SEARCH("2-hydroxymelatonin", $A6)), ISNUMBER(SEARCH("2-hydroxymelatonin", $C6))),1,0)</f>
        <v>0</v>
      </c>
      <c r="BX5" s="32">
        <f t="shared" ref="BX5:BX63" si="3">IF(OR(ISNUMBER(SEARCH("6-OHM", $A6)),ISNUMBER(SEARCH("6-OHM", $C6)),ISNUMBER(SEARCH("6-hydroxymelatonin", $A6)), ISNUMBER(SEARCH("6-hydroxymelatonin", $C6))),1,0)</f>
        <v>0</v>
      </c>
      <c r="BY5" s="32">
        <f t="shared" ref="BY5:BY63" si="4">IF(OR(ISNUMBER(SEARCH("4-OHM", $A6)),ISNUMBER(SEARCH("4-OHM", $C6)),ISNUMBER(SEARCH("4-hydroxymelatonin", $A6)), ISNUMBER(SEARCH("4-hydroxymelatonin", $C6))),1,0)</f>
        <v>0</v>
      </c>
      <c r="BZ5" s="32">
        <f t="shared" ref="BZ5:BZ63" si="5">IF(OR(ISNUMBER(SEARCH("cyclic hydroxymelatonin", $A6)),ISNUMBER(SEARCH("cyclic hydroxmelatonin", $C6)),ISNUMBER(SEARCH("cyclic 3-hydroxymelatonin", $A6)), ISNUMBER(SEARCH("cyclic 3-hydroxymelatonin", $C6))),1,0)</f>
        <v>0</v>
      </c>
      <c r="CA5" s="32">
        <f t="shared" ref="CA5:CA63" si="6">IF(OR(ISNUMBER(SEARCH("melatonin glucoronate", $A6)), ISNUMBER(SEARCH("melatonin glucoronate", $C6))),1,0)</f>
        <v>0</v>
      </c>
      <c r="CB5" s="32">
        <f t="shared" ref="CB5:CB63" si="7">IF(OR(ISNUMBER(SEARCH("AMIO", $A6)),ISNUMBER(SEARCH("AMIO", $C6)), ISNUMBER(SEARCH("2-acetamidoethyl-5methoxyindolin-2-one", $A6)), ISNUMBER(SEARCH("2-acetamidoethyl-5methoxyindolin-2-one", $C6))),1,0)</f>
        <v>0</v>
      </c>
      <c r="CC5" s="32">
        <f t="shared" ref="CC5:CC63" si="8">IF(OR(ISNUMBER(SEARCH("AMK", $A6)),ISNUMBER(SEARCH("AMK", $C6)), ISNUMBER(SEARCH("N-acetyl-5-methoxykynuramine", $A6)), ISNUMBER(SEARCH("N-acetyl-5-methoxykynuramine", $C6))),1,0)</f>
        <v>0</v>
      </c>
      <c r="CD5" s="32">
        <f t="shared" ref="CD5:CD63" si="9">IF(OR(ISNUMBER(SEARCH("AFMK", $A6)),ISNUMBER(SEARCH("AFMK", $C6)), ISNUMBER(SEARCH("N1-acetyl-N2-formyl-5-methoxykynuramine", $A6)), ISNUMBER(SEARCH("N1-acetyl-N2-formyl-5-methoxykynuramine", $C6))),1,0)</f>
        <v>0</v>
      </c>
      <c r="CE5" s="32">
        <f t="shared" ref="CE5:CE63" si="10">IF(OR(ISNUMBER(SEARCH("2,3-dihydroxymelatonin", $A6)), ISNUMBER(SEARCH("2,3-dihydroxymelatonin", $C6))),1,0)</f>
        <v>0</v>
      </c>
      <c r="CF5" s="32">
        <f t="shared" ref="CF5:CF63" si="11">IF(OR(ISNUMBER(SEARCH("5-MIAA", $A6)),ISNUMBER(SEARCH("5-MIAA", $C6)), ISNUMBER(SEARCH("5-methoxyindole-3-acetic acid", $A6)), ISNUMBER(SEARCH("5-methoxyindole-3-acetic acid", $C6))),1,0)</f>
        <v>0</v>
      </c>
      <c r="CG5" s="32">
        <f t="shared" ref="CG5:CG63" si="12">IF(OR(ISNUMBER(SEARCH("5-ML", $A6)),ISNUMBER(SEARCH("5-ML", $C6)), ISNUMBER(SEARCH("5-methoxytryptophol", $A6)), ISNUMBER(SEARCH("5-methoxytryptophol", $C6))),1,0)</f>
        <v>0</v>
      </c>
      <c r="CH5" s="32">
        <f t="shared" ref="CH5:CH63" si="13">IF(OR(ISNUMBER(SEARCH("5-MT", $A6)),ISNUMBER(SEARCH("5-MT", $C6)), ISNUMBER(SEARCH("5-methoxytryptamine", $A6)), ISNUMBER(SEARCH("2-acetamidoethyl-5methoxyindolin-2-one", $C6))),1,0)</f>
        <v>0</v>
      </c>
      <c r="CI5" s="32">
        <f t="shared" ref="CI5:CI63" si="14">IF(OR(ISNUMBER(SEARCH("5-methoxy-1H-indole-3-carbaldehyde", $A6)), ISNUMBER(SEARCH("5-methoxy-1H-indole-3-carbaldehyde", $C6))),1,0)</f>
        <v>0</v>
      </c>
      <c r="CJ5" s="32">
        <f t="shared" ref="CJ5:CJ63" si="15">IF(OR(ISNUMBER(SEARCH("conjugate", $A6)), ISNUMBER(SEARCH("conjugate", $C6))),1,0)</f>
        <v>0</v>
      </c>
      <c r="CK5" s="22">
        <v>0</v>
      </c>
      <c r="CL5" s="22">
        <v>0</v>
      </c>
      <c r="CM5" s="22">
        <v>0</v>
      </c>
      <c r="CN5" s="22">
        <v>0</v>
      </c>
      <c r="CO5" s="22">
        <v>0</v>
      </c>
      <c r="CP5" s="19">
        <v>0</v>
      </c>
      <c r="CQ5" s="19">
        <v>0</v>
      </c>
      <c r="CR5" s="19">
        <v>0</v>
      </c>
      <c r="CS5" s="19">
        <v>0</v>
      </c>
      <c r="CT5" s="19">
        <v>0</v>
      </c>
      <c r="CU5" s="19">
        <v>0</v>
      </c>
      <c r="CV5" s="19">
        <v>0</v>
      </c>
      <c r="CW5">
        <v>1</v>
      </c>
      <c r="CX5">
        <v>1</v>
      </c>
      <c r="CY5">
        <v>0</v>
      </c>
      <c r="CZ5">
        <v>0</v>
      </c>
      <c r="DA5">
        <v>0</v>
      </c>
      <c r="DB5">
        <v>0</v>
      </c>
      <c r="DC5">
        <v>0</v>
      </c>
      <c r="DD5">
        <v>0</v>
      </c>
      <c r="DE5">
        <v>0</v>
      </c>
      <c r="DF5">
        <v>0</v>
      </c>
      <c r="DG5">
        <v>0</v>
      </c>
      <c r="DH5">
        <v>0</v>
      </c>
      <c r="DI5">
        <v>0</v>
      </c>
      <c r="DJ5">
        <v>0</v>
      </c>
      <c r="DK5">
        <v>0</v>
      </c>
      <c r="DL5">
        <v>0</v>
      </c>
      <c r="DM5">
        <v>0</v>
      </c>
      <c r="DN5">
        <v>0</v>
      </c>
      <c r="DO5">
        <v>0</v>
      </c>
      <c r="DP5">
        <v>0</v>
      </c>
      <c r="DQ5">
        <v>0</v>
      </c>
      <c r="DR5">
        <v>0</v>
      </c>
      <c r="DS5">
        <v>0</v>
      </c>
      <c r="DT5">
        <v>0</v>
      </c>
      <c r="DU5">
        <v>0</v>
      </c>
      <c r="DV5">
        <v>0</v>
      </c>
      <c r="DW5">
        <v>0</v>
      </c>
      <c r="DX5">
        <v>0</v>
      </c>
      <c r="DY5">
        <v>0</v>
      </c>
      <c r="DZ5">
        <v>1</v>
      </c>
      <c r="EA5">
        <v>0</v>
      </c>
      <c r="EB5" t="s">
        <v>693</v>
      </c>
      <c r="EC5">
        <v>117</v>
      </c>
      <c r="ED5">
        <v>1</v>
      </c>
      <c r="EE5">
        <v>1</v>
      </c>
      <c r="EF5">
        <v>14</v>
      </c>
      <c r="EG5">
        <v>14</v>
      </c>
      <c r="EH5" t="s">
        <v>784</v>
      </c>
      <c r="EJ5" t="s">
        <v>852</v>
      </c>
      <c r="EK5" t="s">
        <v>1026</v>
      </c>
      <c r="EL5" t="s">
        <v>1027</v>
      </c>
      <c r="EM5" t="s">
        <v>1028</v>
      </c>
      <c r="EP5" t="s">
        <v>1295</v>
      </c>
      <c r="EQ5" t="s">
        <v>220</v>
      </c>
      <c r="ER5" t="s">
        <v>1307</v>
      </c>
      <c r="ES5" t="s">
        <v>1308</v>
      </c>
      <c r="ET5" t="s">
        <v>1345</v>
      </c>
      <c r="EU5" t="s">
        <v>1346</v>
      </c>
      <c r="EV5" t="s">
        <v>120</v>
      </c>
      <c r="EW5">
        <v>2021</v>
      </c>
      <c r="EX5">
        <v>26</v>
      </c>
      <c r="EY5">
        <v>1</v>
      </c>
      <c r="FA5">
        <v>9</v>
      </c>
      <c r="FB5" t="s">
        <v>1392</v>
      </c>
      <c r="FC5" t="s">
        <v>1392</v>
      </c>
      <c r="FD5" t="s">
        <v>1445</v>
      </c>
      <c r="FE5">
        <v>33288031</v>
      </c>
    </row>
    <row r="6" spans="1:161">
      <c r="A6" t="s">
        <v>405</v>
      </c>
      <c r="B6" t="s">
        <v>330</v>
      </c>
      <c r="C6" t="s">
        <v>519</v>
      </c>
      <c r="D6" t="s">
        <v>299</v>
      </c>
      <c r="E6">
        <v>2020</v>
      </c>
      <c r="F6" t="s">
        <v>608</v>
      </c>
      <c r="G6" s="15" t="s">
        <v>1539</v>
      </c>
      <c r="H6" s="15" t="s">
        <v>1540</v>
      </c>
      <c r="I6" s="16">
        <v>2</v>
      </c>
      <c r="J6" s="25">
        <v>0</v>
      </c>
      <c r="K6" s="25">
        <v>1</v>
      </c>
      <c r="L6" s="25">
        <v>1</v>
      </c>
      <c r="M6" s="11">
        <v>0</v>
      </c>
      <c r="N6" s="11">
        <v>1</v>
      </c>
      <c r="O6" s="11">
        <v>0</v>
      </c>
      <c r="P6" s="11">
        <v>0</v>
      </c>
      <c r="Q6" s="11">
        <v>1</v>
      </c>
      <c r="R6" s="11">
        <v>0</v>
      </c>
      <c r="S6" s="11">
        <v>0</v>
      </c>
      <c r="T6" s="11">
        <v>0</v>
      </c>
      <c r="U6" s="11">
        <v>0</v>
      </c>
      <c r="V6" s="11">
        <v>0</v>
      </c>
      <c r="W6" s="11">
        <v>0</v>
      </c>
      <c r="X6" s="11">
        <v>0</v>
      </c>
      <c r="Y6" s="11">
        <v>0</v>
      </c>
      <c r="Z6" s="11">
        <v>1</v>
      </c>
      <c r="AA6" s="11">
        <v>0</v>
      </c>
      <c r="AB6" s="11">
        <v>0</v>
      </c>
      <c r="AC6" s="11">
        <v>0</v>
      </c>
      <c r="AD6" s="11">
        <v>0</v>
      </c>
      <c r="AE6" s="11">
        <v>0</v>
      </c>
      <c r="AF6" s="11">
        <v>0</v>
      </c>
      <c r="AG6" s="11">
        <v>0</v>
      </c>
      <c r="AH6" s="11">
        <v>0</v>
      </c>
      <c r="AI6" s="11">
        <v>1</v>
      </c>
      <c r="AJ6" s="11">
        <v>1</v>
      </c>
      <c r="AK6" s="11">
        <v>0</v>
      </c>
      <c r="AL6" s="11">
        <v>0</v>
      </c>
      <c r="AM6" s="11">
        <v>0</v>
      </c>
      <c r="AN6" s="11">
        <v>0</v>
      </c>
      <c r="AO6" s="11">
        <v>0</v>
      </c>
      <c r="AP6" s="11">
        <v>0</v>
      </c>
      <c r="AQ6" s="11">
        <v>0</v>
      </c>
      <c r="AR6" s="11">
        <v>0</v>
      </c>
      <c r="AS6" s="11">
        <v>0</v>
      </c>
      <c r="AT6" s="11">
        <v>0</v>
      </c>
      <c r="AU6" s="11">
        <v>0</v>
      </c>
      <c r="AV6" s="11">
        <v>0</v>
      </c>
      <c r="AW6" s="11">
        <v>0</v>
      </c>
      <c r="AX6" s="11">
        <v>1</v>
      </c>
      <c r="AY6" s="11">
        <v>1</v>
      </c>
      <c r="AZ6" s="11">
        <v>0</v>
      </c>
      <c r="BA6" s="11">
        <v>0</v>
      </c>
      <c r="BB6" s="11">
        <v>0</v>
      </c>
      <c r="BC6" s="11">
        <v>0</v>
      </c>
      <c r="BD6" s="11">
        <v>1</v>
      </c>
      <c r="BE6" s="11">
        <v>1</v>
      </c>
      <c r="BF6" s="11">
        <v>1</v>
      </c>
      <c r="BG6" s="11">
        <v>1</v>
      </c>
      <c r="BH6" s="11">
        <v>1</v>
      </c>
      <c r="BI6" s="11">
        <v>1</v>
      </c>
      <c r="BJ6" s="11">
        <v>1</v>
      </c>
      <c r="BK6" s="11">
        <v>0</v>
      </c>
      <c r="BL6" s="11">
        <v>1</v>
      </c>
      <c r="BM6" s="11">
        <v>1</v>
      </c>
      <c r="BN6" s="11">
        <v>1</v>
      </c>
      <c r="BO6" s="11">
        <v>0</v>
      </c>
      <c r="BP6" s="11">
        <v>0</v>
      </c>
      <c r="BQ6" s="11">
        <v>0</v>
      </c>
      <c r="BR6" s="11">
        <v>0</v>
      </c>
      <c r="BS6" s="11">
        <v>0</v>
      </c>
      <c r="BT6" s="11">
        <v>0</v>
      </c>
      <c r="BU6" s="32">
        <f>IF(OR(ISNUMBER( SEARCH("hydroxymelatonin",#REF!)), ISNUMBER( SEARCH("hydroxymelatonin",#REF!))),1,0)</f>
        <v>0</v>
      </c>
      <c r="BV6" s="32">
        <f>IF(OR(ISNUMBER( SEARCH("3-OHM",#REF!)),ISNUMBER( SEARCH("3-OHM",#REF!)),ISNUMBER( SEARCH("3-hydroxymelatonin",#REF!)), ISNUMBER( SEARCH("3-hydroxymelatonin",#REF!))),1,0)</f>
        <v>0</v>
      </c>
      <c r="BW6" s="32">
        <f>IF(OR(ISNUMBER( SEARCH("2-OHM",#REF!)),ISNUMBER( SEARCH("2-OHM",#REF!)),ISNUMBER( SEARCH("2-hydroxymelatonin",#REF!)), ISNUMBER( SEARCH("2-hydroxymelatonin",#REF!))),1,0)</f>
        <v>0</v>
      </c>
      <c r="BX6" s="32">
        <f>IF(OR(ISNUMBER( SEARCH("6-OHM",#REF!)),ISNUMBER( SEARCH("6-OHM",#REF!)),ISNUMBER( SEARCH("6-hydroxymelatonin",#REF!)), ISNUMBER( SEARCH("6-hydroxymelatonin",#REF!))),1,0)</f>
        <v>0</v>
      </c>
      <c r="BY6" s="32">
        <f>IF(OR(ISNUMBER( SEARCH("4-OHM",#REF!)),ISNUMBER( SEARCH("4-OHM",#REF!)),ISNUMBER( SEARCH("4-hydroxymelatonin",#REF!)), ISNUMBER( SEARCH("4-hydroxymelatonin",#REF!))),1,0)</f>
        <v>0</v>
      </c>
      <c r="BZ6" s="32">
        <f>IF(OR(ISNUMBER( SEARCH("cyclic hydroxymelatonin",#REF!)),ISNUMBER( SEARCH("cyclic hydroxmelatonin",#REF!)),ISNUMBER( SEARCH("cyclic 3-hydroxymelatonin",#REF!)), ISNUMBER( SEARCH("cyclic 3-hydroxymelatonin",#REF!))),1,0)</f>
        <v>0</v>
      </c>
      <c r="CA6" s="32">
        <f>IF(OR(ISNUMBER( SEARCH("melatonin glucoronate",#REF!)), ISNUMBER( SEARCH("melatonin glucoronate",#REF!))),1,0)</f>
        <v>0</v>
      </c>
      <c r="CB6" s="32">
        <f>IF(OR(ISNUMBER( SEARCH("AMIO",#REF!)),ISNUMBER( SEARCH("AMIO",#REF!)), ISNUMBER( SEARCH("2-acetamidoethyl-5methoxyindolin-2-one",#REF!)), ISNUMBER( SEARCH("2-acetamidoethyl-5methoxyindolin-2-one",#REF!))),1,0)</f>
        <v>0</v>
      </c>
      <c r="CC6" s="32">
        <f>IF(OR(ISNUMBER( SEARCH("AMK",#REF!)),ISNUMBER( SEARCH("AMK",#REF!)), ISNUMBER( SEARCH("N-acetyl-5-methoxykynuramine",#REF!)), ISNUMBER( SEARCH("N-acetyl-5-methoxykynuramine",#REF!))),1,0)</f>
        <v>0</v>
      </c>
      <c r="CD6" s="32">
        <f>IF(OR(ISNUMBER( SEARCH("AFMK",#REF!)),ISNUMBER( SEARCH("AFMK",#REF!)), ISNUMBER( SEARCH("N1-acetyl-N2-formyl-5-methoxykynuramine",#REF!)), ISNUMBER( SEARCH("N1-acetyl-N2-formyl-5-methoxykynuramine",#REF!))),1,0)</f>
        <v>0</v>
      </c>
      <c r="CE6" s="32">
        <f>IF(OR(ISNUMBER( SEARCH("2,3-dihydroxymelatonin",#REF!)), ISNUMBER( SEARCH("2,3-dihydroxymelatonin",#REF!))),1,0)</f>
        <v>0</v>
      </c>
      <c r="CF6" s="32">
        <f>IF(OR(ISNUMBER( SEARCH("5-MIAA",#REF!)),ISNUMBER( SEARCH("5-MIAA",#REF!)), ISNUMBER( SEARCH("5-methoxyindole-3-acetic acid",#REF!)), ISNUMBER( SEARCH("5-methoxyindole-3-acetic acid",#REF!))),1,0)</f>
        <v>0</v>
      </c>
      <c r="CG6" s="32">
        <f>IF(OR(ISNUMBER( SEARCH("5-ML",#REF!)),ISNUMBER( SEARCH("5-ML",#REF!)), ISNUMBER( SEARCH("5-methoxytryptophol",#REF!)), ISNUMBER( SEARCH("5-methoxytryptophol",#REF!))),1,0)</f>
        <v>0</v>
      </c>
      <c r="CH6" s="32">
        <f>IF(OR(ISNUMBER( SEARCH("5-MT",#REF!)),ISNUMBER( SEARCH("5-MT",#REF!)), ISNUMBER( SEARCH("5-methoxytryptamine",#REF!)), ISNUMBER( SEARCH("2-acetamidoethyl-5methoxyindolin-2-one",#REF!))),1,0)</f>
        <v>0</v>
      </c>
      <c r="CI6" s="32">
        <f>IF(OR(ISNUMBER( SEARCH("5-methoxy-1H-indole-3-carbaldehyde",#REF!)), ISNUMBER( SEARCH("5-methoxy-1H-indole-3-carbaldehyde",#REF!))),1,0)</f>
        <v>0</v>
      </c>
      <c r="CJ6" s="32">
        <f>IF(OR(ISNUMBER( SEARCH("conjugate",#REF!)), ISNUMBER( SEARCH("conjugate",#REF!))),1,0)</f>
        <v>0</v>
      </c>
      <c r="CK6" s="22">
        <v>0</v>
      </c>
      <c r="CL6" s="22">
        <v>0</v>
      </c>
      <c r="CM6" s="22">
        <v>0</v>
      </c>
      <c r="CN6" s="22">
        <v>0</v>
      </c>
      <c r="CO6" s="22">
        <v>0</v>
      </c>
      <c r="CP6" s="19">
        <v>0</v>
      </c>
      <c r="CQ6" s="19">
        <v>0</v>
      </c>
      <c r="CR6" s="19">
        <v>0</v>
      </c>
      <c r="CS6" s="19">
        <v>0</v>
      </c>
      <c r="CT6" s="19">
        <v>0</v>
      </c>
      <c r="CU6" s="19">
        <v>0</v>
      </c>
      <c r="CV6" s="19">
        <v>0</v>
      </c>
      <c r="CW6">
        <v>0</v>
      </c>
      <c r="CX6">
        <v>0</v>
      </c>
      <c r="CY6">
        <v>0</v>
      </c>
      <c r="CZ6">
        <v>0</v>
      </c>
      <c r="DA6">
        <v>0</v>
      </c>
      <c r="DB6">
        <v>0</v>
      </c>
      <c r="DC6">
        <v>0</v>
      </c>
      <c r="DD6">
        <v>0</v>
      </c>
      <c r="DE6">
        <v>0</v>
      </c>
      <c r="DF6">
        <v>0</v>
      </c>
      <c r="DG6">
        <v>0</v>
      </c>
      <c r="DH6">
        <v>0</v>
      </c>
      <c r="DI6">
        <v>0</v>
      </c>
      <c r="DJ6">
        <v>0</v>
      </c>
      <c r="DK6">
        <v>0</v>
      </c>
      <c r="DL6">
        <v>0</v>
      </c>
      <c r="DM6">
        <v>0</v>
      </c>
      <c r="DN6">
        <v>0</v>
      </c>
      <c r="DO6">
        <v>0</v>
      </c>
      <c r="DP6">
        <v>0</v>
      </c>
      <c r="DQ6">
        <v>0</v>
      </c>
      <c r="DR6">
        <v>0</v>
      </c>
      <c r="DS6">
        <v>0</v>
      </c>
      <c r="DT6">
        <v>0</v>
      </c>
      <c r="DU6">
        <v>0</v>
      </c>
      <c r="DV6">
        <v>0</v>
      </c>
      <c r="DW6">
        <v>0</v>
      </c>
      <c r="DX6">
        <v>0</v>
      </c>
      <c r="DY6">
        <v>0</v>
      </c>
      <c r="DZ6">
        <v>0</v>
      </c>
      <c r="EA6">
        <v>0</v>
      </c>
      <c r="EB6" t="s">
        <v>694</v>
      </c>
      <c r="EC6">
        <v>118</v>
      </c>
      <c r="ED6">
        <v>0</v>
      </c>
      <c r="EE6">
        <v>0</v>
      </c>
      <c r="EF6">
        <v>13</v>
      </c>
      <c r="EG6">
        <v>13</v>
      </c>
      <c r="EH6" t="s">
        <v>149</v>
      </c>
      <c r="EI6" t="s">
        <v>853</v>
      </c>
      <c r="EJ6" t="s">
        <v>854</v>
      </c>
      <c r="EK6" t="s">
        <v>1029</v>
      </c>
      <c r="EL6" t="s">
        <v>1030</v>
      </c>
      <c r="EM6" t="s">
        <v>144</v>
      </c>
      <c r="EN6" t="s">
        <v>1031</v>
      </c>
      <c r="EO6" t="s">
        <v>1032</v>
      </c>
      <c r="EP6" t="s">
        <v>128</v>
      </c>
      <c r="EQ6" t="s">
        <v>123</v>
      </c>
      <c r="ER6" t="s">
        <v>300</v>
      </c>
      <c r="ES6" t="s">
        <v>301</v>
      </c>
      <c r="ET6" t="s">
        <v>299</v>
      </c>
      <c r="EU6" t="s">
        <v>302</v>
      </c>
      <c r="FA6">
        <v>13</v>
      </c>
      <c r="FB6" t="s">
        <v>143</v>
      </c>
      <c r="FC6" t="s">
        <v>143</v>
      </c>
      <c r="FD6" t="s">
        <v>1446</v>
      </c>
      <c r="FE6">
        <v>32896490</v>
      </c>
    </row>
    <row r="7" spans="1:161">
      <c r="A7" t="s">
        <v>407</v>
      </c>
      <c r="B7" t="s">
        <v>332</v>
      </c>
      <c r="C7" t="s">
        <v>521</v>
      </c>
      <c r="D7" t="s">
        <v>183</v>
      </c>
      <c r="E7">
        <v>2020</v>
      </c>
      <c r="F7" t="s">
        <v>610</v>
      </c>
      <c r="G7" s="15" t="s">
        <v>1541</v>
      </c>
      <c r="H7" s="15" t="s">
        <v>1542</v>
      </c>
      <c r="I7" s="16">
        <v>14</v>
      </c>
      <c r="J7" s="25">
        <v>0</v>
      </c>
      <c r="K7" s="25">
        <v>1</v>
      </c>
      <c r="L7" s="25">
        <v>1</v>
      </c>
      <c r="M7" s="11">
        <v>0</v>
      </c>
      <c r="N7" s="11">
        <v>0</v>
      </c>
      <c r="O7" s="11">
        <v>0</v>
      </c>
      <c r="P7" s="11">
        <v>0</v>
      </c>
      <c r="Q7" s="11">
        <v>1</v>
      </c>
      <c r="R7" s="11">
        <v>0</v>
      </c>
      <c r="S7" s="11">
        <v>0</v>
      </c>
      <c r="T7" s="11">
        <v>0</v>
      </c>
      <c r="U7" s="11">
        <v>0</v>
      </c>
      <c r="V7" s="11">
        <v>0</v>
      </c>
      <c r="W7" s="11">
        <v>0</v>
      </c>
      <c r="X7" s="11">
        <v>1</v>
      </c>
      <c r="Y7" s="11">
        <v>1</v>
      </c>
      <c r="Z7" s="11">
        <v>1</v>
      </c>
      <c r="AA7" s="11">
        <v>0</v>
      </c>
      <c r="AB7" s="11">
        <v>0</v>
      </c>
      <c r="AC7" s="11">
        <v>1</v>
      </c>
      <c r="AD7" s="11">
        <v>1</v>
      </c>
      <c r="AE7" s="11">
        <v>1</v>
      </c>
      <c r="AF7" s="11">
        <v>0</v>
      </c>
      <c r="AG7" s="11">
        <v>1</v>
      </c>
      <c r="AH7" s="11">
        <v>0</v>
      </c>
      <c r="AI7" s="11">
        <v>1</v>
      </c>
      <c r="AJ7" s="11">
        <v>1</v>
      </c>
      <c r="AK7" s="11">
        <v>0</v>
      </c>
      <c r="AL7" s="11">
        <v>0</v>
      </c>
      <c r="AM7" s="11">
        <v>0</v>
      </c>
      <c r="AN7" s="11">
        <v>0</v>
      </c>
      <c r="AO7" s="11">
        <v>0</v>
      </c>
      <c r="AP7" s="11">
        <v>0</v>
      </c>
      <c r="AQ7" s="11">
        <v>0</v>
      </c>
      <c r="AR7" s="11">
        <v>0</v>
      </c>
      <c r="AS7" s="11">
        <v>0</v>
      </c>
      <c r="AT7" s="11">
        <v>1</v>
      </c>
      <c r="AU7" s="11">
        <v>0</v>
      </c>
      <c r="AV7" s="11">
        <v>0</v>
      </c>
      <c r="AW7" s="11">
        <v>0</v>
      </c>
      <c r="AX7" s="11">
        <v>1</v>
      </c>
      <c r="AY7" s="11">
        <v>0</v>
      </c>
      <c r="AZ7" s="11">
        <v>0</v>
      </c>
      <c r="BA7" s="11">
        <v>0</v>
      </c>
      <c r="BB7" s="11">
        <v>0</v>
      </c>
      <c r="BC7" s="11">
        <v>0</v>
      </c>
      <c r="BD7" s="11">
        <v>0</v>
      </c>
      <c r="BE7" s="11">
        <v>0</v>
      </c>
      <c r="BF7" s="11">
        <v>0</v>
      </c>
      <c r="BG7" s="11">
        <v>0</v>
      </c>
      <c r="BH7" s="11">
        <v>0</v>
      </c>
      <c r="BI7" s="11">
        <v>0</v>
      </c>
      <c r="BJ7" s="11">
        <v>0</v>
      </c>
      <c r="BK7" s="11">
        <v>0</v>
      </c>
      <c r="BL7" s="11">
        <v>0</v>
      </c>
      <c r="BM7" s="11">
        <v>0</v>
      </c>
      <c r="BN7" s="11">
        <v>0</v>
      </c>
      <c r="BO7" s="11">
        <v>0</v>
      </c>
      <c r="BP7" s="11">
        <v>0</v>
      </c>
      <c r="BQ7" s="11">
        <v>0</v>
      </c>
      <c r="BR7" s="11">
        <v>0</v>
      </c>
      <c r="BS7" s="11">
        <v>0</v>
      </c>
      <c r="BT7" s="11">
        <v>0</v>
      </c>
      <c r="BU7" s="32">
        <f t="shared" si="0"/>
        <v>0</v>
      </c>
      <c r="BV7" s="32">
        <f t="shared" si="1"/>
        <v>0</v>
      </c>
      <c r="BW7" s="32">
        <f t="shared" si="2"/>
        <v>0</v>
      </c>
      <c r="BX7" s="32">
        <f t="shared" si="3"/>
        <v>0</v>
      </c>
      <c r="BY7" s="32">
        <f t="shared" si="4"/>
        <v>0</v>
      </c>
      <c r="BZ7" s="32">
        <f t="shared" si="5"/>
        <v>0</v>
      </c>
      <c r="CA7" s="32">
        <f t="shared" si="6"/>
        <v>0</v>
      </c>
      <c r="CB7" s="32">
        <f t="shared" si="7"/>
        <v>0</v>
      </c>
      <c r="CC7" s="32">
        <f t="shared" si="8"/>
        <v>0</v>
      </c>
      <c r="CD7" s="32">
        <f t="shared" si="9"/>
        <v>0</v>
      </c>
      <c r="CE7" s="32">
        <f t="shared" si="10"/>
        <v>0</v>
      </c>
      <c r="CF7" s="32">
        <f t="shared" si="11"/>
        <v>0</v>
      </c>
      <c r="CG7" s="32">
        <f t="shared" si="12"/>
        <v>0</v>
      </c>
      <c r="CH7" s="32">
        <f t="shared" si="13"/>
        <v>0</v>
      </c>
      <c r="CI7" s="32">
        <f t="shared" si="14"/>
        <v>0</v>
      </c>
      <c r="CJ7" s="32">
        <f t="shared" si="15"/>
        <v>0</v>
      </c>
      <c r="CK7" s="22">
        <v>0</v>
      </c>
      <c r="CL7" s="22">
        <v>0</v>
      </c>
      <c r="CM7" s="22">
        <v>0</v>
      </c>
      <c r="CN7" s="22">
        <v>0</v>
      </c>
      <c r="CO7" s="22">
        <v>0</v>
      </c>
      <c r="CP7" s="19">
        <v>0</v>
      </c>
      <c r="CQ7" s="19">
        <v>0</v>
      </c>
      <c r="CR7" s="19">
        <v>0</v>
      </c>
      <c r="CS7" s="19">
        <v>0</v>
      </c>
      <c r="CT7" s="19">
        <v>0</v>
      </c>
      <c r="CU7" s="19">
        <v>0</v>
      </c>
      <c r="CV7" s="19">
        <v>0</v>
      </c>
      <c r="CW7">
        <v>0</v>
      </c>
      <c r="CX7">
        <v>0</v>
      </c>
      <c r="CY7">
        <v>0</v>
      </c>
      <c r="CZ7">
        <v>0</v>
      </c>
      <c r="DA7">
        <v>0</v>
      </c>
      <c r="DB7">
        <v>0</v>
      </c>
      <c r="DC7">
        <v>0</v>
      </c>
      <c r="DD7">
        <v>0</v>
      </c>
      <c r="DE7">
        <v>0</v>
      </c>
      <c r="DF7">
        <v>0</v>
      </c>
      <c r="DG7">
        <v>0</v>
      </c>
      <c r="DH7">
        <v>0</v>
      </c>
      <c r="DI7">
        <v>0</v>
      </c>
      <c r="DJ7">
        <v>0</v>
      </c>
      <c r="DK7">
        <v>0</v>
      </c>
      <c r="DL7">
        <v>0</v>
      </c>
      <c r="DM7">
        <v>0</v>
      </c>
      <c r="DN7">
        <v>0</v>
      </c>
      <c r="DO7">
        <v>0</v>
      </c>
      <c r="DP7">
        <v>0</v>
      </c>
      <c r="DQ7">
        <v>0</v>
      </c>
      <c r="DR7">
        <v>0</v>
      </c>
      <c r="DS7">
        <v>0</v>
      </c>
      <c r="DT7">
        <v>0</v>
      </c>
      <c r="DU7">
        <v>0</v>
      </c>
      <c r="DV7">
        <v>0</v>
      </c>
      <c r="DW7">
        <v>0</v>
      </c>
      <c r="DX7">
        <v>0</v>
      </c>
      <c r="DY7">
        <v>0</v>
      </c>
      <c r="DZ7">
        <v>0</v>
      </c>
      <c r="EA7">
        <v>0</v>
      </c>
      <c r="EB7" t="s">
        <v>696</v>
      </c>
      <c r="EC7">
        <v>132</v>
      </c>
      <c r="ED7">
        <v>0</v>
      </c>
      <c r="EE7">
        <v>0</v>
      </c>
      <c r="EF7">
        <v>1</v>
      </c>
      <c r="EG7">
        <v>1</v>
      </c>
      <c r="EH7" t="s">
        <v>786</v>
      </c>
      <c r="EI7" t="s">
        <v>857</v>
      </c>
      <c r="EJ7" t="s">
        <v>858</v>
      </c>
      <c r="EK7" t="s">
        <v>1036</v>
      </c>
      <c r="EL7" t="s">
        <v>1037</v>
      </c>
      <c r="EM7" t="s">
        <v>1038</v>
      </c>
      <c r="EN7" t="s">
        <v>1039</v>
      </c>
      <c r="EO7" t="s">
        <v>1040</v>
      </c>
      <c r="EP7" t="s">
        <v>184</v>
      </c>
      <c r="EQ7" t="s">
        <v>185</v>
      </c>
      <c r="ES7" t="s">
        <v>186</v>
      </c>
      <c r="ET7" t="s">
        <v>183</v>
      </c>
      <c r="EU7" t="s">
        <v>187</v>
      </c>
      <c r="EV7" t="s">
        <v>146</v>
      </c>
      <c r="EW7">
        <v>2020</v>
      </c>
      <c r="EX7">
        <v>25</v>
      </c>
      <c r="EY7">
        <v>22</v>
      </c>
      <c r="FA7">
        <v>11</v>
      </c>
      <c r="FB7" t="s">
        <v>1395</v>
      </c>
      <c r="FC7" t="s">
        <v>1396</v>
      </c>
      <c r="FD7" t="s">
        <v>1448</v>
      </c>
      <c r="FE7">
        <v>33164592</v>
      </c>
    </row>
    <row r="8" spans="1:161">
      <c r="A8" t="s">
        <v>408</v>
      </c>
      <c r="B8" t="s">
        <v>333</v>
      </c>
      <c r="C8" t="s">
        <v>522</v>
      </c>
      <c r="D8" t="s">
        <v>308</v>
      </c>
      <c r="E8">
        <v>2020</v>
      </c>
      <c r="F8" t="s">
        <v>611</v>
      </c>
      <c r="G8" s="15" t="s">
        <v>1543</v>
      </c>
      <c r="H8" s="15" t="s">
        <v>1544</v>
      </c>
      <c r="I8" s="16">
        <v>3</v>
      </c>
      <c r="J8" s="25">
        <v>0</v>
      </c>
      <c r="K8" s="25">
        <v>1</v>
      </c>
      <c r="L8" s="25">
        <v>1</v>
      </c>
      <c r="M8" s="11">
        <v>0</v>
      </c>
      <c r="N8" s="11">
        <v>1</v>
      </c>
      <c r="O8" s="11">
        <v>0</v>
      </c>
      <c r="P8" s="11">
        <v>0</v>
      </c>
      <c r="Q8" s="11">
        <v>0</v>
      </c>
      <c r="R8" s="11">
        <v>0</v>
      </c>
      <c r="S8" s="11">
        <v>0</v>
      </c>
      <c r="T8" s="11">
        <v>0</v>
      </c>
      <c r="U8" s="11">
        <v>0</v>
      </c>
      <c r="V8" s="11">
        <v>0</v>
      </c>
      <c r="W8" s="11">
        <v>1</v>
      </c>
      <c r="X8" s="11">
        <v>1</v>
      </c>
      <c r="Y8" s="11">
        <v>1</v>
      </c>
      <c r="Z8" s="11">
        <v>1</v>
      </c>
      <c r="AA8" s="11">
        <v>0</v>
      </c>
      <c r="AB8" s="11">
        <v>1</v>
      </c>
      <c r="AC8" s="11">
        <v>0</v>
      </c>
      <c r="AD8" s="11">
        <v>0</v>
      </c>
      <c r="AE8" s="11">
        <v>0</v>
      </c>
      <c r="AF8" s="11">
        <v>0</v>
      </c>
      <c r="AG8" s="11">
        <v>0</v>
      </c>
      <c r="AH8" s="11">
        <v>0</v>
      </c>
      <c r="AI8" s="11">
        <v>1</v>
      </c>
      <c r="AJ8" s="11">
        <v>1</v>
      </c>
      <c r="AK8" s="11">
        <v>0</v>
      </c>
      <c r="AL8" s="11">
        <v>0</v>
      </c>
      <c r="AM8" s="11">
        <v>0</v>
      </c>
      <c r="AN8" s="11">
        <v>0</v>
      </c>
      <c r="AO8" s="11">
        <v>0</v>
      </c>
      <c r="AP8" s="11">
        <v>0</v>
      </c>
      <c r="AQ8" s="11">
        <v>0</v>
      </c>
      <c r="AR8" s="11">
        <v>1</v>
      </c>
      <c r="AS8" s="11">
        <v>0</v>
      </c>
      <c r="AT8" s="11">
        <v>0</v>
      </c>
      <c r="AU8" s="11">
        <v>0</v>
      </c>
      <c r="AV8" s="11">
        <v>1</v>
      </c>
      <c r="AW8" s="11">
        <v>0</v>
      </c>
      <c r="AX8" s="11">
        <v>0</v>
      </c>
      <c r="AY8" s="11">
        <v>0</v>
      </c>
      <c r="AZ8" s="11">
        <v>1</v>
      </c>
      <c r="BA8" s="11">
        <v>0</v>
      </c>
      <c r="BB8" s="11">
        <v>0</v>
      </c>
      <c r="BC8" s="11">
        <v>0</v>
      </c>
      <c r="BD8" s="11">
        <v>0</v>
      </c>
      <c r="BE8" s="11">
        <v>0</v>
      </c>
      <c r="BF8" s="11">
        <v>0</v>
      </c>
      <c r="BG8" s="11">
        <v>0</v>
      </c>
      <c r="BH8" s="11">
        <v>0</v>
      </c>
      <c r="BI8" s="11">
        <v>0</v>
      </c>
      <c r="BJ8" s="11">
        <v>0</v>
      </c>
      <c r="BK8" s="11">
        <v>0</v>
      </c>
      <c r="BL8" s="11">
        <v>0</v>
      </c>
      <c r="BM8" s="11">
        <v>0</v>
      </c>
      <c r="BN8" s="11">
        <v>0</v>
      </c>
      <c r="BO8" s="11">
        <v>0</v>
      </c>
      <c r="BP8" s="11">
        <v>0</v>
      </c>
      <c r="BQ8" s="11">
        <v>0</v>
      </c>
      <c r="BR8" s="11">
        <v>0</v>
      </c>
      <c r="BS8" s="11">
        <v>0</v>
      </c>
      <c r="BT8" s="11">
        <v>0</v>
      </c>
      <c r="BU8" s="32">
        <f t="shared" si="0"/>
        <v>0</v>
      </c>
      <c r="BV8" s="32">
        <f t="shared" si="1"/>
        <v>0</v>
      </c>
      <c r="BW8" s="32">
        <f t="shared" si="2"/>
        <v>0</v>
      </c>
      <c r="BX8" s="32">
        <f t="shared" si="3"/>
        <v>0</v>
      </c>
      <c r="BY8" s="32">
        <f t="shared" si="4"/>
        <v>0</v>
      </c>
      <c r="BZ8" s="32">
        <f t="shared" si="5"/>
        <v>0</v>
      </c>
      <c r="CA8" s="32">
        <f t="shared" si="6"/>
        <v>0</v>
      </c>
      <c r="CB8" s="32">
        <f t="shared" si="7"/>
        <v>0</v>
      </c>
      <c r="CC8" s="32">
        <f t="shared" si="8"/>
        <v>0</v>
      </c>
      <c r="CD8" s="32">
        <f t="shared" si="9"/>
        <v>0</v>
      </c>
      <c r="CE8" s="32">
        <f t="shared" si="10"/>
        <v>0</v>
      </c>
      <c r="CF8" s="32">
        <f t="shared" si="11"/>
        <v>0</v>
      </c>
      <c r="CG8" s="32">
        <f t="shared" si="12"/>
        <v>0</v>
      </c>
      <c r="CH8" s="32">
        <f t="shared" si="13"/>
        <v>0</v>
      </c>
      <c r="CI8" s="32">
        <f t="shared" si="14"/>
        <v>0</v>
      </c>
      <c r="CJ8" s="32">
        <f t="shared" si="15"/>
        <v>0</v>
      </c>
      <c r="CK8" s="22">
        <v>0</v>
      </c>
      <c r="CL8" s="22">
        <v>0</v>
      </c>
      <c r="CM8" s="22">
        <v>0</v>
      </c>
      <c r="CN8" s="22">
        <v>0</v>
      </c>
      <c r="CO8" s="22">
        <v>0</v>
      </c>
      <c r="CP8" s="19">
        <v>0</v>
      </c>
      <c r="CQ8" s="19">
        <v>0</v>
      </c>
      <c r="CR8" s="19">
        <v>1</v>
      </c>
      <c r="CS8" s="19">
        <v>0</v>
      </c>
      <c r="CT8" s="19">
        <v>0</v>
      </c>
      <c r="CU8" s="19">
        <v>0</v>
      </c>
      <c r="CV8" s="19">
        <v>0</v>
      </c>
      <c r="CW8">
        <v>0</v>
      </c>
      <c r="CX8">
        <v>0</v>
      </c>
      <c r="CY8">
        <v>0</v>
      </c>
      <c r="CZ8">
        <v>0</v>
      </c>
      <c r="DA8">
        <v>0</v>
      </c>
      <c r="DB8">
        <v>0</v>
      </c>
      <c r="DC8">
        <v>0</v>
      </c>
      <c r="DD8">
        <v>0</v>
      </c>
      <c r="DE8">
        <v>0</v>
      </c>
      <c r="DF8">
        <v>0</v>
      </c>
      <c r="DG8">
        <v>0</v>
      </c>
      <c r="DH8">
        <v>0</v>
      </c>
      <c r="DI8">
        <v>0</v>
      </c>
      <c r="DJ8">
        <v>0</v>
      </c>
      <c r="DK8">
        <v>0</v>
      </c>
      <c r="DL8">
        <v>0</v>
      </c>
      <c r="DM8">
        <v>0</v>
      </c>
      <c r="DN8">
        <v>0</v>
      </c>
      <c r="DO8">
        <v>0</v>
      </c>
      <c r="DP8">
        <v>0</v>
      </c>
      <c r="DQ8">
        <v>0</v>
      </c>
      <c r="DR8">
        <v>0</v>
      </c>
      <c r="DS8">
        <v>0</v>
      </c>
      <c r="DT8">
        <v>0</v>
      </c>
      <c r="DU8">
        <v>0</v>
      </c>
      <c r="DV8">
        <v>0</v>
      </c>
      <c r="DW8">
        <v>0</v>
      </c>
      <c r="DX8">
        <v>0</v>
      </c>
      <c r="DY8">
        <v>0</v>
      </c>
      <c r="DZ8">
        <v>0</v>
      </c>
      <c r="EA8">
        <v>0</v>
      </c>
      <c r="EB8" t="s">
        <v>697</v>
      </c>
      <c r="EC8">
        <v>146</v>
      </c>
      <c r="ED8">
        <v>0</v>
      </c>
      <c r="EE8">
        <v>0</v>
      </c>
      <c r="EF8">
        <v>3</v>
      </c>
      <c r="EG8">
        <v>3</v>
      </c>
      <c r="EH8" t="s">
        <v>787</v>
      </c>
      <c r="EI8" t="s">
        <v>859</v>
      </c>
      <c r="EJ8" t="s">
        <v>860</v>
      </c>
      <c r="EK8" t="s">
        <v>1041</v>
      </c>
      <c r="EL8" t="s">
        <v>1042</v>
      </c>
      <c r="EM8" t="s">
        <v>1043</v>
      </c>
      <c r="EN8" t="s">
        <v>1044</v>
      </c>
      <c r="EO8" t="s">
        <v>1045</v>
      </c>
      <c r="EP8" t="s">
        <v>184</v>
      </c>
      <c r="EQ8" t="s">
        <v>185</v>
      </c>
      <c r="ES8" t="s">
        <v>309</v>
      </c>
      <c r="ET8" t="s">
        <v>310</v>
      </c>
      <c r="EU8" t="s">
        <v>311</v>
      </c>
      <c r="EV8" t="s">
        <v>146</v>
      </c>
      <c r="EW8">
        <v>2020</v>
      </c>
      <c r="EX8">
        <v>9</v>
      </c>
      <c r="EY8">
        <v>11</v>
      </c>
      <c r="FA8">
        <v>20</v>
      </c>
      <c r="FB8" t="s">
        <v>1397</v>
      </c>
      <c r="FC8" t="s">
        <v>1398</v>
      </c>
      <c r="FD8" t="s">
        <v>1449</v>
      </c>
      <c r="FE8">
        <v>33212772</v>
      </c>
    </row>
    <row r="9" spans="1:161">
      <c r="A9" t="s">
        <v>409</v>
      </c>
      <c r="B9" t="s">
        <v>334</v>
      </c>
      <c r="C9" t="s">
        <v>523</v>
      </c>
      <c r="D9" t="s">
        <v>239</v>
      </c>
      <c r="E9">
        <v>2020</v>
      </c>
      <c r="F9" t="s">
        <v>612</v>
      </c>
      <c r="G9" s="15" t="s">
        <v>1545</v>
      </c>
      <c r="H9" s="15" t="s">
        <v>1546</v>
      </c>
      <c r="I9" s="16">
        <v>8</v>
      </c>
      <c r="J9" s="25">
        <v>0</v>
      </c>
      <c r="K9" s="25">
        <v>0</v>
      </c>
      <c r="L9" s="25">
        <v>0</v>
      </c>
      <c r="M9" s="11">
        <v>0</v>
      </c>
      <c r="N9" s="11">
        <v>0</v>
      </c>
      <c r="O9" s="11">
        <v>0</v>
      </c>
      <c r="P9" s="11">
        <v>0</v>
      </c>
      <c r="Q9" s="11">
        <v>0</v>
      </c>
      <c r="R9" s="11">
        <v>0</v>
      </c>
      <c r="S9" s="11">
        <v>0</v>
      </c>
      <c r="T9" s="11">
        <v>0</v>
      </c>
      <c r="U9" s="11">
        <v>0</v>
      </c>
      <c r="V9" s="11">
        <v>0</v>
      </c>
      <c r="W9" s="11">
        <v>1</v>
      </c>
      <c r="X9" s="11">
        <v>1</v>
      </c>
      <c r="Y9" s="11">
        <v>1</v>
      </c>
      <c r="Z9" s="11">
        <v>1</v>
      </c>
      <c r="AA9" s="11">
        <v>0</v>
      </c>
      <c r="AB9" s="11">
        <v>0</v>
      </c>
      <c r="AC9" s="11">
        <v>0</v>
      </c>
      <c r="AD9" s="11">
        <v>1</v>
      </c>
      <c r="AE9" s="11">
        <v>0</v>
      </c>
      <c r="AF9" s="11">
        <v>0</v>
      </c>
      <c r="AG9" s="11">
        <v>1</v>
      </c>
      <c r="AH9" s="11">
        <v>0</v>
      </c>
      <c r="AI9" s="11">
        <v>1</v>
      </c>
      <c r="AJ9" s="11">
        <v>1</v>
      </c>
      <c r="AK9" s="11">
        <v>0</v>
      </c>
      <c r="AL9" s="11">
        <v>0</v>
      </c>
      <c r="AM9" s="11">
        <v>0</v>
      </c>
      <c r="AN9" s="11">
        <v>0</v>
      </c>
      <c r="AO9" s="11">
        <v>0</v>
      </c>
      <c r="AP9" s="11">
        <v>0</v>
      </c>
      <c r="AQ9" s="11">
        <v>0</v>
      </c>
      <c r="AR9" s="11">
        <v>0</v>
      </c>
      <c r="AS9" s="11">
        <v>0</v>
      </c>
      <c r="AT9" s="11">
        <v>1</v>
      </c>
      <c r="AU9" s="11">
        <v>0</v>
      </c>
      <c r="AV9" s="11">
        <v>0</v>
      </c>
      <c r="AW9" s="11">
        <v>0</v>
      </c>
      <c r="AX9" s="11">
        <v>0</v>
      </c>
      <c r="AY9" s="11">
        <v>0</v>
      </c>
      <c r="AZ9" s="11">
        <v>1</v>
      </c>
      <c r="BA9" s="11">
        <v>0</v>
      </c>
      <c r="BB9" s="11">
        <v>0</v>
      </c>
      <c r="BC9" s="11">
        <v>0</v>
      </c>
      <c r="BD9" s="11">
        <v>0</v>
      </c>
      <c r="BE9" s="11">
        <v>0</v>
      </c>
      <c r="BF9" s="11">
        <v>0</v>
      </c>
      <c r="BG9" s="11">
        <v>0</v>
      </c>
      <c r="BH9" s="11">
        <v>0</v>
      </c>
      <c r="BI9" s="11">
        <v>0</v>
      </c>
      <c r="BJ9" s="11">
        <v>0</v>
      </c>
      <c r="BK9" s="11">
        <v>0</v>
      </c>
      <c r="BL9" s="11">
        <v>0</v>
      </c>
      <c r="BM9" s="11">
        <v>0</v>
      </c>
      <c r="BN9" s="11">
        <v>0</v>
      </c>
      <c r="BO9" s="11">
        <v>1</v>
      </c>
      <c r="BP9" s="11">
        <v>0</v>
      </c>
      <c r="BQ9" s="11">
        <v>1</v>
      </c>
      <c r="BR9" s="11">
        <v>0</v>
      </c>
      <c r="BS9" s="11">
        <v>0</v>
      </c>
      <c r="BT9" s="11">
        <v>1</v>
      </c>
      <c r="BU9" s="32">
        <f t="shared" si="0"/>
        <v>0</v>
      </c>
      <c r="BV9" s="32">
        <f t="shared" si="1"/>
        <v>0</v>
      </c>
      <c r="BW9" s="32">
        <f t="shared" si="2"/>
        <v>0</v>
      </c>
      <c r="BX9" s="32">
        <f t="shared" si="3"/>
        <v>0</v>
      </c>
      <c r="BY9" s="32">
        <f t="shared" si="4"/>
        <v>0</v>
      </c>
      <c r="BZ9" s="32">
        <f t="shared" si="5"/>
        <v>0</v>
      </c>
      <c r="CA9" s="32">
        <f t="shared" si="6"/>
        <v>0</v>
      </c>
      <c r="CB9" s="32">
        <f t="shared" si="7"/>
        <v>0</v>
      </c>
      <c r="CC9" s="32">
        <f t="shared" si="8"/>
        <v>0</v>
      </c>
      <c r="CD9" s="32">
        <f t="shared" si="9"/>
        <v>0</v>
      </c>
      <c r="CE9" s="32">
        <f t="shared" si="10"/>
        <v>0</v>
      </c>
      <c r="CF9" s="32">
        <f t="shared" si="11"/>
        <v>0</v>
      </c>
      <c r="CG9" s="32">
        <f t="shared" si="12"/>
        <v>0</v>
      </c>
      <c r="CH9" s="32">
        <f t="shared" si="13"/>
        <v>0</v>
      </c>
      <c r="CI9" s="32">
        <f t="shared" si="14"/>
        <v>0</v>
      </c>
      <c r="CJ9" s="32">
        <f t="shared" si="15"/>
        <v>0</v>
      </c>
      <c r="CK9" s="22">
        <v>0</v>
      </c>
      <c r="CL9" s="22">
        <v>0</v>
      </c>
      <c r="CM9" s="22">
        <v>0</v>
      </c>
      <c r="CN9" s="22">
        <v>0</v>
      </c>
      <c r="CO9" s="22">
        <v>0</v>
      </c>
      <c r="CP9" s="19">
        <v>0</v>
      </c>
      <c r="CQ9" s="19">
        <v>0</v>
      </c>
      <c r="CR9" s="19">
        <v>1</v>
      </c>
      <c r="CS9" s="19">
        <v>0</v>
      </c>
      <c r="CT9" s="19">
        <v>0</v>
      </c>
      <c r="CU9" s="19">
        <v>0</v>
      </c>
      <c r="CV9" s="19">
        <v>0</v>
      </c>
      <c r="CW9">
        <v>2</v>
      </c>
      <c r="CX9">
        <v>1</v>
      </c>
      <c r="CY9">
        <v>0</v>
      </c>
      <c r="CZ9">
        <v>0</v>
      </c>
      <c r="DA9">
        <v>0</v>
      </c>
      <c r="DB9">
        <v>0</v>
      </c>
      <c r="DC9">
        <v>0</v>
      </c>
      <c r="DD9">
        <v>0</v>
      </c>
      <c r="DE9">
        <v>0</v>
      </c>
      <c r="DF9">
        <v>0</v>
      </c>
      <c r="DG9">
        <v>0</v>
      </c>
      <c r="DH9">
        <v>0</v>
      </c>
      <c r="DI9">
        <v>0</v>
      </c>
      <c r="DJ9">
        <v>0</v>
      </c>
      <c r="DK9">
        <v>0</v>
      </c>
      <c r="DL9">
        <v>0</v>
      </c>
      <c r="DM9">
        <v>0</v>
      </c>
      <c r="DN9">
        <v>0</v>
      </c>
      <c r="DO9">
        <v>0</v>
      </c>
      <c r="DP9">
        <v>0</v>
      </c>
      <c r="DQ9">
        <v>0</v>
      </c>
      <c r="DR9">
        <v>0</v>
      </c>
      <c r="DS9">
        <v>0</v>
      </c>
      <c r="DT9">
        <v>0</v>
      </c>
      <c r="DU9">
        <v>0</v>
      </c>
      <c r="DV9">
        <v>0</v>
      </c>
      <c r="DW9">
        <v>0</v>
      </c>
      <c r="DX9">
        <v>0</v>
      </c>
      <c r="DY9">
        <v>0</v>
      </c>
      <c r="DZ9">
        <v>2</v>
      </c>
      <c r="EA9">
        <v>0</v>
      </c>
      <c r="EB9" t="s">
        <v>698</v>
      </c>
      <c r="EC9">
        <v>91</v>
      </c>
      <c r="ED9">
        <v>1</v>
      </c>
      <c r="EE9">
        <v>1</v>
      </c>
      <c r="EF9">
        <v>47</v>
      </c>
      <c r="EG9">
        <v>47</v>
      </c>
      <c r="EH9" t="s">
        <v>788</v>
      </c>
      <c r="EI9" t="s">
        <v>861</v>
      </c>
      <c r="EJ9" t="s">
        <v>862</v>
      </c>
      <c r="EK9" t="s">
        <v>1046</v>
      </c>
      <c r="EL9" t="s">
        <v>1047</v>
      </c>
      <c r="EM9" t="s">
        <v>1048</v>
      </c>
      <c r="EN9" t="s">
        <v>1049</v>
      </c>
      <c r="EO9" t="s">
        <v>1050</v>
      </c>
      <c r="EP9" t="s">
        <v>177</v>
      </c>
      <c r="EQ9" t="s">
        <v>178</v>
      </c>
      <c r="ER9" t="s">
        <v>240</v>
      </c>
      <c r="ES9" t="s">
        <v>241</v>
      </c>
      <c r="ET9" t="s">
        <v>242</v>
      </c>
      <c r="EU9" t="s">
        <v>243</v>
      </c>
      <c r="EV9" s="8">
        <v>44484</v>
      </c>
      <c r="EW9">
        <v>2020</v>
      </c>
      <c r="EX9">
        <v>272</v>
      </c>
      <c r="FA9">
        <v>20</v>
      </c>
      <c r="FB9" t="s">
        <v>1399</v>
      </c>
      <c r="FC9" t="s">
        <v>1400</v>
      </c>
      <c r="FD9" t="s">
        <v>1450</v>
      </c>
    </row>
    <row r="10" spans="1:161">
      <c r="A10" t="s">
        <v>410</v>
      </c>
      <c r="B10" t="s">
        <v>335</v>
      </c>
      <c r="C10" t="s">
        <v>524</v>
      </c>
      <c r="D10" t="s">
        <v>191</v>
      </c>
      <c r="E10">
        <v>2020</v>
      </c>
      <c r="F10" t="s">
        <v>613</v>
      </c>
      <c r="G10" s="15" t="s">
        <v>1547</v>
      </c>
      <c r="H10" s="15" t="s">
        <v>1548</v>
      </c>
      <c r="I10" s="16">
        <v>2</v>
      </c>
      <c r="J10" s="25">
        <v>0</v>
      </c>
      <c r="K10" s="25">
        <v>1</v>
      </c>
      <c r="L10" s="25">
        <v>1</v>
      </c>
      <c r="M10" s="11">
        <v>0</v>
      </c>
      <c r="N10" s="11">
        <v>0</v>
      </c>
      <c r="O10" s="11">
        <v>0</v>
      </c>
      <c r="P10" s="11">
        <v>0</v>
      </c>
      <c r="Q10" s="11">
        <v>0</v>
      </c>
      <c r="R10" s="11">
        <v>0</v>
      </c>
      <c r="S10" s="11">
        <v>0</v>
      </c>
      <c r="T10" s="11">
        <v>0</v>
      </c>
      <c r="U10" s="11">
        <v>0</v>
      </c>
      <c r="V10" s="11">
        <v>0</v>
      </c>
      <c r="W10" s="11">
        <v>0</v>
      </c>
      <c r="X10" s="11">
        <v>0</v>
      </c>
      <c r="Y10" s="11">
        <v>1</v>
      </c>
      <c r="Z10" s="11">
        <v>1</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1</v>
      </c>
      <c r="AW10" s="11">
        <v>0</v>
      </c>
      <c r="AX10" s="11">
        <v>1</v>
      </c>
      <c r="AY10" s="11">
        <v>0</v>
      </c>
      <c r="AZ10" s="11">
        <v>1</v>
      </c>
      <c r="BA10" s="11">
        <v>0</v>
      </c>
      <c r="BB10" s="11">
        <v>0</v>
      </c>
      <c r="BC10" s="11">
        <v>0</v>
      </c>
      <c r="BD10" s="11">
        <v>0</v>
      </c>
      <c r="BE10" s="11">
        <v>0</v>
      </c>
      <c r="BF10" s="11">
        <v>0</v>
      </c>
      <c r="BG10" s="11">
        <v>0</v>
      </c>
      <c r="BH10" s="11">
        <v>0</v>
      </c>
      <c r="BI10" s="11">
        <v>0</v>
      </c>
      <c r="BJ10" s="11">
        <v>0</v>
      </c>
      <c r="BK10" s="11">
        <v>0</v>
      </c>
      <c r="BL10" s="11">
        <v>0</v>
      </c>
      <c r="BM10" s="11">
        <v>0</v>
      </c>
      <c r="BN10" s="11">
        <v>0</v>
      </c>
      <c r="BO10" s="11">
        <v>0</v>
      </c>
      <c r="BP10" s="11">
        <v>0</v>
      </c>
      <c r="BQ10" s="11">
        <v>0</v>
      </c>
      <c r="BR10" s="11">
        <v>0</v>
      </c>
      <c r="BS10" s="11">
        <v>0</v>
      </c>
      <c r="BT10" s="11">
        <v>0</v>
      </c>
      <c r="BU10" s="32">
        <f t="shared" si="0"/>
        <v>0</v>
      </c>
      <c r="BV10" s="32">
        <f t="shared" si="1"/>
        <v>0</v>
      </c>
      <c r="BW10" s="32">
        <f t="shared" si="2"/>
        <v>0</v>
      </c>
      <c r="BX10" s="32">
        <f t="shared" si="3"/>
        <v>0</v>
      </c>
      <c r="BY10" s="32">
        <f t="shared" si="4"/>
        <v>0</v>
      </c>
      <c r="BZ10" s="32">
        <f t="shared" si="5"/>
        <v>0</v>
      </c>
      <c r="CA10" s="32">
        <f t="shared" si="6"/>
        <v>0</v>
      </c>
      <c r="CB10" s="32">
        <f t="shared" si="7"/>
        <v>0</v>
      </c>
      <c r="CC10" s="32">
        <f t="shared" si="8"/>
        <v>0</v>
      </c>
      <c r="CD10" s="32">
        <f t="shared" si="9"/>
        <v>0</v>
      </c>
      <c r="CE10" s="32">
        <f t="shared" si="10"/>
        <v>0</v>
      </c>
      <c r="CF10" s="32">
        <f t="shared" si="11"/>
        <v>0</v>
      </c>
      <c r="CG10" s="32">
        <f t="shared" si="12"/>
        <v>0</v>
      </c>
      <c r="CH10" s="32">
        <f t="shared" si="13"/>
        <v>0</v>
      </c>
      <c r="CI10" s="32">
        <f t="shared" si="14"/>
        <v>0</v>
      </c>
      <c r="CJ10" s="32">
        <f t="shared" si="15"/>
        <v>0</v>
      </c>
      <c r="CK10" s="22">
        <v>0</v>
      </c>
      <c r="CL10" s="22">
        <v>0</v>
      </c>
      <c r="CM10" s="22">
        <v>0</v>
      </c>
      <c r="CN10" s="22">
        <v>0</v>
      </c>
      <c r="CO10" s="22">
        <v>0</v>
      </c>
      <c r="CP10" s="19">
        <v>0</v>
      </c>
      <c r="CQ10" s="19">
        <v>0</v>
      </c>
      <c r="CR10" s="19">
        <v>1</v>
      </c>
      <c r="CS10" s="19">
        <v>0</v>
      </c>
      <c r="CT10" s="19">
        <v>0</v>
      </c>
      <c r="CU10" s="19">
        <v>0</v>
      </c>
      <c r="CV10" s="19">
        <v>0</v>
      </c>
      <c r="CW10">
        <v>3</v>
      </c>
      <c r="CX10">
        <v>1.5</v>
      </c>
      <c r="CY10">
        <v>0</v>
      </c>
      <c r="CZ10">
        <v>0</v>
      </c>
      <c r="DA10">
        <v>0</v>
      </c>
      <c r="DB10">
        <v>0</v>
      </c>
      <c r="DC10">
        <v>0</v>
      </c>
      <c r="DD10">
        <v>0</v>
      </c>
      <c r="DE10">
        <v>0</v>
      </c>
      <c r="DF10">
        <v>0</v>
      </c>
      <c r="DG10">
        <v>0</v>
      </c>
      <c r="DH10">
        <v>0</v>
      </c>
      <c r="DI10">
        <v>0</v>
      </c>
      <c r="DJ10">
        <v>0</v>
      </c>
      <c r="DK10">
        <v>0</v>
      </c>
      <c r="DL10">
        <v>0</v>
      </c>
      <c r="DM10">
        <v>0</v>
      </c>
      <c r="DN10">
        <v>0</v>
      </c>
      <c r="DO10">
        <v>0</v>
      </c>
      <c r="DP10">
        <v>0</v>
      </c>
      <c r="DQ10">
        <v>0</v>
      </c>
      <c r="DR10">
        <v>0</v>
      </c>
      <c r="DS10">
        <v>0</v>
      </c>
      <c r="DT10">
        <v>0</v>
      </c>
      <c r="DU10">
        <v>0</v>
      </c>
      <c r="DV10">
        <v>0</v>
      </c>
      <c r="DW10">
        <v>0</v>
      </c>
      <c r="DX10">
        <v>0</v>
      </c>
      <c r="DY10">
        <v>0</v>
      </c>
      <c r="DZ10">
        <v>3</v>
      </c>
      <c r="EA10">
        <v>0</v>
      </c>
      <c r="EB10" t="s">
        <v>699</v>
      </c>
      <c r="EC10">
        <v>67</v>
      </c>
      <c r="ED10">
        <v>1</v>
      </c>
      <c r="EE10">
        <v>1</v>
      </c>
      <c r="EF10">
        <v>10</v>
      </c>
      <c r="EG10">
        <v>10</v>
      </c>
      <c r="EH10" t="s">
        <v>789</v>
      </c>
      <c r="EJ10" t="s">
        <v>863</v>
      </c>
      <c r="EK10" t="s">
        <v>1051</v>
      </c>
      <c r="EL10" t="s">
        <v>1052</v>
      </c>
      <c r="EM10" t="s">
        <v>1053</v>
      </c>
      <c r="EP10" t="s">
        <v>128</v>
      </c>
      <c r="EQ10" t="s">
        <v>123</v>
      </c>
      <c r="ER10" t="s">
        <v>193</v>
      </c>
      <c r="ES10" t="s">
        <v>194</v>
      </c>
      <c r="ET10" t="s">
        <v>195</v>
      </c>
      <c r="EU10" t="s">
        <v>196</v>
      </c>
      <c r="EV10" t="s">
        <v>129</v>
      </c>
      <c r="EW10">
        <v>2020</v>
      </c>
      <c r="EX10">
        <v>170</v>
      </c>
      <c r="EY10">
        <v>2</v>
      </c>
      <c r="FA10">
        <v>10</v>
      </c>
      <c r="FB10" t="s">
        <v>1401</v>
      </c>
      <c r="FC10" t="s">
        <v>1402</v>
      </c>
      <c r="FD10" t="s">
        <v>1451</v>
      </c>
    </row>
    <row r="11" spans="1:161">
      <c r="A11" t="s">
        <v>411</v>
      </c>
      <c r="B11" t="s">
        <v>336</v>
      </c>
      <c r="C11" t="s">
        <v>525</v>
      </c>
      <c r="D11" t="s">
        <v>495</v>
      </c>
      <c r="E11">
        <v>2020</v>
      </c>
      <c r="F11" t="s">
        <v>614</v>
      </c>
      <c r="G11" s="15" t="s">
        <v>1549</v>
      </c>
      <c r="H11" s="15" t="s">
        <v>1550</v>
      </c>
      <c r="I11" s="16">
        <v>5</v>
      </c>
      <c r="J11" s="25">
        <v>1</v>
      </c>
      <c r="K11" s="25">
        <v>1</v>
      </c>
      <c r="L11" s="25">
        <v>1</v>
      </c>
      <c r="M11" s="11">
        <v>0</v>
      </c>
      <c r="N11" s="11">
        <v>0</v>
      </c>
      <c r="O11" s="11">
        <v>1</v>
      </c>
      <c r="P11" s="11">
        <v>0</v>
      </c>
      <c r="Q11" s="11">
        <v>0</v>
      </c>
      <c r="R11" s="11">
        <v>0</v>
      </c>
      <c r="S11" s="11">
        <v>0</v>
      </c>
      <c r="T11" s="11">
        <v>0</v>
      </c>
      <c r="U11" s="11">
        <v>1</v>
      </c>
      <c r="V11" s="11">
        <v>0</v>
      </c>
      <c r="W11" s="11">
        <v>0</v>
      </c>
      <c r="X11" s="11">
        <v>0</v>
      </c>
      <c r="Y11" s="11">
        <v>0</v>
      </c>
      <c r="Z11" s="11">
        <v>0</v>
      </c>
      <c r="AA11" s="11">
        <v>0</v>
      </c>
      <c r="AB11" s="11">
        <v>0</v>
      </c>
      <c r="AC11" s="11">
        <v>0</v>
      </c>
      <c r="AD11" s="11">
        <v>0</v>
      </c>
      <c r="AE11" s="11">
        <v>0</v>
      </c>
      <c r="AF11" s="11">
        <v>0</v>
      </c>
      <c r="AG11" s="11">
        <v>0</v>
      </c>
      <c r="AH11" s="11">
        <v>0</v>
      </c>
      <c r="AI11" s="11">
        <v>0</v>
      </c>
      <c r="AJ11" s="11">
        <v>1</v>
      </c>
      <c r="AK11" s="11">
        <v>0</v>
      </c>
      <c r="AL11" s="11">
        <v>0</v>
      </c>
      <c r="AM11" s="11">
        <v>0</v>
      </c>
      <c r="AN11" s="11">
        <v>0</v>
      </c>
      <c r="AO11" s="11">
        <v>0</v>
      </c>
      <c r="AP11" s="11">
        <v>0</v>
      </c>
      <c r="AQ11" s="11">
        <v>0</v>
      </c>
      <c r="AR11" s="11">
        <v>0</v>
      </c>
      <c r="AS11" s="11">
        <v>0</v>
      </c>
      <c r="AT11" s="11">
        <v>0</v>
      </c>
      <c r="AU11" s="11">
        <v>0</v>
      </c>
      <c r="AV11" s="11">
        <v>0</v>
      </c>
      <c r="AW11" s="11">
        <v>0</v>
      </c>
      <c r="AX11" s="11">
        <v>0</v>
      </c>
      <c r="AY11" s="11">
        <v>1</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1</v>
      </c>
      <c r="BP11" s="11">
        <v>0</v>
      </c>
      <c r="BQ11" s="11">
        <v>1</v>
      </c>
      <c r="BR11" s="11">
        <v>0</v>
      </c>
      <c r="BS11" s="11">
        <v>0</v>
      </c>
      <c r="BT11" s="11">
        <v>0</v>
      </c>
      <c r="BU11" s="32">
        <f t="shared" si="0"/>
        <v>0</v>
      </c>
      <c r="BV11" s="32">
        <f t="shared" si="1"/>
        <v>0</v>
      </c>
      <c r="BW11" s="32">
        <f t="shared" si="2"/>
        <v>0</v>
      </c>
      <c r="BX11" s="32">
        <f t="shared" si="3"/>
        <v>0</v>
      </c>
      <c r="BY11" s="32">
        <f t="shared" si="4"/>
        <v>0</v>
      </c>
      <c r="BZ11" s="32">
        <f t="shared" si="5"/>
        <v>0</v>
      </c>
      <c r="CA11" s="32">
        <f t="shared" si="6"/>
        <v>0</v>
      </c>
      <c r="CB11" s="32">
        <f t="shared" si="7"/>
        <v>0</v>
      </c>
      <c r="CC11" s="32">
        <f t="shared" si="8"/>
        <v>0</v>
      </c>
      <c r="CD11" s="32">
        <f t="shared" si="9"/>
        <v>0</v>
      </c>
      <c r="CE11" s="32">
        <f t="shared" si="10"/>
        <v>0</v>
      </c>
      <c r="CF11" s="32">
        <f t="shared" si="11"/>
        <v>0</v>
      </c>
      <c r="CG11" s="32">
        <f t="shared" si="12"/>
        <v>0</v>
      </c>
      <c r="CH11" s="32">
        <f t="shared" si="13"/>
        <v>0</v>
      </c>
      <c r="CI11" s="32">
        <f t="shared" si="14"/>
        <v>0</v>
      </c>
      <c r="CJ11" s="32">
        <f t="shared" si="15"/>
        <v>0</v>
      </c>
      <c r="CK11" s="22">
        <v>0</v>
      </c>
      <c r="CL11" s="22">
        <v>0</v>
      </c>
      <c r="CM11" s="22">
        <v>0</v>
      </c>
      <c r="CN11" s="22">
        <v>0</v>
      </c>
      <c r="CO11" s="22">
        <v>0</v>
      </c>
      <c r="CP11" s="19">
        <v>1</v>
      </c>
      <c r="CQ11" s="19">
        <v>0</v>
      </c>
      <c r="CR11" s="19">
        <v>0</v>
      </c>
      <c r="CS11" s="19">
        <v>0</v>
      </c>
      <c r="CT11" s="19">
        <v>0</v>
      </c>
      <c r="CU11" s="19">
        <v>0</v>
      </c>
      <c r="CV11" s="19">
        <v>0</v>
      </c>
      <c r="CW11">
        <v>8</v>
      </c>
      <c r="CX11">
        <v>4</v>
      </c>
      <c r="CY11">
        <v>0</v>
      </c>
      <c r="CZ11">
        <v>0</v>
      </c>
      <c r="DA11">
        <v>0</v>
      </c>
      <c r="DB11">
        <v>0</v>
      </c>
      <c r="DC11">
        <v>0</v>
      </c>
      <c r="DD11">
        <v>0</v>
      </c>
      <c r="DE11">
        <v>0</v>
      </c>
      <c r="DF11">
        <v>0</v>
      </c>
      <c r="DG11">
        <v>0</v>
      </c>
      <c r="DH11">
        <v>0</v>
      </c>
      <c r="DI11">
        <v>0</v>
      </c>
      <c r="DJ11">
        <v>0</v>
      </c>
      <c r="DK11">
        <v>0</v>
      </c>
      <c r="DL11">
        <v>0</v>
      </c>
      <c r="DM11">
        <v>0</v>
      </c>
      <c r="DN11">
        <v>0</v>
      </c>
      <c r="DO11">
        <v>0</v>
      </c>
      <c r="DP11">
        <v>0</v>
      </c>
      <c r="DQ11">
        <v>0</v>
      </c>
      <c r="DR11">
        <v>0</v>
      </c>
      <c r="DS11">
        <v>0</v>
      </c>
      <c r="DT11">
        <v>0</v>
      </c>
      <c r="DU11">
        <v>0</v>
      </c>
      <c r="DV11">
        <v>0</v>
      </c>
      <c r="DW11">
        <v>0</v>
      </c>
      <c r="DX11">
        <v>0</v>
      </c>
      <c r="DY11">
        <v>0</v>
      </c>
      <c r="DZ11">
        <v>6</v>
      </c>
      <c r="EA11">
        <v>2</v>
      </c>
      <c r="EB11" t="s">
        <v>700</v>
      </c>
      <c r="EC11">
        <v>130</v>
      </c>
      <c r="ED11">
        <v>0</v>
      </c>
      <c r="EE11">
        <v>0</v>
      </c>
      <c r="EF11">
        <v>7</v>
      </c>
      <c r="EG11">
        <v>7</v>
      </c>
      <c r="EH11" t="s">
        <v>790</v>
      </c>
      <c r="EI11" t="s">
        <v>864</v>
      </c>
      <c r="EJ11" t="s">
        <v>865</v>
      </c>
      <c r="EK11" t="s">
        <v>1054</v>
      </c>
      <c r="EL11" t="s">
        <v>1055</v>
      </c>
      <c r="EM11" t="s">
        <v>1056</v>
      </c>
      <c r="EN11" t="s">
        <v>1057</v>
      </c>
      <c r="EO11" t="s">
        <v>1058</v>
      </c>
      <c r="EP11" t="s">
        <v>128</v>
      </c>
      <c r="EQ11" t="s">
        <v>123</v>
      </c>
      <c r="ER11" t="s">
        <v>1310</v>
      </c>
      <c r="ET11" t="s">
        <v>1349</v>
      </c>
      <c r="EU11" t="s">
        <v>1350</v>
      </c>
      <c r="EV11" t="s">
        <v>146</v>
      </c>
      <c r="EW11">
        <v>2020</v>
      </c>
      <c r="EX11">
        <v>19</v>
      </c>
      <c r="EY11">
        <v>6</v>
      </c>
      <c r="FA11">
        <v>9</v>
      </c>
      <c r="FB11" t="s">
        <v>143</v>
      </c>
      <c r="FC11" t="s">
        <v>143</v>
      </c>
      <c r="FD11" t="s">
        <v>1452</v>
      </c>
      <c r="FE11">
        <v>32479663</v>
      </c>
    </row>
    <row r="12" spans="1:161">
      <c r="A12" t="s">
        <v>412</v>
      </c>
      <c r="B12" t="s">
        <v>337</v>
      </c>
      <c r="C12" t="s">
        <v>526</v>
      </c>
      <c r="D12" t="s">
        <v>280</v>
      </c>
      <c r="E12">
        <v>2020</v>
      </c>
      <c r="F12" t="s">
        <v>615</v>
      </c>
      <c r="G12" s="15" t="s">
        <v>1551</v>
      </c>
      <c r="H12" s="15" t="s">
        <v>1552</v>
      </c>
      <c r="I12" s="16">
        <v>4</v>
      </c>
      <c r="J12" s="25">
        <v>0</v>
      </c>
      <c r="K12" s="25">
        <v>1</v>
      </c>
      <c r="L12" s="25">
        <v>1</v>
      </c>
      <c r="M12" s="11">
        <v>1</v>
      </c>
      <c r="N12" s="11">
        <v>1</v>
      </c>
      <c r="O12" s="11">
        <v>0</v>
      </c>
      <c r="P12" s="11">
        <v>0</v>
      </c>
      <c r="Q12" s="11">
        <v>0</v>
      </c>
      <c r="R12" s="11">
        <v>0</v>
      </c>
      <c r="S12" s="11">
        <v>0</v>
      </c>
      <c r="T12" s="11">
        <v>0</v>
      </c>
      <c r="U12" s="11">
        <v>0</v>
      </c>
      <c r="V12" s="11">
        <v>0</v>
      </c>
      <c r="W12" s="11">
        <v>0</v>
      </c>
      <c r="X12" s="11">
        <v>1</v>
      </c>
      <c r="Y12" s="11">
        <v>1</v>
      </c>
      <c r="Z12" s="11">
        <v>1</v>
      </c>
      <c r="AA12" s="11">
        <v>0</v>
      </c>
      <c r="AB12" s="11">
        <v>0</v>
      </c>
      <c r="AC12" s="11">
        <v>0</v>
      </c>
      <c r="AD12" s="11">
        <v>0</v>
      </c>
      <c r="AE12" s="11">
        <v>0</v>
      </c>
      <c r="AF12" s="11">
        <v>0</v>
      </c>
      <c r="AG12" s="11">
        <v>0</v>
      </c>
      <c r="AH12" s="11">
        <v>0</v>
      </c>
      <c r="AI12" s="11">
        <v>1</v>
      </c>
      <c r="AJ12" s="11">
        <v>1</v>
      </c>
      <c r="AK12" s="11">
        <v>0</v>
      </c>
      <c r="AL12" s="11">
        <v>0</v>
      </c>
      <c r="AM12" s="11">
        <v>1</v>
      </c>
      <c r="AN12" s="11">
        <v>0</v>
      </c>
      <c r="AO12" s="11">
        <v>0</v>
      </c>
      <c r="AP12" s="11">
        <v>0</v>
      </c>
      <c r="AQ12" s="11">
        <v>0</v>
      </c>
      <c r="AR12" s="11">
        <v>0</v>
      </c>
      <c r="AS12" s="11">
        <v>0</v>
      </c>
      <c r="AT12" s="11">
        <v>1</v>
      </c>
      <c r="AU12" s="11">
        <v>0</v>
      </c>
      <c r="AV12" s="11">
        <v>1</v>
      </c>
      <c r="AW12" s="11">
        <v>1</v>
      </c>
      <c r="AX12" s="11">
        <v>0</v>
      </c>
      <c r="AY12" s="11">
        <v>1</v>
      </c>
      <c r="AZ12" s="11">
        <v>0</v>
      </c>
      <c r="BA12" s="11">
        <v>1</v>
      </c>
      <c r="BB12" s="11">
        <v>0</v>
      </c>
      <c r="BC12" s="11">
        <v>0</v>
      </c>
      <c r="BD12" s="11">
        <v>0</v>
      </c>
      <c r="BE12" s="11">
        <v>0</v>
      </c>
      <c r="BF12" s="11">
        <v>0</v>
      </c>
      <c r="BG12" s="11">
        <v>0</v>
      </c>
      <c r="BH12" s="11">
        <v>0</v>
      </c>
      <c r="BI12" s="11">
        <v>0</v>
      </c>
      <c r="BJ12" s="11">
        <v>0</v>
      </c>
      <c r="BK12" s="11">
        <v>0</v>
      </c>
      <c r="BL12" s="11">
        <v>0</v>
      </c>
      <c r="BM12" s="11">
        <v>0</v>
      </c>
      <c r="BN12" s="11">
        <v>0</v>
      </c>
      <c r="BO12" s="11">
        <v>0</v>
      </c>
      <c r="BP12" s="11">
        <v>0</v>
      </c>
      <c r="BQ12" s="11">
        <v>0</v>
      </c>
      <c r="BR12" s="11">
        <v>0</v>
      </c>
      <c r="BS12" s="11">
        <v>0</v>
      </c>
      <c r="BT12" s="11">
        <v>0</v>
      </c>
      <c r="BU12" s="32">
        <f t="shared" si="0"/>
        <v>0</v>
      </c>
      <c r="BV12" s="32">
        <f t="shared" si="1"/>
        <v>0</v>
      </c>
      <c r="BW12" s="32">
        <f t="shared" si="2"/>
        <v>0</v>
      </c>
      <c r="BX12" s="32">
        <f t="shared" si="3"/>
        <v>0</v>
      </c>
      <c r="BY12" s="32">
        <f t="shared" si="4"/>
        <v>0</v>
      </c>
      <c r="BZ12" s="32">
        <f t="shared" si="5"/>
        <v>0</v>
      </c>
      <c r="CA12" s="32">
        <f t="shared" si="6"/>
        <v>0</v>
      </c>
      <c r="CB12" s="32">
        <f t="shared" si="7"/>
        <v>0</v>
      </c>
      <c r="CC12" s="32">
        <f t="shared" si="8"/>
        <v>0</v>
      </c>
      <c r="CD12" s="32">
        <f t="shared" si="9"/>
        <v>0</v>
      </c>
      <c r="CE12" s="32">
        <f t="shared" si="10"/>
        <v>0</v>
      </c>
      <c r="CF12" s="32">
        <f t="shared" si="11"/>
        <v>0</v>
      </c>
      <c r="CG12" s="32">
        <f t="shared" si="12"/>
        <v>0</v>
      </c>
      <c r="CH12" s="32">
        <f t="shared" si="13"/>
        <v>0</v>
      </c>
      <c r="CI12" s="32">
        <f t="shared" si="14"/>
        <v>0</v>
      </c>
      <c r="CJ12" s="32">
        <f t="shared" si="15"/>
        <v>0</v>
      </c>
      <c r="CK12" s="22">
        <v>0</v>
      </c>
      <c r="CL12" s="22">
        <v>0</v>
      </c>
      <c r="CM12" s="22">
        <v>0</v>
      </c>
      <c r="CN12" s="22">
        <v>0</v>
      </c>
      <c r="CO12" s="22">
        <v>0</v>
      </c>
      <c r="CP12" s="19">
        <v>0</v>
      </c>
      <c r="CQ12" s="19">
        <v>0</v>
      </c>
      <c r="CR12" s="19">
        <v>0</v>
      </c>
      <c r="CS12" s="19">
        <v>0</v>
      </c>
      <c r="CT12" s="19">
        <v>0</v>
      </c>
      <c r="CU12" s="19">
        <v>0</v>
      </c>
      <c r="CV12" s="19">
        <v>0</v>
      </c>
      <c r="CW12">
        <v>18</v>
      </c>
      <c r="CX12">
        <v>9</v>
      </c>
      <c r="CY12">
        <v>0</v>
      </c>
      <c r="CZ12">
        <v>0</v>
      </c>
      <c r="DA12">
        <v>0</v>
      </c>
      <c r="DB12">
        <v>0</v>
      </c>
      <c r="DC12">
        <v>0</v>
      </c>
      <c r="DD12">
        <v>0</v>
      </c>
      <c r="DE12">
        <v>0</v>
      </c>
      <c r="DF12">
        <v>0</v>
      </c>
      <c r="DG12">
        <v>0</v>
      </c>
      <c r="DH12">
        <v>0</v>
      </c>
      <c r="DI12">
        <v>0</v>
      </c>
      <c r="DJ12">
        <v>0</v>
      </c>
      <c r="DK12">
        <v>0</v>
      </c>
      <c r="DL12">
        <v>0</v>
      </c>
      <c r="DM12">
        <v>0</v>
      </c>
      <c r="DN12">
        <v>0</v>
      </c>
      <c r="DO12">
        <v>0</v>
      </c>
      <c r="DP12">
        <v>0</v>
      </c>
      <c r="DQ12">
        <v>0</v>
      </c>
      <c r="DR12">
        <v>0</v>
      </c>
      <c r="DS12">
        <v>0</v>
      </c>
      <c r="DT12">
        <v>0</v>
      </c>
      <c r="DU12">
        <v>0</v>
      </c>
      <c r="DV12">
        <v>0</v>
      </c>
      <c r="DW12">
        <v>0</v>
      </c>
      <c r="DX12">
        <v>0</v>
      </c>
      <c r="DY12">
        <v>0</v>
      </c>
      <c r="DZ12">
        <v>18</v>
      </c>
      <c r="EA12">
        <v>0</v>
      </c>
      <c r="EB12" t="s">
        <v>701</v>
      </c>
      <c r="EC12">
        <v>143</v>
      </c>
      <c r="ED12">
        <v>0</v>
      </c>
      <c r="EE12">
        <v>0</v>
      </c>
      <c r="EF12">
        <v>17</v>
      </c>
      <c r="EG12">
        <v>17</v>
      </c>
      <c r="EH12" t="s">
        <v>791</v>
      </c>
      <c r="EI12" t="s">
        <v>866</v>
      </c>
      <c r="EJ12" t="s">
        <v>867</v>
      </c>
      <c r="EK12" t="s">
        <v>1059</v>
      </c>
      <c r="EL12" t="s">
        <v>1060</v>
      </c>
      <c r="EM12" t="s">
        <v>1061</v>
      </c>
      <c r="EP12" t="s">
        <v>145</v>
      </c>
      <c r="EQ12" t="s">
        <v>132</v>
      </c>
      <c r="ER12" t="s">
        <v>281</v>
      </c>
      <c r="ES12" t="s">
        <v>282</v>
      </c>
      <c r="ET12" t="s">
        <v>283</v>
      </c>
      <c r="EU12" t="s">
        <v>284</v>
      </c>
      <c r="EV12" t="s">
        <v>129</v>
      </c>
      <c r="EW12">
        <v>2020</v>
      </c>
      <c r="EX12">
        <v>26</v>
      </c>
      <c r="EY12">
        <v>10</v>
      </c>
      <c r="FA12">
        <v>23</v>
      </c>
      <c r="FB12" t="s">
        <v>1403</v>
      </c>
      <c r="FC12" t="s">
        <v>1403</v>
      </c>
      <c r="FD12" t="s">
        <v>1453</v>
      </c>
      <c r="FE12">
        <v>33337029</v>
      </c>
    </row>
    <row r="13" spans="1:161">
      <c r="A13" t="s">
        <v>413</v>
      </c>
      <c r="B13" t="s">
        <v>338</v>
      </c>
      <c r="C13" t="s">
        <v>527</v>
      </c>
      <c r="D13" t="s">
        <v>308</v>
      </c>
      <c r="E13">
        <v>2020</v>
      </c>
      <c r="F13" t="s">
        <v>616</v>
      </c>
      <c r="G13" s="15" t="s">
        <v>1541</v>
      </c>
      <c r="H13" s="15" t="s">
        <v>1542</v>
      </c>
      <c r="I13" s="16">
        <v>9</v>
      </c>
      <c r="J13" s="25">
        <v>0</v>
      </c>
      <c r="K13" s="25">
        <v>0</v>
      </c>
      <c r="L13" s="25">
        <v>0</v>
      </c>
      <c r="M13" s="11">
        <v>0</v>
      </c>
      <c r="N13" s="11">
        <v>0</v>
      </c>
      <c r="O13" s="11">
        <v>0</v>
      </c>
      <c r="P13" s="11">
        <v>0</v>
      </c>
      <c r="Q13" s="11">
        <v>0</v>
      </c>
      <c r="R13" s="11">
        <v>0</v>
      </c>
      <c r="S13" s="11">
        <v>0</v>
      </c>
      <c r="T13" s="11">
        <v>0</v>
      </c>
      <c r="U13" s="11">
        <v>0</v>
      </c>
      <c r="V13" s="11">
        <v>0</v>
      </c>
      <c r="W13" s="11">
        <v>0</v>
      </c>
      <c r="X13" s="11">
        <v>0</v>
      </c>
      <c r="Y13" s="11">
        <v>1</v>
      </c>
      <c r="Z13" s="11">
        <v>1</v>
      </c>
      <c r="AA13" s="11">
        <v>0</v>
      </c>
      <c r="AB13" s="11">
        <v>0</v>
      </c>
      <c r="AC13" s="11">
        <v>0</v>
      </c>
      <c r="AD13" s="11">
        <v>0</v>
      </c>
      <c r="AE13" s="11">
        <v>0</v>
      </c>
      <c r="AF13" s="11">
        <v>0</v>
      </c>
      <c r="AG13" s="11">
        <v>1</v>
      </c>
      <c r="AH13" s="11">
        <v>1</v>
      </c>
      <c r="AI13" s="11">
        <v>1</v>
      </c>
      <c r="AJ13" s="11">
        <v>1</v>
      </c>
      <c r="AK13" s="11">
        <v>0</v>
      </c>
      <c r="AL13" s="11">
        <v>0</v>
      </c>
      <c r="AM13" s="11">
        <v>0</v>
      </c>
      <c r="AN13" s="11">
        <v>0</v>
      </c>
      <c r="AO13" s="11">
        <v>0</v>
      </c>
      <c r="AP13" s="11">
        <v>0</v>
      </c>
      <c r="AQ13" s="11">
        <v>0</v>
      </c>
      <c r="AR13" s="11">
        <v>0</v>
      </c>
      <c r="AS13" s="11">
        <v>0</v>
      </c>
      <c r="AT13" s="11">
        <v>0</v>
      </c>
      <c r="AU13" s="11">
        <v>0</v>
      </c>
      <c r="AV13" s="11">
        <v>1</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32">
        <f t="shared" si="0"/>
        <v>0</v>
      </c>
      <c r="BV13" s="32">
        <f t="shared" si="1"/>
        <v>0</v>
      </c>
      <c r="BW13" s="32">
        <f t="shared" si="2"/>
        <v>0</v>
      </c>
      <c r="BX13" s="32">
        <f t="shared" si="3"/>
        <v>0</v>
      </c>
      <c r="BY13" s="32">
        <f t="shared" si="4"/>
        <v>0</v>
      </c>
      <c r="BZ13" s="32">
        <f t="shared" si="5"/>
        <v>0</v>
      </c>
      <c r="CA13" s="32">
        <f t="shared" si="6"/>
        <v>0</v>
      </c>
      <c r="CB13" s="32">
        <f t="shared" si="7"/>
        <v>0</v>
      </c>
      <c r="CC13" s="32">
        <f t="shared" si="8"/>
        <v>0</v>
      </c>
      <c r="CD13" s="32">
        <f t="shared" si="9"/>
        <v>0</v>
      </c>
      <c r="CE13" s="32">
        <f t="shared" si="10"/>
        <v>0</v>
      </c>
      <c r="CF13" s="32">
        <f t="shared" si="11"/>
        <v>0</v>
      </c>
      <c r="CG13" s="32">
        <f t="shared" si="12"/>
        <v>0</v>
      </c>
      <c r="CH13" s="32">
        <f t="shared" si="13"/>
        <v>0</v>
      </c>
      <c r="CI13" s="32">
        <f t="shared" si="14"/>
        <v>0</v>
      </c>
      <c r="CJ13" s="32">
        <f t="shared" si="15"/>
        <v>0</v>
      </c>
      <c r="CK13" s="22">
        <v>0</v>
      </c>
      <c r="CL13" s="22">
        <v>0</v>
      </c>
      <c r="CM13" s="22">
        <v>0</v>
      </c>
      <c r="CN13" s="22">
        <v>0</v>
      </c>
      <c r="CO13" s="22">
        <v>0</v>
      </c>
      <c r="CP13" s="19">
        <v>0</v>
      </c>
      <c r="CQ13" s="19">
        <v>0</v>
      </c>
      <c r="CR13" s="19">
        <v>0</v>
      </c>
      <c r="CS13" s="19">
        <v>0</v>
      </c>
      <c r="CT13" s="19">
        <v>0</v>
      </c>
      <c r="CU13" s="19">
        <v>0</v>
      </c>
      <c r="CV13" s="19">
        <v>0</v>
      </c>
      <c r="CW13">
        <v>1</v>
      </c>
      <c r="CX13">
        <v>0.5</v>
      </c>
      <c r="CY13">
        <v>0</v>
      </c>
      <c r="CZ13">
        <v>0</v>
      </c>
      <c r="DA13">
        <v>0</v>
      </c>
      <c r="DB13">
        <v>0</v>
      </c>
      <c r="DC13">
        <v>0</v>
      </c>
      <c r="DD13">
        <v>0</v>
      </c>
      <c r="DE13">
        <v>0</v>
      </c>
      <c r="DF13">
        <v>0</v>
      </c>
      <c r="DG13">
        <v>0</v>
      </c>
      <c r="DH13">
        <v>0</v>
      </c>
      <c r="DI13">
        <v>0</v>
      </c>
      <c r="DJ13">
        <v>0</v>
      </c>
      <c r="DK13">
        <v>0</v>
      </c>
      <c r="DL13">
        <v>0</v>
      </c>
      <c r="DM13">
        <v>0</v>
      </c>
      <c r="DN13">
        <v>0</v>
      </c>
      <c r="DO13">
        <v>0</v>
      </c>
      <c r="DP13">
        <v>0</v>
      </c>
      <c r="DQ13">
        <v>0</v>
      </c>
      <c r="DR13">
        <v>0</v>
      </c>
      <c r="DS13">
        <v>0</v>
      </c>
      <c r="DT13">
        <v>0</v>
      </c>
      <c r="DU13">
        <v>0</v>
      </c>
      <c r="DV13">
        <v>0</v>
      </c>
      <c r="DW13">
        <v>0</v>
      </c>
      <c r="DX13">
        <v>0</v>
      </c>
      <c r="DY13">
        <v>0</v>
      </c>
      <c r="DZ13">
        <v>1</v>
      </c>
      <c r="EA13">
        <v>0</v>
      </c>
      <c r="EB13" t="s">
        <v>702</v>
      </c>
      <c r="EC13">
        <v>121</v>
      </c>
      <c r="ED13">
        <v>2</v>
      </c>
      <c r="EE13">
        <v>2</v>
      </c>
      <c r="EF13">
        <v>0</v>
      </c>
      <c r="EG13">
        <v>0</v>
      </c>
      <c r="EH13" t="s">
        <v>792</v>
      </c>
      <c r="EI13" t="s">
        <v>868</v>
      </c>
      <c r="EJ13" t="s">
        <v>869</v>
      </c>
      <c r="EK13" t="s">
        <v>1062</v>
      </c>
      <c r="EL13" t="s">
        <v>1063</v>
      </c>
      <c r="EM13" t="s">
        <v>1064</v>
      </c>
      <c r="EN13" t="s">
        <v>1065</v>
      </c>
      <c r="EO13" t="s">
        <v>1066</v>
      </c>
      <c r="EP13" t="s">
        <v>184</v>
      </c>
      <c r="EQ13" t="s">
        <v>185</v>
      </c>
      <c r="ES13" t="s">
        <v>309</v>
      </c>
      <c r="ET13" t="s">
        <v>310</v>
      </c>
      <c r="EU13" t="s">
        <v>311</v>
      </c>
      <c r="EV13" t="s">
        <v>133</v>
      </c>
      <c r="EW13">
        <v>2020</v>
      </c>
      <c r="EX13">
        <v>9</v>
      </c>
      <c r="EY13">
        <v>9</v>
      </c>
      <c r="FA13">
        <v>14</v>
      </c>
      <c r="FB13" t="s">
        <v>143</v>
      </c>
      <c r="FC13" t="s">
        <v>143</v>
      </c>
      <c r="FD13" t="s">
        <v>1454</v>
      </c>
      <c r="FE13">
        <v>33088040</v>
      </c>
    </row>
    <row r="14" spans="1:161">
      <c r="A14" t="s">
        <v>414</v>
      </c>
      <c r="B14" t="s">
        <v>339</v>
      </c>
      <c r="C14" t="s">
        <v>528</v>
      </c>
      <c r="D14" t="s">
        <v>496</v>
      </c>
      <c r="E14">
        <v>2020</v>
      </c>
      <c r="F14" t="s">
        <v>617</v>
      </c>
      <c r="G14" s="15" t="s">
        <v>1553</v>
      </c>
      <c r="H14" s="15" t="s">
        <v>1554</v>
      </c>
      <c r="I14" s="16">
        <v>6</v>
      </c>
      <c r="J14" s="25">
        <v>0</v>
      </c>
      <c r="K14" s="25">
        <v>1</v>
      </c>
      <c r="L14" s="25">
        <v>1</v>
      </c>
      <c r="M14" s="11">
        <v>1</v>
      </c>
      <c r="N14" s="11">
        <v>0</v>
      </c>
      <c r="O14" s="11">
        <v>0</v>
      </c>
      <c r="P14" s="11">
        <v>0</v>
      </c>
      <c r="Q14" s="11">
        <v>0</v>
      </c>
      <c r="R14" s="11">
        <v>0</v>
      </c>
      <c r="S14" s="11">
        <v>0</v>
      </c>
      <c r="T14" s="11">
        <v>0</v>
      </c>
      <c r="U14" s="11">
        <v>0</v>
      </c>
      <c r="V14" s="11">
        <v>0</v>
      </c>
      <c r="W14" s="11">
        <v>0</v>
      </c>
      <c r="X14" s="11">
        <v>1</v>
      </c>
      <c r="Y14" s="11">
        <v>1</v>
      </c>
      <c r="Z14" s="11">
        <v>1</v>
      </c>
      <c r="AA14" s="11">
        <v>0</v>
      </c>
      <c r="AB14" s="11">
        <v>0</v>
      </c>
      <c r="AC14" s="11">
        <v>0</v>
      </c>
      <c r="AD14" s="11">
        <v>0</v>
      </c>
      <c r="AE14" s="11">
        <v>1</v>
      </c>
      <c r="AF14" s="11">
        <v>0</v>
      </c>
      <c r="AG14" s="11">
        <v>1</v>
      </c>
      <c r="AH14" s="11">
        <v>0</v>
      </c>
      <c r="AI14" s="11">
        <v>1</v>
      </c>
      <c r="AJ14" s="11">
        <v>1</v>
      </c>
      <c r="AK14" s="11">
        <v>0</v>
      </c>
      <c r="AL14" s="11">
        <v>0</v>
      </c>
      <c r="AM14" s="11">
        <v>1</v>
      </c>
      <c r="AN14" s="11">
        <v>0</v>
      </c>
      <c r="AO14" s="11">
        <v>0</v>
      </c>
      <c r="AP14" s="11">
        <v>0</v>
      </c>
      <c r="AQ14" s="11">
        <v>0</v>
      </c>
      <c r="AR14" s="11">
        <v>0</v>
      </c>
      <c r="AS14" s="11">
        <v>0</v>
      </c>
      <c r="AT14" s="11">
        <v>0</v>
      </c>
      <c r="AU14" s="11">
        <v>0</v>
      </c>
      <c r="AV14" s="11">
        <v>1</v>
      </c>
      <c r="AW14" s="11">
        <v>0</v>
      </c>
      <c r="AX14" s="11">
        <v>0</v>
      </c>
      <c r="AY14" s="11">
        <v>1</v>
      </c>
      <c r="AZ14" s="11">
        <v>0</v>
      </c>
      <c r="BA14" s="11">
        <v>1</v>
      </c>
      <c r="BB14" s="11">
        <v>0</v>
      </c>
      <c r="BC14" s="11">
        <v>0</v>
      </c>
      <c r="BD14" s="11">
        <v>0</v>
      </c>
      <c r="BE14" s="11">
        <v>0</v>
      </c>
      <c r="BF14" s="11">
        <v>0</v>
      </c>
      <c r="BG14" s="11">
        <v>0</v>
      </c>
      <c r="BH14" s="11">
        <v>0</v>
      </c>
      <c r="BI14" s="11">
        <v>0</v>
      </c>
      <c r="BJ14" s="11">
        <v>0</v>
      </c>
      <c r="BK14" s="11">
        <v>0</v>
      </c>
      <c r="BL14" s="11">
        <v>0</v>
      </c>
      <c r="BM14" s="11">
        <v>0</v>
      </c>
      <c r="BN14" s="11">
        <v>1</v>
      </c>
      <c r="BO14" s="11">
        <v>0</v>
      </c>
      <c r="BP14" s="11">
        <v>0</v>
      </c>
      <c r="BQ14" s="11">
        <v>0</v>
      </c>
      <c r="BR14" s="11">
        <v>0</v>
      </c>
      <c r="BS14" s="11">
        <v>1</v>
      </c>
      <c r="BT14" s="11">
        <v>0</v>
      </c>
      <c r="BU14" s="32">
        <f t="shared" si="0"/>
        <v>1</v>
      </c>
      <c r="BV14" s="32">
        <f t="shared" si="1"/>
        <v>0</v>
      </c>
      <c r="BW14" s="32">
        <f t="shared" si="2"/>
        <v>1</v>
      </c>
      <c r="BX14" s="32">
        <f t="shared" si="3"/>
        <v>0</v>
      </c>
      <c r="BY14" s="32">
        <f t="shared" si="4"/>
        <v>0</v>
      </c>
      <c r="BZ14" s="32">
        <f t="shared" si="5"/>
        <v>0</v>
      </c>
      <c r="CA14" s="32">
        <f t="shared" si="6"/>
        <v>0</v>
      </c>
      <c r="CB14" s="32">
        <f t="shared" si="7"/>
        <v>0</v>
      </c>
      <c r="CC14" s="32">
        <f t="shared" si="8"/>
        <v>0</v>
      </c>
      <c r="CD14" s="32">
        <f t="shared" si="9"/>
        <v>0</v>
      </c>
      <c r="CE14" s="32">
        <f t="shared" si="10"/>
        <v>0</v>
      </c>
      <c r="CF14" s="32">
        <f t="shared" si="11"/>
        <v>0</v>
      </c>
      <c r="CG14" s="32">
        <f t="shared" si="12"/>
        <v>0</v>
      </c>
      <c r="CH14" s="32">
        <f t="shared" si="13"/>
        <v>0</v>
      </c>
      <c r="CI14" s="32">
        <f t="shared" si="14"/>
        <v>0</v>
      </c>
      <c r="CJ14" s="32">
        <f t="shared" si="15"/>
        <v>0</v>
      </c>
      <c r="CK14" s="22">
        <v>0</v>
      </c>
      <c r="CL14" s="22">
        <v>0</v>
      </c>
      <c r="CM14" s="22">
        <v>0</v>
      </c>
      <c r="CN14" s="22">
        <v>0</v>
      </c>
      <c r="CO14" s="22">
        <v>0</v>
      </c>
      <c r="CP14" s="19">
        <v>0</v>
      </c>
      <c r="CQ14" s="19">
        <v>0</v>
      </c>
      <c r="CR14" s="19">
        <v>0</v>
      </c>
      <c r="CS14" s="19">
        <v>0</v>
      </c>
      <c r="CT14" s="19">
        <v>0</v>
      </c>
      <c r="CU14" s="19">
        <v>0</v>
      </c>
      <c r="CV14" s="19">
        <v>0</v>
      </c>
      <c r="CW14">
        <v>0</v>
      </c>
      <c r="CX14">
        <v>0</v>
      </c>
      <c r="CY14">
        <v>0</v>
      </c>
      <c r="CZ14">
        <v>0</v>
      </c>
      <c r="DA14">
        <v>0</v>
      </c>
      <c r="DB14">
        <v>0</v>
      </c>
      <c r="DC14">
        <v>0</v>
      </c>
      <c r="DD14">
        <v>0</v>
      </c>
      <c r="DE14">
        <v>0</v>
      </c>
      <c r="DF14">
        <v>0</v>
      </c>
      <c r="DG14">
        <v>0</v>
      </c>
      <c r="DH14">
        <v>0</v>
      </c>
      <c r="DI14">
        <v>0</v>
      </c>
      <c r="DJ14">
        <v>0</v>
      </c>
      <c r="DK14">
        <v>0</v>
      </c>
      <c r="DL14">
        <v>0</v>
      </c>
      <c r="DM14">
        <v>0</v>
      </c>
      <c r="DN14">
        <v>0</v>
      </c>
      <c r="DO14">
        <v>0</v>
      </c>
      <c r="DP14">
        <v>0</v>
      </c>
      <c r="DQ14">
        <v>0</v>
      </c>
      <c r="DR14">
        <v>0</v>
      </c>
      <c r="DS14">
        <v>0</v>
      </c>
      <c r="DT14">
        <v>0</v>
      </c>
      <c r="DU14">
        <v>0</v>
      </c>
      <c r="DV14">
        <v>0</v>
      </c>
      <c r="DW14">
        <v>0</v>
      </c>
      <c r="DX14">
        <v>0</v>
      </c>
      <c r="DY14">
        <v>0</v>
      </c>
      <c r="DZ14">
        <v>0</v>
      </c>
      <c r="EA14">
        <v>0</v>
      </c>
      <c r="EB14" t="s">
        <v>703</v>
      </c>
      <c r="EC14">
        <v>214</v>
      </c>
      <c r="ED14">
        <v>1</v>
      </c>
      <c r="EE14">
        <v>1</v>
      </c>
      <c r="EF14">
        <v>72</v>
      </c>
      <c r="EG14">
        <v>72</v>
      </c>
      <c r="EH14" t="s">
        <v>793</v>
      </c>
      <c r="EI14" t="s">
        <v>870</v>
      </c>
      <c r="EJ14" t="s">
        <v>871</v>
      </c>
      <c r="EK14" t="s">
        <v>1067</v>
      </c>
      <c r="EL14" t="s">
        <v>1068</v>
      </c>
      <c r="EM14" t="s">
        <v>1069</v>
      </c>
      <c r="EP14" t="s">
        <v>128</v>
      </c>
      <c r="EQ14" t="s">
        <v>123</v>
      </c>
      <c r="ER14" t="s">
        <v>1311</v>
      </c>
      <c r="ES14" t="s">
        <v>1312</v>
      </c>
      <c r="ET14" t="s">
        <v>1351</v>
      </c>
      <c r="EU14" t="s">
        <v>1352</v>
      </c>
      <c r="FA14">
        <v>17</v>
      </c>
      <c r="FB14" t="s">
        <v>1404</v>
      </c>
      <c r="FC14" t="s">
        <v>1404</v>
      </c>
      <c r="FD14" t="s">
        <v>1455</v>
      </c>
    </row>
    <row r="15" spans="1:161">
      <c r="A15" t="s">
        <v>415</v>
      </c>
      <c r="B15" t="s">
        <v>340</v>
      </c>
      <c r="C15" t="s">
        <v>529</v>
      </c>
      <c r="D15" t="s">
        <v>136</v>
      </c>
      <c r="E15">
        <v>2020</v>
      </c>
      <c r="F15" t="s">
        <v>618</v>
      </c>
      <c r="G15" s="15" t="s">
        <v>1555</v>
      </c>
      <c r="H15" s="15" t="s">
        <v>1538</v>
      </c>
      <c r="I15" s="16">
        <v>2</v>
      </c>
      <c r="J15" s="25">
        <v>1</v>
      </c>
      <c r="K15" s="25">
        <v>1</v>
      </c>
      <c r="L15" s="25">
        <v>1</v>
      </c>
      <c r="M15" s="11">
        <v>0</v>
      </c>
      <c r="N15" s="11">
        <v>0</v>
      </c>
      <c r="O15" s="11">
        <v>0</v>
      </c>
      <c r="P15" s="11">
        <v>0</v>
      </c>
      <c r="Q15" s="11">
        <v>1</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1</v>
      </c>
      <c r="AU15" s="11">
        <v>0</v>
      </c>
      <c r="AV15" s="11">
        <v>0</v>
      </c>
      <c r="AW15" s="11">
        <v>0</v>
      </c>
      <c r="AX15" s="11">
        <v>1</v>
      </c>
      <c r="AY15" s="11">
        <v>1</v>
      </c>
      <c r="AZ15" s="11">
        <v>0</v>
      </c>
      <c r="BA15" s="11">
        <v>0</v>
      </c>
      <c r="BB15" s="11">
        <v>0</v>
      </c>
      <c r="BC15" s="11">
        <v>1</v>
      </c>
      <c r="BD15" s="11">
        <v>0</v>
      </c>
      <c r="BE15" s="11">
        <v>0</v>
      </c>
      <c r="BF15" s="11">
        <v>0</v>
      </c>
      <c r="BG15" s="11">
        <v>0</v>
      </c>
      <c r="BH15" s="11">
        <v>0</v>
      </c>
      <c r="BI15" s="11">
        <v>0</v>
      </c>
      <c r="BJ15" s="11">
        <v>0</v>
      </c>
      <c r="BK15" s="11">
        <v>0</v>
      </c>
      <c r="BL15" s="11">
        <v>0</v>
      </c>
      <c r="BM15" s="11">
        <v>0</v>
      </c>
      <c r="BN15" s="11">
        <v>0</v>
      </c>
      <c r="BO15" s="11">
        <v>0</v>
      </c>
      <c r="BP15" s="11">
        <v>0</v>
      </c>
      <c r="BQ15" s="11">
        <v>1</v>
      </c>
      <c r="BR15" s="11">
        <v>0</v>
      </c>
      <c r="BS15" s="11">
        <v>0</v>
      </c>
      <c r="BT15" s="11">
        <v>0</v>
      </c>
      <c r="BU15" s="32">
        <f t="shared" si="0"/>
        <v>0</v>
      </c>
      <c r="BV15" s="32">
        <f t="shared" si="1"/>
        <v>0</v>
      </c>
      <c r="BW15" s="32">
        <f t="shared" si="2"/>
        <v>0</v>
      </c>
      <c r="BX15" s="32">
        <f t="shared" si="3"/>
        <v>0</v>
      </c>
      <c r="BY15" s="32">
        <f t="shared" si="4"/>
        <v>0</v>
      </c>
      <c r="BZ15" s="32">
        <f t="shared" si="5"/>
        <v>0</v>
      </c>
      <c r="CA15" s="32">
        <f t="shared" si="6"/>
        <v>0</v>
      </c>
      <c r="CB15" s="32">
        <f t="shared" si="7"/>
        <v>0</v>
      </c>
      <c r="CC15" s="32">
        <f t="shared" si="8"/>
        <v>0</v>
      </c>
      <c r="CD15" s="32">
        <f t="shared" si="9"/>
        <v>0</v>
      </c>
      <c r="CE15" s="32">
        <f t="shared" si="10"/>
        <v>0</v>
      </c>
      <c r="CF15" s="32">
        <f t="shared" si="11"/>
        <v>0</v>
      </c>
      <c r="CG15" s="32">
        <f t="shared" si="12"/>
        <v>0</v>
      </c>
      <c r="CH15" s="32">
        <f t="shared" si="13"/>
        <v>0</v>
      </c>
      <c r="CI15" s="32">
        <f t="shared" si="14"/>
        <v>0</v>
      </c>
      <c r="CJ15" s="32">
        <f t="shared" si="15"/>
        <v>0</v>
      </c>
      <c r="CK15" s="22">
        <v>0</v>
      </c>
      <c r="CL15" s="22">
        <v>0</v>
      </c>
      <c r="CM15" s="22">
        <v>0</v>
      </c>
      <c r="CN15" s="22">
        <v>0</v>
      </c>
      <c r="CO15" s="22">
        <v>0</v>
      </c>
      <c r="CP15" s="19">
        <v>0</v>
      </c>
      <c r="CQ15" s="19">
        <v>0</v>
      </c>
      <c r="CR15" s="19">
        <v>1</v>
      </c>
      <c r="CS15" s="19">
        <v>1</v>
      </c>
      <c r="CT15" s="19">
        <v>0</v>
      </c>
      <c r="CU15" s="19">
        <v>0</v>
      </c>
      <c r="CV15" s="19">
        <v>0</v>
      </c>
      <c r="CW15">
        <v>0</v>
      </c>
      <c r="CX15">
        <v>0</v>
      </c>
      <c r="CY15">
        <v>0</v>
      </c>
      <c r="CZ15">
        <v>0</v>
      </c>
      <c r="DA15">
        <v>0</v>
      </c>
      <c r="DB15">
        <v>0</v>
      </c>
      <c r="DC15">
        <v>0</v>
      </c>
      <c r="DD15">
        <v>0</v>
      </c>
      <c r="DE15">
        <v>0</v>
      </c>
      <c r="DF15">
        <v>0</v>
      </c>
      <c r="DG15">
        <v>0</v>
      </c>
      <c r="DH15">
        <v>0</v>
      </c>
      <c r="DI15">
        <v>0</v>
      </c>
      <c r="DJ15">
        <v>0</v>
      </c>
      <c r="DK15">
        <v>0</v>
      </c>
      <c r="DL15">
        <v>0</v>
      </c>
      <c r="DM15">
        <v>0</v>
      </c>
      <c r="DN15">
        <v>0</v>
      </c>
      <c r="DO15">
        <v>0</v>
      </c>
      <c r="DP15">
        <v>0</v>
      </c>
      <c r="DQ15">
        <v>0</v>
      </c>
      <c r="DR15">
        <v>0</v>
      </c>
      <c r="DS15">
        <v>0</v>
      </c>
      <c r="DT15">
        <v>0</v>
      </c>
      <c r="DU15">
        <v>0</v>
      </c>
      <c r="DV15">
        <v>0</v>
      </c>
      <c r="DW15">
        <v>0</v>
      </c>
      <c r="DX15">
        <v>0</v>
      </c>
      <c r="DY15">
        <v>0</v>
      </c>
      <c r="DZ15">
        <v>0</v>
      </c>
      <c r="EA15">
        <v>0</v>
      </c>
      <c r="EB15" t="s">
        <v>704</v>
      </c>
      <c r="EC15">
        <v>142</v>
      </c>
      <c r="ED15">
        <v>2</v>
      </c>
      <c r="EE15">
        <v>2</v>
      </c>
      <c r="EF15">
        <v>15</v>
      </c>
      <c r="EG15">
        <v>15</v>
      </c>
      <c r="EH15" t="s">
        <v>794</v>
      </c>
      <c r="EI15" t="s">
        <v>872</v>
      </c>
      <c r="EJ15" t="s">
        <v>873</v>
      </c>
      <c r="EK15" t="s">
        <v>1070</v>
      </c>
      <c r="EL15" t="s">
        <v>1071</v>
      </c>
      <c r="EM15" t="s">
        <v>1072</v>
      </c>
      <c r="EO15" t="s">
        <v>1073</v>
      </c>
      <c r="EP15" t="s">
        <v>137</v>
      </c>
      <c r="EQ15" t="s">
        <v>127</v>
      </c>
      <c r="ER15" t="s">
        <v>138</v>
      </c>
      <c r="ES15" t="s">
        <v>139</v>
      </c>
      <c r="ET15" t="s">
        <v>140</v>
      </c>
      <c r="EU15" t="s">
        <v>141</v>
      </c>
      <c r="EV15" s="8">
        <v>44414</v>
      </c>
      <c r="EW15">
        <v>2020</v>
      </c>
      <c r="EX15">
        <v>71</v>
      </c>
      <c r="EY15">
        <v>16</v>
      </c>
      <c r="FA15">
        <v>25</v>
      </c>
      <c r="FB15" t="s">
        <v>1392</v>
      </c>
      <c r="FC15" t="s">
        <v>1392</v>
      </c>
      <c r="FD15" t="s">
        <v>1456</v>
      </c>
      <c r="FE15">
        <v>32678945</v>
      </c>
    </row>
    <row r="16" spans="1:161">
      <c r="A16" t="s">
        <v>416</v>
      </c>
      <c r="B16" t="s">
        <v>341</v>
      </c>
      <c r="C16" t="s">
        <v>530</v>
      </c>
      <c r="D16" t="s">
        <v>497</v>
      </c>
      <c r="E16">
        <v>2020</v>
      </c>
      <c r="F16" t="s">
        <v>619</v>
      </c>
      <c r="G16" s="15" t="s">
        <v>1556</v>
      </c>
      <c r="H16" s="15" t="s">
        <v>1557</v>
      </c>
      <c r="I16" s="16">
        <v>3</v>
      </c>
      <c r="J16" s="25">
        <v>0</v>
      </c>
      <c r="K16" s="25">
        <v>0</v>
      </c>
      <c r="L16" s="25">
        <v>0</v>
      </c>
      <c r="M16" s="11">
        <v>0</v>
      </c>
      <c r="N16" s="11">
        <v>0</v>
      </c>
      <c r="O16" s="11">
        <v>0</v>
      </c>
      <c r="P16" s="11">
        <v>1</v>
      </c>
      <c r="Q16" s="11">
        <v>0</v>
      </c>
      <c r="R16" s="11">
        <v>0</v>
      </c>
      <c r="S16" s="11">
        <v>0</v>
      </c>
      <c r="T16" s="11">
        <v>0</v>
      </c>
      <c r="U16" s="11">
        <v>0</v>
      </c>
      <c r="V16" s="11">
        <v>0</v>
      </c>
      <c r="W16" s="11">
        <v>0</v>
      </c>
      <c r="X16" s="11">
        <v>1</v>
      </c>
      <c r="Y16" s="11">
        <v>0</v>
      </c>
      <c r="Z16" s="11">
        <v>0</v>
      </c>
      <c r="AA16" s="11">
        <v>0</v>
      </c>
      <c r="AB16" s="11">
        <v>0</v>
      </c>
      <c r="AC16" s="11">
        <v>0</v>
      </c>
      <c r="AD16" s="11">
        <v>1</v>
      </c>
      <c r="AE16" s="11">
        <v>0</v>
      </c>
      <c r="AF16" s="11">
        <v>0</v>
      </c>
      <c r="AG16" s="11">
        <v>0</v>
      </c>
      <c r="AH16" s="11">
        <v>0</v>
      </c>
      <c r="AI16" s="11">
        <v>0</v>
      </c>
      <c r="AJ16" s="11">
        <v>0</v>
      </c>
      <c r="AK16" s="11">
        <v>0</v>
      </c>
      <c r="AL16" s="11">
        <v>0</v>
      </c>
      <c r="AM16" s="11">
        <v>0</v>
      </c>
      <c r="AN16" s="11">
        <v>0</v>
      </c>
      <c r="AO16" s="11">
        <v>0</v>
      </c>
      <c r="AP16" s="11">
        <v>0</v>
      </c>
      <c r="AQ16" s="11">
        <v>0</v>
      </c>
      <c r="AR16" s="11">
        <v>0</v>
      </c>
      <c r="AS16" s="11">
        <v>0</v>
      </c>
      <c r="AT16" s="11">
        <v>0</v>
      </c>
      <c r="AU16" s="11">
        <v>0</v>
      </c>
      <c r="AV16" s="11">
        <v>0</v>
      </c>
      <c r="AW16" s="11">
        <v>0</v>
      </c>
      <c r="AX16" s="11">
        <v>0</v>
      </c>
      <c r="AY16" s="11">
        <v>0</v>
      </c>
      <c r="AZ16" s="11">
        <v>0</v>
      </c>
      <c r="BA16" s="11">
        <v>1</v>
      </c>
      <c r="BB16" s="11">
        <v>0</v>
      </c>
      <c r="BC16" s="11">
        <v>0</v>
      </c>
      <c r="BD16" s="11">
        <v>0</v>
      </c>
      <c r="BE16" s="11">
        <v>0</v>
      </c>
      <c r="BF16" s="11">
        <v>0</v>
      </c>
      <c r="BG16" s="11">
        <v>0</v>
      </c>
      <c r="BH16" s="11">
        <v>0</v>
      </c>
      <c r="BI16" s="11">
        <v>0</v>
      </c>
      <c r="BJ16" s="11">
        <v>0</v>
      </c>
      <c r="BK16" s="11">
        <v>0</v>
      </c>
      <c r="BL16" s="11">
        <v>0</v>
      </c>
      <c r="BM16" s="11">
        <v>0</v>
      </c>
      <c r="BN16" s="11">
        <v>0</v>
      </c>
      <c r="BO16" s="11">
        <v>1</v>
      </c>
      <c r="BP16" s="11">
        <v>1</v>
      </c>
      <c r="BQ16" s="11">
        <v>1</v>
      </c>
      <c r="BR16" s="11">
        <v>0</v>
      </c>
      <c r="BS16" s="11">
        <v>0</v>
      </c>
      <c r="BT16" s="11">
        <v>0</v>
      </c>
      <c r="BU16" s="32">
        <f t="shared" si="0"/>
        <v>0</v>
      </c>
      <c r="BV16" s="32">
        <f t="shared" si="1"/>
        <v>0</v>
      </c>
      <c r="BW16" s="32">
        <f t="shared" si="2"/>
        <v>0</v>
      </c>
      <c r="BX16" s="32">
        <f t="shared" si="3"/>
        <v>0</v>
      </c>
      <c r="BY16" s="32">
        <f t="shared" si="4"/>
        <v>0</v>
      </c>
      <c r="BZ16" s="32">
        <f t="shared" si="5"/>
        <v>0</v>
      </c>
      <c r="CA16" s="32">
        <f t="shared" si="6"/>
        <v>0</v>
      </c>
      <c r="CB16" s="32">
        <f t="shared" si="7"/>
        <v>0</v>
      </c>
      <c r="CC16" s="32">
        <f t="shared" si="8"/>
        <v>0</v>
      </c>
      <c r="CD16" s="32">
        <f t="shared" si="9"/>
        <v>0</v>
      </c>
      <c r="CE16" s="32">
        <f t="shared" si="10"/>
        <v>0</v>
      </c>
      <c r="CF16" s="32">
        <f t="shared" si="11"/>
        <v>0</v>
      </c>
      <c r="CG16" s="32">
        <f t="shared" si="12"/>
        <v>0</v>
      </c>
      <c r="CH16" s="32">
        <f t="shared" si="13"/>
        <v>0</v>
      </c>
      <c r="CI16" s="32">
        <f t="shared" si="14"/>
        <v>0</v>
      </c>
      <c r="CJ16" s="32">
        <f t="shared" si="15"/>
        <v>0</v>
      </c>
      <c r="CK16" s="22">
        <v>0</v>
      </c>
      <c r="CL16" s="22">
        <v>0</v>
      </c>
      <c r="CM16" s="22">
        <v>0</v>
      </c>
      <c r="CN16" s="22">
        <v>0</v>
      </c>
      <c r="CO16" s="22">
        <v>0</v>
      </c>
      <c r="CP16" s="19">
        <v>0</v>
      </c>
      <c r="CQ16" s="19">
        <v>0</v>
      </c>
      <c r="CR16" s="19">
        <v>1</v>
      </c>
      <c r="CS16" s="19">
        <v>0</v>
      </c>
      <c r="CT16" s="19">
        <v>0</v>
      </c>
      <c r="CU16" s="19">
        <v>0</v>
      </c>
      <c r="CV16" s="19">
        <v>0</v>
      </c>
      <c r="CW16">
        <v>2</v>
      </c>
      <c r="CX16">
        <v>1</v>
      </c>
      <c r="CY16">
        <v>0</v>
      </c>
      <c r="CZ16">
        <v>0</v>
      </c>
      <c r="DA16">
        <v>0</v>
      </c>
      <c r="DB16">
        <v>0</v>
      </c>
      <c r="DC16">
        <v>0</v>
      </c>
      <c r="DD16">
        <v>0</v>
      </c>
      <c r="DE16">
        <v>0</v>
      </c>
      <c r="DF16">
        <v>0</v>
      </c>
      <c r="DG16">
        <v>0</v>
      </c>
      <c r="DH16">
        <v>0</v>
      </c>
      <c r="DI16">
        <v>0</v>
      </c>
      <c r="DJ16">
        <v>0</v>
      </c>
      <c r="DK16">
        <v>0</v>
      </c>
      <c r="DL16">
        <v>0</v>
      </c>
      <c r="DM16">
        <v>0</v>
      </c>
      <c r="DN16">
        <v>0</v>
      </c>
      <c r="DO16">
        <v>0</v>
      </c>
      <c r="DP16">
        <v>0</v>
      </c>
      <c r="DQ16">
        <v>0</v>
      </c>
      <c r="DR16">
        <v>0</v>
      </c>
      <c r="DS16">
        <v>0</v>
      </c>
      <c r="DT16">
        <v>0</v>
      </c>
      <c r="DU16">
        <v>0</v>
      </c>
      <c r="DV16">
        <v>0</v>
      </c>
      <c r="DW16">
        <v>0</v>
      </c>
      <c r="DX16">
        <v>0</v>
      </c>
      <c r="DY16">
        <v>0</v>
      </c>
      <c r="DZ16">
        <v>2</v>
      </c>
      <c r="EA16">
        <v>0</v>
      </c>
      <c r="EB16" t="s">
        <v>705</v>
      </c>
      <c r="EC16">
        <v>63</v>
      </c>
      <c r="ED16">
        <v>0</v>
      </c>
      <c r="EE16">
        <v>0</v>
      </c>
      <c r="EF16">
        <v>7</v>
      </c>
      <c r="EG16">
        <v>7</v>
      </c>
      <c r="EH16" t="s">
        <v>795</v>
      </c>
      <c r="EI16" t="s">
        <v>874</v>
      </c>
      <c r="EJ16" t="s">
        <v>875</v>
      </c>
      <c r="EK16" t="s">
        <v>1074</v>
      </c>
      <c r="EL16" t="s">
        <v>1075</v>
      </c>
      <c r="EM16" t="s">
        <v>1076</v>
      </c>
      <c r="EO16" t="s">
        <v>1077</v>
      </c>
      <c r="EP16" t="s">
        <v>1296</v>
      </c>
      <c r="EQ16" t="s">
        <v>307</v>
      </c>
      <c r="ER16" t="s">
        <v>1313</v>
      </c>
      <c r="ET16" t="s">
        <v>1353</v>
      </c>
      <c r="EU16" t="s">
        <v>1354</v>
      </c>
      <c r="EV16" t="s">
        <v>134</v>
      </c>
      <c r="EW16">
        <v>2020</v>
      </c>
      <c r="EX16">
        <v>15</v>
      </c>
      <c r="EY16">
        <v>8</v>
      </c>
      <c r="FA16">
        <v>13</v>
      </c>
      <c r="FB16" t="s">
        <v>143</v>
      </c>
      <c r="FC16" t="s">
        <v>143</v>
      </c>
      <c r="FD16" t="s">
        <v>1457</v>
      </c>
      <c r="FE16">
        <v>32413108</v>
      </c>
    </row>
    <row r="17" spans="1:161">
      <c r="A17" t="s">
        <v>417</v>
      </c>
      <c r="B17" t="s">
        <v>342</v>
      </c>
      <c r="C17" t="s">
        <v>531</v>
      </c>
      <c r="D17" t="s">
        <v>215</v>
      </c>
      <c r="E17">
        <v>2020</v>
      </c>
      <c r="F17" t="s">
        <v>620</v>
      </c>
      <c r="G17" s="15" t="s">
        <v>1558</v>
      </c>
      <c r="H17" s="15" t="s">
        <v>1559</v>
      </c>
      <c r="I17" s="16">
        <v>2</v>
      </c>
      <c r="J17" s="25">
        <v>0</v>
      </c>
      <c r="K17" s="25">
        <v>1</v>
      </c>
      <c r="L17" s="25">
        <v>1</v>
      </c>
      <c r="M17" s="11">
        <v>0</v>
      </c>
      <c r="N17" s="11">
        <v>1</v>
      </c>
      <c r="O17" s="11">
        <v>0</v>
      </c>
      <c r="P17" s="11">
        <v>0</v>
      </c>
      <c r="Q17" s="11">
        <v>0</v>
      </c>
      <c r="R17" s="11">
        <v>0</v>
      </c>
      <c r="S17" s="11">
        <v>0</v>
      </c>
      <c r="T17" s="11">
        <v>0</v>
      </c>
      <c r="U17" s="11">
        <v>0</v>
      </c>
      <c r="V17" s="11">
        <v>1</v>
      </c>
      <c r="W17" s="11">
        <v>0</v>
      </c>
      <c r="X17" s="11">
        <v>1</v>
      </c>
      <c r="Y17" s="11">
        <v>1</v>
      </c>
      <c r="Z17" s="11">
        <v>1</v>
      </c>
      <c r="AA17" s="11">
        <v>0</v>
      </c>
      <c r="AB17" s="11">
        <v>0</v>
      </c>
      <c r="AC17" s="11">
        <v>0</v>
      </c>
      <c r="AD17" s="11">
        <v>0</v>
      </c>
      <c r="AE17" s="11">
        <v>1</v>
      </c>
      <c r="AF17" s="11">
        <v>0</v>
      </c>
      <c r="AG17" s="11">
        <v>1</v>
      </c>
      <c r="AH17" s="11">
        <v>0</v>
      </c>
      <c r="AI17" s="11">
        <v>0</v>
      </c>
      <c r="AJ17" s="11">
        <v>0</v>
      </c>
      <c r="AK17" s="11">
        <v>0</v>
      </c>
      <c r="AL17" s="11">
        <v>0</v>
      </c>
      <c r="AM17" s="11">
        <v>1</v>
      </c>
      <c r="AN17" s="11">
        <v>0</v>
      </c>
      <c r="AO17" s="11">
        <v>0</v>
      </c>
      <c r="AP17" s="11">
        <v>0</v>
      </c>
      <c r="AQ17" s="11">
        <v>0</v>
      </c>
      <c r="AR17" s="11">
        <v>0</v>
      </c>
      <c r="AS17" s="11">
        <v>0</v>
      </c>
      <c r="AT17" s="11">
        <v>1</v>
      </c>
      <c r="AU17" s="11">
        <v>0</v>
      </c>
      <c r="AV17" s="11">
        <v>0</v>
      </c>
      <c r="AW17" s="11">
        <v>1</v>
      </c>
      <c r="AX17" s="11">
        <v>0</v>
      </c>
      <c r="AY17" s="11">
        <v>1</v>
      </c>
      <c r="AZ17" s="11">
        <v>1</v>
      </c>
      <c r="BA17" s="11">
        <v>0</v>
      </c>
      <c r="BB17" s="11">
        <v>0</v>
      </c>
      <c r="BC17" s="11">
        <v>0</v>
      </c>
      <c r="BD17" s="11">
        <v>0</v>
      </c>
      <c r="BE17" s="11">
        <v>0</v>
      </c>
      <c r="BF17" s="11">
        <v>0</v>
      </c>
      <c r="BG17" s="11">
        <v>0</v>
      </c>
      <c r="BH17" s="11">
        <v>0</v>
      </c>
      <c r="BI17" s="11">
        <v>0</v>
      </c>
      <c r="BJ17" s="11">
        <v>0</v>
      </c>
      <c r="BK17" s="11">
        <v>0</v>
      </c>
      <c r="BL17" s="11">
        <v>0</v>
      </c>
      <c r="BM17" s="11">
        <v>0</v>
      </c>
      <c r="BN17" s="11">
        <v>0</v>
      </c>
      <c r="BO17" s="11">
        <v>1</v>
      </c>
      <c r="BP17" s="11">
        <v>0</v>
      </c>
      <c r="BQ17" s="11">
        <v>0</v>
      </c>
      <c r="BR17" s="11">
        <v>0</v>
      </c>
      <c r="BS17" s="11">
        <v>0</v>
      </c>
      <c r="BT17" s="11">
        <v>0</v>
      </c>
      <c r="BU17" s="32">
        <f t="shared" si="0"/>
        <v>0</v>
      </c>
      <c r="BV17" s="32">
        <f t="shared" si="1"/>
        <v>0</v>
      </c>
      <c r="BW17" s="32">
        <f t="shared" si="2"/>
        <v>0</v>
      </c>
      <c r="BX17" s="32">
        <f t="shared" si="3"/>
        <v>0</v>
      </c>
      <c r="BY17" s="32">
        <f t="shared" si="4"/>
        <v>0</v>
      </c>
      <c r="BZ17" s="32">
        <f t="shared" si="5"/>
        <v>0</v>
      </c>
      <c r="CA17" s="32">
        <f t="shared" si="6"/>
        <v>0</v>
      </c>
      <c r="CB17" s="32">
        <f t="shared" si="7"/>
        <v>0</v>
      </c>
      <c r="CC17" s="32">
        <f t="shared" si="8"/>
        <v>0</v>
      </c>
      <c r="CD17" s="32">
        <f t="shared" si="9"/>
        <v>0</v>
      </c>
      <c r="CE17" s="32">
        <f t="shared" si="10"/>
        <v>0</v>
      </c>
      <c r="CF17" s="32">
        <f t="shared" si="11"/>
        <v>0</v>
      </c>
      <c r="CG17" s="32">
        <f t="shared" si="12"/>
        <v>0</v>
      </c>
      <c r="CH17" s="32">
        <f t="shared" si="13"/>
        <v>0</v>
      </c>
      <c r="CI17" s="32">
        <f t="shared" si="14"/>
        <v>0</v>
      </c>
      <c r="CJ17" s="32">
        <f t="shared" si="15"/>
        <v>0</v>
      </c>
      <c r="CK17" s="22">
        <v>0</v>
      </c>
      <c r="CL17" s="22">
        <v>0</v>
      </c>
      <c r="CM17" s="22">
        <v>0</v>
      </c>
      <c r="CN17" s="22">
        <v>0</v>
      </c>
      <c r="CO17" s="22">
        <v>0</v>
      </c>
      <c r="CP17" s="19">
        <v>0</v>
      </c>
      <c r="CQ17" s="19">
        <v>0</v>
      </c>
      <c r="CR17" s="19">
        <v>1</v>
      </c>
      <c r="CS17" s="19">
        <v>0</v>
      </c>
      <c r="CT17" s="19">
        <v>0</v>
      </c>
      <c r="CU17" s="19">
        <v>0</v>
      </c>
      <c r="CV17" s="19">
        <v>0</v>
      </c>
      <c r="CW17">
        <v>0</v>
      </c>
      <c r="CX17">
        <v>0</v>
      </c>
      <c r="CY17">
        <v>0</v>
      </c>
      <c r="CZ17">
        <v>0</v>
      </c>
      <c r="DA17">
        <v>0</v>
      </c>
      <c r="DB17">
        <v>0</v>
      </c>
      <c r="DC17">
        <v>0</v>
      </c>
      <c r="DD17">
        <v>0</v>
      </c>
      <c r="DE17">
        <v>0</v>
      </c>
      <c r="DF17">
        <v>0</v>
      </c>
      <c r="DG17">
        <v>0</v>
      </c>
      <c r="DH17">
        <v>0</v>
      </c>
      <c r="DI17">
        <v>0</v>
      </c>
      <c r="DJ17">
        <v>0</v>
      </c>
      <c r="DK17">
        <v>0</v>
      </c>
      <c r="DL17">
        <v>0</v>
      </c>
      <c r="DM17">
        <v>0</v>
      </c>
      <c r="DN17">
        <v>0</v>
      </c>
      <c r="DO17">
        <v>0</v>
      </c>
      <c r="DP17">
        <v>0</v>
      </c>
      <c r="DQ17">
        <v>0</v>
      </c>
      <c r="DR17">
        <v>0</v>
      </c>
      <c r="DS17">
        <v>0</v>
      </c>
      <c r="DT17">
        <v>0</v>
      </c>
      <c r="DU17">
        <v>0</v>
      </c>
      <c r="DV17">
        <v>0</v>
      </c>
      <c r="DW17">
        <v>0</v>
      </c>
      <c r="DX17">
        <v>0</v>
      </c>
      <c r="DY17">
        <v>0</v>
      </c>
      <c r="DZ17">
        <v>0</v>
      </c>
      <c r="EA17">
        <v>0</v>
      </c>
      <c r="EB17" t="s">
        <v>706</v>
      </c>
      <c r="EC17">
        <v>165</v>
      </c>
      <c r="ED17">
        <v>3</v>
      </c>
      <c r="EE17">
        <v>3</v>
      </c>
      <c r="EF17">
        <v>50</v>
      </c>
      <c r="EG17">
        <v>61</v>
      </c>
      <c r="EH17" t="s">
        <v>796</v>
      </c>
      <c r="EI17" t="s">
        <v>876</v>
      </c>
      <c r="EJ17" t="s">
        <v>877</v>
      </c>
      <c r="EK17" t="s">
        <v>1078</v>
      </c>
      <c r="EL17" t="s">
        <v>1079</v>
      </c>
      <c r="EM17" t="s">
        <v>1080</v>
      </c>
      <c r="EP17" t="s">
        <v>126</v>
      </c>
      <c r="EQ17" t="s">
        <v>127</v>
      </c>
      <c r="ER17" t="s">
        <v>216</v>
      </c>
      <c r="ES17" t="s">
        <v>217</v>
      </c>
      <c r="ET17" t="s">
        <v>218</v>
      </c>
      <c r="EU17" t="s">
        <v>219</v>
      </c>
      <c r="EV17" t="s">
        <v>134</v>
      </c>
      <c r="EW17">
        <v>2020</v>
      </c>
      <c r="EX17">
        <v>176</v>
      </c>
      <c r="FA17">
        <v>16</v>
      </c>
      <c r="FB17" t="s">
        <v>1405</v>
      </c>
      <c r="FC17" t="s">
        <v>1405</v>
      </c>
      <c r="FD17" t="s">
        <v>1458</v>
      </c>
    </row>
    <row r="18" spans="1:161">
      <c r="A18" t="s">
        <v>418</v>
      </c>
      <c r="B18" t="s">
        <v>343</v>
      </c>
      <c r="C18" t="s">
        <v>532</v>
      </c>
      <c r="D18" t="s">
        <v>159</v>
      </c>
      <c r="E18">
        <v>2020</v>
      </c>
      <c r="F18" t="s">
        <v>621</v>
      </c>
      <c r="G18" s="15" t="s">
        <v>1560</v>
      </c>
      <c r="H18" s="15" t="s">
        <v>1561</v>
      </c>
      <c r="I18" s="16">
        <v>6</v>
      </c>
      <c r="J18" s="25">
        <v>0</v>
      </c>
      <c r="K18" s="25">
        <v>1</v>
      </c>
      <c r="L18" s="25">
        <v>1</v>
      </c>
      <c r="M18" s="11">
        <v>0</v>
      </c>
      <c r="N18" s="11">
        <v>1</v>
      </c>
      <c r="O18" s="11">
        <v>0</v>
      </c>
      <c r="P18" s="11">
        <v>0</v>
      </c>
      <c r="Q18" s="11">
        <v>0</v>
      </c>
      <c r="R18" s="11">
        <v>0</v>
      </c>
      <c r="S18" s="11">
        <v>0</v>
      </c>
      <c r="T18" s="11">
        <v>0</v>
      </c>
      <c r="U18" s="11">
        <v>0</v>
      </c>
      <c r="V18" s="11">
        <v>1</v>
      </c>
      <c r="W18" s="11">
        <v>0</v>
      </c>
      <c r="X18" s="11">
        <v>0</v>
      </c>
      <c r="Y18" s="11">
        <v>0</v>
      </c>
      <c r="Z18" s="11">
        <v>1</v>
      </c>
      <c r="AA18" s="11">
        <v>0</v>
      </c>
      <c r="AB18" s="11">
        <v>0</v>
      </c>
      <c r="AC18" s="11">
        <v>0</v>
      </c>
      <c r="AD18" s="11">
        <v>0</v>
      </c>
      <c r="AE18" s="11">
        <v>0</v>
      </c>
      <c r="AF18" s="11">
        <v>0</v>
      </c>
      <c r="AG18" s="11">
        <v>0</v>
      </c>
      <c r="AH18" s="11">
        <v>0</v>
      </c>
      <c r="AI18" s="11">
        <v>1</v>
      </c>
      <c r="AJ18" s="11">
        <v>1</v>
      </c>
      <c r="AK18" s="11">
        <v>0</v>
      </c>
      <c r="AL18" s="11">
        <v>0</v>
      </c>
      <c r="AM18" s="11">
        <v>0</v>
      </c>
      <c r="AN18" s="11">
        <v>0</v>
      </c>
      <c r="AO18" s="11">
        <v>0</v>
      </c>
      <c r="AP18" s="11">
        <v>0</v>
      </c>
      <c r="AQ18" s="11">
        <v>0</v>
      </c>
      <c r="AR18" s="11">
        <v>0</v>
      </c>
      <c r="AS18" s="11">
        <v>0</v>
      </c>
      <c r="AT18" s="11">
        <v>0</v>
      </c>
      <c r="AU18" s="11">
        <v>0</v>
      </c>
      <c r="AV18" s="11">
        <v>1</v>
      </c>
      <c r="AW18" s="11">
        <v>1</v>
      </c>
      <c r="AX18" s="11">
        <v>0</v>
      </c>
      <c r="AY18" s="11">
        <v>0</v>
      </c>
      <c r="AZ18" s="11">
        <v>0</v>
      </c>
      <c r="BA18" s="11">
        <v>0</v>
      </c>
      <c r="BB18" s="11">
        <v>0</v>
      </c>
      <c r="BC18" s="11">
        <v>0</v>
      </c>
      <c r="BD18" s="11">
        <v>0</v>
      </c>
      <c r="BE18" s="11">
        <v>0</v>
      </c>
      <c r="BF18" s="11">
        <v>0</v>
      </c>
      <c r="BG18" s="11">
        <v>0</v>
      </c>
      <c r="BH18" s="11">
        <v>0</v>
      </c>
      <c r="BI18" s="11">
        <v>0</v>
      </c>
      <c r="BJ18" s="11">
        <v>0</v>
      </c>
      <c r="BK18" s="11">
        <v>0</v>
      </c>
      <c r="BL18" s="11">
        <v>0</v>
      </c>
      <c r="BM18" s="11">
        <v>0</v>
      </c>
      <c r="BN18" s="11">
        <v>0</v>
      </c>
      <c r="BO18" s="11">
        <v>0</v>
      </c>
      <c r="BP18" s="11">
        <v>0</v>
      </c>
      <c r="BQ18" s="11">
        <v>0</v>
      </c>
      <c r="BR18" s="11">
        <v>0</v>
      </c>
      <c r="BS18" s="11">
        <v>1</v>
      </c>
      <c r="BT18" s="11">
        <v>1</v>
      </c>
      <c r="BU18" s="32">
        <f>IF(OR(ISNUMBER( SEARCH("hydroxymelatonin",#REF!)), ISNUMBER( SEARCH("hydroxymelatonin",#REF!))),1,0)</f>
        <v>0</v>
      </c>
      <c r="BV18" s="32">
        <f>IF(OR(ISNUMBER( SEARCH("3-OHM",#REF!)),ISNUMBER( SEARCH("3-OHM",#REF!)),ISNUMBER( SEARCH("3-hydroxymelatonin",#REF!)), ISNUMBER( SEARCH("3-hydroxymelatonin",#REF!))),1,0)</f>
        <v>0</v>
      </c>
      <c r="BW18" s="32">
        <f>IF(OR(ISNUMBER( SEARCH("2-OHM",#REF!)),ISNUMBER( SEARCH("2-OHM",#REF!)),ISNUMBER( SEARCH("2-hydroxymelatonin",#REF!)), ISNUMBER( SEARCH("2-hydroxymelatonin",#REF!))),1,0)</f>
        <v>0</v>
      </c>
      <c r="BX18" s="32">
        <f>IF(OR(ISNUMBER( SEARCH("6-OHM",#REF!)),ISNUMBER( SEARCH("6-OHM",#REF!)),ISNUMBER( SEARCH("6-hydroxymelatonin",#REF!)), ISNUMBER( SEARCH("6-hydroxymelatonin",#REF!))),1,0)</f>
        <v>0</v>
      </c>
      <c r="BY18" s="32">
        <f>IF(OR(ISNUMBER( SEARCH("4-OHM",#REF!)),ISNUMBER( SEARCH("4-OHM",#REF!)),ISNUMBER( SEARCH("4-hydroxymelatonin",#REF!)), ISNUMBER( SEARCH("4-hydroxymelatonin",#REF!))),1,0)</f>
        <v>0</v>
      </c>
      <c r="BZ18" s="32">
        <f>IF(OR(ISNUMBER( SEARCH("cyclic hydroxymelatonin",#REF!)),ISNUMBER( SEARCH("cyclic hydroxmelatonin",#REF!)),ISNUMBER( SEARCH("cyclic 3-hydroxymelatonin",#REF!)), ISNUMBER( SEARCH("cyclic 3-hydroxymelatonin",#REF!))),1,0)</f>
        <v>0</v>
      </c>
      <c r="CA18" s="32">
        <f>IF(OR(ISNUMBER( SEARCH("melatonin glucoronate",#REF!)), ISNUMBER( SEARCH("melatonin glucoronate",#REF!))),1,0)</f>
        <v>0</v>
      </c>
      <c r="CB18" s="32">
        <f>IF(OR(ISNUMBER( SEARCH("AMIO",#REF!)),ISNUMBER( SEARCH("AMIO",#REF!)), ISNUMBER( SEARCH("2-acetamidoethyl-5methoxyindolin-2-one",#REF!)), ISNUMBER( SEARCH("2-acetamidoethyl-5methoxyindolin-2-one",#REF!))),1,0)</f>
        <v>0</v>
      </c>
      <c r="CC18" s="32">
        <f>IF(OR(ISNUMBER( SEARCH("AMK",#REF!)),ISNUMBER( SEARCH("AMK",#REF!)), ISNUMBER( SEARCH("N-acetyl-5-methoxykynuramine",#REF!)), ISNUMBER( SEARCH("N-acetyl-5-methoxykynuramine",#REF!))),1,0)</f>
        <v>0</v>
      </c>
      <c r="CD18" s="32">
        <f>IF(OR(ISNUMBER( SEARCH("AFMK",#REF!)),ISNUMBER( SEARCH("AFMK",#REF!)), ISNUMBER( SEARCH("N1-acetyl-N2-formyl-5-methoxykynuramine",#REF!)), ISNUMBER( SEARCH("N1-acetyl-N2-formyl-5-methoxykynuramine",#REF!))),1,0)</f>
        <v>0</v>
      </c>
      <c r="CE18" s="32">
        <f>IF(OR(ISNUMBER( SEARCH("2,3-dihydroxymelatonin",#REF!)), ISNUMBER( SEARCH("2,3-dihydroxymelatonin",#REF!))),1,0)</f>
        <v>0</v>
      </c>
      <c r="CF18" s="32">
        <f>IF(OR(ISNUMBER( SEARCH("5-MIAA",#REF!)),ISNUMBER( SEARCH("5-MIAA",#REF!)), ISNUMBER( SEARCH("5-methoxyindole-3-acetic acid",#REF!)), ISNUMBER( SEARCH("5-methoxyindole-3-acetic acid",#REF!))),1,0)</f>
        <v>0</v>
      </c>
      <c r="CG18" s="32">
        <f>IF(OR(ISNUMBER( SEARCH("5-ML",#REF!)),ISNUMBER( SEARCH("5-ML",#REF!)), ISNUMBER( SEARCH("5-methoxytryptophol",#REF!)), ISNUMBER( SEARCH("5-methoxytryptophol",#REF!))),1,0)</f>
        <v>0</v>
      </c>
      <c r="CH18" s="32">
        <f>IF(OR(ISNUMBER( SEARCH("5-MT",#REF!)),ISNUMBER( SEARCH("5-MT",#REF!)), ISNUMBER( SEARCH("5-methoxytryptamine",#REF!)), ISNUMBER( SEARCH("2-acetamidoethyl-5methoxyindolin-2-one",#REF!))),1,0)</f>
        <v>0</v>
      </c>
      <c r="CI18" s="32">
        <f>IF(OR(ISNUMBER( SEARCH("5-methoxy-1H-indole-3-carbaldehyde",#REF!)), ISNUMBER( SEARCH("5-methoxy-1H-indole-3-carbaldehyde",#REF!))),1,0)</f>
        <v>0</v>
      </c>
      <c r="CJ18" s="32">
        <f>IF(OR(ISNUMBER( SEARCH("conjugate",#REF!)), ISNUMBER( SEARCH("conjugate",#REF!))),1,0)</f>
        <v>0</v>
      </c>
      <c r="CK18" s="22">
        <v>0</v>
      </c>
      <c r="CL18" s="22">
        <v>0</v>
      </c>
      <c r="CM18" s="22">
        <v>0</v>
      </c>
      <c r="CN18" s="22">
        <v>0</v>
      </c>
      <c r="CO18" s="22">
        <v>0</v>
      </c>
      <c r="CP18" s="19">
        <v>0</v>
      </c>
      <c r="CQ18" s="19">
        <v>0</v>
      </c>
      <c r="CR18" s="19">
        <v>0</v>
      </c>
      <c r="CS18" s="19">
        <v>0</v>
      </c>
      <c r="CT18" s="19">
        <v>0</v>
      </c>
      <c r="CU18" s="19">
        <v>0</v>
      </c>
      <c r="CV18" s="19">
        <v>0</v>
      </c>
      <c r="CW18">
        <v>6</v>
      </c>
      <c r="CX18">
        <v>2</v>
      </c>
      <c r="CY18">
        <v>0</v>
      </c>
      <c r="CZ18">
        <v>0</v>
      </c>
      <c r="DA18">
        <v>0</v>
      </c>
      <c r="DB18">
        <v>0</v>
      </c>
      <c r="DC18">
        <v>0</v>
      </c>
      <c r="DD18">
        <v>0</v>
      </c>
      <c r="DE18">
        <v>0</v>
      </c>
      <c r="DF18">
        <v>0</v>
      </c>
      <c r="DG18">
        <v>0</v>
      </c>
      <c r="DH18">
        <v>0</v>
      </c>
      <c r="DI18">
        <v>0</v>
      </c>
      <c r="DJ18">
        <v>0</v>
      </c>
      <c r="DK18">
        <v>0</v>
      </c>
      <c r="DL18">
        <v>0</v>
      </c>
      <c r="DM18">
        <v>0</v>
      </c>
      <c r="DN18">
        <v>0</v>
      </c>
      <c r="DO18">
        <v>0</v>
      </c>
      <c r="DP18">
        <v>0</v>
      </c>
      <c r="DQ18">
        <v>0</v>
      </c>
      <c r="DR18">
        <v>0</v>
      </c>
      <c r="DS18">
        <v>0</v>
      </c>
      <c r="DT18">
        <v>0</v>
      </c>
      <c r="DU18">
        <v>0</v>
      </c>
      <c r="DV18">
        <v>0</v>
      </c>
      <c r="DW18">
        <v>0</v>
      </c>
      <c r="DX18">
        <v>0</v>
      </c>
      <c r="DY18">
        <v>0</v>
      </c>
      <c r="DZ18">
        <v>6</v>
      </c>
      <c r="EA18">
        <v>0</v>
      </c>
      <c r="EB18" t="s">
        <v>707</v>
      </c>
      <c r="EC18">
        <v>98</v>
      </c>
      <c r="ED18">
        <v>8</v>
      </c>
      <c r="EE18">
        <v>8</v>
      </c>
      <c r="EF18">
        <v>33</v>
      </c>
      <c r="EG18">
        <v>78</v>
      </c>
      <c r="EH18" t="s">
        <v>797</v>
      </c>
      <c r="EI18" t="s">
        <v>878</v>
      </c>
      <c r="EJ18" t="s">
        <v>879</v>
      </c>
      <c r="EK18" t="s">
        <v>1081</v>
      </c>
      <c r="EL18" t="s">
        <v>1082</v>
      </c>
      <c r="EM18" t="s">
        <v>1083</v>
      </c>
      <c r="EP18" t="s">
        <v>160</v>
      </c>
      <c r="EQ18" t="s">
        <v>127</v>
      </c>
      <c r="ER18" t="s">
        <v>161</v>
      </c>
      <c r="ES18" t="s">
        <v>162</v>
      </c>
      <c r="ET18" t="s">
        <v>163</v>
      </c>
      <c r="EU18" t="s">
        <v>164</v>
      </c>
      <c r="EV18" s="8">
        <v>44409</v>
      </c>
      <c r="EW18">
        <v>2020</v>
      </c>
      <c r="EX18">
        <v>320</v>
      </c>
      <c r="FA18">
        <v>14</v>
      </c>
      <c r="FB18" t="s">
        <v>1406</v>
      </c>
      <c r="FC18" t="s">
        <v>1407</v>
      </c>
      <c r="FD18" t="s">
        <v>1459</v>
      </c>
    </row>
    <row r="19" spans="1:161">
      <c r="A19" t="s">
        <v>419</v>
      </c>
      <c r="B19" t="s">
        <v>344</v>
      </c>
      <c r="C19" t="s">
        <v>533</v>
      </c>
      <c r="D19" t="s">
        <v>498</v>
      </c>
      <c r="E19">
        <v>2020</v>
      </c>
      <c r="F19" t="s">
        <v>622</v>
      </c>
      <c r="G19" s="15" t="s">
        <v>1562</v>
      </c>
      <c r="H19" s="15" t="s">
        <v>1563</v>
      </c>
      <c r="I19" s="16">
        <v>6</v>
      </c>
      <c r="J19" s="25">
        <v>1</v>
      </c>
      <c r="K19" s="25">
        <v>1</v>
      </c>
      <c r="L19" s="25">
        <v>1</v>
      </c>
      <c r="M19" s="11">
        <v>1</v>
      </c>
      <c r="N19" s="11">
        <v>1</v>
      </c>
      <c r="O19" s="11">
        <v>0</v>
      </c>
      <c r="P19" s="11">
        <v>0</v>
      </c>
      <c r="Q19" s="11">
        <v>0</v>
      </c>
      <c r="R19" s="11">
        <v>0</v>
      </c>
      <c r="S19" s="11">
        <v>0</v>
      </c>
      <c r="T19" s="11">
        <v>0</v>
      </c>
      <c r="U19" s="11">
        <v>0</v>
      </c>
      <c r="V19" s="11">
        <v>1</v>
      </c>
      <c r="W19" s="11">
        <v>0</v>
      </c>
      <c r="X19" s="11">
        <v>1</v>
      </c>
      <c r="Y19" s="11">
        <v>0</v>
      </c>
      <c r="Z19" s="11">
        <v>1</v>
      </c>
      <c r="AA19" s="11">
        <v>0</v>
      </c>
      <c r="AB19" s="11">
        <v>0</v>
      </c>
      <c r="AC19" s="11">
        <v>0</v>
      </c>
      <c r="AD19" s="11">
        <v>0</v>
      </c>
      <c r="AE19" s="11">
        <v>0</v>
      </c>
      <c r="AF19" s="11">
        <v>0</v>
      </c>
      <c r="AG19" s="11">
        <v>0</v>
      </c>
      <c r="AH19" s="11">
        <v>0</v>
      </c>
      <c r="AI19" s="11">
        <v>1</v>
      </c>
      <c r="AJ19" s="11">
        <v>1</v>
      </c>
      <c r="AK19" s="11">
        <v>0</v>
      </c>
      <c r="AL19" s="11">
        <v>0</v>
      </c>
      <c r="AM19" s="11">
        <v>0</v>
      </c>
      <c r="AN19" s="11">
        <v>0</v>
      </c>
      <c r="AO19" s="11">
        <v>0</v>
      </c>
      <c r="AP19" s="11">
        <v>0</v>
      </c>
      <c r="AQ19" s="11">
        <v>0</v>
      </c>
      <c r="AR19" s="11">
        <v>0</v>
      </c>
      <c r="AS19" s="11">
        <v>0</v>
      </c>
      <c r="AT19" s="11">
        <v>0</v>
      </c>
      <c r="AU19" s="11">
        <v>0</v>
      </c>
      <c r="AV19" s="11">
        <v>1</v>
      </c>
      <c r="AW19" s="11">
        <v>1</v>
      </c>
      <c r="AX19" s="11">
        <v>0</v>
      </c>
      <c r="AY19" s="11">
        <v>1</v>
      </c>
      <c r="AZ19" s="11">
        <v>1</v>
      </c>
      <c r="BA19" s="11">
        <v>0</v>
      </c>
      <c r="BB19" s="11">
        <v>0</v>
      </c>
      <c r="BC19" s="11">
        <v>0</v>
      </c>
      <c r="BD19" s="11">
        <v>0</v>
      </c>
      <c r="BE19" s="11">
        <v>0</v>
      </c>
      <c r="BF19" s="11">
        <v>0</v>
      </c>
      <c r="BG19" s="11">
        <v>0</v>
      </c>
      <c r="BH19" s="11">
        <v>0</v>
      </c>
      <c r="BI19" s="11">
        <v>0</v>
      </c>
      <c r="BJ19" s="11">
        <v>0</v>
      </c>
      <c r="BK19" s="11">
        <v>0</v>
      </c>
      <c r="BL19" s="11">
        <v>0</v>
      </c>
      <c r="BM19" s="11">
        <v>0</v>
      </c>
      <c r="BN19" s="11">
        <v>0</v>
      </c>
      <c r="BO19" s="11">
        <v>0</v>
      </c>
      <c r="BP19" s="11">
        <v>0</v>
      </c>
      <c r="BQ19" s="11">
        <v>0</v>
      </c>
      <c r="BR19" s="11">
        <v>0</v>
      </c>
      <c r="BS19" s="11">
        <v>0</v>
      </c>
      <c r="BT19" s="11">
        <v>0</v>
      </c>
      <c r="BU19" s="32">
        <f>IF(OR(ISNUMBER( SEARCH("hydroxymelatonin",#REF!)), ISNUMBER( SEARCH("hydroxymelatonin",#REF!))),1,0)</f>
        <v>0</v>
      </c>
      <c r="BV19" s="32">
        <f>IF(OR(ISNUMBER( SEARCH("3-OHM",#REF!)),ISNUMBER( SEARCH("3-OHM",#REF!)),ISNUMBER( SEARCH("3-hydroxymelatonin",#REF!)), ISNUMBER( SEARCH("3-hydroxymelatonin",#REF!))),1,0)</f>
        <v>0</v>
      </c>
      <c r="BW19" s="32">
        <f>IF(OR(ISNUMBER( SEARCH("2-OHM",#REF!)),ISNUMBER( SEARCH("2-OHM",#REF!)),ISNUMBER( SEARCH("2-hydroxymelatonin",#REF!)), ISNUMBER( SEARCH("2-hydroxymelatonin",#REF!))),1,0)</f>
        <v>0</v>
      </c>
      <c r="BX19" s="32">
        <f>IF(OR(ISNUMBER( SEARCH("6-OHM",#REF!)),ISNUMBER( SEARCH("6-OHM",#REF!)),ISNUMBER( SEARCH("6-hydroxymelatonin",#REF!)), ISNUMBER( SEARCH("6-hydroxymelatonin",#REF!))),1,0)</f>
        <v>0</v>
      </c>
      <c r="BY19" s="32">
        <f>IF(OR(ISNUMBER( SEARCH("4-OHM",#REF!)),ISNUMBER( SEARCH("4-OHM",#REF!)),ISNUMBER( SEARCH("4-hydroxymelatonin",#REF!)), ISNUMBER( SEARCH("4-hydroxymelatonin",#REF!))),1,0)</f>
        <v>0</v>
      </c>
      <c r="BZ19" s="32">
        <f>IF(OR(ISNUMBER( SEARCH("cyclic hydroxymelatonin",#REF!)),ISNUMBER( SEARCH("cyclic hydroxmelatonin",#REF!)),ISNUMBER( SEARCH("cyclic 3-hydroxymelatonin",#REF!)), ISNUMBER( SEARCH("cyclic 3-hydroxymelatonin",#REF!))),1,0)</f>
        <v>0</v>
      </c>
      <c r="CA19" s="32">
        <f>IF(OR(ISNUMBER( SEARCH("melatonin glucoronate",#REF!)), ISNUMBER( SEARCH("melatonin glucoronate",#REF!))),1,0)</f>
        <v>0</v>
      </c>
      <c r="CB19" s="32">
        <f>IF(OR(ISNUMBER( SEARCH("AMIO",#REF!)),ISNUMBER( SEARCH("AMIO",#REF!)), ISNUMBER( SEARCH("2-acetamidoethyl-5methoxyindolin-2-one",#REF!)), ISNUMBER( SEARCH("2-acetamidoethyl-5methoxyindolin-2-one",#REF!))),1,0)</f>
        <v>0</v>
      </c>
      <c r="CC19" s="32">
        <f>IF(OR(ISNUMBER( SEARCH("AMK",#REF!)),ISNUMBER( SEARCH("AMK",#REF!)), ISNUMBER( SEARCH("N-acetyl-5-methoxykynuramine",#REF!)), ISNUMBER( SEARCH("N-acetyl-5-methoxykynuramine",#REF!))),1,0)</f>
        <v>0</v>
      </c>
      <c r="CD19" s="32">
        <f>IF(OR(ISNUMBER( SEARCH("AFMK",#REF!)),ISNUMBER( SEARCH("AFMK",#REF!)), ISNUMBER( SEARCH("N1-acetyl-N2-formyl-5-methoxykynuramine",#REF!)), ISNUMBER( SEARCH("N1-acetyl-N2-formyl-5-methoxykynuramine",#REF!))),1,0)</f>
        <v>0</v>
      </c>
      <c r="CE19" s="32">
        <f>IF(OR(ISNUMBER( SEARCH("2,3-dihydroxymelatonin",#REF!)), ISNUMBER( SEARCH("2,3-dihydroxymelatonin",#REF!))),1,0)</f>
        <v>0</v>
      </c>
      <c r="CF19" s="32">
        <f>IF(OR(ISNUMBER( SEARCH("5-MIAA",#REF!)),ISNUMBER( SEARCH("5-MIAA",#REF!)), ISNUMBER( SEARCH("5-methoxyindole-3-acetic acid",#REF!)), ISNUMBER( SEARCH("5-methoxyindole-3-acetic acid",#REF!))),1,0)</f>
        <v>0</v>
      </c>
      <c r="CG19" s="32">
        <f>IF(OR(ISNUMBER( SEARCH("5-ML",#REF!)),ISNUMBER( SEARCH("5-ML",#REF!)), ISNUMBER( SEARCH("5-methoxytryptophol",#REF!)), ISNUMBER( SEARCH("5-methoxytryptophol",#REF!))),1,0)</f>
        <v>0</v>
      </c>
      <c r="CH19" s="32">
        <f>IF(OR(ISNUMBER( SEARCH("5-MT",#REF!)),ISNUMBER( SEARCH("5-MT",#REF!)), ISNUMBER( SEARCH("5-methoxytryptamine",#REF!)), ISNUMBER( SEARCH("2-acetamidoethyl-5methoxyindolin-2-one",#REF!))),1,0)</f>
        <v>0</v>
      </c>
      <c r="CI19" s="32">
        <f>IF(OR(ISNUMBER( SEARCH("5-methoxy-1H-indole-3-carbaldehyde",#REF!)), ISNUMBER( SEARCH("5-methoxy-1H-indole-3-carbaldehyde",#REF!))),1,0)</f>
        <v>0</v>
      </c>
      <c r="CJ19" s="32">
        <f>IF(OR(ISNUMBER( SEARCH("conjugate",#REF!)), ISNUMBER( SEARCH("conjugate",#REF!))),1,0)</f>
        <v>0</v>
      </c>
      <c r="CK19" s="22">
        <v>0</v>
      </c>
      <c r="CL19" s="22">
        <v>0</v>
      </c>
      <c r="CM19" s="22">
        <v>0</v>
      </c>
      <c r="CN19" s="22">
        <v>0</v>
      </c>
      <c r="CO19" s="22">
        <v>0</v>
      </c>
      <c r="CP19" s="19">
        <v>0</v>
      </c>
      <c r="CQ19" s="19">
        <v>0</v>
      </c>
      <c r="CR19" s="19">
        <v>1</v>
      </c>
      <c r="CS19" s="19">
        <v>0</v>
      </c>
      <c r="CT19" s="19">
        <v>0</v>
      </c>
      <c r="CU19" s="19">
        <v>0</v>
      </c>
      <c r="CV19" s="19">
        <v>0</v>
      </c>
      <c r="CW19">
        <v>1</v>
      </c>
      <c r="CX19">
        <v>0.5</v>
      </c>
      <c r="CY19">
        <v>0</v>
      </c>
      <c r="CZ19">
        <v>0</v>
      </c>
      <c r="DA19">
        <v>0</v>
      </c>
      <c r="DB19">
        <v>0</v>
      </c>
      <c r="DC19">
        <v>0</v>
      </c>
      <c r="DD19">
        <v>0</v>
      </c>
      <c r="DE19">
        <v>0</v>
      </c>
      <c r="DF19">
        <v>0</v>
      </c>
      <c r="DG19">
        <v>0</v>
      </c>
      <c r="DH19">
        <v>0</v>
      </c>
      <c r="DI19">
        <v>0</v>
      </c>
      <c r="DJ19">
        <v>0</v>
      </c>
      <c r="DK19">
        <v>0</v>
      </c>
      <c r="DL19">
        <v>0</v>
      </c>
      <c r="DM19">
        <v>0</v>
      </c>
      <c r="DN19">
        <v>0</v>
      </c>
      <c r="DO19">
        <v>0</v>
      </c>
      <c r="DP19">
        <v>0</v>
      </c>
      <c r="DQ19">
        <v>0</v>
      </c>
      <c r="DR19">
        <v>0</v>
      </c>
      <c r="DS19">
        <v>0</v>
      </c>
      <c r="DT19">
        <v>0</v>
      </c>
      <c r="DU19">
        <v>0</v>
      </c>
      <c r="DV19">
        <v>0</v>
      </c>
      <c r="DW19">
        <v>0</v>
      </c>
      <c r="DX19">
        <v>0</v>
      </c>
      <c r="DY19">
        <v>0</v>
      </c>
      <c r="DZ19">
        <v>1</v>
      </c>
      <c r="EA19">
        <v>0</v>
      </c>
      <c r="EB19" t="s">
        <v>708</v>
      </c>
      <c r="EC19">
        <v>160</v>
      </c>
      <c r="ED19">
        <v>0</v>
      </c>
      <c r="EE19">
        <v>0</v>
      </c>
      <c r="EF19">
        <v>0</v>
      </c>
      <c r="EG19">
        <v>0</v>
      </c>
      <c r="EH19" t="s">
        <v>798</v>
      </c>
      <c r="EI19" t="s">
        <v>880</v>
      </c>
      <c r="EJ19" t="s">
        <v>881</v>
      </c>
      <c r="EK19" t="s">
        <v>1084</v>
      </c>
      <c r="EL19" t="s">
        <v>1085</v>
      </c>
      <c r="EM19" t="s">
        <v>1086</v>
      </c>
      <c r="EN19" t="s">
        <v>321</v>
      </c>
      <c r="EO19" t="s">
        <v>1087</v>
      </c>
      <c r="EP19" t="s">
        <v>1297</v>
      </c>
      <c r="EQ19" t="s">
        <v>278</v>
      </c>
      <c r="ER19" t="s">
        <v>1314</v>
      </c>
      <c r="ES19" t="s">
        <v>1315</v>
      </c>
      <c r="ET19" t="s">
        <v>1355</v>
      </c>
      <c r="EU19" t="s">
        <v>1356</v>
      </c>
      <c r="EV19" t="s">
        <v>0</v>
      </c>
      <c r="EW19">
        <v>2020</v>
      </c>
      <c r="EX19">
        <v>89</v>
      </c>
      <c r="EY19">
        <v>2</v>
      </c>
      <c r="FA19">
        <v>14</v>
      </c>
      <c r="FB19" t="s">
        <v>1403</v>
      </c>
      <c r="FC19" t="s">
        <v>1403</v>
      </c>
      <c r="FD19" t="s">
        <v>1460</v>
      </c>
      <c r="FE19">
        <v>32978915</v>
      </c>
    </row>
    <row r="20" spans="1:161">
      <c r="A20" t="s">
        <v>420</v>
      </c>
      <c r="B20" t="s">
        <v>330</v>
      </c>
      <c r="C20" t="s">
        <v>534</v>
      </c>
      <c r="D20" t="s">
        <v>499</v>
      </c>
      <c r="E20">
        <v>2020</v>
      </c>
      <c r="F20" t="s">
        <v>623</v>
      </c>
      <c r="G20" s="15" t="s">
        <v>1539</v>
      </c>
      <c r="H20" s="15" t="s">
        <v>1540</v>
      </c>
      <c r="I20" s="16">
        <v>2</v>
      </c>
      <c r="J20" s="25">
        <v>0</v>
      </c>
      <c r="K20" s="25">
        <v>0</v>
      </c>
      <c r="L20" s="25">
        <v>0</v>
      </c>
      <c r="M20" s="11">
        <v>1</v>
      </c>
      <c r="N20" s="11">
        <v>0</v>
      </c>
      <c r="O20" s="11">
        <v>0</v>
      </c>
      <c r="P20" s="11">
        <v>0</v>
      </c>
      <c r="Q20" s="11">
        <v>1</v>
      </c>
      <c r="R20" s="11">
        <v>0</v>
      </c>
      <c r="S20" s="11">
        <v>0</v>
      </c>
      <c r="T20" s="11">
        <v>0</v>
      </c>
      <c r="U20" s="11">
        <v>0</v>
      </c>
      <c r="V20" s="11">
        <v>1</v>
      </c>
      <c r="W20" s="11">
        <v>0</v>
      </c>
      <c r="X20" s="11">
        <v>0</v>
      </c>
      <c r="Y20" s="11">
        <v>0</v>
      </c>
      <c r="Z20" s="11">
        <v>1</v>
      </c>
      <c r="AA20" s="11">
        <v>0</v>
      </c>
      <c r="AB20" s="11">
        <v>0</v>
      </c>
      <c r="AC20" s="11">
        <v>0</v>
      </c>
      <c r="AD20" s="11">
        <v>0</v>
      </c>
      <c r="AE20" s="11">
        <v>0</v>
      </c>
      <c r="AF20" s="11">
        <v>0</v>
      </c>
      <c r="AG20" s="11">
        <v>0</v>
      </c>
      <c r="AH20" s="11">
        <v>0</v>
      </c>
      <c r="AI20" s="11">
        <v>0</v>
      </c>
      <c r="AJ20" s="11">
        <v>0</v>
      </c>
      <c r="AK20" s="11">
        <v>0</v>
      </c>
      <c r="AL20" s="11">
        <v>0</v>
      </c>
      <c r="AM20" s="11">
        <v>0</v>
      </c>
      <c r="AN20" s="11">
        <v>0</v>
      </c>
      <c r="AO20" s="11">
        <v>0</v>
      </c>
      <c r="AP20" s="11">
        <v>0</v>
      </c>
      <c r="AQ20" s="11">
        <v>0</v>
      </c>
      <c r="AR20" s="11">
        <v>1</v>
      </c>
      <c r="AS20" s="11">
        <v>0</v>
      </c>
      <c r="AT20" s="11">
        <v>0</v>
      </c>
      <c r="AU20" s="11">
        <v>0</v>
      </c>
      <c r="AV20" s="11">
        <v>1</v>
      </c>
      <c r="AW20" s="11">
        <v>1</v>
      </c>
      <c r="AX20" s="11">
        <v>1</v>
      </c>
      <c r="AY20" s="11">
        <v>0</v>
      </c>
      <c r="AZ20" s="11">
        <v>0</v>
      </c>
      <c r="BA20" s="11">
        <v>0</v>
      </c>
      <c r="BB20" s="11">
        <v>0</v>
      </c>
      <c r="BC20" s="11">
        <v>0</v>
      </c>
      <c r="BD20" s="11">
        <v>0</v>
      </c>
      <c r="BE20" s="11">
        <v>0</v>
      </c>
      <c r="BF20" s="11">
        <v>0</v>
      </c>
      <c r="BG20" s="11">
        <v>0</v>
      </c>
      <c r="BH20" s="11">
        <v>0</v>
      </c>
      <c r="BI20" s="11">
        <v>0</v>
      </c>
      <c r="BJ20" s="11">
        <v>0</v>
      </c>
      <c r="BK20" s="11">
        <v>0</v>
      </c>
      <c r="BL20" s="11">
        <v>0</v>
      </c>
      <c r="BM20" s="11">
        <v>0</v>
      </c>
      <c r="BN20" s="11">
        <v>0</v>
      </c>
      <c r="BO20" s="11">
        <v>0</v>
      </c>
      <c r="BP20" s="11">
        <v>0</v>
      </c>
      <c r="BQ20" s="11">
        <v>0</v>
      </c>
      <c r="BR20" s="11">
        <v>0</v>
      </c>
      <c r="BS20" s="11">
        <v>0</v>
      </c>
      <c r="BT20" s="11">
        <v>0</v>
      </c>
      <c r="BU20" s="32">
        <f t="shared" si="0"/>
        <v>0</v>
      </c>
      <c r="BV20" s="32">
        <f t="shared" si="1"/>
        <v>0</v>
      </c>
      <c r="BW20" s="32">
        <f t="shared" si="2"/>
        <v>0</v>
      </c>
      <c r="BX20" s="32">
        <f t="shared" si="3"/>
        <v>0</v>
      </c>
      <c r="BY20" s="32">
        <f t="shared" si="4"/>
        <v>0</v>
      </c>
      <c r="BZ20" s="32">
        <f t="shared" si="5"/>
        <v>0</v>
      </c>
      <c r="CA20" s="32">
        <f t="shared" si="6"/>
        <v>0</v>
      </c>
      <c r="CB20" s="32">
        <f t="shared" si="7"/>
        <v>0</v>
      </c>
      <c r="CC20" s="32">
        <f t="shared" si="8"/>
        <v>0</v>
      </c>
      <c r="CD20" s="32">
        <f t="shared" si="9"/>
        <v>0</v>
      </c>
      <c r="CE20" s="32">
        <f t="shared" si="10"/>
        <v>0</v>
      </c>
      <c r="CF20" s="32">
        <f t="shared" si="11"/>
        <v>0</v>
      </c>
      <c r="CG20" s="32">
        <f t="shared" si="12"/>
        <v>0</v>
      </c>
      <c r="CH20" s="32">
        <f t="shared" si="13"/>
        <v>0</v>
      </c>
      <c r="CI20" s="32">
        <f t="shared" si="14"/>
        <v>0</v>
      </c>
      <c r="CJ20" s="32">
        <f t="shared" si="15"/>
        <v>0</v>
      </c>
      <c r="CK20" s="22">
        <v>0</v>
      </c>
      <c r="CL20" s="22">
        <v>0</v>
      </c>
      <c r="CM20" s="22">
        <v>1</v>
      </c>
      <c r="CN20" s="22">
        <v>0</v>
      </c>
      <c r="CO20" s="22">
        <v>0</v>
      </c>
      <c r="CP20" s="19">
        <v>1</v>
      </c>
      <c r="CQ20" s="19">
        <v>0</v>
      </c>
      <c r="CR20" s="19">
        <v>0</v>
      </c>
      <c r="CS20" s="19">
        <v>0</v>
      </c>
      <c r="CT20" s="19">
        <v>0</v>
      </c>
      <c r="CU20" s="19">
        <v>0</v>
      </c>
      <c r="CV20" s="19">
        <v>0</v>
      </c>
      <c r="CW20">
        <v>0</v>
      </c>
      <c r="CX20">
        <v>0</v>
      </c>
      <c r="CY20">
        <v>0</v>
      </c>
      <c r="CZ20">
        <v>0</v>
      </c>
      <c r="DA20">
        <v>0</v>
      </c>
      <c r="DB20">
        <v>0</v>
      </c>
      <c r="DC20">
        <v>0</v>
      </c>
      <c r="DD20">
        <v>0</v>
      </c>
      <c r="DE20">
        <v>0</v>
      </c>
      <c r="DF20">
        <v>0</v>
      </c>
      <c r="DG20">
        <v>0</v>
      </c>
      <c r="DH20">
        <v>0</v>
      </c>
      <c r="DI20">
        <v>0</v>
      </c>
      <c r="DJ20">
        <v>0</v>
      </c>
      <c r="DK20">
        <v>0</v>
      </c>
      <c r="DL20">
        <v>0</v>
      </c>
      <c r="DM20">
        <v>0</v>
      </c>
      <c r="DN20">
        <v>0</v>
      </c>
      <c r="DO20">
        <v>0</v>
      </c>
      <c r="DP20">
        <v>0</v>
      </c>
      <c r="DQ20">
        <v>0</v>
      </c>
      <c r="DR20">
        <v>0</v>
      </c>
      <c r="DS20">
        <v>0</v>
      </c>
      <c r="DT20">
        <v>0</v>
      </c>
      <c r="DU20">
        <v>0</v>
      </c>
      <c r="DV20">
        <v>0</v>
      </c>
      <c r="DW20">
        <v>0</v>
      </c>
      <c r="DX20">
        <v>0</v>
      </c>
      <c r="DY20">
        <v>0</v>
      </c>
      <c r="DZ20">
        <v>0</v>
      </c>
      <c r="EA20">
        <v>0</v>
      </c>
      <c r="EB20" t="s">
        <v>709</v>
      </c>
      <c r="EC20">
        <v>73</v>
      </c>
      <c r="ED20">
        <v>10</v>
      </c>
      <c r="EE20">
        <v>10</v>
      </c>
      <c r="EF20">
        <v>19</v>
      </c>
      <c r="EG20">
        <v>32</v>
      </c>
      <c r="EH20" t="s">
        <v>149</v>
      </c>
      <c r="EI20" t="s">
        <v>882</v>
      </c>
      <c r="EJ20" t="s">
        <v>883</v>
      </c>
      <c r="EK20" t="s">
        <v>1088</v>
      </c>
      <c r="EL20" t="s">
        <v>1089</v>
      </c>
      <c r="EM20" t="s">
        <v>144</v>
      </c>
      <c r="EN20" t="s">
        <v>150</v>
      </c>
      <c r="EO20" t="s">
        <v>151</v>
      </c>
      <c r="EP20" t="s">
        <v>145</v>
      </c>
      <c r="EQ20" t="s">
        <v>132</v>
      </c>
      <c r="ER20" t="s">
        <v>1316</v>
      </c>
      <c r="ES20" t="s">
        <v>1317</v>
      </c>
      <c r="ET20" t="s">
        <v>1357</v>
      </c>
      <c r="EU20" t="s">
        <v>1358</v>
      </c>
      <c r="EV20" t="s">
        <v>147</v>
      </c>
      <c r="EW20">
        <v>2020</v>
      </c>
      <c r="EX20">
        <v>33</v>
      </c>
      <c r="EY20">
        <v>2</v>
      </c>
      <c r="FA20">
        <v>13</v>
      </c>
      <c r="FB20" t="s">
        <v>1410</v>
      </c>
      <c r="FC20" t="s">
        <v>1411</v>
      </c>
      <c r="FD20" t="s">
        <v>1461</v>
      </c>
      <c r="FE20">
        <v>32248679</v>
      </c>
    </row>
    <row r="21" spans="1:161">
      <c r="A21" t="s">
        <v>421</v>
      </c>
      <c r="B21" t="s">
        <v>345</v>
      </c>
      <c r="C21" t="s">
        <v>535</v>
      </c>
      <c r="D21" t="s">
        <v>290</v>
      </c>
      <c r="E21">
        <v>2020</v>
      </c>
      <c r="F21" t="s">
        <v>624</v>
      </c>
      <c r="G21" s="15" t="s">
        <v>1564</v>
      </c>
      <c r="H21" s="15" t="s">
        <v>1565</v>
      </c>
      <c r="I21" s="16">
        <v>7</v>
      </c>
      <c r="J21" s="25">
        <v>0</v>
      </c>
      <c r="K21" s="25">
        <v>0</v>
      </c>
      <c r="L21" s="25">
        <v>0</v>
      </c>
      <c r="M21" s="11">
        <v>0</v>
      </c>
      <c r="N21" s="11">
        <v>1</v>
      </c>
      <c r="O21" s="11">
        <v>0</v>
      </c>
      <c r="P21" s="11">
        <v>0</v>
      </c>
      <c r="Q21" s="11">
        <v>0</v>
      </c>
      <c r="R21" s="11">
        <v>0</v>
      </c>
      <c r="S21" s="11">
        <v>0</v>
      </c>
      <c r="T21" s="11">
        <v>0</v>
      </c>
      <c r="U21" s="11">
        <v>0</v>
      </c>
      <c r="V21" s="11">
        <v>0</v>
      </c>
      <c r="W21" s="11">
        <v>0</v>
      </c>
      <c r="X21" s="11">
        <v>1</v>
      </c>
      <c r="Y21" s="11">
        <v>0</v>
      </c>
      <c r="Z21" s="11">
        <v>1</v>
      </c>
      <c r="AA21" s="11">
        <v>0</v>
      </c>
      <c r="AB21" s="11">
        <v>0</v>
      </c>
      <c r="AC21" s="11">
        <v>0</v>
      </c>
      <c r="AD21" s="11">
        <v>0</v>
      </c>
      <c r="AE21" s="11">
        <v>1</v>
      </c>
      <c r="AF21" s="11">
        <v>0</v>
      </c>
      <c r="AG21" s="11">
        <v>1</v>
      </c>
      <c r="AH21" s="11">
        <v>0</v>
      </c>
      <c r="AI21" s="11">
        <v>1</v>
      </c>
      <c r="AJ21" s="11">
        <v>1</v>
      </c>
      <c r="AK21" s="11">
        <v>0</v>
      </c>
      <c r="AL21" s="11">
        <v>0</v>
      </c>
      <c r="AM21" s="11">
        <v>0</v>
      </c>
      <c r="AN21" s="11">
        <v>0</v>
      </c>
      <c r="AO21" s="11">
        <v>0</v>
      </c>
      <c r="AP21" s="11">
        <v>0</v>
      </c>
      <c r="AQ21" s="11">
        <v>0</v>
      </c>
      <c r="AR21" s="11">
        <v>0</v>
      </c>
      <c r="AS21" s="11">
        <v>0</v>
      </c>
      <c r="AT21" s="11">
        <v>1</v>
      </c>
      <c r="AU21" s="11">
        <v>0</v>
      </c>
      <c r="AV21" s="11">
        <v>1</v>
      </c>
      <c r="AW21" s="11">
        <v>0</v>
      </c>
      <c r="AX21" s="11">
        <v>0</v>
      </c>
      <c r="AY21" s="11">
        <v>0</v>
      </c>
      <c r="AZ21" s="11">
        <v>1</v>
      </c>
      <c r="BA21" s="11">
        <v>0</v>
      </c>
      <c r="BB21" s="11">
        <v>0</v>
      </c>
      <c r="BC21" s="11">
        <v>0</v>
      </c>
      <c r="BD21" s="11">
        <v>0</v>
      </c>
      <c r="BE21" s="11">
        <v>0</v>
      </c>
      <c r="BF21" s="11">
        <v>0</v>
      </c>
      <c r="BG21" s="11">
        <v>0</v>
      </c>
      <c r="BH21" s="11">
        <v>0</v>
      </c>
      <c r="BI21" s="11">
        <v>0</v>
      </c>
      <c r="BJ21" s="11">
        <v>0</v>
      </c>
      <c r="BK21" s="11">
        <v>0</v>
      </c>
      <c r="BL21" s="11">
        <v>0</v>
      </c>
      <c r="BM21" s="11">
        <v>0</v>
      </c>
      <c r="BN21" s="11">
        <v>0</v>
      </c>
      <c r="BO21" s="11">
        <v>0</v>
      </c>
      <c r="BP21" s="11">
        <v>0</v>
      </c>
      <c r="BQ21" s="11">
        <v>0</v>
      </c>
      <c r="BR21" s="11">
        <v>0</v>
      </c>
      <c r="BS21" s="11">
        <v>0</v>
      </c>
      <c r="BT21" s="11">
        <v>0</v>
      </c>
      <c r="BU21" s="32">
        <f>IF(OR(ISNUMBER( SEARCH("hydroxymelatonin",#REF!)), ISNUMBER( SEARCH("hydroxymelatonin",#REF!))),1,0)</f>
        <v>0</v>
      </c>
      <c r="BV21" s="32">
        <f>IF(OR(ISNUMBER( SEARCH("3-OHM",#REF!)),ISNUMBER( SEARCH("3-OHM",#REF!)),ISNUMBER( SEARCH("3-hydroxymelatonin",#REF!)), ISNUMBER( SEARCH("3-hydroxymelatonin",#REF!))),1,0)</f>
        <v>0</v>
      </c>
      <c r="BW21" s="32">
        <f>IF(OR(ISNUMBER( SEARCH("2-OHM",#REF!)),ISNUMBER( SEARCH("2-OHM",#REF!)),ISNUMBER( SEARCH("2-hydroxymelatonin",#REF!)), ISNUMBER( SEARCH("2-hydroxymelatonin",#REF!))),1,0)</f>
        <v>0</v>
      </c>
      <c r="BX21" s="32">
        <f>IF(OR(ISNUMBER( SEARCH("6-OHM",#REF!)),ISNUMBER( SEARCH("6-OHM",#REF!)),ISNUMBER( SEARCH("6-hydroxymelatonin",#REF!)), ISNUMBER( SEARCH("6-hydroxymelatonin",#REF!))),1,0)</f>
        <v>0</v>
      </c>
      <c r="BY21" s="32">
        <f>IF(OR(ISNUMBER( SEARCH("4-OHM",#REF!)),ISNUMBER( SEARCH("4-OHM",#REF!)),ISNUMBER( SEARCH("4-hydroxymelatonin",#REF!)), ISNUMBER( SEARCH("4-hydroxymelatonin",#REF!))),1,0)</f>
        <v>0</v>
      </c>
      <c r="BZ21" s="32">
        <f>IF(OR(ISNUMBER( SEARCH("cyclic hydroxymelatonin",#REF!)),ISNUMBER( SEARCH("cyclic hydroxmelatonin",#REF!)),ISNUMBER( SEARCH("cyclic 3-hydroxymelatonin",#REF!)), ISNUMBER( SEARCH("cyclic 3-hydroxymelatonin",#REF!))),1,0)</f>
        <v>0</v>
      </c>
      <c r="CA21" s="32">
        <f>IF(OR(ISNUMBER( SEARCH("melatonin glucoronate",#REF!)), ISNUMBER( SEARCH("melatonin glucoronate",#REF!))),1,0)</f>
        <v>0</v>
      </c>
      <c r="CB21" s="32">
        <f>IF(OR(ISNUMBER( SEARCH("AMIO",#REF!)),ISNUMBER( SEARCH("AMIO",#REF!)), ISNUMBER( SEARCH("2-acetamidoethyl-5methoxyindolin-2-one",#REF!)), ISNUMBER( SEARCH("2-acetamidoethyl-5methoxyindolin-2-one",#REF!))),1,0)</f>
        <v>0</v>
      </c>
      <c r="CC21" s="32">
        <f>IF(OR(ISNUMBER( SEARCH("AMK",#REF!)),ISNUMBER( SEARCH("AMK",#REF!)), ISNUMBER( SEARCH("N-acetyl-5-methoxykynuramine",#REF!)), ISNUMBER( SEARCH("N-acetyl-5-methoxykynuramine",#REF!))),1,0)</f>
        <v>0</v>
      </c>
      <c r="CD21" s="32">
        <f>IF(OR(ISNUMBER( SEARCH("AFMK",#REF!)),ISNUMBER( SEARCH("AFMK",#REF!)), ISNUMBER( SEARCH("N1-acetyl-N2-formyl-5-methoxykynuramine",#REF!)), ISNUMBER( SEARCH("N1-acetyl-N2-formyl-5-methoxykynuramine",#REF!))),1,0)</f>
        <v>0</v>
      </c>
      <c r="CE21" s="32">
        <f>IF(OR(ISNUMBER( SEARCH("2,3-dihydroxymelatonin",#REF!)), ISNUMBER( SEARCH("2,3-dihydroxymelatonin",#REF!))),1,0)</f>
        <v>0</v>
      </c>
      <c r="CF21" s="32">
        <f>IF(OR(ISNUMBER( SEARCH("5-MIAA",#REF!)),ISNUMBER( SEARCH("5-MIAA",#REF!)), ISNUMBER( SEARCH("5-methoxyindole-3-acetic acid",#REF!)), ISNUMBER( SEARCH("5-methoxyindole-3-acetic acid",#REF!))),1,0)</f>
        <v>0</v>
      </c>
      <c r="CG21" s="32">
        <f>IF(OR(ISNUMBER( SEARCH("5-ML",#REF!)),ISNUMBER( SEARCH("5-ML",#REF!)), ISNUMBER( SEARCH("5-methoxytryptophol",#REF!)), ISNUMBER( SEARCH("5-methoxytryptophol",#REF!))),1,0)</f>
        <v>0</v>
      </c>
      <c r="CH21" s="32">
        <f>IF(OR(ISNUMBER( SEARCH("5-MT",#REF!)),ISNUMBER( SEARCH("5-MT",#REF!)), ISNUMBER( SEARCH("5-methoxytryptamine",#REF!)), ISNUMBER( SEARCH("2-acetamidoethyl-5methoxyindolin-2-one",#REF!))),1,0)</f>
        <v>0</v>
      </c>
      <c r="CI21" s="32">
        <f>IF(OR(ISNUMBER( SEARCH("5-methoxy-1H-indole-3-carbaldehyde",#REF!)), ISNUMBER( SEARCH("5-methoxy-1H-indole-3-carbaldehyde",#REF!))),1,0)</f>
        <v>0</v>
      </c>
      <c r="CJ21" s="32">
        <f>IF(OR(ISNUMBER( SEARCH("conjugate",#REF!)), ISNUMBER( SEARCH("conjugate",#REF!))),1,0)</f>
        <v>0</v>
      </c>
      <c r="CK21" s="22">
        <v>0</v>
      </c>
      <c r="CL21" s="22">
        <v>0</v>
      </c>
      <c r="CM21" s="22">
        <v>1</v>
      </c>
      <c r="CN21" s="22">
        <v>0</v>
      </c>
      <c r="CO21" s="22">
        <v>0</v>
      </c>
      <c r="CP21" s="19">
        <v>0</v>
      </c>
      <c r="CQ21" s="19">
        <v>0</v>
      </c>
      <c r="CR21" s="19">
        <v>1</v>
      </c>
      <c r="CS21" s="19">
        <v>0</v>
      </c>
      <c r="CT21" s="19">
        <v>0</v>
      </c>
      <c r="CU21" s="19">
        <v>0</v>
      </c>
      <c r="CV21" s="19">
        <v>0</v>
      </c>
      <c r="CW21">
        <v>0</v>
      </c>
      <c r="CX21">
        <v>0</v>
      </c>
      <c r="CY21">
        <v>0</v>
      </c>
      <c r="CZ21">
        <v>0</v>
      </c>
      <c r="DA21">
        <v>0</v>
      </c>
      <c r="DB21">
        <v>0</v>
      </c>
      <c r="DC21">
        <v>0</v>
      </c>
      <c r="DD21">
        <v>0</v>
      </c>
      <c r="DE21">
        <v>0</v>
      </c>
      <c r="DF21">
        <v>0</v>
      </c>
      <c r="DG21">
        <v>0</v>
      </c>
      <c r="DH21">
        <v>0</v>
      </c>
      <c r="DI21">
        <v>0</v>
      </c>
      <c r="DJ21">
        <v>0</v>
      </c>
      <c r="DK21">
        <v>0</v>
      </c>
      <c r="DL21">
        <v>0</v>
      </c>
      <c r="DM21">
        <v>0</v>
      </c>
      <c r="DN21">
        <v>0</v>
      </c>
      <c r="DO21">
        <v>0</v>
      </c>
      <c r="DP21">
        <v>0</v>
      </c>
      <c r="DQ21">
        <v>0</v>
      </c>
      <c r="DR21">
        <v>0</v>
      </c>
      <c r="DS21">
        <v>0</v>
      </c>
      <c r="DT21">
        <v>0</v>
      </c>
      <c r="DU21">
        <v>0</v>
      </c>
      <c r="DV21">
        <v>0</v>
      </c>
      <c r="DW21">
        <v>0</v>
      </c>
      <c r="DX21">
        <v>0</v>
      </c>
      <c r="DY21">
        <v>0</v>
      </c>
      <c r="DZ21">
        <v>0</v>
      </c>
      <c r="EA21">
        <v>0</v>
      </c>
      <c r="EB21" t="s">
        <v>710</v>
      </c>
      <c r="EC21">
        <v>133</v>
      </c>
      <c r="ED21">
        <v>5</v>
      </c>
      <c r="EE21">
        <v>5</v>
      </c>
      <c r="EF21">
        <v>7</v>
      </c>
      <c r="EG21">
        <v>13</v>
      </c>
      <c r="EH21" t="s">
        <v>799</v>
      </c>
      <c r="EI21" t="s">
        <v>884</v>
      </c>
      <c r="EJ21" t="s">
        <v>885</v>
      </c>
      <c r="EK21" t="s">
        <v>1090</v>
      </c>
      <c r="EL21" t="s">
        <v>1091</v>
      </c>
      <c r="EM21" t="s">
        <v>1092</v>
      </c>
      <c r="EO21" t="s">
        <v>1093</v>
      </c>
      <c r="EP21" t="s">
        <v>184</v>
      </c>
      <c r="EQ21" t="s">
        <v>185</v>
      </c>
      <c r="ES21" t="s">
        <v>291</v>
      </c>
      <c r="ET21" t="s">
        <v>290</v>
      </c>
      <c r="EU21" t="s">
        <v>292</v>
      </c>
      <c r="EV21" t="s">
        <v>135</v>
      </c>
      <c r="EW21">
        <v>2020</v>
      </c>
      <c r="EX21">
        <v>9</v>
      </c>
      <c r="EY21">
        <v>4</v>
      </c>
      <c r="FA21">
        <v>7</v>
      </c>
      <c r="FB21" t="s">
        <v>1409</v>
      </c>
      <c r="FC21" t="s">
        <v>1409</v>
      </c>
      <c r="FD21" t="s">
        <v>1462</v>
      </c>
    </row>
    <row r="22" spans="1:161">
      <c r="A22" t="s">
        <v>422</v>
      </c>
      <c r="B22" t="s">
        <v>346</v>
      </c>
      <c r="C22" t="s">
        <v>536</v>
      </c>
      <c r="D22" t="s">
        <v>293</v>
      </c>
      <c r="E22">
        <v>2020</v>
      </c>
      <c r="F22" t="s">
        <v>625</v>
      </c>
      <c r="G22" s="15" t="s">
        <v>1541</v>
      </c>
      <c r="H22" s="15" t="s">
        <v>1542</v>
      </c>
      <c r="I22" s="16">
        <v>7</v>
      </c>
      <c r="J22" s="25">
        <v>0</v>
      </c>
      <c r="K22" s="25">
        <v>1</v>
      </c>
      <c r="L22" s="25">
        <v>1</v>
      </c>
      <c r="M22" s="11">
        <v>0</v>
      </c>
      <c r="N22" s="11">
        <v>0</v>
      </c>
      <c r="O22" s="11">
        <v>0</v>
      </c>
      <c r="P22" s="11">
        <v>0</v>
      </c>
      <c r="Q22" s="11">
        <v>1</v>
      </c>
      <c r="R22" s="11">
        <v>0</v>
      </c>
      <c r="S22" s="11">
        <v>0</v>
      </c>
      <c r="T22" s="11">
        <v>0</v>
      </c>
      <c r="U22" s="11">
        <v>0</v>
      </c>
      <c r="V22" s="11">
        <v>0</v>
      </c>
      <c r="W22" s="11">
        <v>1</v>
      </c>
      <c r="X22" s="11">
        <v>0</v>
      </c>
      <c r="Y22" s="11">
        <v>0</v>
      </c>
      <c r="Z22" s="11">
        <v>1</v>
      </c>
      <c r="AA22" s="11">
        <v>0</v>
      </c>
      <c r="AB22" s="11">
        <v>0</v>
      </c>
      <c r="AC22" s="11">
        <v>0</v>
      </c>
      <c r="AD22" s="11">
        <v>0</v>
      </c>
      <c r="AE22" s="11">
        <v>0</v>
      </c>
      <c r="AF22" s="11">
        <v>0</v>
      </c>
      <c r="AG22" s="11">
        <v>0</v>
      </c>
      <c r="AH22" s="11">
        <v>0</v>
      </c>
      <c r="AI22" s="11">
        <v>1</v>
      </c>
      <c r="AJ22" s="11">
        <v>1</v>
      </c>
      <c r="AK22" s="11">
        <v>0</v>
      </c>
      <c r="AL22" s="11">
        <v>0</v>
      </c>
      <c r="AM22" s="11">
        <v>0</v>
      </c>
      <c r="AN22" s="11">
        <v>0</v>
      </c>
      <c r="AO22" s="11">
        <v>0</v>
      </c>
      <c r="AP22" s="11">
        <v>0</v>
      </c>
      <c r="AQ22" s="11">
        <v>0</v>
      </c>
      <c r="AR22" s="11">
        <v>0</v>
      </c>
      <c r="AS22" s="11">
        <v>1</v>
      </c>
      <c r="AT22" s="11">
        <v>0</v>
      </c>
      <c r="AU22" s="11">
        <v>0</v>
      </c>
      <c r="AV22" s="11">
        <v>0</v>
      </c>
      <c r="AW22" s="11">
        <v>0</v>
      </c>
      <c r="AX22" s="11">
        <v>0</v>
      </c>
      <c r="AY22" s="11">
        <v>0</v>
      </c>
      <c r="AZ22" s="11">
        <v>0</v>
      </c>
      <c r="BA22" s="11">
        <v>0</v>
      </c>
      <c r="BB22" s="11">
        <v>0</v>
      </c>
      <c r="BC22" s="11">
        <v>0</v>
      </c>
      <c r="BD22" s="11">
        <v>0</v>
      </c>
      <c r="BE22" s="11">
        <v>0</v>
      </c>
      <c r="BF22" s="11">
        <v>0</v>
      </c>
      <c r="BG22" s="11">
        <v>0</v>
      </c>
      <c r="BH22" s="11">
        <v>0</v>
      </c>
      <c r="BI22" s="11">
        <v>0</v>
      </c>
      <c r="BJ22" s="11">
        <v>0</v>
      </c>
      <c r="BK22" s="11">
        <v>0</v>
      </c>
      <c r="BL22" s="11">
        <v>0</v>
      </c>
      <c r="BM22" s="11">
        <v>0</v>
      </c>
      <c r="BN22" s="11">
        <v>0</v>
      </c>
      <c r="BO22" s="11">
        <v>0</v>
      </c>
      <c r="BP22" s="11">
        <v>0</v>
      </c>
      <c r="BQ22" s="11">
        <v>1</v>
      </c>
      <c r="BR22" s="11">
        <v>0</v>
      </c>
      <c r="BS22" s="11">
        <v>0</v>
      </c>
      <c r="BT22" s="11">
        <v>1</v>
      </c>
      <c r="BU22" s="32">
        <f t="shared" si="0"/>
        <v>0</v>
      </c>
      <c r="BV22" s="32">
        <f t="shared" si="1"/>
        <v>0</v>
      </c>
      <c r="BW22" s="32">
        <f t="shared" si="2"/>
        <v>0</v>
      </c>
      <c r="BX22" s="32">
        <f t="shared" si="3"/>
        <v>0</v>
      </c>
      <c r="BY22" s="32">
        <f t="shared" si="4"/>
        <v>0</v>
      </c>
      <c r="BZ22" s="32">
        <f t="shared" si="5"/>
        <v>0</v>
      </c>
      <c r="CA22" s="32">
        <f t="shared" si="6"/>
        <v>0</v>
      </c>
      <c r="CB22" s="32">
        <f t="shared" si="7"/>
        <v>0</v>
      </c>
      <c r="CC22" s="32">
        <f t="shared" si="8"/>
        <v>0</v>
      </c>
      <c r="CD22" s="32">
        <f t="shared" si="9"/>
        <v>0</v>
      </c>
      <c r="CE22" s="32">
        <f t="shared" si="10"/>
        <v>0</v>
      </c>
      <c r="CF22" s="32">
        <f t="shared" si="11"/>
        <v>0</v>
      </c>
      <c r="CG22" s="32">
        <f t="shared" si="12"/>
        <v>0</v>
      </c>
      <c r="CH22" s="32">
        <f t="shared" si="13"/>
        <v>0</v>
      </c>
      <c r="CI22" s="32">
        <f t="shared" si="14"/>
        <v>0</v>
      </c>
      <c r="CJ22" s="32">
        <f t="shared" si="15"/>
        <v>0</v>
      </c>
      <c r="CK22" s="22">
        <v>0</v>
      </c>
      <c r="CL22" s="22">
        <v>0</v>
      </c>
      <c r="CM22" s="22">
        <v>0</v>
      </c>
      <c r="CN22" s="22">
        <v>0</v>
      </c>
      <c r="CO22" s="22">
        <v>0</v>
      </c>
      <c r="CP22" s="19">
        <v>0</v>
      </c>
      <c r="CQ22" s="19">
        <v>0</v>
      </c>
      <c r="CR22" s="19">
        <v>1</v>
      </c>
      <c r="CS22" s="19">
        <v>0</v>
      </c>
      <c r="CT22" s="19">
        <v>0</v>
      </c>
      <c r="CU22" s="19">
        <v>0</v>
      </c>
      <c r="CV22" s="19">
        <v>0</v>
      </c>
      <c r="CW22">
        <v>26</v>
      </c>
      <c r="CX22">
        <v>13</v>
      </c>
      <c r="CY22">
        <v>0</v>
      </c>
      <c r="CZ22">
        <v>0</v>
      </c>
      <c r="DA22">
        <v>0</v>
      </c>
      <c r="DB22">
        <v>0</v>
      </c>
      <c r="DC22">
        <v>0</v>
      </c>
      <c r="DD22">
        <v>0</v>
      </c>
      <c r="DE22">
        <v>0</v>
      </c>
      <c r="DF22">
        <v>0</v>
      </c>
      <c r="DG22">
        <v>0</v>
      </c>
      <c r="DH22">
        <v>0</v>
      </c>
      <c r="DI22">
        <v>0</v>
      </c>
      <c r="DJ22">
        <v>0</v>
      </c>
      <c r="DK22">
        <v>0</v>
      </c>
      <c r="DL22">
        <v>0</v>
      </c>
      <c r="DM22">
        <v>0</v>
      </c>
      <c r="DN22">
        <v>0</v>
      </c>
      <c r="DO22">
        <v>0</v>
      </c>
      <c r="DP22">
        <v>0</v>
      </c>
      <c r="DQ22">
        <v>0</v>
      </c>
      <c r="DR22">
        <v>0</v>
      </c>
      <c r="DS22">
        <v>0</v>
      </c>
      <c r="DT22">
        <v>0</v>
      </c>
      <c r="DU22">
        <v>0</v>
      </c>
      <c r="DV22">
        <v>0</v>
      </c>
      <c r="DW22">
        <v>0</v>
      </c>
      <c r="DX22">
        <v>0</v>
      </c>
      <c r="DY22">
        <v>0</v>
      </c>
      <c r="DZ22">
        <v>24</v>
      </c>
      <c r="EA22">
        <v>2</v>
      </c>
      <c r="EB22" t="s">
        <v>711</v>
      </c>
      <c r="EC22">
        <v>80</v>
      </c>
      <c r="ED22">
        <v>26</v>
      </c>
      <c r="EE22">
        <v>26</v>
      </c>
      <c r="EF22">
        <v>8</v>
      </c>
      <c r="EG22">
        <v>13</v>
      </c>
      <c r="EH22" t="s">
        <v>800</v>
      </c>
      <c r="EI22" t="s">
        <v>886</v>
      </c>
      <c r="EJ22" t="s">
        <v>887</v>
      </c>
      <c r="EK22" t="s">
        <v>1094</v>
      </c>
      <c r="EL22" t="s">
        <v>1095</v>
      </c>
      <c r="EM22" t="s">
        <v>1096</v>
      </c>
      <c r="EN22" t="s">
        <v>1097</v>
      </c>
      <c r="EO22" t="s">
        <v>1098</v>
      </c>
      <c r="EP22" t="s">
        <v>184</v>
      </c>
      <c r="EQ22" t="s">
        <v>185</v>
      </c>
      <c r="ES22" t="s">
        <v>294</v>
      </c>
      <c r="ET22" t="s">
        <v>293</v>
      </c>
      <c r="EU22" t="s">
        <v>295</v>
      </c>
      <c r="EV22" t="s">
        <v>120</v>
      </c>
      <c r="EW22">
        <v>2020</v>
      </c>
      <c r="EX22">
        <v>10</v>
      </c>
      <c r="EY22">
        <v>1</v>
      </c>
      <c r="FA22">
        <v>15</v>
      </c>
      <c r="FB22" t="s">
        <v>1412</v>
      </c>
      <c r="FC22" t="s">
        <v>1413</v>
      </c>
      <c r="FD22" t="s">
        <v>1463</v>
      </c>
      <c r="FE22">
        <v>31885352</v>
      </c>
    </row>
    <row r="23" spans="1:161">
      <c r="A23" t="s">
        <v>423</v>
      </c>
      <c r="B23" t="s">
        <v>330</v>
      </c>
      <c r="C23" t="s">
        <v>537</v>
      </c>
      <c r="D23" t="s">
        <v>304</v>
      </c>
      <c r="E23">
        <v>2020</v>
      </c>
      <c r="F23" t="s">
        <v>626</v>
      </c>
      <c r="G23" s="15" t="s">
        <v>1539</v>
      </c>
      <c r="H23" s="15" t="s">
        <v>1540</v>
      </c>
      <c r="I23" s="16">
        <v>2</v>
      </c>
      <c r="J23" s="25">
        <v>0</v>
      </c>
      <c r="K23" s="25">
        <v>1</v>
      </c>
      <c r="L23" s="25">
        <v>1</v>
      </c>
      <c r="M23" s="11">
        <v>0</v>
      </c>
      <c r="N23" s="11">
        <v>1</v>
      </c>
      <c r="O23" s="11">
        <v>0</v>
      </c>
      <c r="P23" s="11">
        <v>0</v>
      </c>
      <c r="Q23" s="11">
        <v>1</v>
      </c>
      <c r="R23" s="11">
        <v>0</v>
      </c>
      <c r="S23" s="11">
        <v>0</v>
      </c>
      <c r="T23" s="11">
        <v>0</v>
      </c>
      <c r="U23" s="11">
        <v>1</v>
      </c>
      <c r="V23" s="11">
        <v>0</v>
      </c>
      <c r="W23" s="11">
        <v>0</v>
      </c>
      <c r="X23" s="11">
        <v>0</v>
      </c>
      <c r="Y23" s="11">
        <v>0</v>
      </c>
      <c r="Z23" s="11">
        <v>0</v>
      </c>
      <c r="AA23" s="11">
        <v>0</v>
      </c>
      <c r="AB23" s="11">
        <v>0</v>
      </c>
      <c r="AC23" s="11">
        <v>0</v>
      </c>
      <c r="AD23" s="11">
        <v>0</v>
      </c>
      <c r="AE23" s="11">
        <v>0</v>
      </c>
      <c r="AF23" s="11">
        <v>0</v>
      </c>
      <c r="AG23" s="11">
        <v>0</v>
      </c>
      <c r="AH23" s="11">
        <v>0</v>
      </c>
      <c r="AI23" s="11">
        <v>0</v>
      </c>
      <c r="AJ23" s="11">
        <v>0</v>
      </c>
      <c r="AK23" s="11">
        <v>0</v>
      </c>
      <c r="AL23" s="11">
        <v>0</v>
      </c>
      <c r="AM23" s="11">
        <v>0</v>
      </c>
      <c r="AN23" s="11">
        <v>0</v>
      </c>
      <c r="AO23" s="11">
        <v>0</v>
      </c>
      <c r="AP23" s="11">
        <v>0</v>
      </c>
      <c r="AQ23" s="11">
        <v>0</v>
      </c>
      <c r="AR23" s="11">
        <v>0</v>
      </c>
      <c r="AS23" s="11">
        <v>0</v>
      </c>
      <c r="AT23" s="11">
        <v>0</v>
      </c>
      <c r="AU23" s="11">
        <v>0</v>
      </c>
      <c r="AV23" s="11">
        <v>0</v>
      </c>
      <c r="AW23" s="11">
        <v>0</v>
      </c>
      <c r="AX23" s="11">
        <v>0</v>
      </c>
      <c r="AY23" s="11">
        <v>0</v>
      </c>
      <c r="AZ23" s="11">
        <v>0</v>
      </c>
      <c r="BA23" s="11">
        <v>1</v>
      </c>
      <c r="BB23" s="11">
        <v>0</v>
      </c>
      <c r="BC23" s="11">
        <v>0</v>
      </c>
      <c r="BD23" s="11">
        <v>0</v>
      </c>
      <c r="BE23" s="11">
        <v>0</v>
      </c>
      <c r="BF23" s="11">
        <v>0</v>
      </c>
      <c r="BG23" s="11">
        <v>0</v>
      </c>
      <c r="BH23" s="11">
        <v>0</v>
      </c>
      <c r="BI23" s="11">
        <v>0</v>
      </c>
      <c r="BJ23" s="11">
        <v>0</v>
      </c>
      <c r="BK23" s="11">
        <v>0</v>
      </c>
      <c r="BL23" s="11">
        <v>0</v>
      </c>
      <c r="BM23" s="11">
        <v>0</v>
      </c>
      <c r="BN23" s="11">
        <v>0</v>
      </c>
      <c r="BO23" s="11">
        <v>0</v>
      </c>
      <c r="BP23" s="11">
        <v>0</v>
      </c>
      <c r="BQ23" s="11">
        <v>0</v>
      </c>
      <c r="BR23" s="11">
        <v>0</v>
      </c>
      <c r="BS23" s="11">
        <v>0</v>
      </c>
      <c r="BT23" s="11">
        <v>0</v>
      </c>
      <c r="BU23" s="32">
        <f t="shared" si="0"/>
        <v>0</v>
      </c>
      <c r="BV23" s="32">
        <f t="shared" si="1"/>
        <v>0</v>
      </c>
      <c r="BW23" s="32">
        <f t="shared" si="2"/>
        <v>0</v>
      </c>
      <c r="BX23" s="32">
        <f t="shared" si="3"/>
        <v>0</v>
      </c>
      <c r="BY23" s="32">
        <f t="shared" si="4"/>
        <v>0</v>
      </c>
      <c r="BZ23" s="32">
        <f t="shared" si="5"/>
        <v>0</v>
      </c>
      <c r="CA23" s="32">
        <f t="shared" si="6"/>
        <v>0</v>
      </c>
      <c r="CB23" s="32">
        <f t="shared" si="7"/>
        <v>0</v>
      </c>
      <c r="CC23" s="32">
        <f t="shared" si="8"/>
        <v>0</v>
      </c>
      <c r="CD23" s="32">
        <f t="shared" si="9"/>
        <v>0</v>
      </c>
      <c r="CE23" s="32">
        <f t="shared" si="10"/>
        <v>0</v>
      </c>
      <c r="CF23" s="32">
        <f t="shared" si="11"/>
        <v>0</v>
      </c>
      <c r="CG23" s="32">
        <f t="shared" si="12"/>
        <v>0</v>
      </c>
      <c r="CH23" s="32">
        <f t="shared" si="13"/>
        <v>0</v>
      </c>
      <c r="CI23" s="32">
        <f t="shared" si="14"/>
        <v>0</v>
      </c>
      <c r="CJ23" s="32">
        <f t="shared" si="15"/>
        <v>0</v>
      </c>
      <c r="CK23" s="22">
        <v>0</v>
      </c>
      <c r="CL23" s="22">
        <v>0</v>
      </c>
      <c r="CM23" s="22">
        <v>0</v>
      </c>
      <c r="CN23" s="22">
        <v>0</v>
      </c>
      <c r="CO23" s="22">
        <v>0</v>
      </c>
      <c r="CP23" s="19">
        <v>0</v>
      </c>
      <c r="CQ23" s="19">
        <v>0</v>
      </c>
      <c r="CR23" s="19">
        <v>1</v>
      </c>
      <c r="CS23" s="19">
        <v>0</v>
      </c>
      <c r="CT23" s="19">
        <v>0</v>
      </c>
      <c r="CU23" s="19">
        <v>0</v>
      </c>
      <c r="CV23" s="19">
        <v>0</v>
      </c>
      <c r="CW23">
        <v>0</v>
      </c>
      <c r="CX23">
        <v>0</v>
      </c>
      <c r="CY23">
        <v>0</v>
      </c>
      <c r="CZ23">
        <v>0</v>
      </c>
      <c r="DA23">
        <v>0</v>
      </c>
      <c r="DB23">
        <v>0</v>
      </c>
      <c r="DC23">
        <v>0</v>
      </c>
      <c r="DD23">
        <v>0</v>
      </c>
      <c r="DE23">
        <v>0</v>
      </c>
      <c r="DF23">
        <v>0</v>
      </c>
      <c r="DG23">
        <v>0</v>
      </c>
      <c r="DH23">
        <v>0</v>
      </c>
      <c r="DI23">
        <v>0</v>
      </c>
      <c r="DJ23">
        <v>0</v>
      </c>
      <c r="DK23">
        <v>0</v>
      </c>
      <c r="DL23">
        <v>0</v>
      </c>
      <c r="DM23">
        <v>0</v>
      </c>
      <c r="DN23">
        <v>0</v>
      </c>
      <c r="DO23">
        <v>0</v>
      </c>
      <c r="DP23">
        <v>0</v>
      </c>
      <c r="DQ23">
        <v>0</v>
      </c>
      <c r="DR23">
        <v>0</v>
      </c>
      <c r="DS23">
        <v>0</v>
      </c>
      <c r="DT23">
        <v>0</v>
      </c>
      <c r="DU23">
        <v>0</v>
      </c>
      <c r="DV23">
        <v>0</v>
      </c>
      <c r="DW23">
        <v>0</v>
      </c>
      <c r="DX23">
        <v>0</v>
      </c>
      <c r="DY23">
        <v>0</v>
      </c>
      <c r="DZ23">
        <v>0</v>
      </c>
      <c r="EA23">
        <v>0</v>
      </c>
      <c r="EB23" t="s">
        <v>712</v>
      </c>
      <c r="EC23">
        <v>124</v>
      </c>
      <c r="ED23">
        <v>16</v>
      </c>
      <c r="EE23">
        <v>16</v>
      </c>
      <c r="EF23">
        <v>7</v>
      </c>
      <c r="EG23">
        <v>9</v>
      </c>
      <c r="EH23" t="s">
        <v>152</v>
      </c>
      <c r="EI23" t="s">
        <v>888</v>
      </c>
      <c r="EJ23" t="s">
        <v>889</v>
      </c>
      <c r="EK23" t="s">
        <v>1099</v>
      </c>
      <c r="EL23" t="s">
        <v>1089</v>
      </c>
      <c r="EM23" t="s">
        <v>1100</v>
      </c>
      <c r="EN23" t="s">
        <v>229</v>
      </c>
      <c r="EO23" t="s">
        <v>230</v>
      </c>
      <c r="EP23" t="s">
        <v>184</v>
      </c>
      <c r="EQ23" t="s">
        <v>185</v>
      </c>
      <c r="ES23" t="s">
        <v>305</v>
      </c>
      <c r="ET23" t="s">
        <v>304</v>
      </c>
      <c r="EU23" t="s">
        <v>306</v>
      </c>
      <c r="EV23" t="s">
        <v>120</v>
      </c>
      <c r="EW23">
        <v>2020</v>
      </c>
      <c r="EX23">
        <v>10</v>
      </c>
      <c r="EY23">
        <v>1</v>
      </c>
      <c r="FA23">
        <v>12</v>
      </c>
      <c r="FB23" t="s">
        <v>1414</v>
      </c>
      <c r="FC23" t="s">
        <v>1414</v>
      </c>
      <c r="FD23" t="s">
        <v>1464</v>
      </c>
      <c r="FE23">
        <v>31905696</v>
      </c>
    </row>
    <row r="24" spans="1:161">
      <c r="A24" t="s">
        <v>424</v>
      </c>
      <c r="B24" t="s">
        <v>330</v>
      </c>
      <c r="C24" t="s">
        <v>538</v>
      </c>
      <c r="D24" t="s">
        <v>500</v>
      </c>
      <c r="E24">
        <v>2019</v>
      </c>
      <c r="F24" t="s">
        <v>627</v>
      </c>
      <c r="G24" s="15" t="s">
        <v>1539</v>
      </c>
      <c r="H24" s="15" t="s">
        <v>1540</v>
      </c>
      <c r="I24" s="16">
        <v>2</v>
      </c>
      <c r="J24" s="25">
        <v>0</v>
      </c>
      <c r="K24" s="25">
        <v>0</v>
      </c>
      <c r="L24" s="25">
        <v>0</v>
      </c>
      <c r="M24" s="11">
        <v>0</v>
      </c>
      <c r="N24" s="11">
        <v>0</v>
      </c>
      <c r="O24" s="11">
        <v>0</v>
      </c>
      <c r="P24" s="11">
        <v>0</v>
      </c>
      <c r="Q24" s="11">
        <v>1</v>
      </c>
      <c r="R24" s="11">
        <v>0</v>
      </c>
      <c r="S24" s="11">
        <v>0</v>
      </c>
      <c r="T24" s="11">
        <v>0</v>
      </c>
      <c r="U24" s="11">
        <v>0</v>
      </c>
      <c r="V24" s="11">
        <v>0</v>
      </c>
      <c r="W24" s="11">
        <v>1</v>
      </c>
      <c r="X24" s="11">
        <v>1</v>
      </c>
      <c r="Y24" s="11">
        <v>1</v>
      </c>
      <c r="Z24" s="11">
        <v>1</v>
      </c>
      <c r="AA24" s="11">
        <v>0</v>
      </c>
      <c r="AB24" s="11">
        <v>0</v>
      </c>
      <c r="AC24" s="11">
        <v>0</v>
      </c>
      <c r="AD24" s="11">
        <v>0</v>
      </c>
      <c r="AE24" s="11">
        <v>1</v>
      </c>
      <c r="AF24" s="11">
        <v>1</v>
      </c>
      <c r="AG24" s="11">
        <v>0</v>
      </c>
      <c r="AH24" s="11">
        <v>0</v>
      </c>
      <c r="AI24" s="11">
        <v>1</v>
      </c>
      <c r="AJ24" s="11">
        <v>1</v>
      </c>
      <c r="AK24" s="11">
        <v>0</v>
      </c>
      <c r="AL24" s="11">
        <v>0</v>
      </c>
      <c r="AM24" s="11">
        <v>0</v>
      </c>
      <c r="AN24" s="11">
        <v>0</v>
      </c>
      <c r="AO24" s="11">
        <v>0</v>
      </c>
      <c r="AP24" s="11">
        <v>0</v>
      </c>
      <c r="AQ24" s="11">
        <v>0</v>
      </c>
      <c r="AR24" s="11">
        <v>0</v>
      </c>
      <c r="AS24" s="11">
        <v>0</v>
      </c>
      <c r="AT24" s="11">
        <v>0</v>
      </c>
      <c r="AU24" s="11">
        <v>0</v>
      </c>
      <c r="AV24" s="11">
        <v>0</v>
      </c>
      <c r="AW24" s="11">
        <v>0</v>
      </c>
      <c r="AX24" s="11">
        <v>1</v>
      </c>
      <c r="AY24" s="11">
        <v>1</v>
      </c>
      <c r="AZ24" s="11">
        <v>0</v>
      </c>
      <c r="BA24" s="11">
        <v>0</v>
      </c>
      <c r="BB24" s="11">
        <v>1</v>
      </c>
      <c r="BC24" s="11">
        <v>0</v>
      </c>
      <c r="BD24" s="11">
        <v>0</v>
      </c>
      <c r="BE24" s="11">
        <v>0</v>
      </c>
      <c r="BF24" s="11">
        <v>0</v>
      </c>
      <c r="BG24" s="11">
        <v>0</v>
      </c>
      <c r="BH24" s="11">
        <v>0</v>
      </c>
      <c r="BI24" s="11">
        <v>0</v>
      </c>
      <c r="BJ24" s="11">
        <v>0</v>
      </c>
      <c r="BK24" s="11">
        <v>0</v>
      </c>
      <c r="BL24" s="11">
        <v>0</v>
      </c>
      <c r="BM24" s="11">
        <v>0</v>
      </c>
      <c r="BN24" s="11">
        <v>0</v>
      </c>
      <c r="BO24" s="11">
        <v>1</v>
      </c>
      <c r="BP24" s="11">
        <v>0</v>
      </c>
      <c r="BQ24" s="11">
        <v>1</v>
      </c>
      <c r="BR24" s="11">
        <v>0</v>
      </c>
      <c r="BS24" s="11">
        <v>0</v>
      </c>
      <c r="BT24" s="11">
        <v>0</v>
      </c>
      <c r="BU24" s="32">
        <f t="shared" si="0"/>
        <v>0</v>
      </c>
      <c r="BV24" s="32">
        <f t="shared" si="1"/>
        <v>0</v>
      </c>
      <c r="BW24" s="32">
        <f t="shared" si="2"/>
        <v>0</v>
      </c>
      <c r="BX24" s="32">
        <f t="shared" si="3"/>
        <v>0</v>
      </c>
      <c r="BY24" s="32">
        <f t="shared" si="4"/>
        <v>0</v>
      </c>
      <c r="BZ24" s="32">
        <f t="shared" si="5"/>
        <v>0</v>
      </c>
      <c r="CA24" s="32">
        <f t="shared" si="6"/>
        <v>0</v>
      </c>
      <c r="CB24" s="32">
        <f t="shared" si="7"/>
        <v>0</v>
      </c>
      <c r="CC24" s="32">
        <f t="shared" si="8"/>
        <v>0</v>
      </c>
      <c r="CD24" s="32">
        <f t="shared" si="9"/>
        <v>0</v>
      </c>
      <c r="CE24" s="32">
        <f t="shared" si="10"/>
        <v>0</v>
      </c>
      <c r="CF24" s="32">
        <f t="shared" si="11"/>
        <v>0</v>
      </c>
      <c r="CG24" s="32">
        <f t="shared" si="12"/>
        <v>0</v>
      </c>
      <c r="CH24" s="32">
        <f t="shared" si="13"/>
        <v>0</v>
      </c>
      <c r="CI24" s="32">
        <f t="shared" si="14"/>
        <v>0</v>
      </c>
      <c r="CJ24" s="32">
        <f t="shared" si="15"/>
        <v>0</v>
      </c>
      <c r="CK24" s="22">
        <v>0</v>
      </c>
      <c r="CL24" s="22">
        <v>0</v>
      </c>
      <c r="CM24" s="22">
        <v>1</v>
      </c>
      <c r="CN24" s="22">
        <v>0</v>
      </c>
      <c r="CO24" s="22">
        <v>0</v>
      </c>
      <c r="CP24" s="19">
        <v>0</v>
      </c>
      <c r="CQ24" s="19">
        <v>0</v>
      </c>
      <c r="CR24" s="19">
        <v>1</v>
      </c>
      <c r="CS24" s="19">
        <v>1</v>
      </c>
      <c r="CT24" s="19">
        <v>0</v>
      </c>
      <c r="CU24" s="19">
        <v>0</v>
      </c>
      <c r="CV24" s="19">
        <v>0</v>
      </c>
      <c r="CW24">
        <v>0</v>
      </c>
      <c r="CX24">
        <v>0</v>
      </c>
      <c r="CY24">
        <v>0</v>
      </c>
      <c r="CZ24">
        <v>0</v>
      </c>
      <c r="DA24">
        <v>0</v>
      </c>
      <c r="DB24">
        <v>0</v>
      </c>
      <c r="DC24">
        <v>0</v>
      </c>
      <c r="DD24">
        <v>0</v>
      </c>
      <c r="DE24">
        <v>0</v>
      </c>
      <c r="DF24">
        <v>0</v>
      </c>
      <c r="DG24">
        <v>0</v>
      </c>
      <c r="DH24">
        <v>0</v>
      </c>
      <c r="DI24">
        <v>0</v>
      </c>
      <c r="DJ24">
        <v>0</v>
      </c>
      <c r="DK24">
        <v>0</v>
      </c>
      <c r="DL24">
        <v>0</v>
      </c>
      <c r="DM24">
        <v>0</v>
      </c>
      <c r="DN24">
        <v>0</v>
      </c>
      <c r="DO24">
        <v>0</v>
      </c>
      <c r="DP24">
        <v>0</v>
      </c>
      <c r="DQ24">
        <v>0</v>
      </c>
      <c r="DR24">
        <v>0</v>
      </c>
      <c r="DS24">
        <v>0</v>
      </c>
      <c r="DT24">
        <v>0</v>
      </c>
      <c r="DU24">
        <v>0</v>
      </c>
      <c r="DV24">
        <v>0</v>
      </c>
      <c r="DW24">
        <v>0</v>
      </c>
      <c r="DX24">
        <v>0</v>
      </c>
      <c r="DY24">
        <v>0</v>
      </c>
      <c r="DZ24">
        <v>0</v>
      </c>
      <c r="EA24">
        <v>0</v>
      </c>
      <c r="EB24" t="s">
        <v>713</v>
      </c>
      <c r="EC24">
        <v>126</v>
      </c>
      <c r="ED24">
        <v>9</v>
      </c>
      <c r="EE24">
        <v>9</v>
      </c>
      <c r="EF24">
        <v>4</v>
      </c>
      <c r="EG24">
        <v>8</v>
      </c>
      <c r="EH24" t="s">
        <v>152</v>
      </c>
      <c r="EI24" t="s">
        <v>890</v>
      </c>
      <c r="EJ24" t="s">
        <v>891</v>
      </c>
      <c r="EK24" t="s">
        <v>1099</v>
      </c>
      <c r="EL24" t="s">
        <v>1089</v>
      </c>
      <c r="EM24" t="s">
        <v>1100</v>
      </c>
      <c r="EN24" t="s">
        <v>150</v>
      </c>
      <c r="EO24" t="s">
        <v>151</v>
      </c>
      <c r="EP24" t="s">
        <v>184</v>
      </c>
      <c r="EQ24" t="s">
        <v>185</v>
      </c>
      <c r="ES24" t="s">
        <v>1318</v>
      </c>
      <c r="ET24" t="s">
        <v>1359</v>
      </c>
      <c r="EU24" t="s">
        <v>1360</v>
      </c>
      <c r="EV24" t="s">
        <v>202</v>
      </c>
      <c r="EW24">
        <v>2019</v>
      </c>
      <c r="EX24">
        <v>9</v>
      </c>
      <c r="EY24">
        <v>24</v>
      </c>
      <c r="FA24">
        <v>9</v>
      </c>
      <c r="FB24" t="s">
        <v>1403</v>
      </c>
      <c r="FC24" t="s">
        <v>1403</v>
      </c>
      <c r="FD24" t="s">
        <v>1465</v>
      </c>
      <c r="FE24">
        <v>31856339</v>
      </c>
    </row>
    <row r="25" spans="1:161">
      <c r="A25" t="s">
        <v>425</v>
      </c>
      <c r="B25" t="s">
        <v>347</v>
      </c>
      <c r="C25" t="s">
        <v>539</v>
      </c>
      <c r="D25" t="s">
        <v>244</v>
      </c>
      <c r="E25">
        <v>2019</v>
      </c>
      <c r="F25" t="s">
        <v>628</v>
      </c>
      <c r="G25" s="15" t="s">
        <v>1566</v>
      </c>
      <c r="H25" s="15" t="s">
        <v>1567</v>
      </c>
      <c r="I25" s="16">
        <v>9</v>
      </c>
      <c r="J25" s="25">
        <v>0</v>
      </c>
      <c r="K25" s="25">
        <v>0</v>
      </c>
      <c r="L25" s="25">
        <v>0</v>
      </c>
      <c r="M25" s="11">
        <v>0</v>
      </c>
      <c r="N25" s="11">
        <v>1</v>
      </c>
      <c r="O25" s="11">
        <v>0</v>
      </c>
      <c r="P25" s="11">
        <v>0</v>
      </c>
      <c r="Q25" s="11">
        <v>1</v>
      </c>
      <c r="R25" s="11">
        <v>0</v>
      </c>
      <c r="S25" s="11">
        <v>0</v>
      </c>
      <c r="T25" s="11">
        <v>0</v>
      </c>
      <c r="U25" s="11">
        <v>0</v>
      </c>
      <c r="V25" s="11">
        <v>0</v>
      </c>
      <c r="W25" s="11">
        <v>0</v>
      </c>
      <c r="X25" s="11">
        <v>0</v>
      </c>
      <c r="Y25" s="11">
        <v>1</v>
      </c>
      <c r="Z25" s="11">
        <v>1</v>
      </c>
      <c r="AA25" s="11">
        <v>0</v>
      </c>
      <c r="AB25" s="11">
        <v>0</v>
      </c>
      <c r="AC25" s="11">
        <v>0</v>
      </c>
      <c r="AD25" s="11">
        <v>0</v>
      </c>
      <c r="AE25" s="11">
        <v>1</v>
      </c>
      <c r="AF25" s="11">
        <v>0</v>
      </c>
      <c r="AG25" s="11">
        <v>1</v>
      </c>
      <c r="AH25" s="11">
        <v>0</v>
      </c>
      <c r="AI25" s="11">
        <v>1</v>
      </c>
      <c r="AJ25" s="11">
        <v>1</v>
      </c>
      <c r="AK25" s="11">
        <v>0</v>
      </c>
      <c r="AL25" s="11">
        <v>0</v>
      </c>
      <c r="AM25" s="11">
        <v>1</v>
      </c>
      <c r="AN25" s="11">
        <v>0</v>
      </c>
      <c r="AO25" s="11">
        <v>0</v>
      </c>
      <c r="AP25" s="11">
        <v>0</v>
      </c>
      <c r="AQ25" s="11">
        <v>0</v>
      </c>
      <c r="AR25" s="11">
        <v>0</v>
      </c>
      <c r="AS25" s="11">
        <v>0</v>
      </c>
      <c r="AT25" s="11">
        <v>0</v>
      </c>
      <c r="AU25" s="11">
        <v>0</v>
      </c>
      <c r="AV25" s="11">
        <v>1</v>
      </c>
      <c r="AW25" s="11">
        <v>0</v>
      </c>
      <c r="AX25" s="11">
        <v>0</v>
      </c>
      <c r="AY25" s="11">
        <v>0</v>
      </c>
      <c r="AZ25" s="11">
        <v>0</v>
      </c>
      <c r="BA25" s="11">
        <v>0</v>
      </c>
      <c r="BB25" s="11">
        <v>0</v>
      </c>
      <c r="BC25" s="11">
        <v>0</v>
      </c>
      <c r="BD25" s="11">
        <v>0</v>
      </c>
      <c r="BE25" s="11">
        <v>0</v>
      </c>
      <c r="BF25" s="11">
        <v>1</v>
      </c>
      <c r="BG25" s="11">
        <v>0</v>
      </c>
      <c r="BH25" s="11">
        <v>0</v>
      </c>
      <c r="BI25" s="11">
        <v>0</v>
      </c>
      <c r="BJ25" s="11">
        <v>0</v>
      </c>
      <c r="BK25" s="11">
        <v>0</v>
      </c>
      <c r="BL25" s="11">
        <v>0</v>
      </c>
      <c r="BM25" s="11">
        <v>0</v>
      </c>
      <c r="BN25" s="11">
        <v>0</v>
      </c>
      <c r="BO25" s="11">
        <v>0</v>
      </c>
      <c r="BP25" s="11">
        <v>0</v>
      </c>
      <c r="BQ25" s="11">
        <v>1</v>
      </c>
      <c r="BR25" s="11">
        <v>0</v>
      </c>
      <c r="BS25" s="11">
        <v>0</v>
      </c>
      <c r="BT25" s="11">
        <v>1</v>
      </c>
      <c r="BU25" s="32">
        <f t="shared" si="0"/>
        <v>0</v>
      </c>
      <c r="BV25" s="32">
        <f t="shared" si="1"/>
        <v>0</v>
      </c>
      <c r="BW25" s="32">
        <f t="shared" si="2"/>
        <v>0</v>
      </c>
      <c r="BX25" s="32">
        <f t="shared" si="3"/>
        <v>0</v>
      </c>
      <c r="BY25" s="32">
        <f t="shared" si="4"/>
        <v>0</v>
      </c>
      <c r="BZ25" s="32">
        <f t="shared" si="5"/>
        <v>0</v>
      </c>
      <c r="CA25" s="32">
        <f t="shared" si="6"/>
        <v>0</v>
      </c>
      <c r="CB25" s="32">
        <f t="shared" si="7"/>
        <v>0</v>
      </c>
      <c r="CC25" s="32">
        <f t="shared" si="8"/>
        <v>0</v>
      </c>
      <c r="CD25" s="32">
        <f t="shared" si="9"/>
        <v>0</v>
      </c>
      <c r="CE25" s="32">
        <f t="shared" si="10"/>
        <v>0</v>
      </c>
      <c r="CF25" s="32">
        <f t="shared" si="11"/>
        <v>0</v>
      </c>
      <c r="CG25" s="32">
        <f t="shared" si="12"/>
        <v>0</v>
      </c>
      <c r="CH25" s="32">
        <f t="shared" si="13"/>
        <v>0</v>
      </c>
      <c r="CI25" s="32">
        <f t="shared" si="14"/>
        <v>0</v>
      </c>
      <c r="CJ25" s="32">
        <f t="shared" si="15"/>
        <v>0</v>
      </c>
      <c r="CK25" s="22">
        <v>0</v>
      </c>
      <c r="CL25" s="22">
        <v>0</v>
      </c>
      <c r="CM25" s="22">
        <v>1</v>
      </c>
      <c r="CN25" s="22">
        <v>0</v>
      </c>
      <c r="CO25" s="22">
        <v>0</v>
      </c>
      <c r="CP25" s="19">
        <v>0</v>
      </c>
      <c r="CQ25" s="19">
        <v>0</v>
      </c>
      <c r="CR25" s="19">
        <v>0</v>
      </c>
      <c r="CS25" s="19">
        <v>0</v>
      </c>
      <c r="CT25" s="19">
        <v>0</v>
      </c>
      <c r="CU25" s="19">
        <v>0</v>
      </c>
      <c r="CV25" s="19">
        <v>0</v>
      </c>
      <c r="CW25">
        <v>7</v>
      </c>
      <c r="CX25">
        <v>2.33</v>
      </c>
      <c r="CY25">
        <v>0</v>
      </c>
      <c r="CZ25">
        <v>0</v>
      </c>
      <c r="DA25">
        <v>0</v>
      </c>
      <c r="DB25">
        <v>0</v>
      </c>
      <c r="DC25">
        <v>0</v>
      </c>
      <c r="DD25">
        <v>0</v>
      </c>
      <c r="DE25">
        <v>0</v>
      </c>
      <c r="DF25">
        <v>0</v>
      </c>
      <c r="DG25">
        <v>0</v>
      </c>
      <c r="DH25">
        <v>0</v>
      </c>
      <c r="DI25">
        <v>0</v>
      </c>
      <c r="DJ25">
        <v>0</v>
      </c>
      <c r="DK25">
        <v>0</v>
      </c>
      <c r="DL25">
        <v>0</v>
      </c>
      <c r="DM25">
        <v>0</v>
      </c>
      <c r="DN25">
        <v>0</v>
      </c>
      <c r="DO25">
        <v>0</v>
      </c>
      <c r="DP25">
        <v>0</v>
      </c>
      <c r="DQ25">
        <v>0</v>
      </c>
      <c r="DR25">
        <v>0</v>
      </c>
      <c r="DS25">
        <v>0</v>
      </c>
      <c r="DT25">
        <v>0</v>
      </c>
      <c r="DU25">
        <v>0</v>
      </c>
      <c r="DV25">
        <v>0</v>
      </c>
      <c r="DW25">
        <v>0</v>
      </c>
      <c r="DX25">
        <v>0</v>
      </c>
      <c r="DY25">
        <v>1</v>
      </c>
      <c r="DZ25">
        <v>6</v>
      </c>
      <c r="EA25">
        <v>0</v>
      </c>
      <c r="EB25" t="s">
        <v>714</v>
      </c>
      <c r="EC25">
        <v>114</v>
      </c>
      <c r="ED25">
        <v>5</v>
      </c>
      <c r="EE25">
        <v>5</v>
      </c>
      <c r="EF25">
        <v>3</v>
      </c>
      <c r="EG25">
        <v>17</v>
      </c>
      <c r="EH25" t="s">
        <v>801</v>
      </c>
      <c r="EI25" t="s">
        <v>892</v>
      </c>
      <c r="EJ25" t="s">
        <v>893</v>
      </c>
      <c r="EK25" t="s">
        <v>1101</v>
      </c>
      <c r="EL25" t="s">
        <v>1102</v>
      </c>
      <c r="EM25" t="s">
        <v>1103</v>
      </c>
      <c r="EO25" t="s">
        <v>1104</v>
      </c>
      <c r="EP25" t="s">
        <v>184</v>
      </c>
      <c r="EQ25" t="s">
        <v>185</v>
      </c>
      <c r="ES25" t="s">
        <v>245</v>
      </c>
      <c r="ET25" t="s">
        <v>246</v>
      </c>
      <c r="EU25" t="s">
        <v>247</v>
      </c>
      <c r="EV25" t="s">
        <v>202</v>
      </c>
      <c r="EW25">
        <v>2019</v>
      </c>
      <c r="EX25">
        <v>20</v>
      </c>
      <c r="EY25">
        <v>24</v>
      </c>
      <c r="FA25">
        <v>18</v>
      </c>
      <c r="FB25" t="s">
        <v>1415</v>
      </c>
      <c r="FC25" t="s">
        <v>1416</v>
      </c>
      <c r="FD25" t="s">
        <v>1466</v>
      </c>
    </row>
    <row r="26" spans="1:161">
      <c r="A26" t="s">
        <v>426</v>
      </c>
      <c r="B26" t="s">
        <v>348</v>
      </c>
      <c r="C26" t="s">
        <v>540</v>
      </c>
      <c r="D26" t="s">
        <v>136</v>
      </c>
      <c r="E26">
        <v>2019</v>
      </c>
      <c r="F26" t="s">
        <v>629</v>
      </c>
      <c r="G26" s="15" t="e">
        <v>#VALUE!</v>
      </c>
      <c r="H26" s="15" t="e">
        <v>#VALUE!</v>
      </c>
      <c r="I26" s="16">
        <v>1</v>
      </c>
      <c r="J26" s="25">
        <v>0</v>
      </c>
      <c r="K26" s="25">
        <v>0</v>
      </c>
      <c r="L26" s="25">
        <v>0</v>
      </c>
      <c r="M26" s="11">
        <v>0</v>
      </c>
      <c r="N26" s="11">
        <v>1</v>
      </c>
      <c r="O26" s="11">
        <v>0</v>
      </c>
      <c r="P26" s="11">
        <v>0</v>
      </c>
      <c r="Q26" s="11">
        <v>1</v>
      </c>
      <c r="R26" s="11">
        <v>0</v>
      </c>
      <c r="S26" s="11">
        <v>0</v>
      </c>
      <c r="T26" s="11">
        <v>0</v>
      </c>
      <c r="U26" s="11">
        <v>0</v>
      </c>
      <c r="V26" s="11">
        <v>0</v>
      </c>
      <c r="W26" s="11">
        <v>0</v>
      </c>
      <c r="X26" s="11">
        <v>0</v>
      </c>
      <c r="Y26" s="11">
        <v>1</v>
      </c>
      <c r="Z26" s="11">
        <v>0</v>
      </c>
      <c r="AA26" s="11">
        <v>0</v>
      </c>
      <c r="AB26" s="11">
        <v>0</v>
      </c>
      <c r="AC26" s="11">
        <v>0</v>
      </c>
      <c r="AD26" s="11">
        <v>0</v>
      </c>
      <c r="AE26" s="11">
        <v>0</v>
      </c>
      <c r="AF26" s="11">
        <v>0</v>
      </c>
      <c r="AG26" s="11">
        <v>0</v>
      </c>
      <c r="AH26" s="11">
        <v>0</v>
      </c>
      <c r="AI26" s="11">
        <v>0</v>
      </c>
      <c r="AJ26" s="11">
        <v>0</v>
      </c>
      <c r="AK26" s="11">
        <v>0</v>
      </c>
      <c r="AL26" s="11">
        <v>0</v>
      </c>
      <c r="AM26" s="11">
        <v>0</v>
      </c>
      <c r="AN26" s="11">
        <v>0</v>
      </c>
      <c r="AO26" s="11">
        <v>0</v>
      </c>
      <c r="AP26" s="11">
        <v>0</v>
      </c>
      <c r="AQ26" s="11">
        <v>0</v>
      </c>
      <c r="AR26" s="11">
        <v>0</v>
      </c>
      <c r="AS26" s="11">
        <v>0</v>
      </c>
      <c r="AT26" s="11">
        <v>0</v>
      </c>
      <c r="AU26" s="11">
        <v>0</v>
      </c>
      <c r="AV26" s="11">
        <v>1</v>
      </c>
      <c r="AW26" s="11">
        <v>0</v>
      </c>
      <c r="AX26" s="11">
        <v>0</v>
      </c>
      <c r="AY26" s="11">
        <v>0</v>
      </c>
      <c r="AZ26" s="11">
        <v>0</v>
      </c>
      <c r="BA26" s="11">
        <v>0</v>
      </c>
      <c r="BB26" s="11">
        <v>0</v>
      </c>
      <c r="BC26" s="11">
        <v>1</v>
      </c>
      <c r="BD26" s="11">
        <v>0</v>
      </c>
      <c r="BE26" s="11">
        <v>0</v>
      </c>
      <c r="BF26" s="11">
        <v>0</v>
      </c>
      <c r="BG26" s="11">
        <v>0</v>
      </c>
      <c r="BH26" s="11">
        <v>0</v>
      </c>
      <c r="BI26" s="11">
        <v>0</v>
      </c>
      <c r="BJ26" s="11">
        <v>0</v>
      </c>
      <c r="BK26" s="11">
        <v>0</v>
      </c>
      <c r="BL26" s="11">
        <v>0</v>
      </c>
      <c r="BM26" s="11">
        <v>0</v>
      </c>
      <c r="BN26" s="11">
        <v>0</v>
      </c>
      <c r="BO26" s="11">
        <v>0</v>
      </c>
      <c r="BP26" s="11">
        <v>1</v>
      </c>
      <c r="BQ26" s="11">
        <v>0</v>
      </c>
      <c r="BR26" s="11">
        <v>0</v>
      </c>
      <c r="BS26" s="11">
        <v>0</v>
      </c>
      <c r="BT26" s="11">
        <v>0</v>
      </c>
      <c r="BU26" s="32">
        <f t="shared" si="0"/>
        <v>0</v>
      </c>
      <c r="BV26" s="32">
        <f t="shared" si="1"/>
        <v>0</v>
      </c>
      <c r="BW26" s="32">
        <f t="shared" si="2"/>
        <v>0</v>
      </c>
      <c r="BX26" s="32">
        <f t="shared" si="3"/>
        <v>0</v>
      </c>
      <c r="BY26" s="32">
        <f t="shared" si="4"/>
        <v>0</v>
      </c>
      <c r="BZ26" s="32">
        <f t="shared" si="5"/>
        <v>0</v>
      </c>
      <c r="CA26" s="32">
        <f t="shared" si="6"/>
        <v>0</v>
      </c>
      <c r="CB26" s="32">
        <f t="shared" si="7"/>
        <v>0</v>
      </c>
      <c r="CC26" s="32">
        <f t="shared" si="8"/>
        <v>0</v>
      </c>
      <c r="CD26" s="32">
        <f t="shared" si="9"/>
        <v>0</v>
      </c>
      <c r="CE26" s="32">
        <f t="shared" si="10"/>
        <v>0</v>
      </c>
      <c r="CF26" s="32">
        <f t="shared" si="11"/>
        <v>0</v>
      </c>
      <c r="CG26" s="32">
        <f t="shared" si="12"/>
        <v>0</v>
      </c>
      <c r="CH26" s="32">
        <f t="shared" si="13"/>
        <v>0</v>
      </c>
      <c r="CI26" s="32">
        <f t="shared" si="14"/>
        <v>0</v>
      </c>
      <c r="CJ26" s="32">
        <f t="shared" si="15"/>
        <v>0</v>
      </c>
      <c r="CK26" s="22">
        <v>0</v>
      </c>
      <c r="CL26" s="22">
        <v>0</v>
      </c>
      <c r="CM26" s="22">
        <v>0</v>
      </c>
      <c r="CN26" s="22">
        <v>0</v>
      </c>
      <c r="CO26" s="22">
        <v>0</v>
      </c>
      <c r="CP26" s="19">
        <v>0</v>
      </c>
      <c r="CQ26" s="19">
        <v>0</v>
      </c>
      <c r="CR26" s="19">
        <v>1</v>
      </c>
      <c r="CS26" s="19">
        <v>0</v>
      </c>
      <c r="CT26" s="19">
        <v>0</v>
      </c>
      <c r="CU26" s="19">
        <v>0</v>
      </c>
      <c r="CV26" s="19">
        <v>0</v>
      </c>
      <c r="CW26">
        <v>4</v>
      </c>
      <c r="CX26">
        <v>1.33</v>
      </c>
      <c r="CY26">
        <v>0</v>
      </c>
      <c r="CZ26">
        <v>0</v>
      </c>
      <c r="DA26">
        <v>0</v>
      </c>
      <c r="DB26">
        <v>0</v>
      </c>
      <c r="DC26">
        <v>0</v>
      </c>
      <c r="DD26">
        <v>0</v>
      </c>
      <c r="DE26">
        <v>0</v>
      </c>
      <c r="DF26">
        <v>0</v>
      </c>
      <c r="DG26">
        <v>0</v>
      </c>
      <c r="DH26">
        <v>0</v>
      </c>
      <c r="DI26">
        <v>0</v>
      </c>
      <c r="DJ26">
        <v>0</v>
      </c>
      <c r="DK26">
        <v>0</v>
      </c>
      <c r="DL26">
        <v>0</v>
      </c>
      <c r="DM26">
        <v>0</v>
      </c>
      <c r="DN26">
        <v>0</v>
      </c>
      <c r="DO26">
        <v>0</v>
      </c>
      <c r="DP26">
        <v>0</v>
      </c>
      <c r="DQ26">
        <v>0</v>
      </c>
      <c r="DR26">
        <v>0</v>
      </c>
      <c r="DS26">
        <v>0</v>
      </c>
      <c r="DT26">
        <v>0</v>
      </c>
      <c r="DU26">
        <v>0</v>
      </c>
      <c r="DV26">
        <v>0</v>
      </c>
      <c r="DW26">
        <v>0</v>
      </c>
      <c r="DX26">
        <v>0</v>
      </c>
      <c r="DY26">
        <v>1</v>
      </c>
      <c r="DZ26">
        <v>3</v>
      </c>
      <c r="EA26">
        <v>0</v>
      </c>
      <c r="EB26" t="s">
        <v>715</v>
      </c>
      <c r="EC26">
        <v>103</v>
      </c>
      <c r="ED26">
        <v>8</v>
      </c>
      <c r="EE26">
        <v>8</v>
      </c>
      <c r="EF26">
        <v>3</v>
      </c>
      <c r="EG26">
        <v>35</v>
      </c>
      <c r="EH26" t="s">
        <v>200</v>
      </c>
      <c r="EI26" t="s">
        <v>894</v>
      </c>
      <c r="EJ26" t="s">
        <v>895</v>
      </c>
      <c r="EK26" t="s">
        <v>1105</v>
      </c>
      <c r="EL26" t="s">
        <v>1106</v>
      </c>
      <c r="EM26" t="s">
        <v>320</v>
      </c>
      <c r="EO26" t="s">
        <v>319</v>
      </c>
      <c r="EP26" t="s">
        <v>137</v>
      </c>
      <c r="EQ26" t="s">
        <v>127</v>
      </c>
      <c r="ER26" t="s">
        <v>138</v>
      </c>
      <c r="ES26" t="s">
        <v>139</v>
      </c>
      <c r="ET26" t="s">
        <v>140</v>
      </c>
      <c r="EU26" t="s">
        <v>141</v>
      </c>
      <c r="EV26" s="8">
        <v>44501</v>
      </c>
      <c r="EW26">
        <v>2019</v>
      </c>
      <c r="EX26">
        <v>70</v>
      </c>
      <c r="EY26">
        <v>21</v>
      </c>
      <c r="FA26">
        <v>16</v>
      </c>
      <c r="FB26" t="s">
        <v>1397</v>
      </c>
      <c r="FC26" t="s">
        <v>1398</v>
      </c>
      <c r="FD26" t="s">
        <v>1467</v>
      </c>
      <c r="FE26">
        <v>31818042</v>
      </c>
    </row>
    <row r="27" spans="1:161">
      <c r="A27" t="s">
        <v>427</v>
      </c>
      <c r="B27" t="s">
        <v>349</v>
      </c>
      <c r="C27" t="s">
        <v>541</v>
      </c>
      <c r="D27" t="s">
        <v>169</v>
      </c>
      <c r="E27">
        <v>2019</v>
      </c>
      <c r="F27" t="s">
        <v>630</v>
      </c>
      <c r="G27" s="15" t="s">
        <v>1568</v>
      </c>
      <c r="H27" s="15" t="s">
        <v>1569</v>
      </c>
      <c r="I27" s="16">
        <v>3</v>
      </c>
      <c r="J27" s="25">
        <v>0</v>
      </c>
      <c r="K27" s="25">
        <v>1</v>
      </c>
      <c r="L27" s="25">
        <v>1</v>
      </c>
      <c r="M27" s="11">
        <v>1</v>
      </c>
      <c r="N27" s="11">
        <v>0</v>
      </c>
      <c r="O27" s="11">
        <v>0</v>
      </c>
      <c r="P27" s="11">
        <v>0</v>
      </c>
      <c r="Q27" s="11">
        <v>1</v>
      </c>
      <c r="R27" s="11">
        <v>0</v>
      </c>
      <c r="S27" s="11">
        <v>0</v>
      </c>
      <c r="T27" s="11">
        <v>0</v>
      </c>
      <c r="U27" s="11">
        <v>0</v>
      </c>
      <c r="V27" s="11">
        <v>0</v>
      </c>
      <c r="W27" s="11">
        <v>0</v>
      </c>
      <c r="X27" s="11">
        <v>1</v>
      </c>
      <c r="Y27" s="11">
        <v>1</v>
      </c>
      <c r="Z27" s="11">
        <v>1</v>
      </c>
      <c r="AA27" s="11">
        <v>0</v>
      </c>
      <c r="AB27" s="11">
        <v>0</v>
      </c>
      <c r="AC27" s="11">
        <v>0</v>
      </c>
      <c r="AD27" s="11">
        <v>0</v>
      </c>
      <c r="AE27" s="11">
        <v>0</v>
      </c>
      <c r="AF27" s="11">
        <v>0</v>
      </c>
      <c r="AG27" s="11">
        <v>0</v>
      </c>
      <c r="AH27" s="11">
        <v>0</v>
      </c>
      <c r="AI27" s="11">
        <v>0</v>
      </c>
      <c r="AJ27" s="11">
        <v>0</v>
      </c>
      <c r="AK27" s="11">
        <v>0</v>
      </c>
      <c r="AL27" s="11">
        <v>0</v>
      </c>
      <c r="AM27" s="11">
        <v>0</v>
      </c>
      <c r="AN27" s="11">
        <v>0</v>
      </c>
      <c r="AO27" s="11">
        <v>0</v>
      </c>
      <c r="AP27" s="11">
        <v>0</v>
      </c>
      <c r="AQ27" s="11">
        <v>0</v>
      </c>
      <c r="AR27" s="11">
        <v>0</v>
      </c>
      <c r="AS27" s="11">
        <v>0</v>
      </c>
      <c r="AT27" s="11">
        <v>1</v>
      </c>
      <c r="AU27" s="11">
        <v>0</v>
      </c>
      <c r="AV27" s="11">
        <v>1</v>
      </c>
      <c r="AW27" s="11">
        <v>0</v>
      </c>
      <c r="AX27" s="11">
        <v>0</v>
      </c>
      <c r="AY27" s="11">
        <v>0</v>
      </c>
      <c r="AZ27" s="11">
        <v>1</v>
      </c>
      <c r="BA27" s="11">
        <v>0</v>
      </c>
      <c r="BB27" s="11">
        <v>0</v>
      </c>
      <c r="BC27" s="11">
        <v>0</v>
      </c>
      <c r="BD27" s="11">
        <v>0</v>
      </c>
      <c r="BE27" s="11">
        <v>0</v>
      </c>
      <c r="BF27" s="11">
        <v>0</v>
      </c>
      <c r="BG27" s="11">
        <v>0</v>
      </c>
      <c r="BH27" s="11">
        <v>0</v>
      </c>
      <c r="BI27" s="11">
        <v>0</v>
      </c>
      <c r="BJ27" s="11">
        <v>0</v>
      </c>
      <c r="BK27" s="11">
        <v>0</v>
      </c>
      <c r="BL27" s="11">
        <v>0</v>
      </c>
      <c r="BM27" s="11">
        <v>0</v>
      </c>
      <c r="BN27" s="11">
        <v>0</v>
      </c>
      <c r="BO27" s="11">
        <v>0</v>
      </c>
      <c r="BP27" s="11">
        <v>0</v>
      </c>
      <c r="BQ27" s="11">
        <v>0</v>
      </c>
      <c r="BR27" s="11">
        <v>0</v>
      </c>
      <c r="BS27" s="11">
        <v>0</v>
      </c>
      <c r="BT27" s="11">
        <v>0</v>
      </c>
      <c r="BU27" s="32">
        <f t="shared" si="0"/>
        <v>0</v>
      </c>
      <c r="BV27" s="32">
        <f t="shared" si="1"/>
        <v>0</v>
      </c>
      <c r="BW27" s="32">
        <f t="shared" si="2"/>
        <v>0</v>
      </c>
      <c r="BX27" s="32">
        <f t="shared" si="3"/>
        <v>0</v>
      </c>
      <c r="BY27" s="32">
        <f t="shared" si="4"/>
        <v>0</v>
      </c>
      <c r="BZ27" s="32">
        <f t="shared" si="5"/>
        <v>0</v>
      </c>
      <c r="CA27" s="32">
        <f t="shared" si="6"/>
        <v>0</v>
      </c>
      <c r="CB27" s="32">
        <f t="shared" si="7"/>
        <v>0</v>
      </c>
      <c r="CC27" s="32">
        <f t="shared" si="8"/>
        <v>0</v>
      </c>
      <c r="CD27" s="32">
        <f t="shared" si="9"/>
        <v>0</v>
      </c>
      <c r="CE27" s="32">
        <f t="shared" si="10"/>
        <v>0</v>
      </c>
      <c r="CF27" s="32">
        <f t="shared" si="11"/>
        <v>0</v>
      </c>
      <c r="CG27" s="32">
        <f t="shared" si="12"/>
        <v>0</v>
      </c>
      <c r="CH27" s="32">
        <f t="shared" si="13"/>
        <v>0</v>
      </c>
      <c r="CI27" s="32">
        <f t="shared" si="14"/>
        <v>0</v>
      </c>
      <c r="CJ27" s="32">
        <f t="shared" si="15"/>
        <v>0</v>
      </c>
      <c r="CK27" s="22">
        <v>0</v>
      </c>
      <c r="CL27" s="22">
        <v>0</v>
      </c>
      <c r="CM27" s="22">
        <v>0</v>
      </c>
      <c r="CN27" s="22">
        <v>0</v>
      </c>
      <c r="CO27" s="22">
        <v>0</v>
      </c>
      <c r="CP27" s="19">
        <v>0</v>
      </c>
      <c r="CQ27" s="19">
        <v>0</v>
      </c>
      <c r="CR27" s="19">
        <v>1</v>
      </c>
      <c r="CS27" s="19">
        <v>0</v>
      </c>
      <c r="CT27" s="19">
        <v>0</v>
      </c>
      <c r="CU27" s="19">
        <v>0</v>
      </c>
      <c r="CV27" s="19">
        <v>0</v>
      </c>
      <c r="CW27">
        <v>22</v>
      </c>
      <c r="CX27">
        <v>7.33</v>
      </c>
      <c r="CY27">
        <v>0</v>
      </c>
      <c r="CZ27">
        <v>0</v>
      </c>
      <c r="DA27">
        <v>0</v>
      </c>
      <c r="DB27">
        <v>0</v>
      </c>
      <c r="DC27">
        <v>0</v>
      </c>
      <c r="DD27">
        <v>0</v>
      </c>
      <c r="DE27">
        <v>0</v>
      </c>
      <c r="DF27">
        <v>0</v>
      </c>
      <c r="DG27">
        <v>0</v>
      </c>
      <c r="DH27">
        <v>0</v>
      </c>
      <c r="DI27">
        <v>0</v>
      </c>
      <c r="DJ27">
        <v>0</v>
      </c>
      <c r="DK27">
        <v>0</v>
      </c>
      <c r="DL27">
        <v>0</v>
      </c>
      <c r="DM27">
        <v>0</v>
      </c>
      <c r="DN27">
        <v>0</v>
      </c>
      <c r="DO27">
        <v>0</v>
      </c>
      <c r="DP27">
        <v>0</v>
      </c>
      <c r="DQ27">
        <v>0</v>
      </c>
      <c r="DR27">
        <v>0</v>
      </c>
      <c r="DS27">
        <v>0</v>
      </c>
      <c r="DT27">
        <v>0</v>
      </c>
      <c r="DU27">
        <v>0</v>
      </c>
      <c r="DV27">
        <v>0</v>
      </c>
      <c r="DW27">
        <v>0</v>
      </c>
      <c r="DX27">
        <v>0</v>
      </c>
      <c r="DY27">
        <v>2</v>
      </c>
      <c r="DZ27">
        <v>20</v>
      </c>
      <c r="EA27">
        <v>0</v>
      </c>
      <c r="EB27" t="s">
        <v>716</v>
      </c>
      <c r="EC27">
        <v>134</v>
      </c>
      <c r="ED27">
        <v>12</v>
      </c>
      <c r="EE27">
        <v>12</v>
      </c>
      <c r="EF27">
        <v>3</v>
      </c>
      <c r="EG27">
        <v>15</v>
      </c>
      <c r="EH27" t="s">
        <v>802</v>
      </c>
      <c r="EI27" t="s">
        <v>896</v>
      </c>
      <c r="EJ27" t="s">
        <v>897</v>
      </c>
      <c r="EK27" t="s">
        <v>1107</v>
      </c>
      <c r="EL27" t="s">
        <v>1108</v>
      </c>
      <c r="EM27" t="s">
        <v>1109</v>
      </c>
      <c r="EN27" t="s">
        <v>1110</v>
      </c>
      <c r="EO27" t="s">
        <v>1111</v>
      </c>
      <c r="EP27" t="s">
        <v>171</v>
      </c>
      <c r="EQ27" t="s">
        <v>172</v>
      </c>
      <c r="ER27" t="s">
        <v>173</v>
      </c>
      <c r="ET27" t="s">
        <v>174</v>
      </c>
      <c r="EU27" t="s">
        <v>175</v>
      </c>
      <c r="EV27" s="8">
        <v>44499</v>
      </c>
      <c r="EW27">
        <v>2019</v>
      </c>
      <c r="EX27">
        <v>10</v>
      </c>
      <c r="FA27">
        <v>13</v>
      </c>
      <c r="FB27" t="s">
        <v>143</v>
      </c>
      <c r="FC27" t="s">
        <v>143</v>
      </c>
      <c r="FD27" t="s">
        <v>1468</v>
      </c>
      <c r="FE27">
        <v>31429913</v>
      </c>
    </row>
    <row r="28" spans="1:161">
      <c r="A28" t="s">
        <v>428</v>
      </c>
      <c r="B28" t="s">
        <v>330</v>
      </c>
      <c r="C28" t="s">
        <v>542</v>
      </c>
      <c r="D28" t="s">
        <v>304</v>
      </c>
      <c r="E28">
        <v>2019</v>
      </c>
      <c r="F28" t="s">
        <v>631</v>
      </c>
      <c r="G28" s="15" t="s">
        <v>1539</v>
      </c>
      <c r="H28" s="15" t="s">
        <v>1540</v>
      </c>
      <c r="I28" s="16">
        <v>2</v>
      </c>
      <c r="J28" s="25">
        <v>0</v>
      </c>
      <c r="K28" s="25">
        <v>1</v>
      </c>
      <c r="L28" s="25">
        <v>1</v>
      </c>
      <c r="M28" s="11">
        <v>0</v>
      </c>
      <c r="N28" s="11">
        <v>0</v>
      </c>
      <c r="O28" s="11">
        <v>0</v>
      </c>
      <c r="P28" s="11">
        <v>0</v>
      </c>
      <c r="Q28" s="11">
        <v>1</v>
      </c>
      <c r="R28" s="11">
        <v>0</v>
      </c>
      <c r="S28" s="11">
        <v>0</v>
      </c>
      <c r="T28" s="11">
        <v>0</v>
      </c>
      <c r="U28" s="11">
        <v>0</v>
      </c>
      <c r="V28" s="11">
        <v>0</v>
      </c>
      <c r="W28" s="11">
        <v>0</v>
      </c>
      <c r="X28" s="11">
        <v>0</v>
      </c>
      <c r="Y28" s="11">
        <v>0</v>
      </c>
      <c r="Z28" s="11">
        <v>1</v>
      </c>
      <c r="AA28" s="11">
        <v>0</v>
      </c>
      <c r="AB28" s="11">
        <v>0</v>
      </c>
      <c r="AC28" s="11">
        <v>0</v>
      </c>
      <c r="AD28" s="11">
        <v>0</v>
      </c>
      <c r="AE28" s="11">
        <v>0</v>
      </c>
      <c r="AF28" s="11">
        <v>0</v>
      </c>
      <c r="AG28" s="11">
        <v>0</v>
      </c>
      <c r="AH28" s="11">
        <v>0</v>
      </c>
      <c r="AI28" s="11">
        <v>1</v>
      </c>
      <c r="AJ28" s="11">
        <v>1</v>
      </c>
      <c r="AK28" s="11">
        <v>0</v>
      </c>
      <c r="AL28" s="11">
        <v>0</v>
      </c>
      <c r="AM28" s="11">
        <v>0</v>
      </c>
      <c r="AN28" s="11">
        <v>0</v>
      </c>
      <c r="AO28" s="11">
        <v>0</v>
      </c>
      <c r="AP28" s="11">
        <v>0</v>
      </c>
      <c r="AQ28" s="11">
        <v>0</v>
      </c>
      <c r="AR28" s="11">
        <v>0</v>
      </c>
      <c r="AS28" s="11">
        <v>0</v>
      </c>
      <c r="AT28" s="11">
        <v>0</v>
      </c>
      <c r="AU28" s="11">
        <v>0</v>
      </c>
      <c r="AV28" s="11">
        <v>0</v>
      </c>
      <c r="AW28" s="11">
        <v>0</v>
      </c>
      <c r="AX28" s="11">
        <v>0</v>
      </c>
      <c r="AY28" s="11">
        <v>0</v>
      </c>
      <c r="AZ28" s="11">
        <v>0</v>
      </c>
      <c r="BA28" s="11">
        <v>0</v>
      </c>
      <c r="BB28" s="11">
        <v>0</v>
      </c>
      <c r="BC28" s="11">
        <v>0</v>
      </c>
      <c r="BD28" s="11">
        <v>0</v>
      </c>
      <c r="BE28" s="11">
        <v>0</v>
      </c>
      <c r="BF28" s="11">
        <v>0</v>
      </c>
      <c r="BG28" s="11">
        <v>0</v>
      </c>
      <c r="BH28" s="11">
        <v>0</v>
      </c>
      <c r="BI28" s="11">
        <v>0</v>
      </c>
      <c r="BJ28" s="11">
        <v>0</v>
      </c>
      <c r="BK28" s="11">
        <v>0</v>
      </c>
      <c r="BL28" s="11">
        <v>0</v>
      </c>
      <c r="BM28" s="11">
        <v>0</v>
      </c>
      <c r="BN28" s="11">
        <v>0</v>
      </c>
      <c r="BO28" s="11">
        <v>0</v>
      </c>
      <c r="BP28" s="11">
        <v>0</v>
      </c>
      <c r="BQ28" s="11">
        <v>1</v>
      </c>
      <c r="BR28" s="11">
        <v>0</v>
      </c>
      <c r="BS28" s="11">
        <v>0</v>
      </c>
      <c r="BT28" s="11">
        <v>0</v>
      </c>
      <c r="BU28" s="32">
        <f t="shared" si="0"/>
        <v>0</v>
      </c>
      <c r="BV28" s="32">
        <f t="shared" si="1"/>
        <v>0</v>
      </c>
      <c r="BW28" s="32">
        <f t="shared" si="2"/>
        <v>0</v>
      </c>
      <c r="BX28" s="32">
        <f t="shared" si="3"/>
        <v>0</v>
      </c>
      <c r="BY28" s="32">
        <f t="shared" si="4"/>
        <v>0</v>
      </c>
      <c r="BZ28" s="32">
        <f t="shared" si="5"/>
        <v>0</v>
      </c>
      <c r="CA28" s="32">
        <f t="shared" si="6"/>
        <v>0</v>
      </c>
      <c r="CB28" s="32">
        <f t="shared" si="7"/>
        <v>0</v>
      </c>
      <c r="CC28" s="32">
        <f t="shared" si="8"/>
        <v>0</v>
      </c>
      <c r="CD28" s="32">
        <f t="shared" si="9"/>
        <v>0</v>
      </c>
      <c r="CE28" s="32">
        <f t="shared" si="10"/>
        <v>0</v>
      </c>
      <c r="CF28" s="32">
        <f t="shared" si="11"/>
        <v>0</v>
      </c>
      <c r="CG28" s="32">
        <f t="shared" si="12"/>
        <v>0</v>
      </c>
      <c r="CH28" s="32">
        <f t="shared" si="13"/>
        <v>0</v>
      </c>
      <c r="CI28" s="32">
        <f t="shared" si="14"/>
        <v>0</v>
      </c>
      <c r="CJ28" s="32">
        <f t="shared" si="15"/>
        <v>0</v>
      </c>
      <c r="CK28" s="22">
        <v>0</v>
      </c>
      <c r="CL28" s="22">
        <v>0</v>
      </c>
      <c r="CM28" s="22">
        <v>0</v>
      </c>
      <c r="CN28" s="22">
        <v>0</v>
      </c>
      <c r="CO28" s="22">
        <v>0</v>
      </c>
      <c r="CP28" s="19">
        <v>0</v>
      </c>
      <c r="CQ28" s="19">
        <v>0</v>
      </c>
      <c r="CR28" s="19">
        <v>0</v>
      </c>
      <c r="CS28" s="19">
        <v>0</v>
      </c>
      <c r="CT28" s="19">
        <v>0</v>
      </c>
      <c r="CU28" s="19">
        <v>0</v>
      </c>
      <c r="CV28" s="19">
        <v>0</v>
      </c>
      <c r="CW28">
        <v>9</v>
      </c>
      <c r="CX28">
        <v>3</v>
      </c>
      <c r="CY28">
        <v>0</v>
      </c>
      <c r="CZ28">
        <v>0</v>
      </c>
      <c r="DA28">
        <v>0</v>
      </c>
      <c r="DB28">
        <v>0</v>
      </c>
      <c r="DC28">
        <v>0</v>
      </c>
      <c r="DD28">
        <v>0</v>
      </c>
      <c r="DE28">
        <v>0</v>
      </c>
      <c r="DF28">
        <v>0</v>
      </c>
      <c r="DG28">
        <v>0</v>
      </c>
      <c r="DH28">
        <v>0</v>
      </c>
      <c r="DI28">
        <v>0</v>
      </c>
      <c r="DJ28">
        <v>0</v>
      </c>
      <c r="DK28">
        <v>0</v>
      </c>
      <c r="DL28">
        <v>0</v>
      </c>
      <c r="DM28">
        <v>0</v>
      </c>
      <c r="DN28">
        <v>0</v>
      </c>
      <c r="DO28">
        <v>0</v>
      </c>
      <c r="DP28">
        <v>0</v>
      </c>
      <c r="DQ28">
        <v>0</v>
      </c>
      <c r="DR28">
        <v>0</v>
      </c>
      <c r="DS28">
        <v>0</v>
      </c>
      <c r="DT28">
        <v>0</v>
      </c>
      <c r="DU28">
        <v>0</v>
      </c>
      <c r="DV28">
        <v>0</v>
      </c>
      <c r="DW28">
        <v>0</v>
      </c>
      <c r="DX28">
        <v>0</v>
      </c>
      <c r="DY28">
        <v>3</v>
      </c>
      <c r="DZ28">
        <v>6</v>
      </c>
      <c r="EA28">
        <v>0</v>
      </c>
      <c r="EB28" t="s">
        <v>717</v>
      </c>
      <c r="EC28">
        <v>239</v>
      </c>
      <c r="ED28">
        <v>15</v>
      </c>
      <c r="EE28">
        <v>15</v>
      </c>
      <c r="EF28">
        <v>5</v>
      </c>
      <c r="EG28">
        <v>10</v>
      </c>
      <c r="EH28" t="s">
        <v>152</v>
      </c>
      <c r="EI28" t="s">
        <v>898</v>
      </c>
      <c r="EJ28" t="s">
        <v>899</v>
      </c>
      <c r="EK28" t="s">
        <v>1112</v>
      </c>
      <c r="EL28" t="s">
        <v>228</v>
      </c>
      <c r="EM28" t="s">
        <v>1100</v>
      </c>
      <c r="EN28" t="s">
        <v>150</v>
      </c>
      <c r="EO28" t="s">
        <v>151</v>
      </c>
      <c r="EP28" t="s">
        <v>184</v>
      </c>
      <c r="EQ28" t="s">
        <v>185</v>
      </c>
      <c r="ES28" t="s">
        <v>305</v>
      </c>
      <c r="ET28" t="s">
        <v>304</v>
      </c>
      <c r="EU28" t="s">
        <v>306</v>
      </c>
      <c r="EV28" t="s">
        <v>129</v>
      </c>
      <c r="EW28">
        <v>2019</v>
      </c>
      <c r="EX28">
        <v>9</v>
      </c>
      <c r="EY28">
        <v>10</v>
      </c>
      <c r="FA28">
        <v>14</v>
      </c>
      <c r="FB28" t="s">
        <v>143</v>
      </c>
      <c r="FC28" t="s">
        <v>143</v>
      </c>
      <c r="FD28" t="s">
        <v>1469</v>
      </c>
      <c r="FE28">
        <v>31737014</v>
      </c>
    </row>
    <row r="29" spans="1:161">
      <c r="A29" t="s">
        <v>429</v>
      </c>
      <c r="B29" t="s">
        <v>350</v>
      </c>
      <c r="C29" t="s">
        <v>543</v>
      </c>
      <c r="D29" t="s">
        <v>290</v>
      </c>
      <c r="E29">
        <v>2019</v>
      </c>
      <c r="F29" t="s">
        <v>632</v>
      </c>
      <c r="G29" s="15" t="s">
        <v>1571</v>
      </c>
      <c r="H29" s="15" t="s">
        <v>1572</v>
      </c>
      <c r="I29" s="16">
        <v>2</v>
      </c>
      <c r="J29" s="25">
        <v>0</v>
      </c>
      <c r="K29" s="25">
        <v>0</v>
      </c>
      <c r="L29" s="25">
        <v>0</v>
      </c>
      <c r="M29" s="11">
        <v>0</v>
      </c>
      <c r="N29" s="11">
        <v>0</v>
      </c>
      <c r="O29" s="11">
        <v>0</v>
      </c>
      <c r="P29" s="11">
        <v>0</v>
      </c>
      <c r="Q29" s="11">
        <v>0</v>
      </c>
      <c r="R29" s="11">
        <v>0</v>
      </c>
      <c r="S29" s="11">
        <v>0</v>
      </c>
      <c r="T29" s="11">
        <v>0</v>
      </c>
      <c r="U29" s="11">
        <v>0</v>
      </c>
      <c r="V29" s="11">
        <v>0</v>
      </c>
      <c r="W29" s="11">
        <v>0</v>
      </c>
      <c r="X29" s="11">
        <v>0</v>
      </c>
      <c r="Y29" s="11">
        <v>1</v>
      </c>
      <c r="Z29" s="11">
        <v>1</v>
      </c>
      <c r="AA29" s="11">
        <v>0</v>
      </c>
      <c r="AB29" s="11">
        <v>0</v>
      </c>
      <c r="AC29" s="11">
        <v>0</v>
      </c>
      <c r="AD29" s="11">
        <v>0</v>
      </c>
      <c r="AE29" s="11">
        <v>0</v>
      </c>
      <c r="AF29" s="11">
        <v>0</v>
      </c>
      <c r="AG29" s="11">
        <v>1</v>
      </c>
      <c r="AH29" s="11">
        <v>0</v>
      </c>
      <c r="AI29" s="11">
        <v>0</v>
      </c>
      <c r="AJ29" s="11">
        <v>0</v>
      </c>
      <c r="AK29" s="11">
        <v>0</v>
      </c>
      <c r="AL29" s="11">
        <v>0</v>
      </c>
      <c r="AM29" s="11">
        <v>0</v>
      </c>
      <c r="AN29" s="11">
        <v>0</v>
      </c>
      <c r="AO29" s="11">
        <v>0</v>
      </c>
      <c r="AP29" s="11">
        <v>0</v>
      </c>
      <c r="AQ29" s="11">
        <v>0</v>
      </c>
      <c r="AR29" s="11">
        <v>0</v>
      </c>
      <c r="AS29" s="11">
        <v>0</v>
      </c>
      <c r="AT29" s="11">
        <v>0</v>
      </c>
      <c r="AU29" s="11">
        <v>0</v>
      </c>
      <c r="AV29" s="11">
        <v>0</v>
      </c>
      <c r="AW29" s="11">
        <v>0</v>
      </c>
      <c r="AX29" s="11">
        <v>0</v>
      </c>
      <c r="AY29" s="11">
        <v>0</v>
      </c>
      <c r="AZ29" s="11">
        <v>1</v>
      </c>
      <c r="BA29" s="11">
        <v>0</v>
      </c>
      <c r="BB29" s="11">
        <v>0</v>
      </c>
      <c r="BC29" s="11">
        <v>0</v>
      </c>
      <c r="BD29" s="11">
        <v>0</v>
      </c>
      <c r="BE29" s="11">
        <v>0</v>
      </c>
      <c r="BF29" s="11">
        <v>0</v>
      </c>
      <c r="BG29" s="11">
        <v>0</v>
      </c>
      <c r="BH29" s="11">
        <v>0</v>
      </c>
      <c r="BI29" s="11">
        <v>0</v>
      </c>
      <c r="BJ29" s="11">
        <v>0</v>
      </c>
      <c r="BK29" s="11">
        <v>0</v>
      </c>
      <c r="BL29" s="11">
        <v>0</v>
      </c>
      <c r="BM29" s="11">
        <v>0</v>
      </c>
      <c r="BN29" s="11">
        <v>0</v>
      </c>
      <c r="BO29" s="11">
        <v>0</v>
      </c>
      <c r="BP29" s="11">
        <v>0</v>
      </c>
      <c r="BQ29" s="11">
        <v>0</v>
      </c>
      <c r="BR29" s="11">
        <v>0</v>
      </c>
      <c r="BS29" s="11">
        <v>0</v>
      </c>
      <c r="BT29" s="11">
        <v>0</v>
      </c>
      <c r="BU29" s="32">
        <f t="shared" si="0"/>
        <v>0</v>
      </c>
      <c r="BV29" s="32">
        <f t="shared" si="1"/>
        <v>0</v>
      </c>
      <c r="BW29" s="32">
        <f t="shared" si="2"/>
        <v>0</v>
      </c>
      <c r="BX29" s="32">
        <f t="shared" si="3"/>
        <v>0</v>
      </c>
      <c r="BY29" s="32">
        <f t="shared" si="4"/>
        <v>0</v>
      </c>
      <c r="BZ29" s="32">
        <f t="shared" si="5"/>
        <v>0</v>
      </c>
      <c r="CA29" s="32">
        <f t="shared" si="6"/>
        <v>0</v>
      </c>
      <c r="CB29" s="32">
        <f t="shared" si="7"/>
        <v>0</v>
      </c>
      <c r="CC29" s="32">
        <f t="shared" si="8"/>
        <v>0</v>
      </c>
      <c r="CD29" s="32">
        <f t="shared" si="9"/>
        <v>0</v>
      </c>
      <c r="CE29" s="32">
        <f t="shared" si="10"/>
        <v>0</v>
      </c>
      <c r="CF29" s="32">
        <f t="shared" si="11"/>
        <v>0</v>
      </c>
      <c r="CG29" s="32">
        <f t="shared" si="12"/>
        <v>0</v>
      </c>
      <c r="CH29" s="32">
        <f t="shared" si="13"/>
        <v>0</v>
      </c>
      <c r="CI29" s="32">
        <f t="shared" si="14"/>
        <v>0</v>
      </c>
      <c r="CJ29" s="32">
        <f t="shared" si="15"/>
        <v>0</v>
      </c>
      <c r="CK29" s="22">
        <v>0</v>
      </c>
      <c r="CL29" s="22">
        <v>0</v>
      </c>
      <c r="CM29" s="22">
        <v>0</v>
      </c>
      <c r="CN29" s="22">
        <v>0</v>
      </c>
      <c r="CO29" s="22">
        <v>0</v>
      </c>
      <c r="CP29" s="19">
        <v>0</v>
      </c>
      <c r="CQ29" s="19">
        <v>0</v>
      </c>
      <c r="CR29" s="19">
        <v>1</v>
      </c>
      <c r="CS29" s="19">
        <v>0</v>
      </c>
      <c r="CT29" s="19">
        <v>0</v>
      </c>
      <c r="CU29" s="19">
        <v>0</v>
      </c>
      <c r="CV29" s="19">
        <v>0</v>
      </c>
      <c r="CW29">
        <v>3</v>
      </c>
      <c r="CX29">
        <v>1</v>
      </c>
      <c r="CY29">
        <v>0</v>
      </c>
      <c r="CZ29">
        <v>0</v>
      </c>
      <c r="DA29">
        <v>0</v>
      </c>
      <c r="DB29">
        <v>0</v>
      </c>
      <c r="DC29">
        <v>0</v>
      </c>
      <c r="DD29">
        <v>0</v>
      </c>
      <c r="DE29">
        <v>0</v>
      </c>
      <c r="DF29">
        <v>0</v>
      </c>
      <c r="DG29">
        <v>0</v>
      </c>
      <c r="DH29">
        <v>0</v>
      </c>
      <c r="DI29">
        <v>0</v>
      </c>
      <c r="DJ29">
        <v>0</v>
      </c>
      <c r="DK29">
        <v>0</v>
      </c>
      <c r="DL29">
        <v>0</v>
      </c>
      <c r="DM29">
        <v>0</v>
      </c>
      <c r="DN29">
        <v>0</v>
      </c>
      <c r="DO29">
        <v>0</v>
      </c>
      <c r="DP29">
        <v>0</v>
      </c>
      <c r="DQ29">
        <v>0</v>
      </c>
      <c r="DR29">
        <v>0</v>
      </c>
      <c r="DS29">
        <v>0</v>
      </c>
      <c r="DT29">
        <v>0</v>
      </c>
      <c r="DU29">
        <v>0</v>
      </c>
      <c r="DV29">
        <v>0</v>
      </c>
      <c r="DW29">
        <v>0</v>
      </c>
      <c r="DX29">
        <v>0</v>
      </c>
      <c r="DY29">
        <v>0</v>
      </c>
      <c r="DZ29">
        <v>2</v>
      </c>
      <c r="EA29">
        <v>1</v>
      </c>
      <c r="EB29" t="s">
        <v>718</v>
      </c>
      <c r="EC29">
        <v>117</v>
      </c>
      <c r="ED29">
        <v>26</v>
      </c>
      <c r="EE29">
        <v>26</v>
      </c>
      <c r="EF29">
        <v>2</v>
      </c>
      <c r="EG29">
        <v>10</v>
      </c>
      <c r="EH29" t="s">
        <v>803</v>
      </c>
      <c r="EI29" t="s">
        <v>900</v>
      </c>
      <c r="EJ29" t="s">
        <v>901</v>
      </c>
      <c r="EK29" t="s">
        <v>1113</v>
      </c>
      <c r="EL29" t="s">
        <v>1114</v>
      </c>
      <c r="EM29" t="s">
        <v>1115</v>
      </c>
      <c r="EN29" t="s">
        <v>274</v>
      </c>
      <c r="EO29" t="s">
        <v>275</v>
      </c>
      <c r="EP29" t="s">
        <v>184</v>
      </c>
      <c r="EQ29" t="s">
        <v>185</v>
      </c>
      <c r="ES29" t="s">
        <v>291</v>
      </c>
      <c r="ET29" t="s">
        <v>290</v>
      </c>
      <c r="EU29" t="s">
        <v>292</v>
      </c>
      <c r="EV29" t="s">
        <v>199</v>
      </c>
      <c r="EW29">
        <v>2019</v>
      </c>
      <c r="EX29">
        <v>8</v>
      </c>
      <c r="EY29">
        <v>7</v>
      </c>
      <c r="FA29">
        <v>8</v>
      </c>
      <c r="FB29" t="s">
        <v>1417</v>
      </c>
      <c r="FC29" t="s">
        <v>1417</v>
      </c>
      <c r="FD29" t="s">
        <v>1470</v>
      </c>
      <c r="FE29">
        <v>31360294</v>
      </c>
    </row>
    <row r="30" spans="1:161">
      <c r="A30" t="s">
        <v>430</v>
      </c>
      <c r="B30" t="s">
        <v>351</v>
      </c>
      <c r="C30" t="s">
        <v>544</v>
      </c>
      <c r="D30" t="s">
        <v>501</v>
      </c>
      <c r="E30">
        <v>2019</v>
      </c>
      <c r="F30" t="s">
        <v>633</v>
      </c>
      <c r="G30" s="15" t="s">
        <v>1573</v>
      </c>
      <c r="H30" s="15" t="s">
        <v>1574</v>
      </c>
      <c r="I30" s="16">
        <v>11</v>
      </c>
      <c r="J30" s="25">
        <v>1</v>
      </c>
      <c r="K30" s="25">
        <v>1</v>
      </c>
      <c r="L30" s="25">
        <v>1</v>
      </c>
      <c r="M30" s="11">
        <v>0</v>
      </c>
      <c r="N30" s="11">
        <v>1</v>
      </c>
      <c r="O30" s="11">
        <v>0</v>
      </c>
      <c r="P30" s="11">
        <v>1</v>
      </c>
      <c r="Q30" s="11">
        <v>0</v>
      </c>
      <c r="R30" s="11">
        <v>0</v>
      </c>
      <c r="S30" s="11">
        <v>0</v>
      </c>
      <c r="T30" s="11">
        <v>0</v>
      </c>
      <c r="U30" s="11">
        <v>0</v>
      </c>
      <c r="V30" s="11">
        <v>0</v>
      </c>
      <c r="W30" s="11">
        <v>0</v>
      </c>
      <c r="X30" s="11">
        <v>1</v>
      </c>
      <c r="Y30" s="11">
        <v>1</v>
      </c>
      <c r="Z30" s="11">
        <v>0</v>
      </c>
      <c r="AA30" s="11">
        <v>0</v>
      </c>
      <c r="AB30" s="11">
        <v>0</v>
      </c>
      <c r="AC30" s="11">
        <v>0</v>
      </c>
      <c r="AD30" s="11">
        <v>0</v>
      </c>
      <c r="AE30" s="11">
        <v>0</v>
      </c>
      <c r="AF30" s="11">
        <v>0</v>
      </c>
      <c r="AG30" s="11">
        <v>0</v>
      </c>
      <c r="AH30" s="11">
        <v>0</v>
      </c>
      <c r="AI30" s="11">
        <v>0</v>
      </c>
      <c r="AJ30" s="11">
        <v>0</v>
      </c>
      <c r="AK30" s="11">
        <v>0</v>
      </c>
      <c r="AL30" s="11">
        <v>0</v>
      </c>
      <c r="AM30" s="11">
        <v>0</v>
      </c>
      <c r="AN30" s="11">
        <v>0</v>
      </c>
      <c r="AO30" s="11">
        <v>0</v>
      </c>
      <c r="AP30" s="11">
        <v>0</v>
      </c>
      <c r="AQ30" s="11">
        <v>0</v>
      </c>
      <c r="AR30" s="11">
        <v>0</v>
      </c>
      <c r="AS30" s="11">
        <v>0</v>
      </c>
      <c r="AT30" s="11">
        <v>1</v>
      </c>
      <c r="AU30" s="11">
        <v>0</v>
      </c>
      <c r="AV30" s="11">
        <v>0</v>
      </c>
      <c r="AW30" s="11">
        <v>0</v>
      </c>
      <c r="AX30" s="11">
        <v>0</v>
      </c>
      <c r="AY30" s="11">
        <v>0</v>
      </c>
      <c r="AZ30" s="11">
        <v>0</v>
      </c>
      <c r="BA30" s="11">
        <v>0</v>
      </c>
      <c r="BB30" s="11">
        <v>1</v>
      </c>
      <c r="BC30" s="11">
        <v>0</v>
      </c>
      <c r="BD30" s="11">
        <v>0</v>
      </c>
      <c r="BE30" s="11">
        <v>0</v>
      </c>
      <c r="BF30" s="11">
        <v>0</v>
      </c>
      <c r="BG30" s="11">
        <v>0</v>
      </c>
      <c r="BH30" s="11">
        <v>0</v>
      </c>
      <c r="BI30" s="11">
        <v>0</v>
      </c>
      <c r="BJ30" s="11">
        <v>0</v>
      </c>
      <c r="BK30" s="11">
        <v>0</v>
      </c>
      <c r="BL30" s="11">
        <v>0</v>
      </c>
      <c r="BM30" s="11">
        <v>0</v>
      </c>
      <c r="BN30" s="11">
        <v>0</v>
      </c>
      <c r="BO30" s="11">
        <v>1</v>
      </c>
      <c r="BP30" s="11">
        <v>0</v>
      </c>
      <c r="BQ30" s="11">
        <v>0</v>
      </c>
      <c r="BR30" s="11">
        <v>0</v>
      </c>
      <c r="BS30" s="11">
        <v>0</v>
      </c>
      <c r="BT30" s="11">
        <v>0</v>
      </c>
      <c r="BU30" s="32">
        <f t="shared" si="0"/>
        <v>0</v>
      </c>
      <c r="BV30" s="32">
        <f t="shared" si="1"/>
        <v>0</v>
      </c>
      <c r="BW30" s="32">
        <f t="shared" si="2"/>
        <v>0</v>
      </c>
      <c r="BX30" s="32">
        <f t="shared" si="3"/>
        <v>0</v>
      </c>
      <c r="BY30" s="32">
        <f t="shared" si="4"/>
        <v>0</v>
      </c>
      <c r="BZ30" s="32">
        <f t="shared" si="5"/>
        <v>0</v>
      </c>
      <c r="CA30" s="32">
        <f t="shared" si="6"/>
        <v>0</v>
      </c>
      <c r="CB30" s="32">
        <f t="shared" si="7"/>
        <v>0</v>
      </c>
      <c r="CC30" s="32">
        <f t="shared" si="8"/>
        <v>0</v>
      </c>
      <c r="CD30" s="32">
        <f t="shared" si="9"/>
        <v>0</v>
      </c>
      <c r="CE30" s="32">
        <f t="shared" si="10"/>
        <v>0</v>
      </c>
      <c r="CF30" s="32">
        <f t="shared" si="11"/>
        <v>0</v>
      </c>
      <c r="CG30" s="32">
        <f t="shared" si="12"/>
        <v>0</v>
      </c>
      <c r="CH30" s="32">
        <f t="shared" si="13"/>
        <v>0</v>
      </c>
      <c r="CI30" s="32">
        <f t="shared" si="14"/>
        <v>0</v>
      </c>
      <c r="CJ30" s="32">
        <f t="shared" si="15"/>
        <v>0</v>
      </c>
      <c r="CK30" s="22">
        <v>0</v>
      </c>
      <c r="CL30" s="22">
        <v>0</v>
      </c>
      <c r="CM30" s="22">
        <v>0</v>
      </c>
      <c r="CN30" s="22">
        <v>0</v>
      </c>
      <c r="CO30" s="22">
        <v>0</v>
      </c>
      <c r="CP30" s="19">
        <v>0</v>
      </c>
      <c r="CQ30" s="19">
        <v>0</v>
      </c>
      <c r="CR30" s="19">
        <v>1</v>
      </c>
      <c r="CS30" s="19">
        <v>0</v>
      </c>
      <c r="CT30" s="19">
        <v>0</v>
      </c>
      <c r="CU30" s="19">
        <v>0</v>
      </c>
      <c r="CV30" s="19">
        <v>0</v>
      </c>
      <c r="CW30">
        <v>80</v>
      </c>
      <c r="CX30">
        <v>26.67</v>
      </c>
      <c r="CY30">
        <v>0</v>
      </c>
      <c r="CZ30">
        <v>0</v>
      </c>
      <c r="DA30">
        <v>0</v>
      </c>
      <c r="DB30">
        <v>0</v>
      </c>
      <c r="DC30">
        <v>0</v>
      </c>
      <c r="DD30">
        <v>0</v>
      </c>
      <c r="DE30">
        <v>0</v>
      </c>
      <c r="DF30">
        <v>0</v>
      </c>
      <c r="DG30">
        <v>0</v>
      </c>
      <c r="DH30">
        <v>0</v>
      </c>
      <c r="DI30">
        <v>0</v>
      </c>
      <c r="DJ30">
        <v>0</v>
      </c>
      <c r="DK30">
        <v>0</v>
      </c>
      <c r="DL30">
        <v>0</v>
      </c>
      <c r="DM30">
        <v>0</v>
      </c>
      <c r="DN30">
        <v>0</v>
      </c>
      <c r="DO30">
        <v>0</v>
      </c>
      <c r="DP30">
        <v>0</v>
      </c>
      <c r="DQ30">
        <v>0</v>
      </c>
      <c r="DR30">
        <v>0</v>
      </c>
      <c r="DS30">
        <v>0</v>
      </c>
      <c r="DT30">
        <v>0</v>
      </c>
      <c r="DU30">
        <v>0</v>
      </c>
      <c r="DV30">
        <v>0</v>
      </c>
      <c r="DW30">
        <v>0</v>
      </c>
      <c r="DX30">
        <v>0</v>
      </c>
      <c r="DY30">
        <v>14</v>
      </c>
      <c r="DZ30">
        <v>64</v>
      </c>
      <c r="EA30">
        <v>2</v>
      </c>
      <c r="EB30" t="s">
        <v>719</v>
      </c>
      <c r="EC30">
        <v>165</v>
      </c>
      <c r="ED30">
        <v>29</v>
      </c>
      <c r="EE30">
        <v>29</v>
      </c>
      <c r="EF30">
        <v>4</v>
      </c>
      <c r="EG30">
        <v>14</v>
      </c>
      <c r="EH30" t="s">
        <v>804</v>
      </c>
      <c r="EI30" t="s">
        <v>902</v>
      </c>
      <c r="EJ30" t="s">
        <v>903</v>
      </c>
      <c r="EK30" t="s">
        <v>1116</v>
      </c>
      <c r="EL30" t="s">
        <v>1117</v>
      </c>
      <c r="EM30" t="s">
        <v>1118</v>
      </c>
      <c r="EN30" t="s">
        <v>1119</v>
      </c>
      <c r="EO30" t="s">
        <v>1120</v>
      </c>
      <c r="EP30" t="s">
        <v>184</v>
      </c>
      <c r="EQ30" t="s">
        <v>185</v>
      </c>
      <c r="ES30" t="s">
        <v>1319</v>
      </c>
      <c r="ET30" t="s">
        <v>1361</v>
      </c>
      <c r="EU30" t="s">
        <v>1362</v>
      </c>
      <c r="EV30" t="s">
        <v>199</v>
      </c>
      <c r="EW30">
        <v>2019</v>
      </c>
      <c r="EX30">
        <v>8</v>
      </c>
      <c r="EY30">
        <v>7</v>
      </c>
      <c r="FA30">
        <v>17</v>
      </c>
      <c r="FB30" t="s">
        <v>143</v>
      </c>
      <c r="FC30" t="s">
        <v>143</v>
      </c>
      <c r="FD30" t="s">
        <v>1471</v>
      </c>
      <c r="FE30">
        <v>31248005</v>
      </c>
    </row>
    <row r="31" spans="1:161">
      <c r="A31" t="s">
        <v>431</v>
      </c>
      <c r="B31" t="s">
        <v>352</v>
      </c>
      <c r="C31" t="s">
        <v>545</v>
      </c>
      <c r="D31" t="s">
        <v>502</v>
      </c>
      <c r="E31">
        <v>2019</v>
      </c>
      <c r="F31" t="s">
        <v>634</v>
      </c>
      <c r="G31" s="15" t="s">
        <v>1575</v>
      </c>
      <c r="H31" s="15" t="s">
        <v>1576</v>
      </c>
      <c r="I31" s="16">
        <v>3</v>
      </c>
      <c r="J31" s="25">
        <v>0</v>
      </c>
      <c r="K31" s="25">
        <v>1</v>
      </c>
      <c r="L31" s="25">
        <v>1</v>
      </c>
      <c r="M31" s="11">
        <v>0</v>
      </c>
      <c r="N31" s="11">
        <v>0</v>
      </c>
      <c r="O31" s="11">
        <v>1</v>
      </c>
      <c r="P31" s="11">
        <v>0</v>
      </c>
      <c r="Q31" s="11">
        <v>0</v>
      </c>
      <c r="R31" s="11">
        <v>0</v>
      </c>
      <c r="S31" s="11">
        <v>0</v>
      </c>
      <c r="T31" s="11">
        <v>0</v>
      </c>
      <c r="U31" s="11">
        <v>1</v>
      </c>
      <c r="V31" s="11">
        <v>1</v>
      </c>
      <c r="W31" s="11">
        <v>0</v>
      </c>
      <c r="X31" s="11">
        <v>1</v>
      </c>
      <c r="Y31" s="11">
        <v>0</v>
      </c>
      <c r="Z31" s="11">
        <v>1</v>
      </c>
      <c r="AA31" s="11">
        <v>0</v>
      </c>
      <c r="AB31" s="11">
        <v>0</v>
      </c>
      <c r="AC31" s="11">
        <v>0</v>
      </c>
      <c r="AD31" s="11">
        <v>0</v>
      </c>
      <c r="AE31" s="11">
        <v>1</v>
      </c>
      <c r="AF31" s="11">
        <v>0</v>
      </c>
      <c r="AG31" s="11">
        <v>1</v>
      </c>
      <c r="AH31" s="11">
        <v>0</v>
      </c>
      <c r="AI31" s="11">
        <v>1</v>
      </c>
      <c r="AJ31" s="11">
        <v>1</v>
      </c>
      <c r="AK31" s="11">
        <v>0</v>
      </c>
      <c r="AL31" s="11">
        <v>0</v>
      </c>
      <c r="AM31" s="11">
        <v>1</v>
      </c>
      <c r="AN31" s="11">
        <v>0</v>
      </c>
      <c r="AO31" s="11">
        <v>0</v>
      </c>
      <c r="AP31" s="11">
        <v>0</v>
      </c>
      <c r="AQ31" s="11">
        <v>0</v>
      </c>
      <c r="AR31" s="11">
        <v>0</v>
      </c>
      <c r="AS31" s="11">
        <v>0</v>
      </c>
      <c r="AT31" s="11">
        <v>0</v>
      </c>
      <c r="AU31" s="11">
        <v>0</v>
      </c>
      <c r="AV31" s="11">
        <v>1</v>
      </c>
      <c r="AW31" s="11">
        <v>1</v>
      </c>
      <c r="AX31" s="11">
        <v>0</v>
      </c>
      <c r="AY31" s="11">
        <v>0</v>
      </c>
      <c r="AZ31" s="11">
        <v>1</v>
      </c>
      <c r="BA31" s="11">
        <v>0</v>
      </c>
      <c r="BB31" s="11">
        <v>0</v>
      </c>
      <c r="BC31" s="11">
        <v>0</v>
      </c>
      <c r="BD31" s="11">
        <v>0</v>
      </c>
      <c r="BE31" s="11">
        <v>0</v>
      </c>
      <c r="BF31" s="11">
        <v>0</v>
      </c>
      <c r="BG31" s="11">
        <v>0</v>
      </c>
      <c r="BH31" s="11">
        <v>0</v>
      </c>
      <c r="BI31" s="11">
        <v>0</v>
      </c>
      <c r="BJ31" s="11">
        <v>0</v>
      </c>
      <c r="BK31" s="11">
        <v>0</v>
      </c>
      <c r="BL31" s="11">
        <v>0</v>
      </c>
      <c r="BM31" s="11">
        <v>0</v>
      </c>
      <c r="BN31" s="11">
        <v>0</v>
      </c>
      <c r="BO31" s="11">
        <v>0</v>
      </c>
      <c r="BP31" s="11">
        <v>0</v>
      </c>
      <c r="BQ31" s="11">
        <v>1</v>
      </c>
      <c r="BR31" s="11">
        <v>0</v>
      </c>
      <c r="BS31" s="11">
        <v>0</v>
      </c>
      <c r="BT31" s="11">
        <v>1</v>
      </c>
      <c r="BU31" s="32">
        <f t="shared" si="0"/>
        <v>0</v>
      </c>
      <c r="BV31" s="32">
        <f t="shared" si="1"/>
        <v>0</v>
      </c>
      <c r="BW31" s="32">
        <f t="shared" si="2"/>
        <v>0</v>
      </c>
      <c r="BX31" s="32">
        <f t="shared" si="3"/>
        <v>0</v>
      </c>
      <c r="BY31" s="32">
        <f t="shared" si="4"/>
        <v>0</v>
      </c>
      <c r="BZ31" s="32">
        <f t="shared" si="5"/>
        <v>0</v>
      </c>
      <c r="CA31" s="32">
        <f t="shared" si="6"/>
        <v>0</v>
      </c>
      <c r="CB31" s="32">
        <f t="shared" si="7"/>
        <v>0</v>
      </c>
      <c r="CC31" s="32">
        <f t="shared" si="8"/>
        <v>0</v>
      </c>
      <c r="CD31" s="32">
        <f t="shared" si="9"/>
        <v>0</v>
      </c>
      <c r="CE31" s="32">
        <f t="shared" si="10"/>
        <v>0</v>
      </c>
      <c r="CF31" s="32">
        <f t="shared" si="11"/>
        <v>0</v>
      </c>
      <c r="CG31" s="32">
        <f t="shared" si="12"/>
        <v>0</v>
      </c>
      <c r="CH31" s="32">
        <f t="shared" si="13"/>
        <v>0</v>
      </c>
      <c r="CI31" s="32">
        <f t="shared" si="14"/>
        <v>0</v>
      </c>
      <c r="CJ31" s="32">
        <f t="shared" si="15"/>
        <v>0</v>
      </c>
      <c r="CK31" s="22">
        <v>0</v>
      </c>
      <c r="CL31" s="22">
        <v>0</v>
      </c>
      <c r="CM31" s="22">
        <v>0</v>
      </c>
      <c r="CN31" s="22">
        <v>0</v>
      </c>
      <c r="CO31" s="22">
        <v>0</v>
      </c>
      <c r="CP31" s="19">
        <v>0</v>
      </c>
      <c r="CQ31" s="19">
        <v>0</v>
      </c>
      <c r="CR31" s="19">
        <v>1</v>
      </c>
      <c r="CS31" s="19">
        <v>0</v>
      </c>
      <c r="CT31" s="19">
        <v>0</v>
      </c>
      <c r="CU31" s="19">
        <v>0</v>
      </c>
      <c r="CV31" s="19">
        <v>0</v>
      </c>
      <c r="CW31">
        <v>12</v>
      </c>
      <c r="CX31">
        <v>4</v>
      </c>
      <c r="CY31">
        <v>0</v>
      </c>
      <c r="CZ31">
        <v>0</v>
      </c>
      <c r="DA31">
        <v>0</v>
      </c>
      <c r="DB31">
        <v>0</v>
      </c>
      <c r="DC31">
        <v>0</v>
      </c>
      <c r="DD31">
        <v>0</v>
      </c>
      <c r="DE31">
        <v>0</v>
      </c>
      <c r="DF31">
        <v>0</v>
      </c>
      <c r="DG31">
        <v>0</v>
      </c>
      <c r="DH31">
        <v>0</v>
      </c>
      <c r="DI31">
        <v>0</v>
      </c>
      <c r="DJ31">
        <v>0</v>
      </c>
      <c r="DK31">
        <v>0</v>
      </c>
      <c r="DL31">
        <v>0</v>
      </c>
      <c r="DM31">
        <v>0</v>
      </c>
      <c r="DN31">
        <v>0</v>
      </c>
      <c r="DO31">
        <v>0</v>
      </c>
      <c r="DP31">
        <v>0</v>
      </c>
      <c r="DQ31">
        <v>0</v>
      </c>
      <c r="DR31">
        <v>0</v>
      </c>
      <c r="DS31">
        <v>0</v>
      </c>
      <c r="DT31">
        <v>0</v>
      </c>
      <c r="DU31">
        <v>0</v>
      </c>
      <c r="DV31">
        <v>0</v>
      </c>
      <c r="DW31">
        <v>0</v>
      </c>
      <c r="DX31">
        <v>0</v>
      </c>
      <c r="DY31">
        <v>2</v>
      </c>
      <c r="DZ31">
        <v>10</v>
      </c>
      <c r="EA31">
        <v>0</v>
      </c>
      <c r="EB31" t="s">
        <v>720</v>
      </c>
      <c r="EC31">
        <v>163</v>
      </c>
      <c r="ED31">
        <v>7</v>
      </c>
      <c r="EE31">
        <v>7</v>
      </c>
      <c r="EF31">
        <v>3</v>
      </c>
      <c r="EG31">
        <v>52</v>
      </c>
      <c r="EH31" t="s">
        <v>805</v>
      </c>
      <c r="EI31" t="s">
        <v>904</v>
      </c>
      <c r="EJ31" t="s">
        <v>905</v>
      </c>
      <c r="EK31" t="s">
        <v>1121</v>
      </c>
      <c r="EL31" t="s">
        <v>1122</v>
      </c>
      <c r="EM31" t="s">
        <v>1123</v>
      </c>
      <c r="EN31" t="s">
        <v>1124</v>
      </c>
      <c r="EO31" t="s">
        <v>1125</v>
      </c>
      <c r="EP31" t="s">
        <v>128</v>
      </c>
      <c r="EQ31" t="s">
        <v>123</v>
      </c>
      <c r="ER31" t="s">
        <v>1320</v>
      </c>
      <c r="ES31" t="s">
        <v>1321</v>
      </c>
      <c r="ET31" t="s">
        <v>502</v>
      </c>
      <c r="EU31" t="s">
        <v>1363</v>
      </c>
      <c r="EV31" t="s">
        <v>147</v>
      </c>
      <c r="EW31">
        <v>2019</v>
      </c>
      <c r="EX31">
        <v>47</v>
      </c>
      <c r="EY31">
        <v>6</v>
      </c>
      <c r="FA31">
        <v>23</v>
      </c>
      <c r="FB31" t="s">
        <v>1417</v>
      </c>
      <c r="FC31" t="s">
        <v>1417</v>
      </c>
      <c r="FD31" t="s">
        <v>1472</v>
      </c>
      <c r="FE31">
        <v>31284489</v>
      </c>
    </row>
    <row r="32" spans="1:161">
      <c r="A32" t="s">
        <v>432</v>
      </c>
      <c r="B32" t="s">
        <v>353</v>
      </c>
      <c r="C32" t="s">
        <v>546</v>
      </c>
      <c r="D32" t="s">
        <v>503</v>
      </c>
      <c r="E32">
        <v>2019</v>
      </c>
      <c r="F32" t="s">
        <v>635</v>
      </c>
      <c r="G32" s="15" t="s">
        <v>1577</v>
      </c>
      <c r="H32" s="15" t="s">
        <v>1538</v>
      </c>
      <c r="I32" s="16">
        <v>7</v>
      </c>
      <c r="J32" s="25">
        <v>1</v>
      </c>
      <c r="K32" s="25">
        <v>1</v>
      </c>
      <c r="L32" s="25">
        <v>1</v>
      </c>
      <c r="M32" s="11">
        <v>0</v>
      </c>
      <c r="N32" s="11">
        <v>0</v>
      </c>
      <c r="O32" s="11">
        <v>1</v>
      </c>
      <c r="P32" s="11">
        <v>0</v>
      </c>
      <c r="Q32" s="11">
        <v>1</v>
      </c>
      <c r="R32" s="11">
        <v>0</v>
      </c>
      <c r="S32" s="11">
        <v>0</v>
      </c>
      <c r="T32" s="11">
        <v>0</v>
      </c>
      <c r="U32" s="11">
        <v>1</v>
      </c>
      <c r="V32" s="11">
        <v>0</v>
      </c>
      <c r="W32" s="11">
        <v>0</v>
      </c>
      <c r="X32" s="11">
        <v>1</v>
      </c>
      <c r="Y32" s="11">
        <v>0</v>
      </c>
      <c r="Z32" s="11">
        <v>1</v>
      </c>
      <c r="AA32" s="11">
        <v>0</v>
      </c>
      <c r="AB32" s="11">
        <v>0</v>
      </c>
      <c r="AC32" s="11">
        <v>0</v>
      </c>
      <c r="AD32" s="11">
        <v>0</v>
      </c>
      <c r="AE32" s="11">
        <v>0</v>
      </c>
      <c r="AF32" s="11">
        <v>0</v>
      </c>
      <c r="AG32" s="11">
        <v>0</v>
      </c>
      <c r="AH32" s="11">
        <v>0</v>
      </c>
      <c r="AI32" s="11">
        <v>0</v>
      </c>
      <c r="AJ32" s="11">
        <v>1</v>
      </c>
      <c r="AK32" s="11">
        <v>0</v>
      </c>
      <c r="AL32" s="11">
        <v>0</v>
      </c>
      <c r="AM32" s="11">
        <v>0</v>
      </c>
      <c r="AN32" s="11">
        <v>0</v>
      </c>
      <c r="AO32" s="11">
        <v>0</v>
      </c>
      <c r="AP32" s="11">
        <v>0</v>
      </c>
      <c r="AQ32" s="11">
        <v>0</v>
      </c>
      <c r="AR32" s="11">
        <v>0</v>
      </c>
      <c r="AS32" s="11">
        <v>0</v>
      </c>
      <c r="AT32" s="11">
        <v>0</v>
      </c>
      <c r="AU32" s="11">
        <v>0</v>
      </c>
      <c r="AV32" s="11">
        <v>0</v>
      </c>
      <c r="AW32" s="11">
        <v>1</v>
      </c>
      <c r="AX32" s="11">
        <v>0</v>
      </c>
      <c r="AY32" s="11">
        <v>0</v>
      </c>
      <c r="AZ32" s="11">
        <v>0</v>
      </c>
      <c r="BA32" s="11">
        <v>1</v>
      </c>
      <c r="BB32" s="11">
        <v>0</v>
      </c>
      <c r="BC32" s="11">
        <v>0</v>
      </c>
      <c r="BD32" s="11">
        <v>0</v>
      </c>
      <c r="BE32" s="11">
        <v>0</v>
      </c>
      <c r="BF32" s="11">
        <v>0</v>
      </c>
      <c r="BG32" s="11">
        <v>0</v>
      </c>
      <c r="BH32" s="11">
        <v>0</v>
      </c>
      <c r="BI32" s="11">
        <v>0</v>
      </c>
      <c r="BJ32" s="11">
        <v>0</v>
      </c>
      <c r="BK32" s="11">
        <v>0</v>
      </c>
      <c r="BL32" s="11">
        <v>0</v>
      </c>
      <c r="BM32" s="11">
        <v>0</v>
      </c>
      <c r="BN32" s="11">
        <v>0</v>
      </c>
      <c r="BO32" s="11">
        <v>0</v>
      </c>
      <c r="BP32" s="11">
        <v>0</v>
      </c>
      <c r="BQ32" s="11">
        <v>1</v>
      </c>
      <c r="BR32" s="11">
        <v>0</v>
      </c>
      <c r="BS32" s="11">
        <v>0</v>
      </c>
      <c r="BT32" s="11">
        <v>0</v>
      </c>
      <c r="BU32" s="32">
        <f t="shared" si="0"/>
        <v>0</v>
      </c>
      <c r="BV32" s="32">
        <f t="shared" si="1"/>
        <v>0</v>
      </c>
      <c r="BW32" s="32">
        <f t="shared" si="2"/>
        <v>0</v>
      </c>
      <c r="BX32" s="32">
        <f t="shared" si="3"/>
        <v>0</v>
      </c>
      <c r="BY32" s="32">
        <f t="shared" si="4"/>
        <v>0</v>
      </c>
      <c r="BZ32" s="32">
        <f t="shared" si="5"/>
        <v>0</v>
      </c>
      <c r="CA32" s="32">
        <f t="shared" si="6"/>
        <v>0</v>
      </c>
      <c r="CB32" s="32">
        <f t="shared" si="7"/>
        <v>0</v>
      </c>
      <c r="CC32" s="32">
        <f t="shared" si="8"/>
        <v>0</v>
      </c>
      <c r="CD32" s="32">
        <f t="shared" si="9"/>
        <v>0</v>
      </c>
      <c r="CE32" s="32">
        <f t="shared" si="10"/>
        <v>0</v>
      </c>
      <c r="CF32" s="32">
        <f t="shared" si="11"/>
        <v>0</v>
      </c>
      <c r="CG32" s="32">
        <f t="shared" si="12"/>
        <v>0</v>
      </c>
      <c r="CH32" s="32">
        <f t="shared" si="13"/>
        <v>0</v>
      </c>
      <c r="CI32" s="32">
        <f t="shared" si="14"/>
        <v>0</v>
      </c>
      <c r="CJ32" s="32">
        <f t="shared" si="15"/>
        <v>0</v>
      </c>
      <c r="CK32" s="22">
        <v>0</v>
      </c>
      <c r="CL32" s="22">
        <v>0</v>
      </c>
      <c r="CM32" s="22">
        <v>0</v>
      </c>
      <c r="CN32" s="22">
        <v>0</v>
      </c>
      <c r="CO32" s="22">
        <v>0</v>
      </c>
      <c r="CP32" s="19">
        <v>0</v>
      </c>
      <c r="CQ32" s="19">
        <v>0</v>
      </c>
      <c r="CR32" s="19">
        <v>1</v>
      </c>
      <c r="CS32" s="19">
        <v>0</v>
      </c>
      <c r="CT32" s="19">
        <v>0</v>
      </c>
      <c r="CU32" s="19">
        <v>0</v>
      </c>
      <c r="CV32" s="19">
        <v>0</v>
      </c>
      <c r="CW32">
        <v>15</v>
      </c>
      <c r="CX32">
        <v>5</v>
      </c>
      <c r="CY32">
        <v>0</v>
      </c>
      <c r="CZ32">
        <v>0</v>
      </c>
      <c r="DA32">
        <v>0</v>
      </c>
      <c r="DB32">
        <v>0</v>
      </c>
      <c r="DC32">
        <v>0</v>
      </c>
      <c r="DD32">
        <v>0</v>
      </c>
      <c r="DE32">
        <v>0</v>
      </c>
      <c r="DF32">
        <v>0</v>
      </c>
      <c r="DG32">
        <v>0</v>
      </c>
      <c r="DH32">
        <v>0</v>
      </c>
      <c r="DI32">
        <v>0</v>
      </c>
      <c r="DJ32">
        <v>0</v>
      </c>
      <c r="DK32">
        <v>0</v>
      </c>
      <c r="DL32">
        <v>0</v>
      </c>
      <c r="DM32">
        <v>0</v>
      </c>
      <c r="DN32">
        <v>0</v>
      </c>
      <c r="DO32">
        <v>0</v>
      </c>
      <c r="DP32">
        <v>0</v>
      </c>
      <c r="DQ32">
        <v>0</v>
      </c>
      <c r="DR32">
        <v>0</v>
      </c>
      <c r="DS32">
        <v>0</v>
      </c>
      <c r="DT32">
        <v>0</v>
      </c>
      <c r="DU32">
        <v>0</v>
      </c>
      <c r="DV32">
        <v>0</v>
      </c>
      <c r="DW32">
        <v>0</v>
      </c>
      <c r="DX32">
        <v>0</v>
      </c>
      <c r="DY32">
        <v>3</v>
      </c>
      <c r="DZ32">
        <v>12</v>
      </c>
      <c r="EA32">
        <v>0</v>
      </c>
      <c r="EB32" t="s">
        <v>721</v>
      </c>
      <c r="EC32">
        <v>214</v>
      </c>
      <c r="ED32">
        <v>80</v>
      </c>
      <c r="EE32">
        <v>83</v>
      </c>
      <c r="EF32">
        <v>12</v>
      </c>
      <c r="EG32">
        <v>46</v>
      </c>
      <c r="EH32" t="s">
        <v>806</v>
      </c>
      <c r="EI32" t="s">
        <v>906</v>
      </c>
      <c r="EJ32" t="s">
        <v>907</v>
      </c>
      <c r="EK32" t="s">
        <v>1126</v>
      </c>
      <c r="EL32" t="s">
        <v>1127</v>
      </c>
      <c r="EM32" t="s">
        <v>131</v>
      </c>
      <c r="EP32" t="s">
        <v>171</v>
      </c>
      <c r="EQ32" t="s">
        <v>172</v>
      </c>
      <c r="ER32" t="s">
        <v>1322</v>
      </c>
      <c r="ET32" t="s">
        <v>1364</v>
      </c>
      <c r="EU32" t="s">
        <v>1365</v>
      </c>
      <c r="EV32" s="8">
        <v>44303</v>
      </c>
      <c r="EW32">
        <v>2019</v>
      </c>
      <c r="EX32">
        <v>10</v>
      </c>
      <c r="FA32">
        <v>9</v>
      </c>
      <c r="FB32" t="s">
        <v>1406</v>
      </c>
      <c r="FC32" t="s">
        <v>1407</v>
      </c>
      <c r="FD32" t="s">
        <v>1473</v>
      </c>
    </row>
    <row r="33" spans="1:161">
      <c r="A33" t="s">
        <v>433</v>
      </c>
      <c r="B33" t="s">
        <v>354</v>
      </c>
      <c r="C33" t="s">
        <v>547</v>
      </c>
      <c r="D33" t="s">
        <v>244</v>
      </c>
      <c r="E33">
        <v>2019</v>
      </c>
      <c r="F33" t="s">
        <v>636</v>
      </c>
      <c r="G33" s="15" t="s">
        <v>1578</v>
      </c>
      <c r="H33" s="15" t="s">
        <v>1579</v>
      </c>
      <c r="I33" s="16">
        <v>6</v>
      </c>
      <c r="J33" s="25">
        <v>0</v>
      </c>
      <c r="K33" s="25">
        <v>0</v>
      </c>
      <c r="L33" s="25">
        <v>1</v>
      </c>
      <c r="M33" s="11">
        <v>0</v>
      </c>
      <c r="N33" s="11">
        <v>1</v>
      </c>
      <c r="O33" s="11">
        <v>0</v>
      </c>
      <c r="P33" s="11">
        <v>0</v>
      </c>
      <c r="Q33" s="11">
        <v>1</v>
      </c>
      <c r="R33" s="11">
        <v>0</v>
      </c>
      <c r="S33" s="11">
        <v>0</v>
      </c>
      <c r="T33" s="11">
        <v>0</v>
      </c>
      <c r="U33" s="11">
        <v>0</v>
      </c>
      <c r="V33" s="11">
        <v>1</v>
      </c>
      <c r="W33" s="11">
        <v>0</v>
      </c>
      <c r="X33" s="11">
        <v>1</v>
      </c>
      <c r="Y33" s="11">
        <v>1</v>
      </c>
      <c r="Z33" s="11">
        <v>1</v>
      </c>
      <c r="AA33" s="11">
        <v>0</v>
      </c>
      <c r="AB33" s="11">
        <v>0</v>
      </c>
      <c r="AC33" s="11">
        <v>1</v>
      </c>
      <c r="AD33" s="11">
        <v>0</v>
      </c>
      <c r="AE33" s="11">
        <v>0</v>
      </c>
      <c r="AF33" s="11">
        <v>0</v>
      </c>
      <c r="AG33" s="11">
        <v>0</v>
      </c>
      <c r="AH33" s="11">
        <v>0</v>
      </c>
      <c r="AI33" s="11">
        <v>1</v>
      </c>
      <c r="AJ33" s="11">
        <v>1</v>
      </c>
      <c r="AK33" s="11">
        <v>0</v>
      </c>
      <c r="AL33" s="11">
        <v>0</v>
      </c>
      <c r="AM33" s="11">
        <v>0</v>
      </c>
      <c r="AN33" s="11">
        <v>0</v>
      </c>
      <c r="AO33" s="11">
        <v>0</v>
      </c>
      <c r="AP33" s="11">
        <v>0</v>
      </c>
      <c r="AQ33" s="11">
        <v>0</v>
      </c>
      <c r="AR33" s="11">
        <v>0</v>
      </c>
      <c r="AS33" s="11">
        <v>0</v>
      </c>
      <c r="AT33" s="11">
        <v>1</v>
      </c>
      <c r="AU33" s="11">
        <v>0</v>
      </c>
      <c r="AV33" s="11">
        <v>0</v>
      </c>
      <c r="AW33" s="11">
        <v>0</v>
      </c>
      <c r="AX33" s="11">
        <v>0</v>
      </c>
      <c r="AY33" s="11">
        <v>1</v>
      </c>
      <c r="AZ33" s="11">
        <v>1</v>
      </c>
      <c r="BA33" s="11">
        <v>0</v>
      </c>
      <c r="BB33" s="11">
        <v>0</v>
      </c>
      <c r="BC33" s="11">
        <v>0</v>
      </c>
      <c r="BD33" s="11">
        <v>0</v>
      </c>
      <c r="BE33" s="11">
        <v>0</v>
      </c>
      <c r="BF33" s="11">
        <v>0</v>
      </c>
      <c r="BG33" s="11">
        <v>0</v>
      </c>
      <c r="BH33" s="11">
        <v>0</v>
      </c>
      <c r="BI33" s="11">
        <v>0</v>
      </c>
      <c r="BJ33" s="11">
        <v>0</v>
      </c>
      <c r="BK33" s="11">
        <v>0</v>
      </c>
      <c r="BL33" s="11">
        <v>1</v>
      </c>
      <c r="BM33" s="11">
        <v>0</v>
      </c>
      <c r="BN33" s="11">
        <v>0</v>
      </c>
      <c r="BO33" s="11">
        <v>0</v>
      </c>
      <c r="BP33" s="11">
        <v>0</v>
      </c>
      <c r="BQ33" s="11">
        <v>0</v>
      </c>
      <c r="BR33" s="11">
        <v>0</v>
      </c>
      <c r="BS33" s="11">
        <v>0</v>
      </c>
      <c r="BT33" s="11">
        <v>0</v>
      </c>
      <c r="BU33" s="32">
        <f t="shared" si="0"/>
        <v>0</v>
      </c>
      <c r="BV33" s="32">
        <f t="shared" si="1"/>
        <v>0</v>
      </c>
      <c r="BW33" s="32">
        <f t="shared" si="2"/>
        <v>0</v>
      </c>
      <c r="BX33" s="32">
        <f t="shared" si="3"/>
        <v>0</v>
      </c>
      <c r="BY33" s="32">
        <f t="shared" si="4"/>
        <v>0</v>
      </c>
      <c r="BZ33" s="32">
        <f t="shared" si="5"/>
        <v>0</v>
      </c>
      <c r="CA33" s="32">
        <f t="shared" si="6"/>
        <v>0</v>
      </c>
      <c r="CB33" s="32">
        <f t="shared" si="7"/>
        <v>0</v>
      </c>
      <c r="CC33" s="32">
        <f t="shared" si="8"/>
        <v>0</v>
      </c>
      <c r="CD33" s="32">
        <f t="shared" si="9"/>
        <v>0</v>
      </c>
      <c r="CE33" s="32">
        <f t="shared" si="10"/>
        <v>0</v>
      </c>
      <c r="CF33" s="32">
        <f t="shared" si="11"/>
        <v>0</v>
      </c>
      <c r="CG33" s="32">
        <f t="shared" si="12"/>
        <v>0</v>
      </c>
      <c r="CH33" s="32">
        <f t="shared" si="13"/>
        <v>0</v>
      </c>
      <c r="CI33" s="32">
        <f t="shared" si="14"/>
        <v>0</v>
      </c>
      <c r="CJ33" s="32">
        <f t="shared" si="15"/>
        <v>0</v>
      </c>
      <c r="CK33" s="22">
        <v>0</v>
      </c>
      <c r="CL33" s="22">
        <v>0</v>
      </c>
      <c r="CM33" s="22">
        <v>1</v>
      </c>
      <c r="CN33" s="22">
        <v>0</v>
      </c>
      <c r="CO33" s="22">
        <v>0</v>
      </c>
      <c r="CP33" s="19">
        <v>0</v>
      </c>
      <c r="CQ33" s="19">
        <v>0</v>
      </c>
      <c r="CR33" s="19">
        <v>1</v>
      </c>
      <c r="CS33" s="19">
        <v>0</v>
      </c>
      <c r="CT33" s="19">
        <v>0</v>
      </c>
      <c r="CU33" s="19">
        <v>0</v>
      </c>
      <c r="CV33" s="19">
        <v>0</v>
      </c>
      <c r="CW33">
        <v>9</v>
      </c>
      <c r="CX33">
        <v>3</v>
      </c>
      <c r="CY33">
        <v>0</v>
      </c>
      <c r="CZ33">
        <v>0</v>
      </c>
      <c r="DA33">
        <v>0</v>
      </c>
      <c r="DB33">
        <v>0</v>
      </c>
      <c r="DC33">
        <v>0</v>
      </c>
      <c r="DD33">
        <v>0</v>
      </c>
      <c r="DE33">
        <v>0</v>
      </c>
      <c r="DF33">
        <v>0</v>
      </c>
      <c r="DG33">
        <v>0</v>
      </c>
      <c r="DH33">
        <v>0</v>
      </c>
      <c r="DI33">
        <v>0</v>
      </c>
      <c r="DJ33">
        <v>0</v>
      </c>
      <c r="DK33">
        <v>0</v>
      </c>
      <c r="DL33">
        <v>0</v>
      </c>
      <c r="DM33">
        <v>0</v>
      </c>
      <c r="DN33">
        <v>0</v>
      </c>
      <c r="DO33">
        <v>0</v>
      </c>
      <c r="DP33">
        <v>0</v>
      </c>
      <c r="DQ33">
        <v>0</v>
      </c>
      <c r="DR33">
        <v>0</v>
      </c>
      <c r="DS33">
        <v>0</v>
      </c>
      <c r="DT33">
        <v>0</v>
      </c>
      <c r="DU33">
        <v>0</v>
      </c>
      <c r="DV33">
        <v>0</v>
      </c>
      <c r="DW33">
        <v>0</v>
      </c>
      <c r="DX33">
        <v>0</v>
      </c>
      <c r="DY33">
        <v>0</v>
      </c>
      <c r="DZ33">
        <v>8</v>
      </c>
      <c r="EA33">
        <v>1</v>
      </c>
      <c r="EB33" t="s">
        <v>722</v>
      </c>
      <c r="EC33">
        <v>126</v>
      </c>
      <c r="ED33">
        <v>16</v>
      </c>
      <c r="EE33">
        <v>16</v>
      </c>
      <c r="EF33">
        <v>7</v>
      </c>
      <c r="EG33">
        <v>27</v>
      </c>
      <c r="EH33" t="s">
        <v>807</v>
      </c>
      <c r="EI33" t="s">
        <v>908</v>
      </c>
      <c r="EJ33" t="s">
        <v>909</v>
      </c>
      <c r="EK33" t="s">
        <v>1128</v>
      </c>
      <c r="EL33" t="s">
        <v>1129</v>
      </c>
      <c r="EM33" t="s">
        <v>1130</v>
      </c>
      <c r="EP33" t="s">
        <v>184</v>
      </c>
      <c r="EQ33" t="s">
        <v>185</v>
      </c>
      <c r="ER33" t="s">
        <v>245</v>
      </c>
      <c r="ET33" t="s">
        <v>246</v>
      </c>
      <c r="EU33" t="s">
        <v>247</v>
      </c>
      <c r="EV33" s="8">
        <v>44294</v>
      </c>
      <c r="EW33">
        <v>2019</v>
      </c>
      <c r="EX33">
        <v>20</v>
      </c>
      <c r="EY33">
        <v>7</v>
      </c>
      <c r="FA33">
        <v>16</v>
      </c>
      <c r="FB33" t="s">
        <v>1408</v>
      </c>
      <c r="FC33" t="s">
        <v>1408</v>
      </c>
      <c r="FD33" t="s">
        <v>1474</v>
      </c>
      <c r="FE33">
        <v>31057485</v>
      </c>
    </row>
    <row r="34" spans="1:161">
      <c r="A34" t="s">
        <v>434</v>
      </c>
      <c r="B34" t="s">
        <v>355</v>
      </c>
      <c r="C34" t="s">
        <v>548</v>
      </c>
      <c r="D34" t="s">
        <v>244</v>
      </c>
      <c r="E34">
        <v>2019</v>
      </c>
      <c r="F34" t="s">
        <v>637</v>
      </c>
      <c r="G34" s="15" t="s">
        <v>1580</v>
      </c>
      <c r="H34" s="15" t="s">
        <v>1581</v>
      </c>
      <c r="I34" s="16">
        <v>9</v>
      </c>
      <c r="J34" s="25">
        <v>0</v>
      </c>
      <c r="K34" s="25">
        <v>1</v>
      </c>
      <c r="L34" s="25">
        <v>1</v>
      </c>
      <c r="M34" s="11">
        <v>1</v>
      </c>
      <c r="N34" s="11">
        <v>1</v>
      </c>
      <c r="O34" s="11">
        <v>0</v>
      </c>
      <c r="P34" s="11">
        <v>0</v>
      </c>
      <c r="Q34" s="11">
        <v>0</v>
      </c>
      <c r="R34" s="11">
        <v>0</v>
      </c>
      <c r="S34" s="11">
        <v>0</v>
      </c>
      <c r="T34" s="11">
        <v>0</v>
      </c>
      <c r="U34" s="11">
        <v>0</v>
      </c>
      <c r="V34" s="11">
        <v>1</v>
      </c>
      <c r="W34" s="11">
        <v>0</v>
      </c>
      <c r="X34" s="11">
        <v>1</v>
      </c>
      <c r="Y34" s="11">
        <v>1</v>
      </c>
      <c r="Z34" s="11">
        <v>1</v>
      </c>
      <c r="AA34" s="11">
        <v>0</v>
      </c>
      <c r="AB34" s="11">
        <v>0</v>
      </c>
      <c r="AC34" s="11">
        <v>0</v>
      </c>
      <c r="AD34" s="11">
        <v>0</v>
      </c>
      <c r="AE34" s="11">
        <v>1</v>
      </c>
      <c r="AF34" s="11">
        <v>0</v>
      </c>
      <c r="AG34" s="11">
        <v>1</v>
      </c>
      <c r="AH34" s="11">
        <v>0</v>
      </c>
      <c r="AI34" s="11">
        <v>1</v>
      </c>
      <c r="AJ34" s="11">
        <v>1</v>
      </c>
      <c r="AK34" s="11">
        <v>0</v>
      </c>
      <c r="AL34" s="11">
        <v>0</v>
      </c>
      <c r="AM34" s="11">
        <v>0</v>
      </c>
      <c r="AN34" s="11">
        <v>0</v>
      </c>
      <c r="AO34" s="11">
        <v>0</v>
      </c>
      <c r="AP34" s="11">
        <v>0</v>
      </c>
      <c r="AQ34" s="11">
        <v>0</v>
      </c>
      <c r="AR34" s="11">
        <v>0</v>
      </c>
      <c r="AS34" s="11">
        <v>0</v>
      </c>
      <c r="AT34" s="11">
        <v>0</v>
      </c>
      <c r="AU34" s="11">
        <v>0</v>
      </c>
      <c r="AV34" s="11">
        <v>0</v>
      </c>
      <c r="AW34" s="11">
        <v>0</v>
      </c>
      <c r="AX34" s="11">
        <v>0</v>
      </c>
      <c r="AY34" s="11">
        <v>1</v>
      </c>
      <c r="AZ34" s="11">
        <v>0</v>
      </c>
      <c r="BA34" s="11">
        <v>0</v>
      </c>
      <c r="BB34" s="11">
        <v>0</v>
      </c>
      <c r="BC34" s="11">
        <v>0</v>
      </c>
      <c r="BD34" s="11">
        <v>0</v>
      </c>
      <c r="BE34" s="11">
        <v>0</v>
      </c>
      <c r="BF34" s="11">
        <v>0</v>
      </c>
      <c r="BG34" s="11">
        <v>0</v>
      </c>
      <c r="BH34" s="11">
        <v>0</v>
      </c>
      <c r="BI34" s="11">
        <v>0</v>
      </c>
      <c r="BJ34" s="11">
        <v>0</v>
      </c>
      <c r="BK34" s="11">
        <v>0</v>
      </c>
      <c r="BL34" s="11">
        <v>0</v>
      </c>
      <c r="BM34" s="11">
        <v>0</v>
      </c>
      <c r="BN34" s="11">
        <v>0</v>
      </c>
      <c r="BO34" s="11">
        <v>1</v>
      </c>
      <c r="BP34" s="11">
        <v>0</v>
      </c>
      <c r="BQ34" s="11">
        <v>0</v>
      </c>
      <c r="BR34" s="11">
        <v>0</v>
      </c>
      <c r="BS34" s="11">
        <v>0</v>
      </c>
      <c r="BT34" s="11">
        <v>1</v>
      </c>
      <c r="BU34" s="32">
        <f t="shared" si="0"/>
        <v>0</v>
      </c>
      <c r="BV34" s="32">
        <f t="shared" si="1"/>
        <v>0</v>
      </c>
      <c r="BW34" s="32">
        <f t="shared" si="2"/>
        <v>0</v>
      </c>
      <c r="BX34" s="32">
        <f t="shared" si="3"/>
        <v>0</v>
      </c>
      <c r="BY34" s="32">
        <f t="shared" si="4"/>
        <v>0</v>
      </c>
      <c r="BZ34" s="32">
        <f t="shared" si="5"/>
        <v>0</v>
      </c>
      <c r="CA34" s="32">
        <f t="shared" si="6"/>
        <v>0</v>
      </c>
      <c r="CB34" s="32">
        <f t="shared" si="7"/>
        <v>0</v>
      </c>
      <c r="CC34" s="32">
        <f t="shared" si="8"/>
        <v>0</v>
      </c>
      <c r="CD34" s="32">
        <f t="shared" si="9"/>
        <v>0</v>
      </c>
      <c r="CE34" s="32">
        <f t="shared" si="10"/>
        <v>0</v>
      </c>
      <c r="CF34" s="32">
        <f t="shared" si="11"/>
        <v>0</v>
      </c>
      <c r="CG34" s="32">
        <f t="shared" si="12"/>
        <v>0</v>
      </c>
      <c r="CH34" s="32">
        <f t="shared" si="13"/>
        <v>0</v>
      </c>
      <c r="CI34" s="32">
        <f t="shared" si="14"/>
        <v>0</v>
      </c>
      <c r="CJ34" s="32">
        <f t="shared" si="15"/>
        <v>0</v>
      </c>
      <c r="CK34" s="22">
        <v>0</v>
      </c>
      <c r="CL34" s="22">
        <v>0</v>
      </c>
      <c r="CM34" s="22">
        <v>0</v>
      </c>
      <c r="CN34" s="22">
        <v>0</v>
      </c>
      <c r="CO34" s="22">
        <v>0</v>
      </c>
      <c r="CP34" s="19">
        <v>0</v>
      </c>
      <c r="CQ34" s="19">
        <v>0</v>
      </c>
      <c r="CR34" s="19">
        <v>1</v>
      </c>
      <c r="CS34" s="19">
        <v>0</v>
      </c>
      <c r="CT34" s="19">
        <v>0</v>
      </c>
      <c r="CU34" s="19">
        <v>0</v>
      </c>
      <c r="CV34" s="19">
        <v>0</v>
      </c>
      <c r="CW34">
        <v>2</v>
      </c>
      <c r="CX34">
        <v>0.67</v>
      </c>
      <c r="CY34">
        <v>0</v>
      </c>
      <c r="CZ34">
        <v>0</v>
      </c>
      <c r="DA34">
        <v>0</v>
      </c>
      <c r="DB34">
        <v>0</v>
      </c>
      <c r="DC34">
        <v>0</v>
      </c>
      <c r="DD34">
        <v>0</v>
      </c>
      <c r="DE34">
        <v>0</v>
      </c>
      <c r="DF34">
        <v>0</v>
      </c>
      <c r="DG34">
        <v>0</v>
      </c>
      <c r="DH34">
        <v>0</v>
      </c>
      <c r="DI34">
        <v>0</v>
      </c>
      <c r="DJ34">
        <v>0</v>
      </c>
      <c r="DK34">
        <v>0</v>
      </c>
      <c r="DL34">
        <v>0</v>
      </c>
      <c r="DM34">
        <v>0</v>
      </c>
      <c r="DN34">
        <v>0</v>
      </c>
      <c r="DO34">
        <v>0</v>
      </c>
      <c r="DP34">
        <v>0</v>
      </c>
      <c r="DQ34">
        <v>0</v>
      </c>
      <c r="DR34">
        <v>0</v>
      </c>
      <c r="DS34">
        <v>0</v>
      </c>
      <c r="DT34">
        <v>0</v>
      </c>
      <c r="DU34">
        <v>0</v>
      </c>
      <c r="DV34">
        <v>0</v>
      </c>
      <c r="DW34">
        <v>0</v>
      </c>
      <c r="DX34">
        <v>0</v>
      </c>
      <c r="DY34">
        <v>0</v>
      </c>
      <c r="DZ34">
        <v>2</v>
      </c>
      <c r="EA34">
        <v>0</v>
      </c>
      <c r="EB34" t="s">
        <v>723</v>
      </c>
      <c r="EC34">
        <v>134</v>
      </c>
      <c r="ED34">
        <v>36</v>
      </c>
      <c r="EE34">
        <v>36</v>
      </c>
      <c r="EF34">
        <v>3</v>
      </c>
      <c r="EG34">
        <v>18</v>
      </c>
      <c r="EH34" t="s">
        <v>808</v>
      </c>
      <c r="EI34" t="s">
        <v>910</v>
      </c>
      <c r="EJ34" t="s">
        <v>911</v>
      </c>
      <c r="EK34" t="s">
        <v>1131</v>
      </c>
      <c r="EL34" t="s">
        <v>264</v>
      </c>
      <c r="EM34" t="s">
        <v>1132</v>
      </c>
      <c r="EN34" t="s">
        <v>1133</v>
      </c>
      <c r="EO34" t="s">
        <v>1134</v>
      </c>
      <c r="EP34" t="s">
        <v>184</v>
      </c>
      <c r="EQ34" t="s">
        <v>185</v>
      </c>
      <c r="ER34" t="s">
        <v>245</v>
      </c>
      <c r="ET34" t="s">
        <v>246</v>
      </c>
      <c r="EU34" t="s">
        <v>247</v>
      </c>
      <c r="EV34" s="8">
        <v>44256</v>
      </c>
      <c r="EW34">
        <v>2019</v>
      </c>
      <c r="EX34">
        <v>20</v>
      </c>
      <c r="EY34">
        <v>5</v>
      </c>
      <c r="FA34">
        <v>15</v>
      </c>
      <c r="FB34" t="s">
        <v>1397</v>
      </c>
      <c r="FC34" t="s">
        <v>1398</v>
      </c>
      <c r="FD34" t="s">
        <v>1475</v>
      </c>
      <c r="FE34">
        <v>30965607</v>
      </c>
    </row>
    <row r="35" spans="1:161">
      <c r="A35" t="s">
        <v>435</v>
      </c>
      <c r="B35" t="s">
        <v>356</v>
      </c>
      <c r="C35" t="s">
        <v>549</v>
      </c>
      <c r="D35" t="s">
        <v>169</v>
      </c>
      <c r="E35">
        <v>2019</v>
      </c>
      <c r="F35" t="s">
        <v>638</v>
      </c>
      <c r="G35" s="15" t="s">
        <v>1582</v>
      </c>
      <c r="H35" s="15" t="s">
        <v>1583</v>
      </c>
      <c r="I35" s="16">
        <v>4</v>
      </c>
      <c r="J35" s="25">
        <v>0</v>
      </c>
      <c r="K35" s="25">
        <v>0</v>
      </c>
      <c r="L35" s="25">
        <v>0</v>
      </c>
      <c r="M35" s="11">
        <v>0</v>
      </c>
      <c r="N35" s="11">
        <v>0</v>
      </c>
      <c r="O35" s="11">
        <v>0</v>
      </c>
      <c r="P35" s="11">
        <v>0</v>
      </c>
      <c r="Q35" s="11">
        <v>0</v>
      </c>
      <c r="R35" s="11">
        <v>0</v>
      </c>
      <c r="S35" s="11">
        <v>0</v>
      </c>
      <c r="T35" s="11">
        <v>0</v>
      </c>
      <c r="U35" s="11">
        <v>0</v>
      </c>
      <c r="V35" s="11">
        <v>0</v>
      </c>
      <c r="W35" s="11">
        <v>0</v>
      </c>
      <c r="X35" s="11">
        <v>0</v>
      </c>
      <c r="Y35" s="11">
        <v>0</v>
      </c>
      <c r="Z35" s="11">
        <v>0</v>
      </c>
      <c r="AA35" s="11">
        <v>0</v>
      </c>
      <c r="AB35" s="11">
        <v>0</v>
      </c>
      <c r="AC35" s="11">
        <v>0</v>
      </c>
      <c r="AD35" s="11">
        <v>0</v>
      </c>
      <c r="AE35" s="11">
        <v>0</v>
      </c>
      <c r="AF35" s="11">
        <v>0</v>
      </c>
      <c r="AG35" s="11">
        <v>0</v>
      </c>
      <c r="AH35" s="11">
        <v>0</v>
      </c>
      <c r="AI35" s="11">
        <v>0</v>
      </c>
      <c r="AJ35" s="11">
        <v>0</v>
      </c>
      <c r="AK35" s="11">
        <v>0</v>
      </c>
      <c r="AL35" s="11">
        <v>0</v>
      </c>
      <c r="AM35" s="11">
        <v>0</v>
      </c>
      <c r="AN35" s="11">
        <v>0</v>
      </c>
      <c r="AO35" s="11">
        <v>0</v>
      </c>
      <c r="AP35" s="11">
        <v>0</v>
      </c>
      <c r="AQ35" s="11">
        <v>0</v>
      </c>
      <c r="AR35" s="11">
        <v>0</v>
      </c>
      <c r="AS35" s="11">
        <v>0</v>
      </c>
      <c r="AT35" s="11">
        <v>0</v>
      </c>
      <c r="AU35" s="11">
        <v>0</v>
      </c>
      <c r="AV35" s="11">
        <v>0</v>
      </c>
      <c r="AW35" s="11">
        <v>0</v>
      </c>
      <c r="AX35" s="11">
        <v>1</v>
      </c>
      <c r="AY35" s="11">
        <v>1</v>
      </c>
      <c r="AZ35" s="11">
        <v>0</v>
      </c>
      <c r="BA35" s="11">
        <v>0</v>
      </c>
      <c r="BB35" s="11">
        <v>0</v>
      </c>
      <c r="BC35" s="11">
        <v>0</v>
      </c>
      <c r="BD35" s="11">
        <v>0</v>
      </c>
      <c r="BE35" s="11">
        <v>0</v>
      </c>
      <c r="BF35" s="11">
        <v>1</v>
      </c>
      <c r="BG35" s="11">
        <v>0</v>
      </c>
      <c r="BH35" s="11">
        <v>0</v>
      </c>
      <c r="BI35" s="11">
        <v>0</v>
      </c>
      <c r="BJ35" s="11">
        <v>0</v>
      </c>
      <c r="BK35" s="11">
        <v>0</v>
      </c>
      <c r="BL35" s="11">
        <v>1</v>
      </c>
      <c r="BM35" s="11">
        <v>0</v>
      </c>
      <c r="BN35" s="11">
        <v>1</v>
      </c>
      <c r="BO35" s="11">
        <v>0</v>
      </c>
      <c r="BP35" s="11">
        <v>0</v>
      </c>
      <c r="BQ35" s="11">
        <v>0</v>
      </c>
      <c r="BR35" s="11">
        <v>0</v>
      </c>
      <c r="BS35" s="11">
        <v>0</v>
      </c>
      <c r="BT35" s="11">
        <v>0</v>
      </c>
      <c r="BU35" s="32">
        <f t="shared" si="0"/>
        <v>0</v>
      </c>
      <c r="BV35" s="32">
        <f t="shared" si="1"/>
        <v>0</v>
      </c>
      <c r="BW35" s="32">
        <f t="shared" si="2"/>
        <v>0</v>
      </c>
      <c r="BX35" s="32">
        <f t="shared" si="3"/>
        <v>0</v>
      </c>
      <c r="BY35" s="32">
        <f t="shared" si="4"/>
        <v>0</v>
      </c>
      <c r="BZ35" s="32">
        <f t="shared" si="5"/>
        <v>0</v>
      </c>
      <c r="CA35" s="32">
        <f t="shared" si="6"/>
        <v>0</v>
      </c>
      <c r="CB35" s="32">
        <f t="shared" si="7"/>
        <v>0</v>
      </c>
      <c r="CC35" s="32">
        <f t="shared" si="8"/>
        <v>0</v>
      </c>
      <c r="CD35" s="32">
        <f t="shared" si="9"/>
        <v>0</v>
      </c>
      <c r="CE35" s="32">
        <f t="shared" si="10"/>
        <v>0</v>
      </c>
      <c r="CF35" s="32">
        <f t="shared" si="11"/>
        <v>0</v>
      </c>
      <c r="CG35" s="32">
        <f t="shared" si="12"/>
        <v>0</v>
      </c>
      <c r="CH35" s="32">
        <f t="shared" si="13"/>
        <v>0</v>
      </c>
      <c r="CI35" s="32">
        <f t="shared" si="14"/>
        <v>0</v>
      </c>
      <c r="CJ35" s="32">
        <f t="shared" si="15"/>
        <v>0</v>
      </c>
      <c r="CK35" s="22">
        <v>0</v>
      </c>
      <c r="CL35" s="22">
        <v>0</v>
      </c>
      <c r="CM35" s="22">
        <v>0</v>
      </c>
      <c r="CN35" s="22">
        <v>0</v>
      </c>
      <c r="CO35" s="22">
        <v>0</v>
      </c>
      <c r="CP35" s="19">
        <v>0</v>
      </c>
      <c r="CQ35" s="19">
        <v>0</v>
      </c>
      <c r="CR35" s="19">
        <v>0</v>
      </c>
      <c r="CS35" s="19">
        <v>0</v>
      </c>
      <c r="CT35" s="19">
        <v>0</v>
      </c>
      <c r="CU35" s="19">
        <v>0</v>
      </c>
      <c r="CV35" s="19">
        <v>0</v>
      </c>
      <c r="CW35">
        <v>31</v>
      </c>
      <c r="CX35">
        <v>10.33</v>
      </c>
      <c r="CY35">
        <v>0</v>
      </c>
      <c r="CZ35">
        <v>0</v>
      </c>
      <c r="DA35">
        <v>0</v>
      </c>
      <c r="DB35">
        <v>0</v>
      </c>
      <c r="DC35">
        <v>0</v>
      </c>
      <c r="DD35">
        <v>0</v>
      </c>
      <c r="DE35">
        <v>0</v>
      </c>
      <c r="DF35">
        <v>0</v>
      </c>
      <c r="DG35">
        <v>0</v>
      </c>
      <c r="DH35">
        <v>0</v>
      </c>
      <c r="DI35">
        <v>0</v>
      </c>
      <c r="DJ35">
        <v>0</v>
      </c>
      <c r="DK35">
        <v>0</v>
      </c>
      <c r="DL35">
        <v>0</v>
      </c>
      <c r="DM35">
        <v>0</v>
      </c>
      <c r="DN35">
        <v>0</v>
      </c>
      <c r="DO35">
        <v>0</v>
      </c>
      <c r="DP35">
        <v>0</v>
      </c>
      <c r="DQ35">
        <v>0</v>
      </c>
      <c r="DR35">
        <v>0</v>
      </c>
      <c r="DS35">
        <v>0</v>
      </c>
      <c r="DT35">
        <v>0</v>
      </c>
      <c r="DU35">
        <v>0</v>
      </c>
      <c r="DV35">
        <v>0</v>
      </c>
      <c r="DW35">
        <v>0</v>
      </c>
      <c r="DX35">
        <v>0</v>
      </c>
      <c r="DY35">
        <v>4</v>
      </c>
      <c r="DZ35">
        <v>27</v>
      </c>
      <c r="EA35">
        <v>0</v>
      </c>
      <c r="EB35" t="s">
        <v>724</v>
      </c>
      <c r="EC35">
        <v>123</v>
      </c>
      <c r="ED35">
        <v>12</v>
      </c>
      <c r="EE35">
        <v>12</v>
      </c>
      <c r="EF35">
        <v>5</v>
      </c>
      <c r="EG35">
        <v>43</v>
      </c>
      <c r="EH35" t="s">
        <v>809</v>
      </c>
      <c r="EI35" t="s">
        <v>912</v>
      </c>
      <c r="EJ35" t="s">
        <v>913</v>
      </c>
      <c r="EK35" t="s">
        <v>1135</v>
      </c>
      <c r="EL35" t="s">
        <v>1136</v>
      </c>
      <c r="EM35" t="s">
        <v>265</v>
      </c>
      <c r="EN35" t="s">
        <v>1137</v>
      </c>
      <c r="EO35" t="s">
        <v>1138</v>
      </c>
      <c r="EP35" t="s">
        <v>171</v>
      </c>
      <c r="EQ35" t="s">
        <v>172</v>
      </c>
      <c r="ER35" t="s">
        <v>173</v>
      </c>
      <c r="ET35" t="s">
        <v>174</v>
      </c>
      <c r="EU35" t="s">
        <v>175</v>
      </c>
      <c r="EV35" s="8">
        <v>44245</v>
      </c>
      <c r="EW35">
        <v>2019</v>
      </c>
      <c r="EX35">
        <v>10</v>
      </c>
      <c r="FA35">
        <v>19</v>
      </c>
      <c r="FB35" t="s">
        <v>143</v>
      </c>
      <c r="FC35" t="s">
        <v>143</v>
      </c>
      <c r="FD35" t="s">
        <v>1476</v>
      </c>
      <c r="FE35">
        <v>29974962</v>
      </c>
    </row>
    <row r="36" spans="1:161">
      <c r="A36" t="s">
        <v>436</v>
      </c>
      <c r="B36" t="s">
        <v>357</v>
      </c>
      <c r="C36" t="s">
        <v>550</v>
      </c>
      <c r="D36" t="s">
        <v>244</v>
      </c>
      <c r="E36">
        <v>2019</v>
      </c>
      <c r="F36" t="s">
        <v>639</v>
      </c>
      <c r="G36" s="15" t="s">
        <v>1584</v>
      </c>
      <c r="H36" s="15" t="s">
        <v>1585</v>
      </c>
      <c r="I36" s="16">
        <v>8</v>
      </c>
      <c r="J36" s="25">
        <v>0</v>
      </c>
      <c r="K36" s="25">
        <v>1</v>
      </c>
      <c r="L36" s="25">
        <v>1</v>
      </c>
      <c r="M36" s="11">
        <v>0</v>
      </c>
      <c r="N36" s="11">
        <v>1</v>
      </c>
      <c r="O36" s="11">
        <v>0</v>
      </c>
      <c r="P36" s="11">
        <v>0</v>
      </c>
      <c r="Q36" s="11">
        <v>0</v>
      </c>
      <c r="R36" s="11">
        <v>0</v>
      </c>
      <c r="S36" s="11">
        <v>0</v>
      </c>
      <c r="T36" s="11">
        <v>0</v>
      </c>
      <c r="U36" s="11">
        <v>0</v>
      </c>
      <c r="V36" s="11">
        <v>1</v>
      </c>
      <c r="W36" s="11">
        <v>0</v>
      </c>
      <c r="X36" s="11">
        <v>1</v>
      </c>
      <c r="Y36" s="11">
        <v>0</v>
      </c>
      <c r="Z36" s="11">
        <v>1</v>
      </c>
      <c r="AA36" s="11">
        <v>0</v>
      </c>
      <c r="AB36" s="11">
        <v>0</v>
      </c>
      <c r="AC36" s="11">
        <v>1</v>
      </c>
      <c r="AD36" s="11">
        <v>0</v>
      </c>
      <c r="AE36" s="11">
        <v>0</v>
      </c>
      <c r="AF36" s="11">
        <v>0</v>
      </c>
      <c r="AG36" s="11">
        <v>0</v>
      </c>
      <c r="AH36" s="11">
        <v>0</v>
      </c>
      <c r="AI36" s="11">
        <v>0</v>
      </c>
      <c r="AJ36" s="11">
        <v>0</v>
      </c>
      <c r="AK36" s="11">
        <v>0</v>
      </c>
      <c r="AL36" s="11">
        <v>0</v>
      </c>
      <c r="AM36" s="11">
        <v>0</v>
      </c>
      <c r="AN36" s="11">
        <v>0</v>
      </c>
      <c r="AO36" s="11">
        <v>0</v>
      </c>
      <c r="AP36" s="11">
        <v>0</v>
      </c>
      <c r="AQ36" s="11">
        <v>0</v>
      </c>
      <c r="AR36" s="11">
        <v>0</v>
      </c>
      <c r="AS36" s="11">
        <v>0</v>
      </c>
      <c r="AT36" s="11">
        <v>0</v>
      </c>
      <c r="AU36" s="11">
        <v>0</v>
      </c>
      <c r="AV36" s="11">
        <v>1</v>
      </c>
      <c r="AW36" s="11">
        <v>0</v>
      </c>
      <c r="AX36" s="11">
        <v>1</v>
      </c>
      <c r="AY36" s="11">
        <v>0</v>
      </c>
      <c r="AZ36" s="11">
        <v>0</v>
      </c>
      <c r="BA36" s="11">
        <v>1</v>
      </c>
      <c r="BB36" s="11">
        <v>0</v>
      </c>
      <c r="BC36" s="11">
        <v>0</v>
      </c>
      <c r="BD36" s="11">
        <v>0</v>
      </c>
      <c r="BE36" s="11">
        <v>0</v>
      </c>
      <c r="BF36" s="11">
        <v>0</v>
      </c>
      <c r="BG36" s="11">
        <v>0</v>
      </c>
      <c r="BH36" s="11">
        <v>0</v>
      </c>
      <c r="BI36" s="11">
        <v>1</v>
      </c>
      <c r="BJ36" s="11">
        <v>0</v>
      </c>
      <c r="BK36" s="11">
        <v>0</v>
      </c>
      <c r="BL36" s="11">
        <v>0</v>
      </c>
      <c r="BM36" s="11">
        <v>0</v>
      </c>
      <c r="BN36" s="11">
        <v>0</v>
      </c>
      <c r="BO36" s="11">
        <v>0</v>
      </c>
      <c r="BP36" s="11">
        <v>0</v>
      </c>
      <c r="BQ36" s="11">
        <v>0</v>
      </c>
      <c r="BR36" s="11">
        <v>0</v>
      </c>
      <c r="BS36" s="11">
        <v>0</v>
      </c>
      <c r="BT36" s="11">
        <v>0</v>
      </c>
      <c r="BU36" s="32">
        <f t="shared" si="0"/>
        <v>0</v>
      </c>
      <c r="BV36" s="32">
        <f t="shared" si="1"/>
        <v>0</v>
      </c>
      <c r="BW36" s="32">
        <f t="shared" si="2"/>
        <v>0</v>
      </c>
      <c r="BX36" s="32">
        <f t="shared" si="3"/>
        <v>0</v>
      </c>
      <c r="BY36" s="32">
        <f t="shared" si="4"/>
        <v>0</v>
      </c>
      <c r="BZ36" s="32">
        <f t="shared" si="5"/>
        <v>0</v>
      </c>
      <c r="CA36" s="32">
        <f t="shared" si="6"/>
        <v>0</v>
      </c>
      <c r="CB36" s="32">
        <f t="shared" si="7"/>
        <v>0</v>
      </c>
      <c r="CC36" s="32">
        <f t="shared" si="8"/>
        <v>0</v>
      </c>
      <c r="CD36" s="32">
        <f t="shared" si="9"/>
        <v>0</v>
      </c>
      <c r="CE36" s="32">
        <f t="shared" si="10"/>
        <v>0</v>
      </c>
      <c r="CF36" s="32">
        <f t="shared" si="11"/>
        <v>0</v>
      </c>
      <c r="CG36" s="32">
        <f t="shared" si="12"/>
        <v>0</v>
      </c>
      <c r="CH36" s="32">
        <f t="shared" si="13"/>
        <v>0</v>
      </c>
      <c r="CI36" s="32">
        <f t="shared" si="14"/>
        <v>0</v>
      </c>
      <c r="CJ36" s="32">
        <f t="shared" si="15"/>
        <v>0</v>
      </c>
      <c r="CK36" s="22">
        <v>0</v>
      </c>
      <c r="CL36" s="22">
        <v>0</v>
      </c>
      <c r="CM36" s="22">
        <v>0</v>
      </c>
      <c r="CN36" s="22">
        <v>0</v>
      </c>
      <c r="CO36" s="22">
        <v>0</v>
      </c>
      <c r="CP36" s="19">
        <v>0</v>
      </c>
      <c r="CQ36" s="19">
        <v>0</v>
      </c>
      <c r="CR36" s="19">
        <v>1</v>
      </c>
      <c r="CS36" s="19">
        <v>0</v>
      </c>
      <c r="CT36" s="19">
        <v>0</v>
      </c>
      <c r="CU36" s="19">
        <v>0</v>
      </c>
      <c r="CV36" s="19">
        <v>0</v>
      </c>
      <c r="CW36">
        <v>36</v>
      </c>
      <c r="CX36">
        <v>12</v>
      </c>
      <c r="CY36">
        <v>0</v>
      </c>
      <c r="CZ36">
        <v>0</v>
      </c>
      <c r="DA36">
        <v>0</v>
      </c>
      <c r="DB36">
        <v>0</v>
      </c>
      <c r="DC36">
        <v>0</v>
      </c>
      <c r="DD36">
        <v>0</v>
      </c>
      <c r="DE36">
        <v>0</v>
      </c>
      <c r="DF36">
        <v>0</v>
      </c>
      <c r="DG36">
        <v>0</v>
      </c>
      <c r="DH36">
        <v>0</v>
      </c>
      <c r="DI36">
        <v>0</v>
      </c>
      <c r="DJ36">
        <v>0</v>
      </c>
      <c r="DK36">
        <v>0</v>
      </c>
      <c r="DL36">
        <v>0</v>
      </c>
      <c r="DM36">
        <v>0</v>
      </c>
      <c r="DN36">
        <v>0</v>
      </c>
      <c r="DO36">
        <v>0</v>
      </c>
      <c r="DP36">
        <v>0</v>
      </c>
      <c r="DQ36">
        <v>0</v>
      </c>
      <c r="DR36">
        <v>0</v>
      </c>
      <c r="DS36">
        <v>0</v>
      </c>
      <c r="DT36">
        <v>0</v>
      </c>
      <c r="DU36">
        <v>0</v>
      </c>
      <c r="DV36">
        <v>0</v>
      </c>
      <c r="DW36">
        <v>0</v>
      </c>
      <c r="DX36">
        <v>0</v>
      </c>
      <c r="DY36">
        <v>7</v>
      </c>
      <c r="DZ36">
        <v>28</v>
      </c>
      <c r="EA36">
        <v>1</v>
      </c>
      <c r="EB36" t="s">
        <v>725</v>
      </c>
      <c r="EC36">
        <v>118</v>
      </c>
      <c r="ED36">
        <v>31</v>
      </c>
      <c r="EE36">
        <v>32</v>
      </c>
      <c r="EF36">
        <v>9</v>
      </c>
      <c r="EG36">
        <v>31</v>
      </c>
      <c r="EH36" t="s">
        <v>810</v>
      </c>
      <c r="EI36" t="s">
        <v>914</v>
      </c>
      <c r="EJ36" t="s">
        <v>915</v>
      </c>
      <c r="EK36" t="s">
        <v>1139</v>
      </c>
      <c r="EL36" t="s">
        <v>1140</v>
      </c>
      <c r="EM36" t="s">
        <v>1141</v>
      </c>
      <c r="EO36" t="s">
        <v>1142</v>
      </c>
      <c r="EP36" t="s">
        <v>184</v>
      </c>
      <c r="EQ36" t="s">
        <v>185</v>
      </c>
      <c r="ES36" t="s">
        <v>245</v>
      </c>
      <c r="ET36" t="s">
        <v>246</v>
      </c>
      <c r="EU36" t="s">
        <v>247</v>
      </c>
      <c r="EV36" s="8">
        <v>44228</v>
      </c>
      <c r="EW36">
        <v>2019</v>
      </c>
      <c r="EX36">
        <v>20</v>
      </c>
      <c r="EY36">
        <v>3</v>
      </c>
      <c r="FA36">
        <v>10</v>
      </c>
      <c r="FB36" t="s">
        <v>143</v>
      </c>
      <c r="FC36" t="s">
        <v>143</v>
      </c>
      <c r="FD36" t="s">
        <v>1477</v>
      </c>
      <c r="FE36">
        <v>30833953</v>
      </c>
    </row>
    <row r="37" spans="1:161">
      <c r="A37" t="s">
        <v>437</v>
      </c>
      <c r="B37" t="s">
        <v>358</v>
      </c>
      <c r="C37" t="s">
        <v>551</v>
      </c>
      <c r="D37" t="s">
        <v>504</v>
      </c>
      <c r="E37">
        <v>2019</v>
      </c>
      <c r="F37" t="s">
        <v>640</v>
      </c>
      <c r="G37" s="15" t="s">
        <v>1586</v>
      </c>
      <c r="H37" s="15" t="s">
        <v>1587</v>
      </c>
      <c r="I37" s="16">
        <v>3</v>
      </c>
      <c r="J37" s="25">
        <v>0</v>
      </c>
      <c r="K37" s="25">
        <v>0</v>
      </c>
      <c r="L37" s="25">
        <v>0</v>
      </c>
      <c r="M37" s="11">
        <v>0</v>
      </c>
      <c r="N37" s="11">
        <v>0</v>
      </c>
      <c r="O37" s="11">
        <v>1</v>
      </c>
      <c r="P37" s="11">
        <v>0</v>
      </c>
      <c r="Q37" s="11">
        <v>1</v>
      </c>
      <c r="R37" s="11">
        <v>0</v>
      </c>
      <c r="S37" s="11">
        <v>0</v>
      </c>
      <c r="T37" s="11">
        <v>0</v>
      </c>
      <c r="U37" s="11">
        <v>1</v>
      </c>
      <c r="V37" s="11">
        <v>0</v>
      </c>
      <c r="W37" s="11">
        <v>0</v>
      </c>
      <c r="X37" s="11">
        <v>0</v>
      </c>
      <c r="Y37" s="11">
        <v>0</v>
      </c>
      <c r="Z37" s="11">
        <v>1</v>
      </c>
      <c r="AA37" s="11">
        <v>0</v>
      </c>
      <c r="AB37" s="11">
        <v>0</v>
      </c>
      <c r="AC37" s="11">
        <v>0</v>
      </c>
      <c r="AD37" s="11">
        <v>0</v>
      </c>
      <c r="AE37" s="11">
        <v>0</v>
      </c>
      <c r="AF37" s="11">
        <v>0</v>
      </c>
      <c r="AG37" s="11">
        <v>0</v>
      </c>
      <c r="AH37" s="11">
        <v>0</v>
      </c>
      <c r="AI37" s="11">
        <v>0</v>
      </c>
      <c r="AJ37" s="11">
        <v>0</v>
      </c>
      <c r="AK37" s="11">
        <v>0</v>
      </c>
      <c r="AL37" s="11">
        <v>0</v>
      </c>
      <c r="AM37" s="11">
        <v>0</v>
      </c>
      <c r="AN37" s="11">
        <v>0</v>
      </c>
      <c r="AO37" s="11">
        <v>0</v>
      </c>
      <c r="AP37" s="11">
        <v>0</v>
      </c>
      <c r="AQ37" s="11">
        <v>0</v>
      </c>
      <c r="AR37" s="11">
        <v>0</v>
      </c>
      <c r="AS37" s="11">
        <v>0</v>
      </c>
      <c r="AT37" s="11">
        <v>0</v>
      </c>
      <c r="AU37" s="11">
        <v>0</v>
      </c>
      <c r="AV37" s="11">
        <v>0</v>
      </c>
      <c r="AW37" s="11">
        <v>0</v>
      </c>
      <c r="AX37" s="11">
        <v>0</v>
      </c>
      <c r="AY37" s="11">
        <v>0</v>
      </c>
      <c r="AZ37" s="11">
        <v>0</v>
      </c>
      <c r="BA37" s="11">
        <v>0</v>
      </c>
      <c r="BB37" s="11">
        <v>0</v>
      </c>
      <c r="BC37" s="11">
        <v>0</v>
      </c>
      <c r="BD37" s="11">
        <v>0</v>
      </c>
      <c r="BE37" s="11">
        <v>0</v>
      </c>
      <c r="BF37" s="11">
        <v>0</v>
      </c>
      <c r="BG37" s="11">
        <v>0</v>
      </c>
      <c r="BH37" s="11">
        <v>0</v>
      </c>
      <c r="BI37" s="11">
        <v>0</v>
      </c>
      <c r="BJ37" s="11">
        <v>0</v>
      </c>
      <c r="BK37" s="11">
        <v>0</v>
      </c>
      <c r="BL37" s="11">
        <v>0</v>
      </c>
      <c r="BM37" s="11">
        <v>0</v>
      </c>
      <c r="BN37" s="11">
        <v>0</v>
      </c>
      <c r="BO37" s="11">
        <v>0</v>
      </c>
      <c r="BP37" s="11">
        <v>0</v>
      </c>
      <c r="BQ37" s="11">
        <v>0</v>
      </c>
      <c r="BR37" s="11">
        <v>0</v>
      </c>
      <c r="BS37" s="11">
        <v>0</v>
      </c>
      <c r="BT37" s="11">
        <v>0</v>
      </c>
      <c r="BU37" s="32">
        <f t="shared" si="0"/>
        <v>0</v>
      </c>
      <c r="BV37" s="32">
        <f t="shared" si="1"/>
        <v>0</v>
      </c>
      <c r="BW37" s="32">
        <f t="shared" si="2"/>
        <v>0</v>
      </c>
      <c r="BX37" s="32">
        <f t="shared" si="3"/>
        <v>0</v>
      </c>
      <c r="BY37" s="32">
        <f t="shared" si="4"/>
        <v>0</v>
      </c>
      <c r="BZ37" s="32">
        <f t="shared" si="5"/>
        <v>0</v>
      </c>
      <c r="CA37" s="32">
        <f t="shared" si="6"/>
        <v>0</v>
      </c>
      <c r="CB37" s="32">
        <f t="shared" si="7"/>
        <v>0</v>
      </c>
      <c r="CC37" s="32">
        <f t="shared" si="8"/>
        <v>0</v>
      </c>
      <c r="CD37" s="32">
        <f t="shared" si="9"/>
        <v>0</v>
      </c>
      <c r="CE37" s="32">
        <f t="shared" si="10"/>
        <v>0</v>
      </c>
      <c r="CF37" s="32">
        <f t="shared" si="11"/>
        <v>0</v>
      </c>
      <c r="CG37" s="32">
        <f t="shared" si="12"/>
        <v>0</v>
      </c>
      <c r="CH37" s="32">
        <f t="shared" si="13"/>
        <v>0</v>
      </c>
      <c r="CI37" s="32">
        <f t="shared" si="14"/>
        <v>0</v>
      </c>
      <c r="CJ37" s="32">
        <f t="shared" si="15"/>
        <v>0</v>
      </c>
      <c r="CK37" s="22">
        <v>0</v>
      </c>
      <c r="CL37" s="22">
        <v>0</v>
      </c>
      <c r="CM37" s="22">
        <v>0</v>
      </c>
      <c r="CN37" s="22">
        <v>0</v>
      </c>
      <c r="CO37" s="22">
        <v>0</v>
      </c>
      <c r="CP37" s="19">
        <v>0</v>
      </c>
      <c r="CQ37" s="19">
        <v>0</v>
      </c>
      <c r="CR37" s="19">
        <v>1</v>
      </c>
      <c r="CS37" s="19">
        <v>0</v>
      </c>
      <c r="CT37" s="19">
        <v>0</v>
      </c>
      <c r="CU37" s="19">
        <v>0</v>
      </c>
      <c r="CV37" s="19">
        <v>0</v>
      </c>
      <c r="CW37">
        <v>16</v>
      </c>
      <c r="CX37">
        <v>5.33</v>
      </c>
      <c r="CY37">
        <v>0</v>
      </c>
      <c r="CZ37">
        <v>0</v>
      </c>
      <c r="DA37">
        <v>0</v>
      </c>
      <c r="DB37">
        <v>0</v>
      </c>
      <c r="DC37">
        <v>0</v>
      </c>
      <c r="DD37">
        <v>0</v>
      </c>
      <c r="DE37">
        <v>0</v>
      </c>
      <c r="DF37">
        <v>0</v>
      </c>
      <c r="DG37">
        <v>0</v>
      </c>
      <c r="DH37">
        <v>0</v>
      </c>
      <c r="DI37">
        <v>0</v>
      </c>
      <c r="DJ37">
        <v>0</v>
      </c>
      <c r="DK37">
        <v>0</v>
      </c>
      <c r="DL37">
        <v>0</v>
      </c>
      <c r="DM37">
        <v>0</v>
      </c>
      <c r="DN37">
        <v>0</v>
      </c>
      <c r="DO37">
        <v>0</v>
      </c>
      <c r="DP37">
        <v>0</v>
      </c>
      <c r="DQ37">
        <v>0</v>
      </c>
      <c r="DR37">
        <v>0</v>
      </c>
      <c r="DS37">
        <v>0</v>
      </c>
      <c r="DT37">
        <v>0</v>
      </c>
      <c r="DU37">
        <v>0</v>
      </c>
      <c r="DV37">
        <v>0</v>
      </c>
      <c r="DW37">
        <v>0</v>
      </c>
      <c r="DX37">
        <v>0</v>
      </c>
      <c r="DY37">
        <v>4</v>
      </c>
      <c r="DZ37">
        <v>10</v>
      </c>
      <c r="EA37">
        <v>2</v>
      </c>
      <c r="EB37" t="s">
        <v>726</v>
      </c>
      <c r="EC37">
        <v>73</v>
      </c>
      <c r="ED37">
        <v>9</v>
      </c>
      <c r="EE37">
        <v>9</v>
      </c>
      <c r="EF37">
        <v>5</v>
      </c>
      <c r="EG37">
        <v>55</v>
      </c>
      <c r="EH37" t="s">
        <v>811</v>
      </c>
      <c r="EI37" t="s">
        <v>916</v>
      </c>
      <c r="EJ37" t="s">
        <v>917</v>
      </c>
      <c r="EK37" t="s">
        <v>1143</v>
      </c>
      <c r="EL37" t="s">
        <v>1144</v>
      </c>
      <c r="EM37" t="s">
        <v>1145</v>
      </c>
      <c r="EN37" t="s">
        <v>1146</v>
      </c>
      <c r="EO37" t="s">
        <v>1147</v>
      </c>
      <c r="EP37" t="s">
        <v>232</v>
      </c>
      <c r="EQ37" t="s">
        <v>233</v>
      </c>
      <c r="ER37" t="s">
        <v>1323</v>
      </c>
      <c r="ES37" t="s">
        <v>1324</v>
      </c>
      <c r="ET37" t="s">
        <v>1366</v>
      </c>
      <c r="EU37" t="s">
        <v>1367</v>
      </c>
      <c r="EV37" s="8">
        <v>44228</v>
      </c>
      <c r="EW37">
        <v>2019</v>
      </c>
      <c r="EX37">
        <v>299</v>
      </c>
      <c r="FA37">
        <v>18</v>
      </c>
      <c r="FB37" t="s">
        <v>1397</v>
      </c>
      <c r="FC37" t="s">
        <v>1398</v>
      </c>
      <c r="FD37" t="s">
        <v>1478</v>
      </c>
      <c r="FE37">
        <v>30736409</v>
      </c>
    </row>
    <row r="38" spans="1:161">
      <c r="A38" t="s">
        <v>438</v>
      </c>
      <c r="B38" t="s">
        <v>348</v>
      </c>
      <c r="C38" t="s">
        <v>552</v>
      </c>
      <c r="D38" t="s">
        <v>248</v>
      </c>
      <c r="E38">
        <v>2019</v>
      </c>
      <c r="F38" t="s">
        <v>641</v>
      </c>
      <c r="G38" s="15" t="e">
        <v>#VALUE!</v>
      </c>
      <c r="H38" s="15" t="e">
        <v>#VALUE!</v>
      </c>
      <c r="I38" s="16">
        <v>1</v>
      </c>
      <c r="J38" s="25">
        <v>0</v>
      </c>
      <c r="K38" s="25">
        <v>0</v>
      </c>
      <c r="L38" s="25">
        <v>0</v>
      </c>
      <c r="M38" s="11">
        <v>1</v>
      </c>
      <c r="N38" s="11">
        <v>1</v>
      </c>
      <c r="O38" s="11">
        <v>0</v>
      </c>
      <c r="P38" s="11">
        <v>0</v>
      </c>
      <c r="Q38" s="11">
        <v>0</v>
      </c>
      <c r="R38" s="11">
        <v>0</v>
      </c>
      <c r="S38" s="11">
        <v>0</v>
      </c>
      <c r="T38" s="11">
        <v>0</v>
      </c>
      <c r="U38" s="11">
        <v>0</v>
      </c>
      <c r="V38" s="11">
        <v>0</v>
      </c>
      <c r="W38" s="11">
        <v>0</v>
      </c>
      <c r="X38" s="11">
        <v>0</v>
      </c>
      <c r="Y38" s="11">
        <v>1</v>
      </c>
      <c r="Z38" s="11">
        <v>0</v>
      </c>
      <c r="AA38" s="11">
        <v>0</v>
      </c>
      <c r="AB38" s="11">
        <v>0</v>
      </c>
      <c r="AC38" s="11">
        <v>0</v>
      </c>
      <c r="AD38" s="11">
        <v>0</v>
      </c>
      <c r="AE38" s="11">
        <v>0</v>
      </c>
      <c r="AF38" s="11">
        <v>0</v>
      </c>
      <c r="AG38" s="11">
        <v>0</v>
      </c>
      <c r="AH38" s="11">
        <v>0</v>
      </c>
      <c r="AI38" s="11">
        <v>0</v>
      </c>
      <c r="AJ38" s="11">
        <v>0</v>
      </c>
      <c r="AK38" s="11">
        <v>0</v>
      </c>
      <c r="AL38" s="11">
        <v>0</v>
      </c>
      <c r="AM38" s="11">
        <v>0</v>
      </c>
      <c r="AN38" s="11">
        <v>0</v>
      </c>
      <c r="AO38" s="11">
        <v>0</v>
      </c>
      <c r="AP38" s="11">
        <v>0</v>
      </c>
      <c r="AQ38" s="11">
        <v>0</v>
      </c>
      <c r="AR38" s="11">
        <v>0</v>
      </c>
      <c r="AS38" s="11">
        <v>0</v>
      </c>
      <c r="AT38" s="11">
        <v>0</v>
      </c>
      <c r="AU38" s="11">
        <v>0</v>
      </c>
      <c r="AV38" s="11">
        <v>1</v>
      </c>
      <c r="AW38" s="11">
        <v>0</v>
      </c>
      <c r="AX38" s="11">
        <v>1</v>
      </c>
      <c r="AY38" s="11">
        <v>0</v>
      </c>
      <c r="AZ38" s="11">
        <v>1</v>
      </c>
      <c r="BA38" s="11">
        <v>0</v>
      </c>
      <c r="BB38" s="11">
        <v>1</v>
      </c>
      <c r="BC38" s="11">
        <v>0</v>
      </c>
      <c r="BD38" s="11">
        <v>0</v>
      </c>
      <c r="BE38" s="11">
        <v>0</v>
      </c>
      <c r="BF38" s="11">
        <v>0</v>
      </c>
      <c r="BG38" s="11">
        <v>0</v>
      </c>
      <c r="BH38" s="11">
        <v>0</v>
      </c>
      <c r="BI38" s="11">
        <v>0</v>
      </c>
      <c r="BJ38" s="11">
        <v>0</v>
      </c>
      <c r="BK38" s="11">
        <v>0</v>
      </c>
      <c r="BL38" s="11">
        <v>0</v>
      </c>
      <c r="BM38" s="11">
        <v>0</v>
      </c>
      <c r="BN38" s="11">
        <v>1</v>
      </c>
      <c r="BO38" s="11">
        <v>0</v>
      </c>
      <c r="BP38" s="11">
        <v>0</v>
      </c>
      <c r="BQ38" s="11">
        <v>0</v>
      </c>
      <c r="BR38" s="11">
        <v>0</v>
      </c>
      <c r="BS38" s="11">
        <v>1</v>
      </c>
      <c r="BT38" s="11">
        <v>0</v>
      </c>
      <c r="BU38" s="32">
        <f t="shared" si="0"/>
        <v>0</v>
      </c>
      <c r="BV38" s="32">
        <f t="shared" si="1"/>
        <v>0</v>
      </c>
      <c r="BW38" s="32">
        <f t="shared" si="2"/>
        <v>0</v>
      </c>
      <c r="BX38" s="32">
        <f t="shared" si="3"/>
        <v>0</v>
      </c>
      <c r="BY38" s="32">
        <f t="shared" si="4"/>
        <v>0</v>
      </c>
      <c r="BZ38" s="32">
        <f t="shared" si="5"/>
        <v>0</v>
      </c>
      <c r="CA38" s="32">
        <f t="shared" si="6"/>
        <v>0</v>
      </c>
      <c r="CB38" s="32">
        <f t="shared" si="7"/>
        <v>0</v>
      </c>
      <c r="CC38" s="32">
        <f t="shared" si="8"/>
        <v>0</v>
      </c>
      <c r="CD38" s="32">
        <f t="shared" si="9"/>
        <v>0</v>
      </c>
      <c r="CE38" s="32">
        <f t="shared" si="10"/>
        <v>0</v>
      </c>
      <c r="CF38" s="32">
        <f t="shared" si="11"/>
        <v>0</v>
      </c>
      <c r="CG38" s="32">
        <f t="shared" si="12"/>
        <v>0</v>
      </c>
      <c r="CH38" s="32">
        <f t="shared" si="13"/>
        <v>0</v>
      </c>
      <c r="CI38" s="32">
        <f t="shared" si="14"/>
        <v>0</v>
      </c>
      <c r="CJ38" s="32">
        <f t="shared" si="15"/>
        <v>0</v>
      </c>
      <c r="CK38" s="22">
        <v>0</v>
      </c>
      <c r="CL38" s="22">
        <v>0</v>
      </c>
      <c r="CM38" s="22">
        <v>0</v>
      </c>
      <c r="CN38" s="22">
        <v>0</v>
      </c>
      <c r="CO38" s="22">
        <v>0</v>
      </c>
      <c r="CP38" s="19">
        <v>0</v>
      </c>
      <c r="CQ38" s="19">
        <v>0</v>
      </c>
      <c r="CR38" s="19">
        <v>1</v>
      </c>
      <c r="CS38" s="19">
        <v>1</v>
      </c>
      <c r="CT38" s="19">
        <v>0</v>
      </c>
      <c r="CU38" s="19">
        <v>0</v>
      </c>
      <c r="CV38" s="19">
        <v>0</v>
      </c>
      <c r="CW38">
        <v>5</v>
      </c>
      <c r="CX38">
        <v>1.67</v>
      </c>
      <c r="CY38">
        <v>0</v>
      </c>
      <c r="CZ38">
        <v>0</v>
      </c>
      <c r="DA38">
        <v>0</v>
      </c>
      <c r="DB38">
        <v>0</v>
      </c>
      <c r="DC38">
        <v>0</v>
      </c>
      <c r="DD38">
        <v>0</v>
      </c>
      <c r="DE38">
        <v>0</v>
      </c>
      <c r="DF38">
        <v>0</v>
      </c>
      <c r="DG38">
        <v>0</v>
      </c>
      <c r="DH38">
        <v>0</v>
      </c>
      <c r="DI38">
        <v>0</v>
      </c>
      <c r="DJ38">
        <v>0</v>
      </c>
      <c r="DK38">
        <v>0</v>
      </c>
      <c r="DL38">
        <v>0</v>
      </c>
      <c r="DM38">
        <v>0</v>
      </c>
      <c r="DN38">
        <v>0</v>
      </c>
      <c r="DO38">
        <v>0</v>
      </c>
      <c r="DP38">
        <v>0</v>
      </c>
      <c r="DQ38">
        <v>0</v>
      </c>
      <c r="DR38">
        <v>0</v>
      </c>
      <c r="DS38">
        <v>0</v>
      </c>
      <c r="DT38">
        <v>0</v>
      </c>
      <c r="DU38">
        <v>0</v>
      </c>
      <c r="DV38">
        <v>0</v>
      </c>
      <c r="DW38">
        <v>0</v>
      </c>
      <c r="DX38">
        <v>0</v>
      </c>
      <c r="DY38">
        <v>0</v>
      </c>
      <c r="DZ38">
        <v>4</v>
      </c>
      <c r="EA38">
        <v>1</v>
      </c>
      <c r="EB38" t="s">
        <v>727</v>
      </c>
      <c r="EC38">
        <v>137</v>
      </c>
      <c r="ED38">
        <v>29</v>
      </c>
      <c r="EE38">
        <v>30</v>
      </c>
      <c r="EF38">
        <v>13</v>
      </c>
      <c r="EG38">
        <v>92</v>
      </c>
      <c r="EH38" t="s">
        <v>200</v>
      </c>
      <c r="EI38" t="s">
        <v>918</v>
      </c>
      <c r="EJ38" t="s">
        <v>919</v>
      </c>
      <c r="EK38" t="s">
        <v>1105</v>
      </c>
      <c r="EL38" t="s">
        <v>1106</v>
      </c>
      <c r="EM38" t="s">
        <v>320</v>
      </c>
      <c r="EP38" t="s">
        <v>197</v>
      </c>
      <c r="EQ38" t="s">
        <v>198</v>
      </c>
      <c r="ER38" t="s">
        <v>249</v>
      </c>
      <c r="ES38" t="s">
        <v>250</v>
      </c>
      <c r="ET38" t="s">
        <v>251</v>
      </c>
      <c r="EU38" t="s">
        <v>252</v>
      </c>
      <c r="EV38" s="8">
        <v>44197</v>
      </c>
      <c r="EW38">
        <v>2019</v>
      </c>
      <c r="EX38">
        <v>82</v>
      </c>
      <c r="FA38">
        <v>5</v>
      </c>
      <c r="FB38" t="s">
        <v>1418</v>
      </c>
      <c r="FC38" t="s">
        <v>1418</v>
      </c>
      <c r="FD38" t="s">
        <v>1479</v>
      </c>
      <c r="FE38">
        <v>30553720</v>
      </c>
    </row>
    <row r="39" spans="1:161">
      <c r="A39" t="s">
        <v>439</v>
      </c>
      <c r="B39" t="s">
        <v>330</v>
      </c>
      <c r="C39" t="s">
        <v>553</v>
      </c>
      <c r="D39" t="s">
        <v>493</v>
      </c>
      <c r="E39">
        <v>2019</v>
      </c>
      <c r="F39" t="s">
        <v>642</v>
      </c>
      <c r="G39" s="15" t="s">
        <v>1539</v>
      </c>
      <c r="H39" s="15" t="s">
        <v>1540</v>
      </c>
      <c r="I39" s="16">
        <v>2</v>
      </c>
      <c r="J39" s="25">
        <v>0</v>
      </c>
      <c r="K39" s="25">
        <v>1</v>
      </c>
      <c r="L39" s="25">
        <v>1</v>
      </c>
      <c r="M39" s="11">
        <v>0</v>
      </c>
      <c r="N39" s="11">
        <v>0</v>
      </c>
      <c r="O39" s="11">
        <v>0</v>
      </c>
      <c r="P39" s="11">
        <v>0</v>
      </c>
      <c r="Q39" s="11">
        <v>0</v>
      </c>
      <c r="R39" s="11">
        <v>0</v>
      </c>
      <c r="S39" s="11">
        <v>0</v>
      </c>
      <c r="T39" s="11">
        <v>0</v>
      </c>
      <c r="U39" s="11">
        <v>0</v>
      </c>
      <c r="V39" s="11">
        <v>1</v>
      </c>
      <c r="W39" s="11">
        <v>0</v>
      </c>
      <c r="X39" s="11">
        <v>1</v>
      </c>
      <c r="Y39" s="11">
        <v>1</v>
      </c>
      <c r="Z39" s="11">
        <v>1</v>
      </c>
      <c r="AA39" s="11">
        <v>0</v>
      </c>
      <c r="AB39" s="11">
        <v>0</v>
      </c>
      <c r="AC39" s="11">
        <v>0</v>
      </c>
      <c r="AD39" s="11">
        <v>0</v>
      </c>
      <c r="AE39" s="11">
        <v>0</v>
      </c>
      <c r="AF39" s="11">
        <v>0</v>
      </c>
      <c r="AG39" s="11">
        <v>0</v>
      </c>
      <c r="AH39" s="11">
        <v>0</v>
      </c>
      <c r="AI39" s="11">
        <v>1</v>
      </c>
      <c r="AJ39" s="11">
        <v>1</v>
      </c>
      <c r="AK39" s="11">
        <v>0</v>
      </c>
      <c r="AL39" s="11">
        <v>0</v>
      </c>
      <c r="AM39" s="11">
        <v>1</v>
      </c>
      <c r="AN39" s="11">
        <v>0</v>
      </c>
      <c r="AO39" s="11">
        <v>0</v>
      </c>
      <c r="AP39" s="11">
        <v>0</v>
      </c>
      <c r="AQ39" s="11">
        <v>0</v>
      </c>
      <c r="AR39" s="11">
        <v>0</v>
      </c>
      <c r="AS39" s="11">
        <v>0</v>
      </c>
      <c r="AT39" s="11">
        <v>0</v>
      </c>
      <c r="AU39" s="11">
        <v>0</v>
      </c>
      <c r="AV39" s="11">
        <v>0</v>
      </c>
      <c r="AW39" s="11">
        <v>1</v>
      </c>
      <c r="AX39" s="11">
        <v>0</v>
      </c>
      <c r="AY39" s="11">
        <v>0</v>
      </c>
      <c r="AZ39" s="11">
        <v>0</v>
      </c>
      <c r="BA39" s="11">
        <v>1</v>
      </c>
      <c r="BB39" s="11">
        <v>0</v>
      </c>
      <c r="BC39" s="11">
        <v>0</v>
      </c>
      <c r="BD39" s="11">
        <v>0</v>
      </c>
      <c r="BE39" s="11">
        <v>0</v>
      </c>
      <c r="BF39" s="11">
        <v>0</v>
      </c>
      <c r="BG39" s="11">
        <v>0</v>
      </c>
      <c r="BH39" s="11">
        <v>0</v>
      </c>
      <c r="BI39" s="11">
        <v>0</v>
      </c>
      <c r="BJ39" s="11">
        <v>0</v>
      </c>
      <c r="BK39" s="11">
        <v>0</v>
      </c>
      <c r="BL39" s="11">
        <v>0</v>
      </c>
      <c r="BM39" s="11">
        <v>0</v>
      </c>
      <c r="BN39" s="11">
        <v>0</v>
      </c>
      <c r="BO39" s="11">
        <v>0</v>
      </c>
      <c r="BP39" s="11">
        <v>0</v>
      </c>
      <c r="BQ39" s="11">
        <v>0</v>
      </c>
      <c r="BR39" s="11">
        <v>0</v>
      </c>
      <c r="BS39" s="11">
        <v>0</v>
      </c>
      <c r="BT39" s="11">
        <v>0</v>
      </c>
      <c r="BU39" s="32">
        <f>IF(OR(ISNUMBER( SEARCH("hydroxymelatonin",#REF!)), ISNUMBER( SEARCH("hydroxymelatonin",#REF!))),1,0)</f>
        <v>0</v>
      </c>
      <c r="BV39" s="32">
        <f>IF(OR(ISNUMBER( SEARCH("3-OHM",#REF!)),ISNUMBER( SEARCH("3-OHM",#REF!)),ISNUMBER( SEARCH("3-hydroxymelatonin",#REF!)), ISNUMBER( SEARCH("3-hydroxymelatonin",#REF!))),1,0)</f>
        <v>0</v>
      </c>
      <c r="BW39" s="32">
        <f>IF(OR(ISNUMBER( SEARCH("2-OHM",#REF!)),ISNUMBER( SEARCH("2-OHM",#REF!)),ISNUMBER( SEARCH("2-hydroxymelatonin",#REF!)), ISNUMBER( SEARCH("2-hydroxymelatonin",#REF!))),1,0)</f>
        <v>0</v>
      </c>
      <c r="BX39" s="32">
        <f>IF(OR(ISNUMBER( SEARCH("6-OHM",#REF!)),ISNUMBER( SEARCH("6-OHM",#REF!)),ISNUMBER( SEARCH("6-hydroxymelatonin",#REF!)), ISNUMBER( SEARCH("6-hydroxymelatonin",#REF!))),1,0)</f>
        <v>0</v>
      </c>
      <c r="BY39" s="32">
        <f>IF(OR(ISNUMBER( SEARCH("4-OHM",#REF!)),ISNUMBER( SEARCH("4-OHM",#REF!)),ISNUMBER( SEARCH("4-hydroxymelatonin",#REF!)), ISNUMBER( SEARCH("4-hydroxymelatonin",#REF!))),1,0)</f>
        <v>0</v>
      </c>
      <c r="BZ39" s="32">
        <f>IF(OR(ISNUMBER( SEARCH("cyclic hydroxymelatonin",#REF!)),ISNUMBER( SEARCH("cyclic hydroxmelatonin",#REF!)),ISNUMBER( SEARCH("cyclic 3-hydroxymelatonin",#REF!)), ISNUMBER( SEARCH("cyclic 3-hydroxymelatonin",#REF!))),1,0)</f>
        <v>0</v>
      </c>
      <c r="CA39" s="32">
        <f>IF(OR(ISNUMBER( SEARCH("melatonin glucoronate",#REF!)), ISNUMBER( SEARCH("melatonin glucoronate",#REF!))),1,0)</f>
        <v>0</v>
      </c>
      <c r="CB39" s="32">
        <f>IF(OR(ISNUMBER( SEARCH("AMIO",#REF!)),ISNUMBER( SEARCH("AMIO",#REF!)), ISNUMBER( SEARCH("2-acetamidoethyl-5methoxyindolin-2-one",#REF!)), ISNUMBER( SEARCH("2-acetamidoethyl-5methoxyindolin-2-one",#REF!))),1,0)</f>
        <v>0</v>
      </c>
      <c r="CC39" s="32">
        <f>IF(OR(ISNUMBER( SEARCH("AMK",#REF!)),ISNUMBER( SEARCH("AMK",#REF!)), ISNUMBER( SEARCH("N-acetyl-5-methoxykynuramine",#REF!)), ISNUMBER( SEARCH("N-acetyl-5-methoxykynuramine",#REF!))),1,0)</f>
        <v>0</v>
      </c>
      <c r="CD39" s="32">
        <f>IF(OR(ISNUMBER( SEARCH("AFMK",#REF!)),ISNUMBER( SEARCH("AFMK",#REF!)), ISNUMBER( SEARCH("N1-acetyl-N2-formyl-5-methoxykynuramine",#REF!)), ISNUMBER( SEARCH("N1-acetyl-N2-formyl-5-methoxykynuramine",#REF!))),1,0)</f>
        <v>0</v>
      </c>
      <c r="CE39" s="32">
        <f>IF(OR(ISNUMBER( SEARCH("2,3-dihydroxymelatonin",#REF!)), ISNUMBER( SEARCH("2,3-dihydroxymelatonin",#REF!))),1,0)</f>
        <v>0</v>
      </c>
      <c r="CF39" s="32">
        <f>IF(OR(ISNUMBER( SEARCH("5-MIAA",#REF!)),ISNUMBER( SEARCH("5-MIAA",#REF!)), ISNUMBER( SEARCH("5-methoxyindole-3-acetic acid",#REF!)), ISNUMBER( SEARCH("5-methoxyindole-3-acetic acid",#REF!))),1,0)</f>
        <v>0</v>
      </c>
      <c r="CG39" s="32">
        <f>IF(OR(ISNUMBER( SEARCH("5-ML",#REF!)),ISNUMBER( SEARCH("5-ML",#REF!)), ISNUMBER( SEARCH("5-methoxytryptophol",#REF!)), ISNUMBER( SEARCH("5-methoxytryptophol",#REF!))),1,0)</f>
        <v>0</v>
      </c>
      <c r="CH39" s="32">
        <f>IF(OR(ISNUMBER( SEARCH("5-MT",#REF!)),ISNUMBER( SEARCH("5-MT",#REF!)), ISNUMBER( SEARCH("5-methoxytryptamine",#REF!)), ISNUMBER( SEARCH("2-acetamidoethyl-5methoxyindolin-2-one",#REF!))),1,0)</f>
        <v>0</v>
      </c>
      <c r="CI39" s="32">
        <f>IF(OR(ISNUMBER( SEARCH("5-methoxy-1H-indole-3-carbaldehyde",#REF!)), ISNUMBER( SEARCH("5-methoxy-1H-indole-3-carbaldehyde",#REF!))),1,0)</f>
        <v>0</v>
      </c>
      <c r="CJ39" s="32">
        <f>IF(OR(ISNUMBER( SEARCH("conjugate",#REF!)), ISNUMBER( SEARCH("conjugate",#REF!))),1,0)</f>
        <v>0</v>
      </c>
      <c r="CK39" s="22">
        <v>0</v>
      </c>
      <c r="CL39" s="22">
        <v>0</v>
      </c>
      <c r="CM39" s="22">
        <v>0</v>
      </c>
      <c r="CN39" s="22">
        <v>0</v>
      </c>
      <c r="CO39" s="22">
        <v>0</v>
      </c>
      <c r="CP39" s="19">
        <v>0</v>
      </c>
      <c r="CQ39" s="19">
        <v>0</v>
      </c>
      <c r="CR39" s="19">
        <v>0</v>
      </c>
      <c r="CS39" s="19">
        <v>0</v>
      </c>
      <c r="CT39" s="19">
        <v>0</v>
      </c>
      <c r="CU39" s="19">
        <v>0</v>
      </c>
      <c r="CV39" s="19">
        <v>0</v>
      </c>
      <c r="CW39">
        <v>26</v>
      </c>
      <c r="CX39">
        <v>8.67</v>
      </c>
      <c r="CY39">
        <v>0</v>
      </c>
      <c r="CZ39">
        <v>0</v>
      </c>
      <c r="DA39">
        <v>0</v>
      </c>
      <c r="DB39">
        <v>0</v>
      </c>
      <c r="DC39">
        <v>0</v>
      </c>
      <c r="DD39">
        <v>0</v>
      </c>
      <c r="DE39">
        <v>0</v>
      </c>
      <c r="DF39">
        <v>0</v>
      </c>
      <c r="DG39">
        <v>0</v>
      </c>
      <c r="DH39">
        <v>0</v>
      </c>
      <c r="DI39">
        <v>0</v>
      </c>
      <c r="DJ39">
        <v>0</v>
      </c>
      <c r="DK39">
        <v>0</v>
      </c>
      <c r="DL39">
        <v>0</v>
      </c>
      <c r="DM39">
        <v>0</v>
      </c>
      <c r="DN39">
        <v>0</v>
      </c>
      <c r="DO39">
        <v>0</v>
      </c>
      <c r="DP39">
        <v>0</v>
      </c>
      <c r="DQ39">
        <v>0</v>
      </c>
      <c r="DR39">
        <v>0</v>
      </c>
      <c r="DS39">
        <v>0</v>
      </c>
      <c r="DT39">
        <v>0</v>
      </c>
      <c r="DU39">
        <v>0</v>
      </c>
      <c r="DV39">
        <v>0</v>
      </c>
      <c r="DW39">
        <v>0</v>
      </c>
      <c r="DX39">
        <v>0</v>
      </c>
      <c r="DY39">
        <v>3</v>
      </c>
      <c r="DZ39">
        <v>21</v>
      </c>
      <c r="EA39">
        <v>2</v>
      </c>
      <c r="EB39" t="s">
        <v>728</v>
      </c>
      <c r="EC39">
        <v>86</v>
      </c>
      <c r="ED39">
        <v>103</v>
      </c>
      <c r="EE39">
        <v>105</v>
      </c>
      <c r="EF39">
        <v>42</v>
      </c>
      <c r="EG39">
        <v>217</v>
      </c>
      <c r="EH39" t="s">
        <v>152</v>
      </c>
      <c r="EJ39" t="s">
        <v>920</v>
      </c>
      <c r="EK39" t="s">
        <v>1099</v>
      </c>
      <c r="EL39" t="s">
        <v>1089</v>
      </c>
      <c r="EM39" t="s">
        <v>144</v>
      </c>
      <c r="EN39" t="s">
        <v>150</v>
      </c>
      <c r="EO39" t="s">
        <v>151</v>
      </c>
      <c r="EP39" t="s">
        <v>1295</v>
      </c>
      <c r="EQ39" t="s">
        <v>220</v>
      </c>
      <c r="ER39" t="s">
        <v>1307</v>
      </c>
      <c r="ES39" t="s">
        <v>1308</v>
      </c>
      <c r="ET39" t="s">
        <v>1345</v>
      </c>
      <c r="EU39" t="s">
        <v>1346</v>
      </c>
      <c r="EV39" t="s">
        <v>120</v>
      </c>
      <c r="EW39">
        <v>2019</v>
      </c>
      <c r="EX39">
        <v>24</v>
      </c>
      <c r="EY39">
        <v>1</v>
      </c>
      <c r="FA39">
        <v>10</v>
      </c>
      <c r="FB39" t="s">
        <v>1419</v>
      </c>
      <c r="FC39" t="s">
        <v>1419</v>
      </c>
      <c r="FD39" t="s">
        <v>1480</v>
      </c>
      <c r="FE39">
        <v>30465876</v>
      </c>
    </row>
    <row r="40" spans="1:161">
      <c r="A40" t="s">
        <v>440</v>
      </c>
      <c r="B40" t="s">
        <v>348</v>
      </c>
      <c r="C40" t="s">
        <v>554</v>
      </c>
      <c r="D40" t="s">
        <v>210</v>
      </c>
      <c r="E40">
        <v>2018</v>
      </c>
      <c r="F40" t="s">
        <v>643</v>
      </c>
      <c r="G40" s="15" t="e">
        <v>#VALUE!</v>
      </c>
      <c r="H40" s="15" t="e">
        <v>#VALUE!</v>
      </c>
      <c r="I40" s="16">
        <v>1</v>
      </c>
      <c r="J40" s="25">
        <v>0</v>
      </c>
      <c r="K40" s="25">
        <v>0</v>
      </c>
      <c r="L40" s="25">
        <v>0</v>
      </c>
      <c r="M40" s="11">
        <v>0</v>
      </c>
      <c r="N40" s="11">
        <v>1</v>
      </c>
      <c r="O40" s="11">
        <v>0</v>
      </c>
      <c r="P40" s="11">
        <v>0</v>
      </c>
      <c r="Q40" s="11">
        <v>0</v>
      </c>
      <c r="R40" s="11">
        <v>0</v>
      </c>
      <c r="S40" s="11">
        <v>0</v>
      </c>
      <c r="T40" s="11">
        <v>0</v>
      </c>
      <c r="U40" s="11">
        <v>0</v>
      </c>
      <c r="V40" s="11">
        <v>0</v>
      </c>
      <c r="W40" s="11">
        <v>0</v>
      </c>
      <c r="X40" s="11">
        <v>0</v>
      </c>
      <c r="Y40" s="11">
        <v>1</v>
      </c>
      <c r="Z40" s="11">
        <v>1</v>
      </c>
      <c r="AA40" s="11">
        <v>0</v>
      </c>
      <c r="AB40" s="11">
        <v>0</v>
      </c>
      <c r="AC40" s="11">
        <v>0</v>
      </c>
      <c r="AD40" s="11">
        <v>0</v>
      </c>
      <c r="AE40" s="11">
        <v>0</v>
      </c>
      <c r="AF40" s="11">
        <v>0</v>
      </c>
      <c r="AG40" s="11">
        <v>0</v>
      </c>
      <c r="AH40" s="11">
        <v>0</v>
      </c>
      <c r="AI40" s="11">
        <v>1</v>
      </c>
      <c r="AJ40" s="11">
        <v>1</v>
      </c>
      <c r="AK40" s="11">
        <v>0</v>
      </c>
      <c r="AL40" s="11">
        <v>0</v>
      </c>
      <c r="AM40" s="11">
        <v>1</v>
      </c>
      <c r="AN40" s="11">
        <v>0</v>
      </c>
      <c r="AO40" s="11">
        <v>0</v>
      </c>
      <c r="AP40" s="11">
        <v>0</v>
      </c>
      <c r="AQ40" s="11">
        <v>0</v>
      </c>
      <c r="AR40" s="11">
        <v>0</v>
      </c>
      <c r="AS40" s="11">
        <v>0</v>
      </c>
      <c r="AT40" s="11">
        <v>1</v>
      </c>
      <c r="AU40" s="11">
        <v>0</v>
      </c>
      <c r="AV40" s="11">
        <v>1</v>
      </c>
      <c r="AW40" s="11">
        <v>0</v>
      </c>
      <c r="AX40" s="11">
        <v>1</v>
      </c>
      <c r="AY40" s="11">
        <v>0</v>
      </c>
      <c r="AZ40" s="11">
        <v>1</v>
      </c>
      <c r="BA40" s="11">
        <v>1</v>
      </c>
      <c r="BB40" s="11">
        <v>1</v>
      </c>
      <c r="BC40" s="11">
        <v>0</v>
      </c>
      <c r="BD40" s="11">
        <v>1</v>
      </c>
      <c r="BE40" s="11">
        <v>1</v>
      </c>
      <c r="BF40" s="11">
        <v>1</v>
      </c>
      <c r="BG40" s="11">
        <v>1</v>
      </c>
      <c r="BH40" s="11">
        <v>0</v>
      </c>
      <c r="BI40" s="11">
        <v>0</v>
      </c>
      <c r="BJ40" s="11">
        <v>1</v>
      </c>
      <c r="BK40" s="11">
        <v>1</v>
      </c>
      <c r="BL40" s="11">
        <v>1</v>
      </c>
      <c r="BM40" s="11">
        <v>0</v>
      </c>
      <c r="BN40" s="11">
        <v>1</v>
      </c>
      <c r="BO40" s="11">
        <v>0</v>
      </c>
      <c r="BP40" s="11">
        <v>0</v>
      </c>
      <c r="BQ40" s="11">
        <v>0</v>
      </c>
      <c r="BR40" s="11">
        <v>0</v>
      </c>
      <c r="BS40" s="11">
        <v>0</v>
      </c>
      <c r="BT40" s="11">
        <v>0</v>
      </c>
      <c r="BU40" s="32">
        <f t="shared" si="0"/>
        <v>0</v>
      </c>
      <c r="BV40" s="32">
        <f t="shared" si="1"/>
        <v>0</v>
      </c>
      <c r="BW40" s="32">
        <f t="shared" si="2"/>
        <v>0</v>
      </c>
      <c r="BX40" s="32">
        <f t="shared" si="3"/>
        <v>0</v>
      </c>
      <c r="BY40" s="32">
        <f t="shared" si="4"/>
        <v>0</v>
      </c>
      <c r="BZ40" s="32">
        <f t="shared" si="5"/>
        <v>0</v>
      </c>
      <c r="CA40" s="32">
        <f t="shared" si="6"/>
        <v>0</v>
      </c>
      <c r="CB40" s="32">
        <f t="shared" si="7"/>
        <v>0</v>
      </c>
      <c r="CC40" s="32">
        <f t="shared" si="8"/>
        <v>0</v>
      </c>
      <c r="CD40" s="32">
        <f t="shared" si="9"/>
        <v>0</v>
      </c>
      <c r="CE40" s="32">
        <f t="shared" si="10"/>
        <v>0</v>
      </c>
      <c r="CF40" s="32">
        <f t="shared" si="11"/>
        <v>0</v>
      </c>
      <c r="CG40" s="32">
        <f t="shared" si="12"/>
        <v>0</v>
      </c>
      <c r="CH40" s="32">
        <f t="shared" si="13"/>
        <v>0</v>
      </c>
      <c r="CI40" s="32">
        <f t="shared" si="14"/>
        <v>0</v>
      </c>
      <c r="CJ40" s="32">
        <f t="shared" si="15"/>
        <v>0</v>
      </c>
      <c r="CK40" s="22">
        <v>0</v>
      </c>
      <c r="CL40" s="22">
        <v>0</v>
      </c>
      <c r="CM40" s="22">
        <v>0</v>
      </c>
      <c r="CN40" s="22">
        <v>0</v>
      </c>
      <c r="CO40" s="22">
        <v>0</v>
      </c>
      <c r="CP40" s="19">
        <v>0</v>
      </c>
      <c r="CQ40" s="19">
        <v>0</v>
      </c>
      <c r="CR40" s="19">
        <v>1</v>
      </c>
      <c r="CS40" s="19">
        <v>0</v>
      </c>
      <c r="CT40" s="19">
        <v>0</v>
      </c>
      <c r="CU40" s="19">
        <v>0</v>
      </c>
      <c r="CV40" s="19">
        <v>0</v>
      </c>
      <c r="CW40">
        <v>9</v>
      </c>
      <c r="CX40">
        <v>2.25</v>
      </c>
      <c r="CY40">
        <v>0</v>
      </c>
      <c r="CZ40">
        <v>0</v>
      </c>
      <c r="DA40">
        <v>0</v>
      </c>
      <c r="DB40">
        <v>0</v>
      </c>
      <c r="DC40">
        <v>0</v>
      </c>
      <c r="DD40">
        <v>0</v>
      </c>
      <c r="DE40">
        <v>0</v>
      </c>
      <c r="DF40">
        <v>0</v>
      </c>
      <c r="DG40">
        <v>0</v>
      </c>
      <c r="DH40">
        <v>0</v>
      </c>
      <c r="DI40">
        <v>0</v>
      </c>
      <c r="DJ40">
        <v>0</v>
      </c>
      <c r="DK40">
        <v>0</v>
      </c>
      <c r="DL40">
        <v>0</v>
      </c>
      <c r="DM40">
        <v>0</v>
      </c>
      <c r="DN40">
        <v>0</v>
      </c>
      <c r="DO40">
        <v>0</v>
      </c>
      <c r="DP40">
        <v>0</v>
      </c>
      <c r="DQ40">
        <v>0</v>
      </c>
      <c r="DR40">
        <v>0</v>
      </c>
      <c r="DS40">
        <v>0</v>
      </c>
      <c r="DT40">
        <v>0</v>
      </c>
      <c r="DU40">
        <v>0</v>
      </c>
      <c r="DV40">
        <v>0</v>
      </c>
      <c r="DW40">
        <v>0</v>
      </c>
      <c r="DX40">
        <v>0</v>
      </c>
      <c r="DY40">
        <v>4</v>
      </c>
      <c r="DZ40">
        <v>5</v>
      </c>
      <c r="EA40">
        <v>0</v>
      </c>
      <c r="EB40" t="s">
        <v>729</v>
      </c>
      <c r="EC40">
        <v>141</v>
      </c>
      <c r="ED40">
        <v>9</v>
      </c>
      <c r="EE40">
        <v>9</v>
      </c>
      <c r="EF40">
        <v>7</v>
      </c>
      <c r="EG40">
        <v>83</v>
      </c>
      <c r="EH40" t="s">
        <v>200</v>
      </c>
      <c r="EI40" t="s">
        <v>921</v>
      </c>
      <c r="EJ40" t="s">
        <v>922</v>
      </c>
      <c r="EK40" t="s">
        <v>1105</v>
      </c>
      <c r="EL40" t="s">
        <v>1106</v>
      </c>
      <c r="EM40" t="s">
        <v>320</v>
      </c>
      <c r="EP40" t="s">
        <v>211</v>
      </c>
      <c r="EQ40" t="s">
        <v>234</v>
      </c>
      <c r="ER40" t="s">
        <v>212</v>
      </c>
      <c r="ET40" t="s">
        <v>213</v>
      </c>
      <c r="EU40" t="s">
        <v>214</v>
      </c>
      <c r="EV40" t="s">
        <v>146</v>
      </c>
      <c r="EW40">
        <v>2018</v>
      </c>
      <c r="EX40">
        <v>132</v>
      </c>
      <c r="FA40">
        <v>34</v>
      </c>
      <c r="FB40" t="s">
        <v>1397</v>
      </c>
      <c r="FC40" t="s">
        <v>1398</v>
      </c>
      <c r="FD40" t="s">
        <v>1481</v>
      </c>
      <c r="FE40">
        <v>30563247</v>
      </c>
    </row>
    <row r="41" spans="1:161">
      <c r="A41" t="s">
        <v>441</v>
      </c>
      <c r="B41" t="s">
        <v>359</v>
      </c>
      <c r="C41" t="s">
        <v>555</v>
      </c>
      <c r="D41" t="s">
        <v>116</v>
      </c>
      <c r="E41">
        <v>2018</v>
      </c>
      <c r="F41" t="s">
        <v>644</v>
      </c>
      <c r="G41" s="15" t="s">
        <v>1588</v>
      </c>
      <c r="H41" s="15" t="s">
        <v>1589</v>
      </c>
      <c r="I41" s="16">
        <v>3</v>
      </c>
      <c r="J41" s="25">
        <v>1</v>
      </c>
      <c r="K41" s="25">
        <v>1</v>
      </c>
      <c r="L41" s="25">
        <v>1</v>
      </c>
      <c r="M41" s="11">
        <v>0</v>
      </c>
      <c r="N41" s="11">
        <v>1</v>
      </c>
      <c r="O41" s="11">
        <v>0</v>
      </c>
      <c r="P41" s="11">
        <v>0</v>
      </c>
      <c r="Q41" s="11">
        <v>1</v>
      </c>
      <c r="R41" s="11">
        <v>0</v>
      </c>
      <c r="S41" s="11">
        <v>0</v>
      </c>
      <c r="T41" s="11">
        <v>0</v>
      </c>
      <c r="U41" s="11">
        <v>0</v>
      </c>
      <c r="V41" s="11">
        <v>1</v>
      </c>
      <c r="W41" s="11">
        <v>0</v>
      </c>
      <c r="X41" s="11">
        <v>0</v>
      </c>
      <c r="Y41" s="11">
        <v>1</v>
      </c>
      <c r="Z41" s="11">
        <v>1</v>
      </c>
      <c r="AA41" s="11">
        <v>0</v>
      </c>
      <c r="AB41" s="11">
        <v>0</v>
      </c>
      <c r="AC41" s="11">
        <v>0</v>
      </c>
      <c r="AD41" s="11">
        <v>0</v>
      </c>
      <c r="AE41" s="11">
        <v>0</v>
      </c>
      <c r="AF41" s="11">
        <v>0</v>
      </c>
      <c r="AG41" s="11">
        <v>0</v>
      </c>
      <c r="AH41" s="11">
        <v>0</v>
      </c>
      <c r="AI41" s="11">
        <v>0</v>
      </c>
      <c r="AJ41" s="11">
        <v>0</v>
      </c>
      <c r="AK41" s="11">
        <v>0</v>
      </c>
      <c r="AL41" s="11">
        <v>0</v>
      </c>
      <c r="AM41" s="11">
        <v>0</v>
      </c>
      <c r="AN41" s="11">
        <v>0</v>
      </c>
      <c r="AO41" s="11">
        <v>0</v>
      </c>
      <c r="AP41" s="11">
        <v>0</v>
      </c>
      <c r="AQ41" s="11">
        <v>0</v>
      </c>
      <c r="AR41" s="11">
        <v>0</v>
      </c>
      <c r="AS41" s="11">
        <v>0</v>
      </c>
      <c r="AT41" s="11">
        <v>0</v>
      </c>
      <c r="AU41" s="11">
        <v>0</v>
      </c>
      <c r="AV41" s="11">
        <v>1</v>
      </c>
      <c r="AW41" s="11">
        <v>0</v>
      </c>
      <c r="AX41" s="11">
        <v>0</v>
      </c>
      <c r="AY41" s="11">
        <v>0</v>
      </c>
      <c r="AZ41" s="11">
        <v>0</v>
      </c>
      <c r="BA41" s="11">
        <v>0</v>
      </c>
      <c r="BB41" s="11">
        <v>0</v>
      </c>
      <c r="BC41" s="11">
        <v>1</v>
      </c>
      <c r="BD41" s="11">
        <v>0</v>
      </c>
      <c r="BE41" s="11">
        <v>0</v>
      </c>
      <c r="BF41" s="11">
        <v>0</v>
      </c>
      <c r="BG41" s="11">
        <v>0</v>
      </c>
      <c r="BH41" s="11">
        <v>0</v>
      </c>
      <c r="BI41" s="11">
        <v>0</v>
      </c>
      <c r="BJ41" s="11">
        <v>0</v>
      </c>
      <c r="BK41" s="11">
        <v>1</v>
      </c>
      <c r="BL41" s="11">
        <v>0</v>
      </c>
      <c r="BM41" s="11">
        <v>0</v>
      </c>
      <c r="BN41" s="11">
        <v>0</v>
      </c>
      <c r="BO41" s="11">
        <v>0</v>
      </c>
      <c r="BP41" s="11">
        <v>0</v>
      </c>
      <c r="BQ41" s="11">
        <v>1</v>
      </c>
      <c r="BR41" s="11">
        <v>0</v>
      </c>
      <c r="BS41" s="11">
        <v>0</v>
      </c>
      <c r="BT41" s="11">
        <v>0</v>
      </c>
      <c r="BU41" s="32">
        <f t="shared" si="0"/>
        <v>0</v>
      </c>
      <c r="BV41" s="32">
        <f t="shared" si="1"/>
        <v>0</v>
      </c>
      <c r="BW41" s="32">
        <f t="shared" si="2"/>
        <v>0</v>
      </c>
      <c r="BX41" s="32">
        <f t="shared" si="3"/>
        <v>0</v>
      </c>
      <c r="BY41" s="32">
        <f t="shared" si="4"/>
        <v>0</v>
      </c>
      <c r="BZ41" s="32">
        <f t="shared" si="5"/>
        <v>0</v>
      </c>
      <c r="CA41" s="32">
        <f t="shared" si="6"/>
        <v>0</v>
      </c>
      <c r="CB41" s="32">
        <f t="shared" si="7"/>
        <v>0</v>
      </c>
      <c r="CC41" s="32">
        <f t="shared" si="8"/>
        <v>0</v>
      </c>
      <c r="CD41" s="32">
        <f t="shared" si="9"/>
        <v>0</v>
      </c>
      <c r="CE41" s="32">
        <f t="shared" si="10"/>
        <v>0</v>
      </c>
      <c r="CF41" s="32">
        <f t="shared" si="11"/>
        <v>0</v>
      </c>
      <c r="CG41" s="32">
        <f t="shared" si="12"/>
        <v>0</v>
      </c>
      <c r="CH41" s="32">
        <f t="shared" si="13"/>
        <v>0</v>
      </c>
      <c r="CI41" s="32">
        <f t="shared" si="14"/>
        <v>0</v>
      </c>
      <c r="CJ41" s="32">
        <f t="shared" si="15"/>
        <v>0</v>
      </c>
      <c r="CK41" s="22">
        <v>0</v>
      </c>
      <c r="CL41" s="22">
        <v>0</v>
      </c>
      <c r="CM41" s="22">
        <v>1</v>
      </c>
      <c r="CN41" s="22">
        <v>0</v>
      </c>
      <c r="CO41" s="22">
        <v>0</v>
      </c>
      <c r="CP41" s="19">
        <v>0</v>
      </c>
      <c r="CQ41" s="19">
        <v>0</v>
      </c>
      <c r="CR41" s="19">
        <v>1</v>
      </c>
      <c r="CS41" s="19">
        <v>0</v>
      </c>
      <c r="CT41" s="19">
        <v>0</v>
      </c>
      <c r="CU41" s="19">
        <v>0</v>
      </c>
      <c r="CV41" s="19">
        <v>0</v>
      </c>
      <c r="CW41">
        <v>9</v>
      </c>
      <c r="CX41">
        <v>2.25</v>
      </c>
      <c r="CY41">
        <v>0</v>
      </c>
      <c r="CZ41">
        <v>0</v>
      </c>
      <c r="DA41">
        <v>0</v>
      </c>
      <c r="DB41">
        <v>0</v>
      </c>
      <c r="DC41">
        <v>0</v>
      </c>
      <c r="DD41">
        <v>0</v>
      </c>
      <c r="DE41">
        <v>0</v>
      </c>
      <c r="DF41">
        <v>0</v>
      </c>
      <c r="DG41">
        <v>0</v>
      </c>
      <c r="DH41">
        <v>0</v>
      </c>
      <c r="DI41">
        <v>0</v>
      </c>
      <c r="DJ41">
        <v>0</v>
      </c>
      <c r="DK41">
        <v>0</v>
      </c>
      <c r="DL41">
        <v>0</v>
      </c>
      <c r="DM41">
        <v>0</v>
      </c>
      <c r="DN41">
        <v>0</v>
      </c>
      <c r="DO41">
        <v>0</v>
      </c>
      <c r="DP41">
        <v>0</v>
      </c>
      <c r="DQ41">
        <v>0</v>
      </c>
      <c r="DR41">
        <v>0</v>
      </c>
      <c r="DS41">
        <v>0</v>
      </c>
      <c r="DT41">
        <v>0</v>
      </c>
      <c r="DU41">
        <v>0</v>
      </c>
      <c r="DV41">
        <v>0</v>
      </c>
      <c r="DW41">
        <v>0</v>
      </c>
      <c r="DX41">
        <v>0</v>
      </c>
      <c r="DY41">
        <v>5</v>
      </c>
      <c r="DZ41">
        <v>4</v>
      </c>
      <c r="EA41">
        <v>0</v>
      </c>
      <c r="EB41" t="s">
        <v>730</v>
      </c>
      <c r="EC41">
        <v>235</v>
      </c>
      <c r="ED41">
        <v>53</v>
      </c>
      <c r="EE41">
        <v>53</v>
      </c>
      <c r="EF41">
        <v>3</v>
      </c>
      <c r="EG41">
        <v>96</v>
      </c>
      <c r="EH41" t="s">
        <v>812</v>
      </c>
      <c r="EI41" t="s">
        <v>923</v>
      </c>
      <c r="EJ41" t="s">
        <v>924</v>
      </c>
      <c r="EK41" t="s">
        <v>1148</v>
      </c>
      <c r="EL41" t="s">
        <v>176</v>
      </c>
      <c r="EM41" t="s">
        <v>170</v>
      </c>
      <c r="EN41" t="s">
        <v>1149</v>
      </c>
      <c r="EO41" t="s">
        <v>1150</v>
      </c>
      <c r="EP41" t="s">
        <v>128</v>
      </c>
      <c r="EQ41" t="s">
        <v>123</v>
      </c>
      <c r="ER41" t="s">
        <v>117</v>
      </c>
      <c r="ES41" t="s">
        <v>124</v>
      </c>
      <c r="ET41" t="s">
        <v>118</v>
      </c>
      <c r="EU41" t="s">
        <v>119</v>
      </c>
      <c r="EV41" t="s">
        <v>146</v>
      </c>
      <c r="EW41">
        <v>2018</v>
      </c>
      <c r="EX41">
        <v>65</v>
      </c>
      <c r="EY41">
        <v>4</v>
      </c>
      <c r="FA41">
        <v>13</v>
      </c>
      <c r="FB41" t="s">
        <v>143</v>
      </c>
      <c r="FC41" t="s">
        <v>143</v>
      </c>
      <c r="FD41" t="s">
        <v>1482</v>
      </c>
      <c r="FE41">
        <v>30172851</v>
      </c>
    </row>
    <row r="42" spans="1:161">
      <c r="A42" t="s">
        <v>442</v>
      </c>
      <c r="B42" t="s">
        <v>360</v>
      </c>
      <c r="C42" t="s">
        <v>556</v>
      </c>
      <c r="D42" t="s">
        <v>183</v>
      </c>
      <c r="E42">
        <v>2018</v>
      </c>
      <c r="F42" t="s">
        <v>645</v>
      </c>
      <c r="G42" s="15" t="s">
        <v>1590</v>
      </c>
      <c r="H42" s="15" t="s">
        <v>1591</v>
      </c>
      <c r="I42" s="16">
        <v>11</v>
      </c>
      <c r="J42" s="25">
        <v>0</v>
      </c>
      <c r="K42" s="25">
        <v>0</v>
      </c>
      <c r="L42" s="25">
        <v>1</v>
      </c>
      <c r="M42" s="11">
        <v>0</v>
      </c>
      <c r="N42" s="11">
        <v>0</v>
      </c>
      <c r="O42" s="11">
        <v>0</v>
      </c>
      <c r="P42" s="11">
        <v>0</v>
      </c>
      <c r="Q42" s="11">
        <v>1</v>
      </c>
      <c r="R42" s="11">
        <v>0</v>
      </c>
      <c r="S42" s="11">
        <v>0</v>
      </c>
      <c r="T42" s="11">
        <v>0</v>
      </c>
      <c r="U42" s="11">
        <v>0</v>
      </c>
      <c r="V42" s="11">
        <v>0</v>
      </c>
      <c r="W42" s="11">
        <v>1</v>
      </c>
      <c r="X42" s="11">
        <v>1</v>
      </c>
      <c r="Y42" s="11">
        <v>1</v>
      </c>
      <c r="Z42" s="11">
        <v>1</v>
      </c>
      <c r="AA42" s="11">
        <v>0</v>
      </c>
      <c r="AB42" s="11">
        <v>0</v>
      </c>
      <c r="AC42" s="11">
        <v>0</v>
      </c>
      <c r="AD42" s="11">
        <v>0</v>
      </c>
      <c r="AE42" s="11">
        <v>0</v>
      </c>
      <c r="AF42" s="11">
        <v>0</v>
      </c>
      <c r="AG42" s="11">
        <v>0</v>
      </c>
      <c r="AH42" s="11">
        <v>0</v>
      </c>
      <c r="AI42" s="11">
        <v>1</v>
      </c>
      <c r="AJ42" s="11">
        <v>1</v>
      </c>
      <c r="AK42" s="11">
        <v>0</v>
      </c>
      <c r="AL42" s="11">
        <v>0</v>
      </c>
      <c r="AM42" s="11">
        <v>0</v>
      </c>
      <c r="AN42" s="11">
        <v>0</v>
      </c>
      <c r="AO42" s="11">
        <v>0</v>
      </c>
      <c r="AP42" s="11">
        <v>0</v>
      </c>
      <c r="AQ42" s="11">
        <v>0</v>
      </c>
      <c r="AR42" s="11">
        <v>0</v>
      </c>
      <c r="AS42" s="11">
        <v>0</v>
      </c>
      <c r="AT42" s="11">
        <v>1</v>
      </c>
      <c r="AU42" s="11">
        <v>0</v>
      </c>
      <c r="AV42" s="11">
        <v>0</v>
      </c>
      <c r="AW42" s="11">
        <v>0</v>
      </c>
      <c r="AX42" s="11">
        <v>0</v>
      </c>
      <c r="AY42" s="11">
        <v>0</v>
      </c>
      <c r="AZ42" s="11">
        <v>0</v>
      </c>
      <c r="BA42" s="11">
        <v>0</v>
      </c>
      <c r="BB42" s="11">
        <v>0</v>
      </c>
      <c r="BC42" s="11">
        <v>0</v>
      </c>
      <c r="BD42" s="11">
        <v>0</v>
      </c>
      <c r="BE42" s="11">
        <v>0</v>
      </c>
      <c r="BF42" s="11">
        <v>0</v>
      </c>
      <c r="BG42" s="11">
        <v>0</v>
      </c>
      <c r="BH42" s="11">
        <v>0</v>
      </c>
      <c r="BI42" s="11">
        <v>0</v>
      </c>
      <c r="BJ42" s="11">
        <v>0</v>
      </c>
      <c r="BK42" s="11">
        <v>0</v>
      </c>
      <c r="BL42" s="11">
        <v>0</v>
      </c>
      <c r="BM42" s="11">
        <v>0</v>
      </c>
      <c r="BN42" s="11">
        <v>0</v>
      </c>
      <c r="BO42" s="11">
        <v>1</v>
      </c>
      <c r="BP42" s="11">
        <v>0</v>
      </c>
      <c r="BQ42" s="11">
        <v>0</v>
      </c>
      <c r="BR42" s="11">
        <v>0</v>
      </c>
      <c r="BS42" s="11">
        <v>1</v>
      </c>
      <c r="BT42" s="11">
        <v>1</v>
      </c>
      <c r="BU42" s="32">
        <f t="shared" si="0"/>
        <v>1</v>
      </c>
      <c r="BV42" s="32">
        <f t="shared" si="1"/>
        <v>1</v>
      </c>
      <c r="BW42" s="32">
        <f t="shared" si="2"/>
        <v>1</v>
      </c>
      <c r="BX42" s="32">
        <f t="shared" si="3"/>
        <v>0</v>
      </c>
      <c r="BY42" s="32">
        <f t="shared" si="4"/>
        <v>0</v>
      </c>
      <c r="BZ42" s="32">
        <f t="shared" si="5"/>
        <v>0</v>
      </c>
      <c r="CA42" s="32">
        <f t="shared" si="6"/>
        <v>0</v>
      </c>
      <c r="CB42" s="32">
        <f t="shared" si="7"/>
        <v>0</v>
      </c>
      <c r="CC42" s="32">
        <f t="shared" si="8"/>
        <v>0</v>
      </c>
      <c r="CD42" s="32">
        <f t="shared" si="9"/>
        <v>0</v>
      </c>
      <c r="CE42" s="32">
        <f t="shared" si="10"/>
        <v>0</v>
      </c>
      <c r="CF42" s="32">
        <f t="shared" si="11"/>
        <v>0</v>
      </c>
      <c r="CG42" s="32">
        <f t="shared" si="12"/>
        <v>0</v>
      </c>
      <c r="CH42" s="32">
        <f t="shared" si="13"/>
        <v>0</v>
      </c>
      <c r="CI42" s="32">
        <f t="shared" si="14"/>
        <v>0</v>
      </c>
      <c r="CJ42" s="32">
        <f t="shared" si="15"/>
        <v>0</v>
      </c>
      <c r="CK42" s="22">
        <v>0</v>
      </c>
      <c r="CL42" s="22">
        <v>0</v>
      </c>
      <c r="CM42" s="22">
        <v>0</v>
      </c>
      <c r="CN42" s="22">
        <v>0</v>
      </c>
      <c r="CO42" s="22">
        <v>0</v>
      </c>
      <c r="CP42" s="19">
        <v>0</v>
      </c>
      <c r="CQ42" s="19">
        <v>0</v>
      </c>
      <c r="CR42" s="19">
        <v>1</v>
      </c>
      <c r="CS42" s="19">
        <v>0</v>
      </c>
      <c r="CT42" s="19">
        <v>0</v>
      </c>
      <c r="CU42" s="19">
        <v>0</v>
      </c>
      <c r="CV42" s="19">
        <v>0</v>
      </c>
      <c r="CW42">
        <v>53</v>
      </c>
      <c r="CX42">
        <v>13.25</v>
      </c>
      <c r="CY42">
        <v>0</v>
      </c>
      <c r="CZ42">
        <v>0</v>
      </c>
      <c r="DA42">
        <v>0</v>
      </c>
      <c r="DB42">
        <v>0</v>
      </c>
      <c r="DC42">
        <v>0</v>
      </c>
      <c r="DD42">
        <v>0</v>
      </c>
      <c r="DE42">
        <v>0</v>
      </c>
      <c r="DF42">
        <v>0</v>
      </c>
      <c r="DG42">
        <v>0</v>
      </c>
      <c r="DH42">
        <v>0</v>
      </c>
      <c r="DI42">
        <v>0</v>
      </c>
      <c r="DJ42">
        <v>0</v>
      </c>
      <c r="DK42">
        <v>0</v>
      </c>
      <c r="DL42">
        <v>0</v>
      </c>
      <c r="DM42">
        <v>0</v>
      </c>
      <c r="DN42">
        <v>0</v>
      </c>
      <c r="DO42">
        <v>0</v>
      </c>
      <c r="DP42">
        <v>0</v>
      </c>
      <c r="DQ42">
        <v>0</v>
      </c>
      <c r="DR42">
        <v>0</v>
      </c>
      <c r="DS42">
        <v>0</v>
      </c>
      <c r="DT42">
        <v>0</v>
      </c>
      <c r="DU42">
        <v>0</v>
      </c>
      <c r="DV42">
        <v>0</v>
      </c>
      <c r="DW42">
        <v>0</v>
      </c>
      <c r="DX42">
        <v>1</v>
      </c>
      <c r="DY42">
        <v>27</v>
      </c>
      <c r="DZ42">
        <v>21</v>
      </c>
      <c r="EA42">
        <v>4</v>
      </c>
      <c r="EB42" t="s">
        <v>731</v>
      </c>
      <c r="EC42">
        <v>166</v>
      </c>
      <c r="ED42">
        <v>42</v>
      </c>
      <c r="EE42">
        <v>43</v>
      </c>
      <c r="EF42">
        <v>2</v>
      </c>
      <c r="EG42">
        <v>31</v>
      </c>
      <c r="EH42" t="s">
        <v>813</v>
      </c>
      <c r="EI42" t="s">
        <v>925</v>
      </c>
      <c r="EJ42" t="s">
        <v>926</v>
      </c>
      <c r="EK42" t="s">
        <v>1151</v>
      </c>
      <c r="EL42" t="s">
        <v>1152</v>
      </c>
      <c r="EM42" t="s">
        <v>1153</v>
      </c>
      <c r="EN42" t="s">
        <v>1154</v>
      </c>
      <c r="EO42" t="s">
        <v>1155</v>
      </c>
      <c r="EP42" t="s">
        <v>184</v>
      </c>
      <c r="EQ42" t="s">
        <v>185</v>
      </c>
      <c r="ER42" t="s">
        <v>186</v>
      </c>
      <c r="ET42" t="s">
        <v>183</v>
      </c>
      <c r="EU42" t="s">
        <v>187</v>
      </c>
      <c r="EV42" t="s">
        <v>133</v>
      </c>
      <c r="EW42">
        <v>2018</v>
      </c>
      <c r="EX42">
        <v>23</v>
      </c>
      <c r="EY42">
        <v>9</v>
      </c>
      <c r="FA42">
        <v>25</v>
      </c>
      <c r="FB42" t="s">
        <v>1422</v>
      </c>
      <c r="FC42" t="s">
        <v>1422</v>
      </c>
      <c r="FD42" t="s">
        <v>1483</v>
      </c>
      <c r="FE42">
        <v>30134592</v>
      </c>
    </row>
    <row r="43" spans="1:161">
      <c r="A43" t="s">
        <v>443</v>
      </c>
      <c r="B43" t="s">
        <v>361</v>
      </c>
      <c r="C43" t="s">
        <v>557</v>
      </c>
      <c r="D43" t="s">
        <v>183</v>
      </c>
      <c r="E43">
        <v>2018</v>
      </c>
      <c r="F43" t="s">
        <v>646</v>
      </c>
      <c r="G43" s="15" t="s">
        <v>1592</v>
      </c>
      <c r="H43" s="15" t="s">
        <v>1593</v>
      </c>
      <c r="I43" s="16">
        <v>7</v>
      </c>
      <c r="J43" s="25">
        <v>0</v>
      </c>
      <c r="K43" s="25">
        <v>0</v>
      </c>
      <c r="L43" s="25">
        <v>0</v>
      </c>
      <c r="M43" s="11">
        <v>0</v>
      </c>
      <c r="N43" s="11">
        <v>0</v>
      </c>
      <c r="O43" s="11">
        <v>0</v>
      </c>
      <c r="P43" s="11">
        <v>0</v>
      </c>
      <c r="Q43" s="11">
        <v>0</v>
      </c>
      <c r="R43" s="11">
        <v>0</v>
      </c>
      <c r="S43" s="11">
        <v>0</v>
      </c>
      <c r="T43" s="11">
        <v>0</v>
      </c>
      <c r="U43" s="11">
        <v>0</v>
      </c>
      <c r="V43" s="11">
        <v>1</v>
      </c>
      <c r="W43" s="11">
        <v>0</v>
      </c>
      <c r="X43" s="11">
        <v>1</v>
      </c>
      <c r="Y43" s="11">
        <v>1</v>
      </c>
      <c r="Z43" s="11">
        <v>1</v>
      </c>
      <c r="AA43" s="11">
        <v>0</v>
      </c>
      <c r="AB43" s="11">
        <v>0</v>
      </c>
      <c r="AC43" s="11">
        <v>0</v>
      </c>
      <c r="AD43" s="11">
        <v>1</v>
      </c>
      <c r="AE43" s="11">
        <v>1</v>
      </c>
      <c r="AF43" s="11">
        <v>0</v>
      </c>
      <c r="AG43" s="11">
        <v>1</v>
      </c>
      <c r="AH43" s="11">
        <v>0</v>
      </c>
      <c r="AI43" s="11">
        <v>0</v>
      </c>
      <c r="AJ43" s="11">
        <v>0</v>
      </c>
      <c r="AK43" s="11">
        <v>0</v>
      </c>
      <c r="AL43" s="11">
        <v>0</v>
      </c>
      <c r="AM43" s="11">
        <v>0</v>
      </c>
      <c r="AN43" s="11">
        <v>0</v>
      </c>
      <c r="AO43" s="11">
        <v>0</v>
      </c>
      <c r="AP43" s="11">
        <v>0</v>
      </c>
      <c r="AQ43" s="11">
        <v>0</v>
      </c>
      <c r="AR43" s="11">
        <v>0</v>
      </c>
      <c r="AS43" s="11">
        <v>0</v>
      </c>
      <c r="AT43" s="11">
        <v>1</v>
      </c>
      <c r="AU43" s="11">
        <v>0</v>
      </c>
      <c r="AV43" s="11">
        <v>0</v>
      </c>
      <c r="AW43" s="11">
        <v>0</v>
      </c>
      <c r="AX43" s="11">
        <v>0</v>
      </c>
      <c r="AY43" s="11">
        <v>1</v>
      </c>
      <c r="AZ43" s="11">
        <v>0</v>
      </c>
      <c r="BA43" s="11">
        <v>0</v>
      </c>
      <c r="BB43" s="11">
        <v>1</v>
      </c>
      <c r="BC43" s="11">
        <v>0</v>
      </c>
      <c r="BD43" s="11">
        <v>0</v>
      </c>
      <c r="BE43" s="11">
        <v>0</v>
      </c>
      <c r="BF43" s="11">
        <v>1</v>
      </c>
      <c r="BG43" s="11">
        <v>0</v>
      </c>
      <c r="BH43" s="11">
        <v>0</v>
      </c>
      <c r="BI43" s="11">
        <v>0</v>
      </c>
      <c r="BJ43" s="11">
        <v>1</v>
      </c>
      <c r="BK43" s="11">
        <v>0</v>
      </c>
      <c r="BL43" s="11">
        <v>0</v>
      </c>
      <c r="BM43" s="11">
        <v>0</v>
      </c>
      <c r="BN43" s="11">
        <v>1</v>
      </c>
      <c r="BO43" s="11">
        <v>0</v>
      </c>
      <c r="BP43" s="11">
        <v>0</v>
      </c>
      <c r="BQ43" s="11">
        <v>0</v>
      </c>
      <c r="BR43" s="11">
        <v>0</v>
      </c>
      <c r="BS43" s="11">
        <v>0</v>
      </c>
      <c r="BT43" s="11">
        <v>1</v>
      </c>
      <c r="BU43" s="32">
        <f t="shared" si="0"/>
        <v>0</v>
      </c>
      <c r="BV43" s="32">
        <f t="shared" si="1"/>
        <v>0</v>
      </c>
      <c r="BW43" s="32">
        <f t="shared" si="2"/>
        <v>0</v>
      </c>
      <c r="BX43" s="32">
        <f t="shared" si="3"/>
        <v>0</v>
      </c>
      <c r="BY43" s="32">
        <f t="shared" si="4"/>
        <v>0</v>
      </c>
      <c r="BZ43" s="32">
        <f t="shared" si="5"/>
        <v>0</v>
      </c>
      <c r="CA43" s="32">
        <f t="shared" si="6"/>
        <v>0</v>
      </c>
      <c r="CB43" s="32">
        <f t="shared" si="7"/>
        <v>0</v>
      </c>
      <c r="CC43" s="32">
        <f t="shared" si="8"/>
        <v>0</v>
      </c>
      <c r="CD43" s="32">
        <f t="shared" si="9"/>
        <v>0</v>
      </c>
      <c r="CE43" s="32">
        <f t="shared" si="10"/>
        <v>0</v>
      </c>
      <c r="CF43" s="32">
        <f t="shared" si="11"/>
        <v>0</v>
      </c>
      <c r="CG43" s="32">
        <f t="shared" si="12"/>
        <v>0</v>
      </c>
      <c r="CH43" s="32">
        <f t="shared" si="13"/>
        <v>0</v>
      </c>
      <c r="CI43" s="32">
        <f t="shared" si="14"/>
        <v>0</v>
      </c>
      <c r="CJ43" s="32">
        <f t="shared" si="15"/>
        <v>0</v>
      </c>
      <c r="CK43" s="22">
        <v>0</v>
      </c>
      <c r="CL43" s="22">
        <v>0</v>
      </c>
      <c r="CM43" s="22">
        <v>1</v>
      </c>
      <c r="CN43" s="22">
        <v>0</v>
      </c>
      <c r="CO43" s="22">
        <v>0</v>
      </c>
      <c r="CP43" s="19">
        <v>0</v>
      </c>
      <c r="CQ43" s="19">
        <v>0</v>
      </c>
      <c r="CR43" s="19">
        <v>0</v>
      </c>
      <c r="CS43" s="19">
        <v>0</v>
      </c>
      <c r="CT43" s="19">
        <v>0</v>
      </c>
      <c r="CU43" s="19">
        <v>0</v>
      </c>
      <c r="CV43" s="19">
        <v>0</v>
      </c>
      <c r="CW43">
        <v>1</v>
      </c>
      <c r="CX43">
        <v>0.25</v>
      </c>
      <c r="CY43">
        <v>0</v>
      </c>
      <c r="CZ43">
        <v>0</v>
      </c>
      <c r="DA43">
        <v>0</v>
      </c>
      <c r="DB43">
        <v>0</v>
      </c>
      <c r="DC43">
        <v>0</v>
      </c>
      <c r="DD43">
        <v>0</v>
      </c>
      <c r="DE43">
        <v>0</v>
      </c>
      <c r="DF43">
        <v>0</v>
      </c>
      <c r="DG43">
        <v>0</v>
      </c>
      <c r="DH43">
        <v>0</v>
      </c>
      <c r="DI43">
        <v>0</v>
      </c>
      <c r="DJ43">
        <v>0</v>
      </c>
      <c r="DK43">
        <v>0</v>
      </c>
      <c r="DL43">
        <v>0</v>
      </c>
      <c r="DM43">
        <v>0</v>
      </c>
      <c r="DN43">
        <v>0</v>
      </c>
      <c r="DO43">
        <v>0</v>
      </c>
      <c r="DP43">
        <v>0</v>
      </c>
      <c r="DQ43">
        <v>0</v>
      </c>
      <c r="DR43">
        <v>0</v>
      </c>
      <c r="DS43">
        <v>0</v>
      </c>
      <c r="DT43">
        <v>0</v>
      </c>
      <c r="DU43">
        <v>0</v>
      </c>
      <c r="DV43">
        <v>0</v>
      </c>
      <c r="DW43">
        <v>0</v>
      </c>
      <c r="DX43">
        <v>0</v>
      </c>
      <c r="DY43">
        <v>0</v>
      </c>
      <c r="DZ43">
        <v>1</v>
      </c>
      <c r="EA43">
        <v>0</v>
      </c>
      <c r="EB43" t="s">
        <v>732</v>
      </c>
      <c r="EC43">
        <v>111</v>
      </c>
      <c r="ED43">
        <v>25</v>
      </c>
      <c r="EE43">
        <v>26</v>
      </c>
      <c r="EF43">
        <v>5</v>
      </c>
      <c r="EG43">
        <v>20</v>
      </c>
      <c r="EH43" t="s">
        <v>814</v>
      </c>
      <c r="EI43" t="s">
        <v>927</v>
      </c>
      <c r="EJ43" t="s">
        <v>928</v>
      </c>
      <c r="EK43" t="s">
        <v>1156</v>
      </c>
      <c r="EL43" t="s">
        <v>1157</v>
      </c>
      <c r="EM43" t="s">
        <v>1158</v>
      </c>
      <c r="EO43" t="s">
        <v>1159</v>
      </c>
      <c r="EP43" t="s">
        <v>184</v>
      </c>
      <c r="EQ43" t="s">
        <v>185</v>
      </c>
      <c r="ES43" t="s">
        <v>186</v>
      </c>
      <c r="ET43" t="s">
        <v>183</v>
      </c>
      <c r="EU43" t="s">
        <v>187</v>
      </c>
      <c r="EV43" t="s">
        <v>134</v>
      </c>
      <c r="EW43">
        <v>2018</v>
      </c>
      <c r="EX43">
        <v>23</v>
      </c>
      <c r="EY43">
        <v>8</v>
      </c>
      <c r="FA43">
        <v>28</v>
      </c>
      <c r="FB43" t="s">
        <v>1397</v>
      </c>
      <c r="FC43" t="s">
        <v>1398</v>
      </c>
      <c r="FD43" t="s">
        <v>1484</v>
      </c>
      <c r="FE43">
        <v>30126181</v>
      </c>
    </row>
    <row r="44" spans="1:161">
      <c r="A44" t="s">
        <v>444</v>
      </c>
      <c r="B44" t="s">
        <v>362</v>
      </c>
      <c r="C44" t="s">
        <v>558</v>
      </c>
      <c r="D44" t="s">
        <v>244</v>
      </c>
      <c r="E44">
        <v>2018</v>
      </c>
      <c r="F44" t="s">
        <v>647</v>
      </c>
      <c r="G44" s="15" t="s">
        <v>1594</v>
      </c>
      <c r="H44" s="15" t="s">
        <v>1595</v>
      </c>
      <c r="I44" s="16">
        <v>4</v>
      </c>
      <c r="J44" s="25">
        <v>0</v>
      </c>
      <c r="K44" s="25">
        <v>1</v>
      </c>
      <c r="L44" s="25">
        <v>1</v>
      </c>
      <c r="M44" s="11">
        <v>0</v>
      </c>
      <c r="N44" s="11">
        <v>0</v>
      </c>
      <c r="O44" s="11">
        <v>0</v>
      </c>
      <c r="P44" s="11">
        <v>0</v>
      </c>
      <c r="Q44" s="11">
        <v>1</v>
      </c>
      <c r="R44" s="11">
        <v>0</v>
      </c>
      <c r="S44" s="11">
        <v>0</v>
      </c>
      <c r="T44" s="11">
        <v>0</v>
      </c>
      <c r="U44" s="11">
        <v>0</v>
      </c>
      <c r="V44" s="11">
        <v>0</v>
      </c>
      <c r="W44" s="11">
        <v>0</v>
      </c>
      <c r="X44" s="11">
        <v>0</v>
      </c>
      <c r="Y44" s="11">
        <v>1</v>
      </c>
      <c r="Z44" s="11">
        <v>1</v>
      </c>
      <c r="AA44" s="11">
        <v>0</v>
      </c>
      <c r="AB44" s="11">
        <v>0</v>
      </c>
      <c r="AC44" s="11">
        <v>0</v>
      </c>
      <c r="AD44" s="11">
        <v>1</v>
      </c>
      <c r="AE44" s="11">
        <v>1</v>
      </c>
      <c r="AF44" s="11">
        <v>0</v>
      </c>
      <c r="AG44" s="11">
        <v>1</v>
      </c>
      <c r="AH44" s="11">
        <v>0</v>
      </c>
      <c r="AI44" s="11">
        <v>1</v>
      </c>
      <c r="AJ44" s="11">
        <v>1</v>
      </c>
      <c r="AK44" s="11">
        <v>0</v>
      </c>
      <c r="AL44" s="11">
        <v>0</v>
      </c>
      <c r="AM44" s="11">
        <v>0</v>
      </c>
      <c r="AN44" s="11">
        <v>0</v>
      </c>
      <c r="AO44" s="11">
        <v>0</v>
      </c>
      <c r="AP44" s="11">
        <v>0</v>
      </c>
      <c r="AQ44" s="11">
        <v>0</v>
      </c>
      <c r="AR44" s="11">
        <v>0</v>
      </c>
      <c r="AS44" s="11">
        <v>0</v>
      </c>
      <c r="AT44" s="11">
        <v>1</v>
      </c>
      <c r="AU44" s="11">
        <v>0</v>
      </c>
      <c r="AV44" s="11">
        <v>1</v>
      </c>
      <c r="AW44" s="11">
        <v>0</v>
      </c>
      <c r="AX44" s="11">
        <v>0</v>
      </c>
      <c r="AY44" s="11">
        <v>1</v>
      </c>
      <c r="AZ44" s="11">
        <v>0</v>
      </c>
      <c r="BA44" s="11">
        <v>0</v>
      </c>
      <c r="BB44" s="11">
        <v>0</v>
      </c>
      <c r="BC44" s="11">
        <v>0</v>
      </c>
      <c r="BD44" s="11">
        <v>0</v>
      </c>
      <c r="BE44" s="11">
        <v>0</v>
      </c>
      <c r="BF44" s="11">
        <v>0</v>
      </c>
      <c r="BG44" s="11">
        <v>0</v>
      </c>
      <c r="BH44" s="11">
        <v>0</v>
      </c>
      <c r="BI44" s="11">
        <v>0</v>
      </c>
      <c r="BJ44" s="11">
        <v>0</v>
      </c>
      <c r="BK44" s="11">
        <v>0</v>
      </c>
      <c r="BL44" s="11">
        <v>1</v>
      </c>
      <c r="BM44" s="11">
        <v>0</v>
      </c>
      <c r="BN44" s="11">
        <v>0</v>
      </c>
      <c r="BO44" s="11">
        <v>0</v>
      </c>
      <c r="BP44" s="11">
        <v>0</v>
      </c>
      <c r="BQ44" s="11">
        <v>0</v>
      </c>
      <c r="BR44" s="11">
        <v>0</v>
      </c>
      <c r="BS44" s="11">
        <v>0</v>
      </c>
      <c r="BT44" s="11">
        <v>0</v>
      </c>
      <c r="BU44" s="32">
        <f t="shared" si="0"/>
        <v>0</v>
      </c>
      <c r="BV44" s="32">
        <f t="shared" si="1"/>
        <v>0</v>
      </c>
      <c r="BW44" s="32">
        <f t="shared" si="2"/>
        <v>0</v>
      </c>
      <c r="BX44" s="32">
        <f t="shared" si="3"/>
        <v>0</v>
      </c>
      <c r="BY44" s="32">
        <f t="shared" si="4"/>
        <v>0</v>
      </c>
      <c r="BZ44" s="32">
        <f t="shared" si="5"/>
        <v>0</v>
      </c>
      <c r="CA44" s="32">
        <f t="shared" si="6"/>
        <v>0</v>
      </c>
      <c r="CB44" s="32">
        <f t="shared" si="7"/>
        <v>0</v>
      </c>
      <c r="CC44" s="32">
        <f t="shared" si="8"/>
        <v>0</v>
      </c>
      <c r="CD44" s="32">
        <f t="shared" si="9"/>
        <v>0</v>
      </c>
      <c r="CE44" s="32">
        <f t="shared" si="10"/>
        <v>0</v>
      </c>
      <c r="CF44" s="32">
        <f t="shared" si="11"/>
        <v>0</v>
      </c>
      <c r="CG44" s="32">
        <f t="shared" si="12"/>
        <v>0</v>
      </c>
      <c r="CH44" s="32">
        <f t="shared" si="13"/>
        <v>0</v>
      </c>
      <c r="CI44" s="32">
        <f t="shared" si="14"/>
        <v>0</v>
      </c>
      <c r="CJ44" s="32">
        <f t="shared" si="15"/>
        <v>0</v>
      </c>
      <c r="CK44" s="22">
        <v>0</v>
      </c>
      <c r="CL44" s="22">
        <v>0</v>
      </c>
      <c r="CM44" s="22">
        <v>0</v>
      </c>
      <c r="CN44" s="22">
        <v>0</v>
      </c>
      <c r="CO44" s="22">
        <v>0</v>
      </c>
      <c r="CP44" s="19">
        <v>0</v>
      </c>
      <c r="CQ44" s="19">
        <v>0</v>
      </c>
      <c r="CR44" s="19">
        <v>0</v>
      </c>
      <c r="CS44" s="19">
        <v>0</v>
      </c>
      <c r="CT44" s="19">
        <v>0</v>
      </c>
      <c r="CU44" s="19">
        <v>0</v>
      </c>
      <c r="CV44" s="19">
        <v>0</v>
      </c>
      <c r="CW44">
        <v>37</v>
      </c>
      <c r="CX44">
        <v>9.25</v>
      </c>
      <c r="CY44">
        <v>0</v>
      </c>
      <c r="CZ44">
        <v>0</v>
      </c>
      <c r="DA44">
        <v>0</v>
      </c>
      <c r="DB44">
        <v>0</v>
      </c>
      <c r="DC44">
        <v>0</v>
      </c>
      <c r="DD44">
        <v>0</v>
      </c>
      <c r="DE44">
        <v>0</v>
      </c>
      <c r="DF44">
        <v>0</v>
      </c>
      <c r="DG44">
        <v>0</v>
      </c>
      <c r="DH44">
        <v>0</v>
      </c>
      <c r="DI44">
        <v>0</v>
      </c>
      <c r="DJ44">
        <v>0</v>
      </c>
      <c r="DK44">
        <v>0</v>
      </c>
      <c r="DL44">
        <v>0</v>
      </c>
      <c r="DM44">
        <v>0</v>
      </c>
      <c r="DN44">
        <v>0</v>
      </c>
      <c r="DO44">
        <v>0</v>
      </c>
      <c r="DP44">
        <v>0</v>
      </c>
      <c r="DQ44">
        <v>0</v>
      </c>
      <c r="DR44">
        <v>0</v>
      </c>
      <c r="DS44">
        <v>0</v>
      </c>
      <c r="DT44">
        <v>0</v>
      </c>
      <c r="DU44">
        <v>0</v>
      </c>
      <c r="DV44">
        <v>0</v>
      </c>
      <c r="DW44">
        <v>0</v>
      </c>
      <c r="DX44">
        <v>4</v>
      </c>
      <c r="DY44">
        <v>12</v>
      </c>
      <c r="DZ44">
        <v>21</v>
      </c>
      <c r="EA44">
        <v>0</v>
      </c>
      <c r="EB44" t="s">
        <v>733</v>
      </c>
      <c r="EC44">
        <v>91</v>
      </c>
      <c r="ED44">
        <v>36</v>
      </c>
      <c r="EE44">
        <v>41</v>
      </c>
      <c r="EF44">
        <v>3</v>
      </c>
      <c r="EG44">
        <v>44</v>
      </c>
      <c r="EH44" t="s">
        <v>815</v>
      </c>
      <c r="EI44" t="s">
        <v>929</v>
      </c>
      <c r="EJ44" t="s">
        <v>930</v>
      </c>
      <c r="EK44" t="s">
        <v>1160</v>
      </c>
      <c r="EL44" t="s">
        <v>279</v>
      </c>
      <c r="EM44" t="s">
        <v>1161</v>
      </c>
      <c r="EO44" t="s">
        <v>1162</v>
      </c>
      <c r="EP44" t="s">
        <v>184</v>
      </c>
      <c r="EQ44" t="s">
        <v>185</v>
      </c>
      <c r="ER44" t="s">
        <v>245</v>
      </c>
      <c r="ET44" t="s">
        <v>246</v>
      </c>
      <c r="EU44" t="s">
        <v>247</v>
      </c>
      <c r="EV44" t="s">
        <v>156</v>
      </c>
      <c r="EW44">
        <v>2018</v>
      </c>
      <c r="EX44">
        <v>19</v>
      </c>
      <c r="EY44">
        <v>5</v>
      </c>
      <c r="FA44">
        <v>17</v>
      </c>
      <c r="FB44" t="s">
        <v>1423</v>
      </c>
      <c r="FC44" t="s">
        <v>1423</v>
      </c>
      <c r="FD44" t="s">
        <v>1485</v>
      </c>
      <c r="FE44">
        <v>29867569</v>
      </c>
    </row>
    <row r="45" spans="1:161">
      <c r="A45" t="s">
        <v>445</v>
      </c>
      <c r="B45" t="s">
        <v>363</v>
      </c>
      <c r="C45" t="s">
        <v>559</v>
      </c>
      <c r="D45" t="s">
        <v>304</v>
      </c>
      <c r="E45">
        <v>2018</v>
      </c>
      <c r="F45" t="s">
        <v>648</v>
      </c>
      <c r="G45" s="15" t="s">
        <v>1596</v>
      </c>
      <c r="H45" s="15" t="s">
        <v>1597</v>
      </c>
      <c r="I45" s="16">
        <v>2</v>
      </c>
      <c r="J45" s="25">
        <v>0</v>
      </c>
      <c r="K45" s="25">
        <v>1</v>
      </c>
      <c r="L45" s="25">
        <v>1</v>
      </c>
      <c r="M45" s="11">
        <v>0</v>
      </c>
      <c r="N45" s="11">
        <v>0</v>
      </c>
      <c r="O45" s="11">
        <v>0</v>
      </c>
      <c r="P45" s="11">
        <v>0</v>
      </c>
      <c r="Q45" s="11">
        <v>0</v>
      </c>
      <c r="R45" s="11">
        <v>0</v>
      </c>
      <c r="S45" s="11">
        <v>0</v>
      </c>
      <c r="T45" s="11">
        <v>0</v>
      </c>
      <c r="U45" s="11">
        <v>0</v>
      </c>
      <c r="V45" s="11">
        <v>0</v>
      </c>
      <c r="W45" s="11">
        <v>0</v>
      </c>
      <c r="X45" s="11">
        <v>0</v>
      </c>
      <c r="Y45" s="11">
        <v>0</v>
      </c>
      <c r="Z45" s="11">
        <v>1</v>
      </c>
      <c r="AA45" s="11">
        <v>0</v>
      </c>
      <c r="AB45" s="11">
        <v>0</v>
      </c>
      <c r="AC45" s="11">
        <v>0</v>
      </c>
      <c r="AD45" s="11">
        <v>0</v>
      </c>
      <c r="AE45" s="11">
        <v>0</v>
      </c>
      <c r="AF45" s="11">
        <v>0</v>
      </c>
      <c r="AG45" s="11">
        <v>0</v>
      </c>
      <c r="AH45" s="11">
        <v>0</v>
      </c>
      <c r="AI45" s="11">
        <v>1</v>
      </c>
      <c r="AJ45" s="11">
        <v>1</v>
      </c>
      <c r="AK45" s="11">
        <v>0</v>
      </c>
      <c r="AL45" s="11">
        <v>0</v>
      </c>
      <c r="AM45" s="11">
        <v>0</v>
      </c>
      <c r="AN45" s="11">
        <v>0</v>
      </c>
      <c r="AO45" s="11">
        <v>0</v>
      </c>
      <c r="AP45" s="11">
        <v>0</v>
      </c>
      <c r="AQ45" s="11">
        <v>0</v>
      </c>
      <c r="AR45" s="11">
        <v>0</v>
      </c>
      <c r="AS45" s="11">
        <v>0</v>
      </c>
      <c r="AT45" s="11">
        <v>0</v>
      </c>
      <c r="AU45" s="11">
        <v>0</v>
      </c>
      <c r="AV45" s="11">
        <v>0</v>
      </c>
      <c r="AW45" s="11">
        <v>0</v>
      </c>
      <c r="AX45" s="11">
        <v>0</v>
      </c>
      <c r="AY45" s="11">
        <v>1</v>
      </c>
      <c r="AZ45" s="11">
        <v>0</v>
      </c>
      <c r="BA45" s="11">
        <v>0</v>
      </c>
      <c r="BB45" s="11">
        <v>0</v>
      </c>
      <c r="BC45" s="11">
        <v>0</v>
      </c>
      <c r="BD45" s="11">
        <v>0</v>
      </c>
      <c r="BE45" s="11">
        <v>0</v>
      </c>
      <c r="BF45" s="11">
        <v>1</v>
      </c>
      <c r="BG45" s="11">
        <v>0</v>
      </c>
      <c r="BH45" s="11">
        <v>0</v>
      </c>
      <c r="BI45" s="11">
        <v>0</v>
      </c>
      <c r="BJ45" s="11">
        <v>0</v>
      </c>
      <c r="BK45" s="11">
        <v>0</v>
      </c>
      <c r="BL45" s="11">
        <v>0</v>
      </c>
      <c r="BM45" s="11">
        <v>0</v>
      </c>
      <c r="BN45" s="11">
        <v>0</v>
      </c>
      <c r="BO45" s="11">
        <v>0</v>
      </c>
      <c r="BP45" s="11">
        <v>0</v>
      </c>
      <c r="BQ45" s="11">
        <v>0</v>
      </c>
      <c r="BR45" s="11">
        <v>0</v>
      </c>
      <c r="BS45" s="11">
        <v>0</v>
      </c>
      <c r="BT45" s="11">
        <v>0</v>
      </c>
      <c r="BU45" s="32">
        <f t="shared" si="0"/>
        <v>0</v>
      </c>
      <c r="BV45" s="32">
        <f t="shared" si="1"/>
        <v>0</v>
      </c>
      <c r="BW45" s="32">
        <f t="shared" si="2"/>
        <v>0</v>
      </c>
      <c r="BX45" s="32">
        <f t="shared" si="3"/>
        <v>0</v>
      </c>
      <c r="BY45" s="32">
        <f t="shared" si="4"/>
        <v>0</v>
      </c>
      <c r="BZ45" s="32">
        <f t="shared" si="5"/>
        <v>0</v>
      </c>
      <c r="CA45" s="32">
        <f t="shared" si="6"/>
        <v>0</v>
      </c>
      <c r="CB45" s="32">
        <f t="shared" si="7"/>
        <v>0</v>
      </c>
      <c r="CC45" s="32">
        <f t="shared" si="8"/>
        <v>0</v>
      </c>
      <c r="CD45" s="32">
        <f t="shared" si="9"/>
        <v>0</v>
      </c>
      <c r="CE45" s="32">
        <f t="shared" si="10"/>
        <v>0</v>
      </c>
      <c r="CF45" s="32">
        <f t="shared" si="11"/>
        <v>0</v>
      </c>
      <c r="CG45" s="32">
        <f t="shared" si="12"/>
        <v>0</v>
      </c>
      <c r="CH45" s="32">
        <f t="shared" si="13"/>
        <v>0</v>
      </c>
      <c r="CI45" s="32">
        <f t="shared" si="14"/>
        <v>0</v>
      </c>
      <c r="CJ45" s="32">
        <f t="shared" si="15"/>
        <v>0</v>
      </c>
      <c r="CK45" s="22">
        <v>0</v>
      </c>
      <c r="CL45" s="22">
        <v>0</v>
      </c>
      <c r="CM45" s="22">
        <v>0</v>
      </c>
      <c r="CN45" s="22">
        <v>0</v>
      </c>
      <c r="CO45" s="22">
        <v>0</v>
      </c>
      <c r="CP45" s="19">
        <v>0</v>
      </c>
      <c r="CQ45" s="19">
        <v>0</v>
      </c>
      <c r="CR45" s="19">
        <v>0</v>
      </c>
      <c r="CS45" s="19">
        <v>0</v>
      </c>
      <c r="CT45" s="19">
        <v>0</v>
      </c>
      <c r="CU45" s="19">
        <v>0</v>
      </c>
      <c r="CV45" s="19">
        <v>0</v>
      </c>
      <c r="CW45">
        <v>36</v>
      </c>
      <c r="CX45">
        <v>9</v>
      </c>
      <c r="CY45">
        <v>0</v>
      </c>
      <c r="CZ45">
        <v>0</v>
      </c>
      <c r="DA45">
        <v>0</v>
      </c>
      <c r="DB45">
        <v>0</v>
      </c>
      <c r="DC45">
        <v>0</v>
      </c>
      <c r="DD45">
        <v>0</v>
      </c>
      <c r="DE45">
        <v>0</v>
      </c>
      <c r="DF45">
        <v>0</v>
      </c>
      <c r="DG45">
        <v>0</v>
      </c>
      <c r="DH45">
        <v>0</v>
      </c>
      <c r="DI45">
        <v>0</v>
      </c>
      <c r="DJ45">
        <v>0</v>
      </c>
      <c r="DK45">
        <v>0</v>
      </c>
      <c r="DL45">
        <v>0</v>
      </c>
      <c r="DM45">
        <v>0</v>
      </c>
      <c r="DN45">
        <v>0</v>
      </c>
      <c r="DO45">
        <v>0</v>
      </c>
      <c r="DP45">
        <v>0</v>
      </c>
      <c r="DQ45">
        <v>0</v>
      </c>
      <c r="DR45">
        <v>0</v>
      </c>
      <c r="DS45">
        <v>0</v>
      </c>
      <c r="DT45">
        <v>0</v>
      </c>
      <c r="DU45">
        <v>0</v>
      </c>
      <c r="DV45">
        <v>0</v>
      </c>
      <c r="DW45">
        <v>0</v>
      </c>
      <c r="DX45">
        <v>3</v>
      </c>
      <c r="DY45">
        <v>11</v>
      </c>
      <c r="DZ45">
        <v>22</v>
      </c>
      <c r="EA45">
        <v>0</v>
      </c>
      <c r="EB45" t="s">
        <v>734</v>
      </c>
      <c r="EC45">
        <v>119</v>
      </c>
      <c r="ED45">
        <v>37</v>
      </c>
      <c r="EE45">
        <v>37</v>
      </c>
      <c r="EF45">
        <v>1</v>
      </c>
      <c r="EG45">
        <v>46</v>
      </c>
      <c r="EH45" t="s">
        <v>231</v>
      </c>
      <c r="EI45" t="s">
        <v>931</v>
      </c>
      <c r="EJ45" t="s">
        <v>932</v>
      </c>
      <c r="EK45" t="s">
        <v>1163</v>
      </c>
      <c r="EL45" t="s">
        <v>1164</v>
      </c>
      <c r="EM45" t="s">
        <v>1165</v>
      </c>
      <c r="EN45" t="s">
        <v>1166</v>
      </c>
      <c r="EO45" t="s">
        <v>1167</v>
      </c>
      <c r="EP45" t="s">
        <v>184</v>
      </c>
      <c r="EQ45" t="s">
        <v>185</v>
      </c>
      <c r="ER45" t="s">
        <v>305</v>
      </c>
      <c r="ET45" t="s">
        <v>304</v>
      </c>
      <c r="EU45" t="s">
        <v>306</v>
      </c>
      <c r="EV45" t="s">
        <v>135</v>
      </c>
      <c r="EW45">
        <v>2018</v>
      </c>
      <c r="EX45">
        <v>8</v>
      </c>
      <c r="EY45">
        <v>4</v>
      </c>
      <c r="FA45">
        <v>14</v>
      </c>
      <c r="FB45" t="s">
        <v>1397</v>
      </c>
      <c r="FC45" t="s">
        <v>1398</v>
      </c>
      <c r="FD45" t="s">
        <v>1486</v>
      </c>
      <c r="FE45">
        <v>29883400</v>
      </c>
    </row>
    <row r="46" spans="1:161">
      <c r="A46" t="s">
        <v>446</v>
      </c>
      <c r="B46" t="s">
        <v>364</v>
      </c>
      <c r="C46" t="s">
        <v>560</v>
      </c>
      <c r="D46" t="s">
        <v>136</v>
      </c>
      <c r="E46">
        <v>2018</v>
      </c>
      <c r="F46" t="s">
        <v>649</v>
      </c>
      <c r="G46" s="15" t="s">
        <v>1598</v>
      </c>
      <c r="H46" s="15" t="s">
        <v>1599</v>
      </c>
      <c r="I46" s="16">
        <v>3</v>
      </c>
      <c r="J46" s="25">
        <v>0</v>
      </c>
      <c r="K46" s="25">
        <v>1</v>
      </c>
      <c r="L46" s="25">
        <v>1</v>
      </c>
      <c r="M46" s="11">
        <v>1</v>
      </c>
      <c r="N46" s="11">
        <v>1</v>
      </c>
      <c r="O46" s="11">
        <v>0</v>
      </c>
      <c r="P46" s="11">
        <v>0</v>
      </c>
      <c r="Q46" s="11">
        <v>0</v>
      </c>
      <c r="R46" s="11">
        <v>0</v>
      </c>
      <c r="S46" s="11">
        <v>0</v>
      </c>
      <c r="T46" s="11">
        <v>0</v>
      </c>
      <c r="U46" s="11">
        <v>0</v>
      </c>
      <c r="V46" s="11">
        <v>1</v>
      </c>
      <c r="W46" s="11">
        <v>0</v>
      </c>
      <c r="X46" s="11">
        <v>0</v>
      </c>
      <c r="Y46" s="11">
        <v>1</v>
      </c>
      <c r="Z46" s="11">
        <v>1</v>
      </c>
      <c r="AA46" s="11">
        <v>0</v>
      </c>
      <c r="AB46" s="11">
        <v>0</v>
      </c>
      <c r="AC46" s="11">
        <v>0</v>
      </c>
      <c r="AD46" s="11">
        <v>1</v>
      </c>
      <c r="AE46" s="11">
        <v>0</v>
      </c>
      <c r="AF46" s="11">
        <v>0</v>
      </c>
      <c r="AG46" s="11">
        <v>1</v>
      </c>
      <c r="AH46" s="11">
        <v>0</v>
      </c>
      <c r="AI46" s="11">
        <v>1</v>
      </c>
      <c r="AJ46" s="11">
        <v>1</v>
      </c>
      <c r="AK46" s="11">
        <v>0</v>
      </c>
      <c r="AL46" s="11">
        <v>0</v>
      </c>
      <c r="AM46" s="11">
        <v>0</v>
      </c>
      <c r="AN46" s="11">
        <v>0</v>
      </c>
      <c r="AO46" s="11">
        <v>0</v>
      </c>
      <c r="AP46" s="11">
        <v>0</v>
      </c>
      <c r="AQ46" s="11">
        <v>0</v>
      </c>
      <c r="AR46" s="11">
        <v>0</v>
      </c>
      <c r="AS46" s="11">
        <v>0</v>
      </c>
      <c r="AT46" s="11">
        <v>0</v>
      </c>
      <c r="AU46" s="11">
        <v>0</v>
      </c>
      <c r="AV46" s="11">
        <v>1</v>
      </c>
      <c r="AW46" s="11">
        <v>0</v>
      </c>
      <c r="AX46" s="11">
        <v>0</v>
      </c>
      <c r="AY46" s="11">
        <v>0</v>
      </c>
      <c r="AZ46" s="11">
        <v>0</v>
      </c>
      <c r="BA46" s="11">
        <v>1</v>
      </c>
      <c r="BB46" s="11">
        <v>0</v>
      </c>
      <c r="BC46" s="11">
        <v>0</v>
      </c>
      <c r="BD46" s="11">
        <v>0</v>
      </c>
      <c r="BE46" s="11">
        <v>0</v>
      </c>
      <c r="BF46" s="11">
        <v>0</v>
      </c>
      <c r="BG46" s="11">
        <v>0</v>
      </c>
      <c r="BH46" s="11">
        <v>0</v>
      </c>
      <c r="BI46" s="11">
        <v>0</v>
      </c>
      <c r="BJ46" s="11">
        <v>0</v>
      </c>
      <c r="BK46" s="11">
        <v>0</v>
      </c>
      <c r="BL46" s="11">
        <v>0</v>
      </c>
      <c r="BM46" s="11">
        <v>0</v>
      </c>
      <c r="BN46" s="11">
        <v>0</v>
      </c>
      <c r="BO46" s="11">
        <v>0</v>
      </c>
      <c r="BP46" s="11">
        <v>0</v>
      </c>
      <c r="BQ46" s="11">
        <v>0</v>
      </c>
      <c r="BR46" s="11">
        <v>0</v>
      </c>
      <c r="BS46" s="11">
        <v>0</v>
      </c>
      <c r="BT46" s="11">
        <v>0</v>
      </c>
      <c r="BU46" s="32">
        <f t="shared" si="0"/>
        <v>0</v>
      </c>
      <c r="BV46" s="32">
        <f t="shared" si="1"/>
        <v>0</v>
      </c>
      <c r="BW46" s="32">
        <f t="shared" si="2"/>
        <v>0</v>
      </c>
      <c r="BX46" s="32">
        <f t="shared" si="3"/>
        <v>0</v>
      </c>
      <c r="BY46" s="32">
        <f t="shared" si="4"/>
        <v>0</v>
      </c>
      <c r="BZ46" s="32">
        <f t="shared" si="5"/>
        <v>0</v>
      </c>
      <c r="CA46" s="32">
        <f t="shared" si="6"/>
        <v>0</v>
      </c>
      <c r="CB46" s="32">
        <f t="shared" si="7"/>
        <v>0</v>
      </c>
      <c r="CC46" s="32">
        <f t="shared" si="8"/>
        <v>0</v>
      </c>
      <c r="CD46" s="32">
        <f t="shared" si="9"/>
        <v>0</v>
      </c>
      <c r="CE46" s="32">
        <f t="shared" si="10"/>
        <v>0</v>
      </c>
      <c r="CF46" s="32">
        <f t="shared" si="11"/>
        <v>0</v>
      </c>
      <c r="CG46" s="32">
        <f t="shared" si="12"/>
        <v>0</v>
      </c>
      <c r="CH46" s="32">
        <f t="shared" si="13"/>
        <v>0</v>
      </c>
      <c r="CI46" s="32">
        <f t="shared" si="14"/>
        <v>0</v>
      </c>
      <c r="CJ46" s="32">
        <f t="shared" si="15"/>
        <v>0</v>
      </c>
      <c r="CK46" s="22">
        <v>0</v>
      </c>
      <c r="CL46" s="22">
        <v>0</v>
      </c>
      <c r="CM46" s="22">
        <v>0</v>
      </c>
      <c r="CN46" s="22">
        <v>0</v>
      </c>
      <c r="CO46" s="22">
        <v>0</v>
      </c>
      <c r="CP46" s="19">
        <v>0</v>
      </c>
      <c r="CQ46" s="19">
        <v>0</v>
      </c>
      <c r="CR46" s="19">
        <v>0</v>
      </c>
      <c r="CS46" s="19">
        <v>0</v>
      </c>
      <c r="CT46" s="19">
        <v>0</v>
      </c>
      <c r="CU46" s="19">
        <v>0</v>
      </c>
      <c r="CV46" s="19">
        <v>0</v>
      </c>
      <c r="CW46">
        <v>22</v>
      </c>
      <c r="CX46">
        <v>5.5</v>
      </c>
      <c r="CY46">
        <v>0</v>
      </c>
      <c r="CZ46">
        <v>0</v>
      </c>
      <c r="DA46">
        <v>0</v>
      </c>
      <c r="DB46">
        <v>0</v>
      </c>
      <c r="DC46">
        <v>0</v>
      </c>
      <c r="DD46">
        <v>0</v>
      </c>
      <c r="DE46">
        <v>0</v>
      </c>
      <c r="DF46">
        <v>0</v>
      </c>
      <c r="DG46">
        <v>0</v>
      </c>
      <c r="DH46">
        <v>0</v>
      </c>
      <c r="DI46">
        <v>0</v>
      </c>
      <c r="DJ46">
        <v>0</v>
      </c>
      <c r="DK46">
        <v>0</v>
      </c>
      <c r="DL46">
        <v>0</v>
      </c>
      <c r="DM46">
        <v>0</v>
      </c>
      <c r="DN46">
        <v>0</v>
      </c>
      <c r="DO46">
        <v>0</v>
      </c>
      <c r="DP46">
        <v>0</v>
      </c>
      <c r="DQ46">
        <v>0</v>
      </c>
      <c r="DR46">
        <v>0</v>
      </c>
      <c r="DS46">
        <v>0</v>
      </c>
      <c r="DT46">
        <v>0</v>
      </c>
      <c r="DU46">
        <v>0</v>
      </c>
      <c r="DV46">
        <v>0</v>
      </c>
      <c r="DW46">
        <v>0</v>
      </c>
      <c r="DX46">
        <v>0</v>
      </c>
      <c r="DY46">
        <v>9</v>
      </c>
      <c r="DZ46">
        <v>13</v>
      </c>
      <c r="EA46">
        <v>0</v>
      </c>
      <c r="EB46" t="s">
        <v>735</v>
      </c>
      <c r="EC46">
        <v>123</v>
      </c>
      <c r="ED46">
        <v>57</v>
      </c>
      <c r="EE46">
        <v>60</v>
      </c>
      <c r="EF46">
        <v>8</v>
      </c>
      <c r="EG46">
        <v>154</v>
      </c>
      <c r="EH46" t="s">
        <v>816</v>
      </c>
      <c r="EI46" t="s">
        <v>933</v>
      </c>
      <c r="EJ46" t="s">
        <v>934</v>
      </c>
      <c r="EK46" t="s">
        <v>1168</v>
      </c>
      <c r="EL46" t="s">
        <v>1169</v>
      </c>
      <c r="EM46" t="s">
        <v>296</v>
      </c>
      <c r="EN46" t="s">
        <v>165</v>
      </c>
      <c r="EO46" t="s">
        <v>1170</v>
      </c>
      <c r="EP46" t="s">
        <v>137</v>
      </c>
      <c r="EQ46" t="s">
        <v>127</v>
      </c>
      <c r="ER46" t="s">
        <v>138</v>
      </c>
      <c r="ES46" t="s">
        <v>139</v>
      </c>
      <c r="ET46" t="s">
        <v>140</v>
      </c>
      <c r="EU46" t="s">
        <v>141</v>
      </c>
      <c r="EV46" s="8">
        <v>44247</v>
      </c>
      <c r="EW46">
        <v>2018</v>
      </c>
      <c r="EX46">
        <v>69</v>
      </c>
      <c r="EY46">
        <v>5</v>
      </c>
      <c r="FA46">
        <v>28</v>
      </c>
      <c r="FB46" t="s">
        <v>1424</v>
      </c>
      <c r="FC46" t="s">
        <v>1425</v>
      </c>
      <c r="FD46" t="s">
        <v>1487</v>
      </c>
    </row>
    <row r="47" spans="1:161">
      <c r="A47" t="s">
        <v>447</v>
      </c>
      <c r="B47" t="s">
        <v>330</v>
      </c>
      <c r="C47" t="s">
        <v>561</v>
      </c>
      <c r="D47" t="s">
        <v>259</v>
      </c>
      <c r="E47">
        <v>2018</v>
      </c>
      <c r="F47" t="s">
        <v>650</v>
      </c>
      <c r="G47" s="15" t="s">
        <v>1539</v>
      </c>
      <c r="H47" s="15" t="s">
        <v>1540</v>
      </c>
      <c r="I47" s="16">
        <v>2</v>
      </c>
      <c r="J47" s="25">
        <v>0</v>
      </c>
      <c r="K47" s="25">
        <v>1</v>
      </c>
      <c r="L47" s="25">
        <v>1</v>
      </c>
      <c r="M47" s="11">
        <v>1</v>
      </c>
      <c r="N47" s="11">
        <v>0</v>
      </c>
      <c r="O47" s="11">
        <v>0</v>
      </c>
      <c r="P47" s="11">
        <v>0</v>
      </c>
      <c r="Q47" s="11">
        <v>1</v>
      </c>
      <c r="R47" s="11">
        <v>0</v>
      </c>
      <c r="S47" s="11">
        <v>0</v>
      </c>
      <c r="T47" s="11">
        <v>0</v>
      </c>
      <c r="U47" s="11">
        <v>0</v>
      </c>
      <c r="V47" s="11">
        <v>0</v>
      </c>
      <c r="W47" s="11">
        <v>1</v>
      </c>
      <c r="X47" s="11">
        <v>0</v>
      </c>
      <c r="Y47" s="11">
        <v>0</v>
      </c>
      <c r="Z47" s="11">
        <v>1</v>
      </c>
      <c r="AA47" s="11">
        <v>0</v>
      </c>
      <c r="AB47" s="11">
        <v>0</v>
      </c>
      <c r="AC47" s="11">
        <v>0</v>
      </c>
      <c r="AD47" s="11">
        <v>0</v>
      </c>
      <c r="AE47" s="11">
        <v>0</v>
      </c>
      <c r="AF47" s="11">
        <v>0</v>
      </c>
      <c r="AG47" s="11">
        <v>1</v>
      </c>
      <c r="AH47" s="11">
        <v>0</v>
      </c>
      <c r="AI47" s="11">
        <v>1</v>
      </c>
      <c r="AJ47" s="11">
        <v>1</v>
      </c>
      <c r="AK47" s="11">
        <v>0</v>
      </c>
      <c r="AL47" s="11">
        <v>0</v>
      </c>
      <c r="AM47" s="11">
        <v>1</v>
      </c>
      <c r="AN47" s="11">
        <v>0</v>
      </c>
      <c r="AO47" s="11">
        <v>0</v>
      </c>
      <c r="AP47" s="11">
        <v>0</v>
      </c>
      <c r="AQ47" s="11">
        <v>0</v>
      </c>
      <c r="AR47" s="11">
        <v>0</v>
      </c>
      <c r="AS47" s="11">
        <v>1</v>
      </c>
      <c r="AT47" s="11">
        <v>0</v>
      </c>
      <c r="AU47" s="11">
        <v>0</v>
      </c>
      <c r="AV47" s="11">
        <v>0</v>
      </c>
      <c r="AW47" s="11">
        <v>0</v>
      </c>
      <c r="AX47" s="11">
        <v>1</v>
      </c>
      <c r="AY47" s="11">
        <v>1</v>
      </c>
      <c r="AZ47" s="11">
        <v>0</v>
      </c>
      <c r="BA47" s="11">
        <v>1</v>
      </c>
      <c r="BB47" s="11">
        <v>0</v>
      </c>
      <c r="BC47" s="11">
        <v>0</v>
      </c>
      <c r="BD47" s="11">
        <v>1</v>
      </c>
      <c r="BE47" s="11">
        <v>1</v>
      </c>
      <c r="BF47" s="11">
        <v>1</v>
      </c>
      <c r="BG47" s="11">
        <v>0</v>
      </c>
      <c r="BH47" s="11">
        <v>0</v>
      </c>
      <c r="BI47" s="11">
        <v>0</v>
      </c>
      <c r="BJ47" s="11">
        <v>1</v>
      </c>
      <c r="BK47" s="11">
        <v>0</v>
      </c>
      <c r="BL47" s="11">
        <v>1</v>
      </c>
      <c r="BM47" s="11">
        <v>1</v>
      </c>
      <c r="BN47" s="11">
        <v>1</v>
      </c>
      <c r="BO47" s="11">
        <v>0</v>
      </c>
      <c r="BP47" s="11">
        <v>0</v>
      </c>
      <c r="BQ47" s="11">
        <v>0</v>
      </c>
      <c r="BR47" s="11">
        <v>1</v>
      </c>
      <c r="BS47" s="11">
        <v>0</v>
      </c>
      <c r="BT47" s="11">
        <v>1</v>
      </c>
      <c r="BU47" s="32">
        <f t="shared" si="0"/>
        <v>0</v>
      </c>
      <c r="BV47" s="32">
        <f t="shared" si="1"/>
        <v>0</v>
      </c>
      <c r="BW47" s="32">
        <f t="shared" si="2"/>
        <v>0</v>
      </c>
      <c r="BX47" s="32">
        <f t="shared" si="3"/>
        <v>0</v>
      </c>
      <c r="BY47" s="32">
        <f t="shared" si="4"/>
        <v>0</v>
      </c>
      <c r="BZ47" s="32">
        <f t="shared" si="5"/>
        <v>0</v>
      </c>
      <c r="CA47" s="32">
        <f t="shared" si="6"/>
        <v>0</v>
      </c>
      <c r="CB47" s="32">
        <f t="shared" si="7"/>
        <v>0</v>
      </c>
      <c r="CC47" s="32">
        <f t="shared" si="8"/>
        <v>0</v>
      </c>
      <c r="CD47" s="32">
        <f t="shared" si="9"/>
        <v>0</v>
      </c>
      <c r="CE47" s="32">
        <f t="shared" si="10"/>
        <v>0</v>
      </c>
      <c r="CF47" s="32">
        <f t="shared" si="11"/>
        <v>0</v>
      </c>
      <c r="CG47" s="32">
        <f t="shared" si="12"/>
        <v>0</v>
      </c>
      <c r="CH47" s="32">
        <f t="shared" si="13"/>
        <v>0</v>
      </c>
      <c r="CI47" s="32">
        <f t="shared" si="14"/>
        <v>0</v>
      </c>
      <c r="CJ47" s="32">
        <f t="shared" si="15"/>
        <v>0</v>
      </c>
      <c r="CK47" s="22">
        <v>0</v>
      </c>
      <c r="CL47" s="22">
        <v>0</v>
      </c>
      <c r="CM47" s="22">
        <v>1</v>
      </c>
      <c r="CN47" s="22">
        <v>0</v>
      </c>
      <c r="CO47" s="22">
        <v>0</v>
      </c>
      <c r="CP47" s="19">
        <v>0</v>
      </c>
      <c r="CQ47" s="19">
        <v>0</v>
      </c>
      <c r="CR47" s="19">
        <v>1</v>
      </c>
      <c r="CS47" s="19">
        <v>1</v>
      </c>
      <c r="CT47" s="19">
        <v>0</v>
      </c>
      <c r="CU47" s="19">
        <v>0</v>
      </c>
      <c r="CV47" s="19">
        <v>0</v>
      </c>
      <c r="CW47">
        <v>6</v>
      </c>
      <c r="CX47">
        <v>1.5</v>
      </c>
      <c r="CY47">
        <v>0</v>
      </c>
      <c r="CZ47">
        <v>0</v>
      </c>
      <c r="DA47">
        <v>0</v>
      </c>
      <c r="DB47">
        <v>0</v>
      </c>
      <c r="DC47">
        <v>0</v>
      </c>
      <c r="DD47">
        <v>0</v>
      </c>
      <c r="DE47">
        <v>0</v>
      </c>
      <c r="DF47">
        <v>0</v>
      </c>
      <c r="DG47">
        <v>0</v>
      </c>
      <c r="DH47">
        <v>0</v>
      </c>
      <c r="DI47">
        <v>0</v>
      </c>
      <c r="DJ47">
        <v>0</v>
      </c>
      <c r="DK47">
        <v>0</v>
      </c>
      <c r="DL47">
        <v>0</v>
      </c>
      <c r="DM47">
        <v>0</v>
      </c>
      <c r="DN47">
        <v>0</v>
      </c>
      <c r="DO47">
        <v>0</v>
      </c>
      <c r="DP47">
        <v>0</v>
      </c>
      <c r="DQ47">
        <v>0</v>
      </c>
      <c r="DR47">
        <v>0</v>
      </c>
      <c r="DS47">
        <v>0</v>
      </c>
      <c r="DT47">
        <v>0</v>
      </c>
      <c r="DU47">
        <v>0</v>
      </c>
      <c r="DV47">
        <v>0</v>
      </c>
      <c r="DW47">
        <v>0</v>
      </c>
      <c r="DX47">
        <v>0</v>
      </c>
      <c r="DY47">
        <v>2</v>
      </c>
      <c r="DZ47">
        <v>4</v>
      </c>
      <c r="EA47">
        <v>0</v>
      </c>
      <c r="EB47" t="s">
        <v>736</v>
      </c>
      <c r="EC47">
        <v>124</v>
      </c>
      <c r="ED47">
        <v>110</v>
      </c>
      <c r="EE47">
        <v>112</v>
      </c>
      <c r="EF47">
        <v>19</v>
      </c>
      <c r="EG47">
        <v>168</v>
      </c>
      <c r="EH47" t="s">
        <v>149</v>
      </c>
      <c r="EI47" t="s">
        <v>935</v>
      </c>
      <c r="EJ47" t="s">
        <v>936</v>
      </c>
      <c r="EK47" t="s">
        <v>1171</v>
      </c>
      <c r="EL47" t="s">
        <v>1172</v>
      </c>
      <c r="EM47" t="s">
        <v>144</v>
      </c>
      <c r="EN47" t="s">
        <v>229</v>
      </c>
      <c r="EO47" t="s">
        <v>230</v>
      </c>
      <c r="EP47" t="s">
        <v>137</v>
      </c>
      <c r="EQ47" t="s">
        <v>127</v>
      </c>
      <c r="ER47" t="s">
        <v>260</v>
      </c>
      <c r="ES47" t="s">
        <v>261</v>
      </c>
      <c r="ET47" t="s">
        <v>262</v>
      </c>
      <c r="EU47" t="s">
        <v>263</v>
      </c>
      <c r="EV47" t="s">
        <v>142</v>
      </c>
      <c r="EW47">
        <v>2018</v>
      </c>
      <c r="EX47">
        <v>121</v>
      </c>
      <c r="EY47">
        <v>2</v>
      </c>
      <c r="FA47">
        <v>12</v>
      </c>
      <c r="FB47" t="s">
        <v>143</v>
      </c>
      <c r="FC47" t="s">
        <v>143</v>
      </c>
      <c r="FD47" t="s">
        <v>1488</v>
      </c>
      <c r="FE47">
        <v>29281056</v>
      </c>
    </row>
    <row r="48" spans="1:161">
      <c r="A48" t="s">
        <v>448</v>
      </c>
      <c r="B48" t="s">
        <v>365</v>
      </c>
      <c r="C48" t="s">
        <v>562</v>
      </c>
      <c r="D48" t="s">
        <v>168</v>
      </c>
      <c r="E48">
        <v>2018</v>
      </c>
      <c r="F48" t="s">
        <v>651</v>
      </c>
      <c r="G48" s="15" t="s">
        <v>1600</v>
      </c>
      <c r="H48" s="15" t="s">
        <v>1601</v>
      </c>
      <c r="I48" s="16">
        <v>2</v>
      </c>
      <c r="J48" s="25">
        <v>0</v>
      </c>
      <c r="K48" s="25">
        <v>1</v>
      </c>
      <c r="L48" s="25">
        <v>1</v>
      </c>
      <c r="M48" s="11">
        <v>1</v>
      </c>
      <c r="N48" s="11">
        <v>0</v>
      </c>
      <c r="O48" s="11">
        <v>0</v>
      </c>
      <c r="P48" s="11">
        <v>0</v>
      </c>
      <c r="Q48" s="11">
        <v>1</v>
      </c>
      <c r="R48" s="11">
        <v>0</v>
      </c>
      <c r="S48" s="11">
        <v>0</v>
      </c>
      <c r="T48" s="11">
        <v>0</v>
      </c>
      <c r="U48" s="11">
        <v>1</v>
      </c>
      <c r="V48" s="11">
        <v>0</v>
      </c>
      <c r="W48" s="11">
        <v>1</v>
      </c>
      <c r="X48" s="11">
        <v>0</v>
      </c>
      <c r="Y48" s="11">
        <v>0</v>
      </c>
      <c r="Z48" s="11">
        <v>1</v>
      </c>
      <c r="AA48" s="11">
        <v>0</v>
      </c>
      <c r="AB48" s="11">
        <v>0</v>
      </c>
      <c r="AC48" s="11">
        <v>0</v>
      </c>
      <c r="AD48" s="11">
        <v>0</v>
      </c>
      <c r="AE48" s="11">
        <v>0</v>
      </c>
      <c r="AF48" s="11">
        <v>0</v>
      </c>
      <c r="AG48" s="11">
        <v>0</v>
      </c>
      <c r="AH48" s="11">
        <v>0</v>
      </c>
      <c r="AI48" s="11">
        <v>1</v>
      </c>
      <c r="AJ48" s="11">
        <v>1</v>
      </c>
      <c r="AK48" s="11">
        <v>1</v>
      </c>
      <c r="AL48" s="11">
        <v>1</v>
      </c>
      <c r="AM48" s="11">
        <v>1</v>
      </c>
      <c r="AN48" s="11">
        <v>0</v>
      </c>
      <c r="AO48" s="11">
        <v>0</v>
      </c>
      <c r="AP48" s="11">
        <v>0</v>
      </c>
      <c r="AQ48" s="11">
        <v>0</v>
      </c>
      <c r="AR48" s="11">
        <v>1</v>
      </c>
      <c r="AS48" s="11">
        <v>1</v>
      </c>
      <c r="AT48" s="11">
        <v>0</v>
      </c>
      <c r="AU48" s="11">
        <v>0</v>
      </c>
      <c r="AV48" s="11">
        <v>1</v>
      </c>
      <c r="AW48" s="11">
        <v>0</v>
      </c>
      <c r="AX48" s="11">
        <v>0</v>
      </c>
      <c r="AY48" s="11">
        <v>0</v>
      </c>
      <c r="AZ48" s="11">
        <v>1</v>
      </c>
      <c r="BA48" s="11">
        <v>0</v>
      </c>
      <c r="BB48" s="11">
        <v>0</v>
      </c>
      <c r="BC48" s="11">
        <v>0</v>
      </c>
      <c r="BD48" s="11">
        <v>0</v>
      </c>
      <c r="BE48" s="11">
        <v>0</v>
      </c>
      <c r="BF48" s="11">
        <v>0</v>
      </c>
      <c r="BG48" s="11">
        <v>0</v>
      </c>
      <c r="BH48" s="11">
        <v>0</v>
      </c>
      <c r="BI48" s="11">
        <v>0</v>
      </c>
      <c r="BJ48" s="11">
        <v>0</v>
      </c>
      <c r="BK48" s="11">
        <v>0</v>
      </c>
      <c r="BL48" s="11">
        <v>0</v>
      </c>
      <c r="BM48" s="11">
        <v>0</v>
      </c>
      <c r="BN48" s="11">
        <v>0</v>
      </c>
      <c r="BO48" s="11">
        <v>0</v>
      </c>
      <c r="BP48" s="11">
        <v>0</v>
      </c>
      <c r="BQ48" s="11">
        <v>0</v>
      </c>
      <c r="BR48" s="11">
        <v>0</v>
      </c>
      <c r="BS48" s="11">
        <v>0</v>
      </c>
      <c r="BT48" s="11">
        <v>0</v>
      </c>
      <c r="BU48" s="32">
        <f t="shared" si="0"/>
        <v>0</v>
      </c>
      <c r="BV48" s="32">
        <f t="shared" si="1"/>
        <v>0</v>
      </c>
      <c r="BW48" s="32">
        <f t="shared" si="2"/>
        <v>0</v>
      </c>
      <c r="BX48" s="32">
        <f t="shared" si="3"/>
        <v>0</v>
      </c>
      <c r="BY48" s="32">
        <f t="shared" si="4"/>
        <v>0</v>
      </c>
      <c r="BZ48" s="32">
        <f t="shared" si="5"/>
        <v>0</v>
      </c>
      <c r="CA48" s="32">
        <f t="shared" si="6"/>
        <v>0</v>
      </c>
      <c r="CB48" s="32">
        <f t="shared" si="7"/>
        <v>0</v>
      </c>
      <c r="CC48" s="32">
        <f t="shared" si="8"/>
        <v>0</v>
      </c>
      <c r="CD48" s="32">
        <f t="shared" si="9"/>
        <v>0</v>
      </c>
      <c r="CE48" s="32">
        <f t="shared" si="10"/>
        <v>0</v>
      </c>
      <c r="CF48" s="32">
        <f t="shared" si="11"/>
        <v>0</v>
      </c>
      <c r="CG48" s="32">
        <f t="shared" si="12"/>
        <v>0</v>
      </c>
      <c r="CH48" s="32">
        <f t="shared" si="13"/>
        <v>0</v>
      </c>
      <c r="CI48" s="32">
        <f t="shared" si="14"/>
        <v>0</v>
      </c>
      <c r="CJ48" s="32">
        <f t="shared" si="15"/>
        <v>0</v>
      </c>
      <c r="CK48" s="22">
        <v>0</v>
      </c>
      <c r="CL48" s="22">
        <v>0</v>
      </c>
      <c r="CM48" s="22">
        <v>0</v>
      </c>
      <c r="CN48" s="22">
        <v>0</v>
      </c>
      <c r="CO48" s="22">
        <v>0</v>
      </c>
      <c r="CP48" s="19">
        <v>0</v>
      </c>
      <c r="CQ48" s="19">
        <v>0</v>
      </c>
      <c r="CR48" s="19">
        <v>1</v>
      </c>
      <c r="CS48" s="19">
        <v>0</v>
      </c>
      <c r="CT48" s="19">
        <v>0</v>
      </c>
      <c r="CU48" s="19">
        <v>0</v>
      </c>
      <c r="CV48" s="19">
        <v>0</v>
      </c>
      <c r="CW48">
        <v>16</v>
      </c>
      <c r="CX48">
        <v>4</v>
      </c>
      <c r="CY48">
        <v>0</v>
      </c>
      <c r="CZ48">
        <v>0</v>
      </c>
      <c r="DA48">
        <v>0</v>
      </c>
      <c r="DB48">
        <v>0</v>
      </c>
      <c r="DC48">
        <v>0</v>
      </c>
      <c r="DD48">
        <v>0</v>
      </c>
      <c r="DE48">
        <v>0</v>
      </c>
      <c r="DF48">
        <v>0</v>
      </c>
      <c r="DG48">
        <v>0</v>
      </c>
      <c r="DH48">
        <v>0</v>
      </c>
      <c r="DI48">
        <v>0</v>
      </c>
      <c r="DJ48">
        <v>0</v>
      </c>
      <c r="DK48">
        <v>0</v>
      </c>
      <c r="DL48">
        <v>0</v>
      </c>
      <c r="DM48">
        <v>0</v>
      </c>
      <c r="DN48">
        <v>0</v>
      </c>
      <c r="DO48">
        <v>0</v>
      </c>
      <c r="DP48">
        <v>0</v>
      </c>
      <c r="DQ48">
        <v>0</v>
      </c>
      <c r="DR48">
        <v>0</v>
      </c>
      <c r="DS48">
        <v>0</v>
      </c>
      <c r="DT48">
        <v>0</v>
      </c>
      <c r="DU48">
        <v>0</v>
      </c>
      <c r="DV48">
        <v>0</v>
      </c>
      <c r="DW48">
        <v>0</v>
      </c>
      <c r="DX48">
        <v>3</v>
      </c>
      <c r="DY48">
        <v>5</v>
      </c>
      <c r="DZ48">
        <v>8</v>
      </c>
      <c r="EA48">
        <v>0</v>
      </c>
      <c r="EB48" t="s">
        <v>737</v>
      </c>
      <c r="EC48">
        <v>216</v>
      </c>
      <c r="ED48">
        <v>9</v>
      </c>
      <c r="EE48">
        <v>10</v>
      </c>
      <c r="EF48">
        <v>6</v>
      </c>
      <c r="EG48">
        <v>51</v>
      </c>
      <c r="EH48" t="s">
        <v>817</v>
      </c>
      <c r="EI48" t="s">
        <v>937</v>
      </c>
      <c r="EJ48" t="s">
        <v>938</v>
      </c>
      <c r="EK48" t="s">
        <v>1173</v>
      </c>
      <c r="EL48" t="s">
        <v>1174</v>
      </c>
      <c r="EM48" t="s">
        <v>148</v>
      </c>
      <c r="EN48" t="s">
        <v>235</v>
      </c>
      <c r="EO48" t="s">
        <v>236</v>
      </c>
      <c r="EP48" t="s">
        <v>145</v>
      </c>
      <c r="EQ48" t="s">
        <v>132</v>
      </c>
      <c r="ER48" t="s">
        <v>255</v>
      </c>
      <c r="ES48" t="s">
        <v>256</v>
      </c>
      <c r="ET48" t="s">
        <v>257</v>
      </c>
      <c r="EU48" t="s">
        <v>258</v>
      </c>
      <c r="EV48" t="s">
        <v>142</v>
      </c>
      <c r="EW48">
        <v>2018</v>
      </c>
      <c r="EX48">
        <v>54</v>
      </c>
      <c r="EY48">
        <v>1</v>
      </c>
      <c r="FA48">
        <v>13</v>
      </c>
      <c r="FB48" t="s">
        <v>143</v>
      </c>
      <c r="FC48" t="s">
        <v>143</v>
      </c>
      <c r="FD48" t="s">
        <v>1489</v>
      </c>
      <c r="FE48">
        <v>29069281</v>
      </c>
    </row>
    <row r="49" spans="1:161">
      <c r="A49" t="s">
        <v>449</v>
      </c>
      <c r="B49" t="s">
        <v>330</v>
      </c>
      <c r="C49" t="s">
        <v>563</v>
      </c>
      <c r="D49" t="s">
        <v>183</v>
      </c>
      <c r="E49">
        <v>2018</v>
      </c>
      <c r="F49" t="s">
        <v>652</v>
      </c>
      <c r="G49" s="15" t="s">
        <v>1539</v>
      </c>
      <c r="H49" s="15" t="s">
        <v>1540</v>
      </c>
      <c r="I49" s="16">
        <v>2</v>
      </c>
      <c r="J49" s="25">
        <v>1</v>
      </c>
      <c r="K49" s="25">
        <v>1</v>
      </c>
      <c r="L49" s="25">
        <v>1</v>
      </c>
      <c r="M49" s="11">
        <v>0</v>
      </c>
      <c r="N49" s="11">
        <v>0</v>
      </c>
      <c r="O49" s="11">
        <v>0</v>
      </c>
      <c r="P49" s="11">
        <v>0</v>
      </c>
      <c r="Q49" s="11">
        <v>0</v>
      </c>
      <c r="R49" s="11">
        <v>0</v>
      </c>
      <c r="S49" s="11">
        <v>1</v>
      </c>
      <c r="T49" s="11">
        <v>0</v>
      </c>
      <c r="U49" s="11">
        <v>0</v>
      </c>
      <c r="V49" s="11">
        <v>0</v>
      </c>
      <c r="W49" s="11">
        <v>0</v>
      </c>
      <c r="X49" s="11">
        <v>0</v>
      </c>
      <c r="Y49" s="11">
        <v>0</v>
      </c>
      <c r="Z49" s="11">
        <v>1</v>
      </c>
      <c r="AA49" s="11">
        <v>0</v>
      </c>
      <c r="AB49" s="11">
        <v>0</v>
      </c>
      <c r="AC49" s="11">
        <v>0</v>
      </c>
      <c r="AD49" s="11">
        <v>0</v>
      </c>
      <c r="AE49" s="11">
        <v>0</v>
      </c>
      <c r="AF49" s="11">
        <v>0</v>
      </c>
      <c r="AG49" s="11">
        <v>0</v>
      </c>
      <c r="AH49" s="11">
        <v>0</v>
      </c>
      <c r="AI49" s="11">
        <v>0</v>
      </c>
      <c r="AJ49" s="11">
        <v>0</v>
      </c>
      <c r="AK49" s="11">
        <v>0</v>
      </c>
      <c r="AL49" s="11">
        <v>0</v>
      </c>
      <c r="AM49" s="11">
        <v>0</v>
      </c>
      <c r="AN49" s="11">
        <v>0</v>
      </c>
      <c r="AO49" s="11">
        <v>0</v>
      </c>
      <c r="AP49" s="11">
        <v>0</v>
      </c>
      <c r="AQ49" s="11">
        <v>0</v>
      </c>
      <c r="AR49" s="11">
        <v>0</v>
      </c>
      <c r="AS49" s="11">
        <v>0</v>
      </c>
      <c r="AT49" s="11">
        <v>0</v>
      </c>
      <c r="AU49" s="11">
        <v>0</v>
      </c>
      <c r="AV49" s="11">
        <v>0</v>
      </c>
      <c r="AW49" s="11">
        <v>0</v>
      </c>
      <c r="AX49" s="11">
        <v>0</v>
      </c>
      <c r="AY49" s="11">
        <v>0</v>
      </c>
      <c r="AZ49" s="11">
        <v>0</v>
      </c>
      <c r="BA49" s="11">
        <v>0</v>
      </c>
      <c r="BB49" s="11">
        <v>0</v>
      </c>
      <c r="BC49" s="11">
        <v>0</v>
      </c>
      <c r="BD49" s="11">
        <v>0</v>
      </c>
      <c r="BE49" s="11">
        <v>0</v>
      </c>
      <c r="BF49" s="11">
        <v>0</v>
      </c>
      <c r="BG49" s="11">
        <v>0</v>
      </c>
      <c r="BH49" s="11">
        <v>0</v>
      </c>
      <c r="BI49" s="11">
        <v>0</v>
      </c>
      <c r="BJ49" s="11">
        <v>0</v>
      </c>
      <c r="BK49" s="11">
        <v>0</v>
      </c>
      <c r="BL49" s="11">
        <v>0</v>
      </c>
      <c r="BM49" s="11">
        <v>0</v>
      </c>
      <c r="BN49" s="11">
        <v>0</v>
      </c>
      <c r="BO49" s="11">
        <v>0</v>
      </c>
      <c r="BP49" s="11">
        <v>0</v>
      </c>
      <c r="BQ49" s="11">
        <v>0</v>
      </c>
      <c r="BR49" s="11">
        <v>0</v>
      </c>
      <c r="BS49" s="11">
        <v>0</v>
      </c>
      <c r="BT49" s="11">
        <v>0</v>
      </c>
      <c r="BU49" s="32">
        <f t="shared" si="0"/>
        <v>0</v>
      </c>
      <c r="BV49" s="32">
        <f t="shared" si="1"/>
        <v>0</v>
      </c>
      <c r="BW49" s="32">
        <f t="shared" si="2"/>
        <v>0</v>
      </c>
      <c r="BX49" s="32">
        <f t="shared" si="3"/>
        <v>0</v>
      </c>
      <c r="BY49" s="32">
        <f t="shared" si="4"/>
        <v>0</v>
      </c>
      <c r="BZ49" s="32">
        <f t="shared" si="5"/>
        <v>0</v>
      </c>
      <c r="CA49" s="32">
        <f t="shared" si="6"/>
        <v>0</v>
      </c>
      <c r="CB49" s="32">
        <f t="shared" si="7"/>
        <v>0</v>
      </c>
      <c r="CC49" s="32">
        <f t="shared" si="8"/>
        <v>0</v>
      </c>
      <c r="CD49" s="32">
        <f t="shared" si="9"/>
        <v>0</v>
      </c>
      <c r="CE49" s="32">
        <f t="shared" si="10"/>
        <v>0</v>
      </c>
      <c r="CF49" s="32">
        <f t="shared" si="11"/>
        <v>0</v>
      </c>
      <c r="CG49" s="32">
        <f t="shared" si="12"/>
        <v>0</v>
      </c>
      <c r="CH49" s="32">
        <f t="shared" si="13"/>
        <v>0</v>
      </c>
      <c r="CI49" s="32">
        <f t="shared" si="14"/>
        <v>0</v>
      </c>
      <c r="CJ49" s="32">
        <f t="shared" si="15"/>
        <v>0</v>
      </c>
      <c r="CK49" s="22">
        <v>0</v>
      </c>
      <c r="CL49" s="22">
        <v>0</v>
      </c>
      <c r="CM49" s="22">
        <v>0</v>
      </c>
      <c r="CN49" s="22">
        <v>0</v>
      </c>
      <c r="CO49" s="22">
        <v>0</v>
      </c>
      <c r="CP49" s="19">
        <v>0</v>
      </c>
      <c r="CQ49" s="19">
        <v>0</v>
      </c>
      <c r="CR49" s="19">
        <v>0</v>
      </c>
      <c r="CS49" s="19">
        <v>0</v>
      </c>
      <c r="CT49" s="19">
        <v>0</v>
      </c>
      <c r="CU49" s="19">
        <v>0</v>
      </c>
      <c r="CV49" s="19">
        <v>0</v>
      </c>
      <c r="CW49">
        <v>42</v>
      </c>
      <c r="CX49">
        <v>10.5</v>
      </c>
      <c r="CY49">
        <v>0</v>
      </c>
      <c r="CZ49">
        <v>0</v>
      </c>
      <c r="DA49">
        <v>0</v>
      </c>
      <c r="DB49">
        <v>0</v>
      </c>
      <c r="DC49">
        <v>0</v>
      </c>
      <c r="DD49">
        <v>0</v>
      </c>
      <c r="DE49">
        <v>0</v>
      </c>
      <c r="DF49">
        <v>0</v>
      </c>
      <c r="DG49">
        <v>0</v>
      </c>
      <c r="DH49">
        <v>0</v>
      </c>
      <c r="DI49">
        <v>0</v>
      </c>
      <c r="DJ49">
        <v>0</v>
      </c>
      <c r="DK49">
        <v>0</v>
      </c>
      <c r="DL49">
        <v>0</v>
      </c>
      <c r="DM49">
        <v>0</v>
      </c>
      <c r="DN49">
        <v>0</v>
      </c>
      <c r="DO49">
        <v>0</v>
      </c>
      <c r="DP49">
        <v>0</v>
      </c>
      <c r="DQ49">
        <v>0</v>
      </c>
      <c r="DR49">
        <v>0</v>
      </c>
      <c r="DS49">
        <v>0</v>
      </c>
      <c r="DT49">
        <v>0</v>
      </c>
      <c r="DU49">
        <v>0</v>
      </c>
      <c r="DV49">
        <v>0</v>
      </c>
      <c r="DW49">
        <v>0</v>
      </c>
      <c r="DX49">
        <v>0</v>
      </c>
      <c r="DY49">
        <v>19</v>
      </c>
      <c r="DZ49">
        <v>23</v>
      </c>
      <c r="EA49">
        <v>0</v>
      </c>
      <c r="EB49" t="s">
        <v>738</v>
      </c>
      <c r="EC49">
        <v>126</v>
      </c>
      <c r="ED49">
        <v>16</v>
      </c>
      <c r="EE49">
        <v>16</v>
      </c>
      <c r="EF49">
        <v>1</v>
      </c>
      <c r="EG49">
        <v>15</v>
      </c>
      <c r="EH49" t="s">
        <v>152</v>
      </c>
      <c r="EI49" t="s">
        <v>939</v>
      </c>
      <c r="EJ49" t="s">
        <v>940</v>
      </c>
      <c r="EK49" t="s">
        <v>1175</v>
      </c>
      <c r="EL49" t="s">
        <v>1176</v>
      </c>
      <c r="EM49" t="s">
        <v>1100</v>
      </c>
      <c r="EN49" t="s">
        <v>229</v>
      </c>
      <c r="EO49" t="s">
        <v>230</v>
      </c>
      <c r="EP49" t="s">
        <v>253</v>
      </c>
      <c r="EQ49" t="s">
        <v>185</v>
      </c>
      <c r="ER49" t="s">
        <v>186</v>
      </c>
      <c r="ET49" t="s">
        <v>183</v>
      </c>
      <c r="EU49" t="s">
        <v>187</v>
      </c>
      <c r="EV49" t="s">
        <v>120</v>
      </c>
      <c r="EW49">
        <v>2018</v>
      </c>
      <c r="EX49">
        <v>23</v>
      </c>
      <c r="EY49">
        <v>1</v>
      </c>
      <c r="FA49">
        <v>11</v>
      </c>
      <c r="FB49" t="s">
        <v>1426</v>
      </c>
      <c r="FC49" t="s">
        <v>1426</v>
      </c>
      <c r="FD49" t="s">
        <v>1490</v>
      </c>
      <c r="FE49">
        <v>28674771</v>
      </c>
    </row>
    <row r="50" spans="1:161">
      <c r="A50" t="s">
        <v>450</v>
      </c>
      <c r="B50" t="s">
        <v>366</v>
      </c>
      <c r="C50" t="s">
        <v>564</v>
      </c>
      <c r="D50" t="s">
        <v>314</v>
      </c>
      <c r="E50">
        <v>2018</v>
      </c>
      <c r="F50" t="s">
        <v>653</v>
      </c>
      <c r="G50" s="15" t="s">
        <v>1602</v>
      </c>
      <c r="H50" s="15" t="s">
        <v>1603</v>
      </c>
      <c r="I50" s="16">
        <v>3</v>
      </c>
      <c r="J50" s="25">
        <v>0</v>
      </c>
      <c r="K50" s="25">
        <v>1</v>
      </c>
      <c r="L50" s="25">
        <v>1</v>
      </c>
      <c r="M50" s="11">
        <v>0</v>
      </c>
      <c r="N50" s="11">
        <v>0</v>
      </c>
      <c r="O50" s="11">
        <v>1</v>
      </c>
      <c r="P50" s="11">
        <v>0</v>
      </c>
      <c r="Q50" s="11">
        <v>1</v>
      </c>
      <c r="R50" s="11">
        <v>0</v>
      </c>
      <c r="S50" s="11">
        <v>0</v>
      </c>
      <c r="T50" s="11">
        <v>0</v>
      </c>
      <c r="U50" s="11">
        <v>1</v>
      </c>
      <c r="V50" s="11">
        <v>0</v>
      </c>
      <c r="W50" s="11">
        <v>0</v>
      </c>
      <c r="X50" s="11">
        <v>0</v>
      </c>
      <c r="Y50" s="11">
        <v>0</v>
      </c>
      <c r="Z50" s="11">
        <v>1</v>
      </c>
      <c r="AA50" s="11">
        <v>0</v>
      </c>
      <c r="AB50" s="11">
        <v>0</v>
      </c>
      <c r="AC50" s="11">
        <v>0</v>
      </c>
      <c r="AD50" s="11">
        <v>0</v>
      </c>
      <c r="AE50" s="11">
        <v>0</v>
      </c>
      <c r="AF50" s="11">
        <v>0</v>
      </c>
      <c r="AG50" s="11">
        <v>0</v>
      </c>
      <c r="AH50" s="11">
        <v>0</v>
      </c>
      <c r="AI50" s="11">
        <v>0</v>
      </c>
      <c r="AJ50" s="11">
        <v>0</v>
      </c>
      <c r="AK50" s="11">
        <v>0</v>
      </c>
      <c r="AL50" s="11">
        <v>0</v>
      </c>
      <c r="AM50" s="11">
        <v>0</v>
      </c>
      <c r="AN50" s="11">
        <v>0</v>
      </c>
      <c r="AO50" s="11">
        <v>0</v>
      </c>
      <c r="AP50" s="11">
        <v>0</v>
      </c>
      <c r="AQ50" s="11">
        <v>0</v>
      </c>
      <c r="AR50" s="11">
        <v>0</v>
      </c>
      <c r="AS50" s="11">
        <v>0</v>
      </c>
      <c r="AT50" s="11">
        <v>0</v>
      </c>
      <c r="AU50" s="11">
        <v>0</v>
      </c>
      <c r="AV50" s="11">
        <v>1</v>
      </c>
      <c r="AW50" s="11">
        <v>0</v>
      </c>
      <c r="AX50" s="11">
        <v>0</v>
      </c>
      <c r="AY50" s="11">
        <v>0</v>
      </c>
      <c r="AZ50" s="11">
        <v>0</v>
      </c>
      <c r="BA50" s="11">
        <v>0</v>
      </c>
      <c r="BB50" s="11">
        <v>0</v>
      </c>
      <c r="BC50" s="11">
        <v>1</v>
      </c>
      <c r="BD50" s="11">
        <v>0</v>
      </c>
      <c r="BE50" s="11">
        <v>0</v>
      </c>
      <c r="BF50" s="11">
        <v>0</v>
      </c>
      <c r="BG50" s="11">
        <v>0</v>
      </c>
      <c r="BH50" s="11">
        <v>0</v>
      </c>
      <c r="BI50" s="11">
        <v>0</v>
      </c>
      <c r="BJ50" s="11">
        <v>0</v>
      </c>
      <c r="BK50" s="11">
        <v>0</v>
      </c>
      <c r="BL50" s="11">
        <v>0</v>
      </c>
      <c r="BM50" s="11">
        <v>0</v>
      </c>
      <c r="BN50" s="11">
        <v>0</v>
      </c>
      <c r="BO50" s="11">
        <v>0</v>
      </c>
      <c r="BP50" s="11">
        <v>0</v>
      </c>
      <c r="BQ50" s="11">
        <v>0</v>
      </c>
      <c r="BR50" s="11">
        <v>0</v>
      </c>
      <c r="BS50" s="11">
        <v>0</v>
      </c>
      <c r="BT50" s="11">
        <v>0</v>
      </c>
      <c r="BU50" s="32">
        <f t="shared" si="0"/>
        <v>0</v>
      </c>
      <c r="BV50" s="32">
        <f t="shared" si="1"/>
        <v>0</v>
      </c>
      <c r="BW50" s="32">
        <f t="shared" si="2"/>
        <v>0</v>
      </c>
      <c r="BX50" s="32">
        <f t="shared" si="3"/>
        <v>0</v>
      </c>
      <c r="BY50" s="32">
        <f t="shared" si="4"/>
        <v>0</v>
      </c>
      <c r="BZ50" s="32">
        <f t="shared" si="5"/>
        <v>0</v>
      </c>
      <c r="CA50" s="32">
        <f t="shared" si="6"/>
        <v>0</v>
      </c>
      <c r="CB50" s="32">
        <f t="shared" si="7"/>
        <v>0</v>
      </c>
      <c r="CC50" s="32">
        <f t="shared" si="8"/>
        <v>0</v>
      </c>
      <c r="CD50" s="32">
        <f t="shared" si="9"/>
        <v>0</v>
      </c>
      <c r="CE50" s="32">
        <f t="shared" si="10"/>
        <v>0</v>
      </c>
      <c r="CF50" s="32">
        <f t="shared" si="11"/>
        <v>0</v>
      </c>
      <c r="CG50" s="32">
        <f t="shared" si="12"/>
        <v>0</v>
      </c>
      <c r="CH50" s="32">
        <f t="shared" si="13"/>
        <v>0</v>
      </c>
      <c r="CI50" s="32">
        <f t="shared" si="14"/>
        <v>0</v>
      </c>
      <c r="CJ50" s="32">
        <f t="shared" si="15"/>
        <v>0</v>
      </c>
      <c r="CK50" s="22">
        <v>0</v>
      </c>
      <c r="CL50" s="22">
        <v>0</v>
      </c>
      <c r="CM50" s="22">
        <v>0</v>
      </c>
      <c r="CN50" s="22">
        <v>0</v>
      </c>
      <c r="CO50" s="22">
        <v>0</v>
      </c>
      <c r="CP50" s="19">
        <v>0</v>
      </c>
      <c r="CQ50" s="19">
        <v>0</v>
      </c>
      <c r="CR50" s="19">
        <v>0</v>
      </c>
      <c r="CS50" s="19">
        <v>0</v>
      </c>
      <c r="CT50" s="19">
        <v>0</v>
      </c>
      <c r="CU50" s="19">
        <v>0</v>
      </c>
      <c r="CV50" s="19">
        <v>0</v>
      </c>
      <c r="CW50">
        <v>14</v>
      </c>
      <c r="CX50">
        <v>3.5</v>
      </c>
      <c r="CY50">
        <v>0</v>
      </c>
      <c r="CZ50">
        <v>0</v>
      </c>
      <c r="DA50">
        <v>0</v>
      </c>
      <c r="DB50">
        <v>0</v>
      </c>
      <c r="DC50">
        <v>0</v>
      </c>
      <c r="DD50">
        <v>0</v>
      </c>
      <c r="DE50">
        <v>0</v>
      </c>
      <c r="DF50">
        <v>0</v>
      </c>
      <c r="DG50">
        <v>0</v>
      </c>
      <c r="DH50">
        <v>0</v>
      </c>
      <c r="DI50">
        <v>0</v>
      </c>
      <c r="DJ50">
        <v>0</v>
      </c>
      <c r="DK50">
        <v>0</v>
      </c>
      <c r="DL50">
        <v>0</v>
      </c>
      <c r="DM50">
        <v>0</v>
      </c>
      <c r="DN50">
        <v>0</v>
      </c>
      <c r="DO50">
        <v>0</v>
      </c>
      <c r="DP50">
        <v>0</v>
      </c>
      <c r="DQ50">
        <v>0</v>
      </c>
      <c r="DR50">
        <v>0</v>
      </c>
      <c r="DS50">
        <v>0</v>
      </c>
      <c r="DT50">
        <v>0</v>
      </c>
      <c r="DU50">
        <v>0</v>
      </c>
      <c r="DV50">
        <v>0</v>
      </c>
      <c r="DW50">
        <v>0</v>
      </c>
      <c r="DX50">
        <v>2</v>
      </c>
      <c r="DY50">
        <v>5</v>
      </c>
      <c r="DZ50">
        <v>7</v>
      </c>
      <c r="EA50">
        <v>0</v>
      </c>
      <c r="EB50" t="s">
        <v>739</v>
      </c>
      <c r="EC50">
        <v>105</v>
      </c>
      <c r="ED50">
        <v>0</v>
      </c>
      <c r="EE50">
        <v>0</v>
      </c>
      <c r="EF50">
        <v>2</v>
      </c>
      <c r="EG50">
        <v>5</v>
      </c>
      <c r="EH50" t="s">
        <v>818</v>
      </c>
      <c r="EI50" t="s">
        <v>941</v>
      </c>
      <c r="EJ50" t="s">
        <v>942</v>
      </c>
      <c r="EK50" t="s">
        <v>1177</v>
      </c>
      <c r="EL50" t="s">
        <v>1178</v>
      </c>
      <c r="EM50" t="s">
        <v>266</v>
      </c>
      <c r="EP50" t="s">
        <v>322</v>
      </c>
      <c r="EQ50" t="s">
        <v>315</v>
      </c>
      <c r="ES50" t="s">
        <v>316</v>
      </c>
      <c r="ET50" t="s">
        <v>317</v>
      </c>
      <c r="EU50" t="s">
        <v>318</v>
      </c>
      <c r="EW50">
        <v>2018</v>
      </c>
      <c r="EX50">
        <v>21</v>
      </c>
      <c r="EY50">
        <v>2</v>
      </c>
      <c r="FA50">
        <v>19</v>
      </c>
      <c r="FB50" t="s">
        <v>1397</v>
      </c>
      <c r="FC50" t="s">
        <v>1398</v>
      </c>
      <c r="FD50" t="s">
        <v>1491</v>
      </c>
      <c r="FE50">
        <v>29361780</v>
      </c>
    </row>
    <row r="51" spans="1:161">
      <c r="A51" t="s">
        <v>451</v>
      </c>
      <c r="B51" t="s">
        <v>367</v>
      </c>
      <c r="C51" t="s">
        <v>565</v>
      </c>
      <c r="D51" t="s">
        <v>506</v>
      </c>
      <c r="E51">
        <v>2017</v>
      </c>
      <c r="F51" t="s">
        <v>654</v>
      </c>
      <c r="G51" s="15" t="s">
        <v>1604</v>
      </c>
      <c r="H51" s="15" t="s">
        <v>1605</v>
      </c>
      <c r="I51" s="16">
        <v>5</v>
      </c>
      <c r="J51" s="25">
        <v>0</v>
      </c>
      <c r="K51" s="25">
        <v>1</v>
      </c>
      <c r="L51" s="25">
        <v>1</v>
      </c>
      <c r="M51" s="11">
        <v>0</v>
      </c>
      <c r="N51" s="11">
        <v>0</v>
      </c>
      <c r="O51" s="11">
        <v>1</v>
      </c>
      <c r="P51" s="11">
        <v>1</v>
      </c>
      <c r="Q51" s="11">
        <v>1</v>
      </c>
      <c r="R51" s="11">
        <v>0</v>
      </c>
      <c r="S51" s="11">
        <v>0</v>
      </c>
      <c r="T51" s="11">
        <v>0</v>
      </c>
      <c r="U51" s="11">
        <v>0</v>
      </c>
      <c r="V51" s="11">
        <v>0</v>
      </c>
      <c r="W51" s="11">
        <v>0</v>
      </c>
      <c r="X51" s="11">
        <v>1</v>
      </c>
      <c r="Y51" s="11">
        <v>0</v>
      </c>
      <c r="Z51" s="11">
        <v>0</v>
      </c>
      <c r="AA51" s="11">
        <v>0</v>
      </c>
      <c r="AB51" s="11">
        <v>0</v>
      </c>
      <c r="AC51" s="11">
        <v>0</v>
      </c>
      <c r="AD51" s="11">
        <v>0</v>
      </c>
      <c r="AE51" s="11">
        <v>0</v>
      </c>
      <c r="AF51" s="11">
        <v>0</v>
      </c>
      <c r="AG51" s="11">
        <v>0</v>
      </c>
      <c r="AH51" s="11">
        <v>0</v>
      </c>
      <c r="AI51" s="11">
        <v>0</v>
      </c>
      <c r="AJ51" s="11">
        <v>0</v>
      </c>
      <c r="AK51" s="11">
        <v>0</v>
      </c>
      <c r="AL51" s="11">
        <v>0</v>
      </c>
      <c r="AM51" s="11">
        <v>0</v>
      </c>
      <c r="AN51" s="11">
        <v>0</v>
      </c>
      <c r="AO51" s="11">
        <v>0</v>
      </c>
      <c r="AP51" s="11">
        <v>0</v>
      </c>
      <c r="AQ51" s="11">
        <v>0</v>
      </c>
      <c r="AR51" s="11">
        <v>0</v>
      </c>
      <c r="AS51" s="11">
        <v>0</v>
      </c>
      <c r="AT51" s="11">
        <v>0</v>
      </c>
      <c r="AU51" s="11">
        <v>0</v>
      </c>
      <c r="AV51" s="11">
        <v>0</v>
      </c>
      <c r="AW51" s="11">
        <v>0</v>
      </c>
      <c r="AX51" s="11">
        <v>0</v>
      </c>
      <c r="AY51" s="11">
        <v>0</v>
      </c>
      <c r="AZ51" s="11">
        <v>1</v>
      </c>
      <c r="BA51" s="11">
        <v>1</v>
      </c>
      <c r="BB51" s="11">
        <v>1</v>
      </c>
      <c r="BC51" s="11">
        <v>1</v>
      </c>
      <c r="BD51" s="11">
        <v>0</v>
      </c>
      <c r="BE51" s="11">
        <v>0</v>
      </c>
      <c r="BF51" s="11">
        <v>0</v>
      </c>
      <c r="BG51" s="11">
        <v>0</v>
      </c>
      <c r="BH51" s="11">
        <v>0</v>
      </c>
      <c r="BI51" s="11">
        <v>0</v>
      </c>
      <c r="BJ51" s="11">
        <v>0</v>
      </c>
      <c r="BK51" s="11">
        <v>0</v>
      </c>
      <c r="BL51" s="11">
        <v>0</v>
      </c>
      <c r="BM51" s="11">
        <v>0</v>
      </c>
      <c r="BN51" s="11">
        <v>0</v>
      </c>
      <c r="BO51" s="11">
        <v>0</v>
      </c>
      <c r="BP51" s="11">
        <v>0</v>
      </c>
      <c r="BQ51" s="11">
        <v>1</v>
      </c>
      <c r="BR51" s="11">
        <v>0</v>
      </c>
      <c r="BS51" s="11">
        <v>0</v>
      </c>
      <c r="BT51" s="11">
        <v>0</v>
      </c>
      <c r="BU51" s="32">
        <f t="shared" si="0"/>
        <v>0</v>
      </c>
      <c r="BV51" s="32">
        <f t="shared" si="1"/>
        <v>0</v>
      </c>
      <c r="BW51" s="32">
        <f t="shared" si="2"/>
        <v>0</v>
      </c>
      <c r="BX51" s="32">
        <f t="shared" si="3"/>
        <v>0</v>
      </c>
      <c r="BY51" s="32">
        <f t="shared" si="4"/>
        <v>0</v>
      </c>
      <c r="BZ51" s="32">
        <f t="shared" si="5"/>
        <v>0</v>
      </c>
      <c r="CA51" s="32">
        <f t="shared" si="6"/>
        <v>0</v>
      </c>
      <c r="CB51" s="32">
        <f t="shared" si="7"/>
        <v>0</v>
      </c>
      <c r="CC51" s="32">
        <f t="shared" si="8"/>
        <v>0</v>
      </c>
      <c r="CD51" s="32">
        <f t="shared" si="9"/>
        <v>0</v>
      </c>
      <c r="CE51" s="32">
        <f t="shared" si="10"/>
        <v>0</v>
      </c>
      <c r="CF51" s="32">
        <f t="shared" si="11"/>
        <v>0</v>
      </c>
      <c r="CG51" s="32">
        <f t="shared" si="12"/>
        <v>0</v>
      </c>
      <c r="CH51" s="32">
        <f t="shared" si="13"/>
        <v>0</v>
      </c>
      <c r="CI51" s="32">
        <f t="shared" si="14"/>
        <v>0</v>
      </c>
      <c r="CJ51" s="32">
        <f t="shared" si="15"/>
        <v>0</v>
      </c>
      <c r="CK51" s="22">
        <v>0</v>
      </c>
      <c r="CL51" s="22">
        <v>0</v>
      </c>
      <c r="CM51" s="22">
        <v>0</v>
      </c>
      <c r="CN51" s="22">
        <v>0</v>
      </c>
      <c r="CO51" s="22">
        <v>0</v>
      </c>
      <c r="CP51" s="19">
        <v>1</v>
      </c>
      <c r="CQ51" s="19">
        <v>0</v>
      </c>
      <c r="CR51" s="19">
        <v>1</v>
      </c>
      <c r="CS51" s="19">
        <v>0</v>
      </c>
      <c r="CT51" s="19">
        <v>0</v>
      </c>
      <c r="CU51" s="19">
        <v>0</v>
      </c>
      <c r="CV51" s="19">
        <v>0</v>
      </c>
      <c r="CW51">
        <v>0</v>
      </c>
      <c r="CX51">
        <v>0</v>
      </c>
      <c r="CY51">
        <v>0</v>
      </c>
      <c r="CZ51">
        <v>0</v>
      </c>
      <c r="DA51">
        <v>0</v>
      </c>
      <c r="DB51">
        <v>0</v>
      </c>
      <c r="DC51">
        <v>0</v>
      </c>
      <c r="DD51">
        <v>0</v>
      </c>
      <c r="DE51">
        <v>0</v>
      </c>
      <c r="DF51">
        <v>0</v>
      </c>
      <c r="DG51">
        <v>0</v>
      </c>
      <c r="DH51">
        <v>0</v>
      </c>
      <c r="DI51">
        <v>0</v>
      </c>
      <c r="DJ51">
        <v>0</v>
      </c>
      <c r="DK51">
        <v>0</v>
      </c>
      <c r="DL51">
        <v>0</v>
      </c>
      <c r="DM51">
        <v>0</v>
      </c>
      <c r="DN51">
        <v>0</v>
      </c>
      <c r="DO51">
        <v>0</v>
      </c>
      <c r="DP51">
        <v>0</v>
      </c>
      <c r="DQ51">
        <v>0</v>
      </c>
      <c r="DR51">
        <v>0</v>
      </c>
      <c r="DS51">
        <v>0</v>
      </c>
      <c r="DT51">
        <v>0</v>
      </c>
      <c r="DU51">
        <v>0</v>
      </c>
      <c r="DV51">
        <v>0</v>
      </c>
      <c r="DW51">
        <v>0</v>
      </c>
      <c r="DX51">
        <v>0</v>
      </c>
      <c r="DY51">
        <v>0</v>
      </c>
      <c r="DZ51">
        <v>0</v>
      </c>
      <c r="EA51">
        <v>0</v>
      </c>
      <c r="EB51" t="s">
        <v>740</v>
      </c>
      <c r="EC51">
        <v>194</v>
      </c>
      <c r="ED51">
        <v>17</v>
      </c>
      <c r="EE51">
        <v>18</v>
      </c>
      <c r="EF51">
        <v>2</v>
      </c>
      <c r="EG51">
        <v>46</v>
      </c>
      <c r="EH51" t="s">
        <v>819</v>
      </c>
      <c r="EI51" t="s">
        <v>943</v>
      </c>
      <c r="EJ51" t="s">
        <v>944</v>
      </c>
      <c r="EK51" t="s">
        <v>1179</v>
      </c>
      <c r="EL51" t="s">
        <v>1180</v>
      </c>
      <c r="EM51" t="s">
        <v>1181</v>
      </c>
      <c r="EN51" t="s">
        <v>1182</v>
      </c>
      <c r="EO51" t="s">
        <v>157</v>
      </c>
      <c r="EP51" t="s">
        <v>1300</v>
      </c>
      <c r="EQ51" t="s">
        <v>185</v>
      </c>
      <c r="ER51" t="s">
        <v>1326</v>
      </c>
      <c r="ES51" t="s">
        <v>1327</v>
      </c>
      <c r="ET51" t="s">
        <v>1369</v>
      </c>
      <c r="EU51" t="s">
        <v>1370</v>
      </c>
      <c r="EV51" t="s">
        <v>146</v>
      </c>
      <c r="EW51">
        <v>2017</v>
      </c>
      <c r="EX51">
        <v>74</v>
      </c>
      <c r="EY51">
        <v>21</v>
      </c>
      <c r="FA51">
        <v>13</v>
      </c>
      <c r="FB51" t="s">
        <v>1427</v>
      </c>
      <c r="FC51" t="s">
        <v>1402</v>
      </c>
      <c r="FD51" t="s">
        <v>1492</v>
      </c>
    </row>
    <row r="52" spans="1:161">
      <c r="A52" t="s">
        <v>452</v>
      </c>
      <c r="B52" t="s">
        <v>369</v>
      </c>
      <c r="C52" t="s">
        <v>566</v>
      </c>
      <c r="D52" t="s">
        <v>507</v>
      </c>
      <c r="E52">
        <v>2017</v>
      </c>
      <c r="G52" s="15" t="s">
        <v>1606</v>
      </c>
      <c r="H52" s="15" t="s">
        <v>1607</v>
      </c>
      <c r="I52" s="16">
        <v>3</v>
      </c>
      <c r="J52" s="25">
        <v>0</v>
      </c>
      <c r="K52" s="25">
        <v>1</v>
      </c>
      <c r="L52" s="25">
        <v>1</v>
      </c>
      <c r="M52" s="11">
        <v>0</v>
      </c>
      <c r="N52" s="11">
        <v>0</v>
      </c>
      <c r="O52" s="11">
        <v>1</v>
      </c>
      <c r="P52" s="11">
        <v>0</v>
      </c>
      <c r="Q52" s="11">
        <v>1</v>
      </c>
      <c r="R52" s="11">
        <v>0</v>
      </c>
      <c r="S52" s="11">
        <v>0</v>
      </c>
      <c r="T52" s="11">
        <v>0</v>
      </c>
      <c r="U52" s="11">
        <v>1</v>
      </c>
      <c r="V52" s="11">
        <v>0</v>
      </c>
      <c r="W52" s="11">
        <v>0</v>
      </c>
      <c r="X52" s="11">
        <v>1</v>
      </c>
      <c r="Y52" s="11">
        <v>0</v>
      </c>
      <c r="Z52" s="11">
        <v>1</v>
      </c>
      <c r="AA52" s="11">
        <v>0</v>
      </c>
      <c r="AB52" s="11">
        <v>0</v>
      </c>
      <c r="AC52" s="11">
        <v>0</v>
      </c>
      <c r="AD52" s="11">
        <v>0</v>
      </c>
      <c r="AE52" s="11">
        <v>0</v>
      </c>
      <c r="AF52" s="11">
        <v>0</v>
      </c>
      <c r="AG52" s="11">
        <v>0</v>
      </c>
      <c r="AH52" s="11">
        <v>0</v>
      </c>
      <c r="AI52" s="11">
        <v>0</v>
      </c>
      <c r="AJ52" s="11">
        <v>0</v>
      </c>
      <c r="AK52" s="11">
        <v>0</v>
      </c>
      <c r="AL52" s="11">
        <v>0</v>
      </c>
      <c r="AM52" s="11">
        <v>0</v>
      </c>
      <c r="AN52" s="11">
        <v>0</v>
      </c>
      <c r="AO52" s="11">
        <v>0</v>
      </c>
      <c r="AP52" s="11">
        <v>0</v>
      </c>
      <c r="AQ52" s="11">
        <v>0</v>
      </c>
      <c r="AR52" s="11">
        <v>0</v>
      </c>
      <c r="AS52" s="11">
        <v>0</v>
      </c>
      <c r="AT52" s="11">
        <v>0</v>
      </c>
      <c r="AU52" s="11">
        <v>0</v>
      </c>
      <c r="AV52" s="11">
        <v>0</v>
      </c>
      <c r="AW52" s="11">
        <v>0</v>
      </c>
      <c r="AX52" s="11">
        <v>0</v>
      </c>
      <c r="AY52" s="11">
        <v>0</v>
      </c>
      <c r="AZ52" s="11">
        <v>0</v>
      </c>
      <c r="BA52" s="11">
        <v>0</v>
      </c>
      <c r="BB52" s="11">
        <v>0</v>
      </c>
      <c r="BC52" s="11">
        <v>0</v>
      </c>
      <c r="BD52" s="11">
        <v>0</v>
      </c>
      <c r="BE52" s="11">
        <v>0</v>
      </c>
      <c r="BF52" s="11">
        <v>0</v>
      </c>
      <c r="BG52" s="11">
        <v>0</v>
      </c>
      <c r="BH52" s="11">
        <v>0</v>
      </c>
      <c r="BI52" s="11">
        <v>0</v>
      </c>
      <c r="BJ52" s="11">
        <v>0</v>
      </c>
      <c r="BK52" s="11">
        <v>0</v>
      </c>
      <c r="BL52" s="11">
        <v>0</v>
      </c>
      <c r="BM52" s="11">
        <v>0</v>
      </c>
      <c r="BN52" s="11">
        <v>0</v>
      </c>
      <c r="BO52" s="11">
        <v>0</v>
      </c>
      <c r="BP52" s="11">
        <v>0</v>
      </c>
      <c r="BQ52" s="11">
        <v>0</v>
      </c>
      <c r="BR52" s="11">
        <v>0</v>
      </c>
      <c r="BS52" s="11">
        <v>0</v>
      </c>
      <c r="BT52" s="11">
        <v>0</v>
      </c>
      <c r="BU52" s="32">
        <f t="shared" si="0"/>
        <v>0</v>
      </c>
      <c r="BV52" s="32">
        <f t="shared" si="1"/>
        <v>0</v>
      </c>
      <c r="BW52" s="32">
        <f t="shared" si="2"/>
        <v>0</v>
      </c>
      <c r="BX52" s="32">
        <f t="shared" si="3"/>
        <v>0</v>
      </c>
      <c r="BY52" s="32">
        <f t="shared" si="4"/>
        <v>0</v>
      </c>
      <c r="BZ52" s="32">
        <f t="shared" si="5"/>
        <v>0</v>
      </c>
      <c r="CA52" s="32">
        <f t="shared" si="6"/>
        <v>0</v>
      </c>
      <c r="CB52" s="32">
        <f t="shared" si="7"/>
        <v>0</v>
      </c>
      <c r="CC52" s="32">
        <f t="shared" si="8"/>
        <v>0</v>
      </c>
      <c r="CD52" s="32">
        <f t="shared" si="9"/>
        <v>0</v>
      </c>
      <c r="CE52" s="32">
        <f t="shared" si="10"/>
        <v>0</v>
      </c>
      <c r="CF52" s="32">
        <f t="shared" si="11"/>
        <v>0</v>
      </c>
      <c r="CG52" s="32">
        <f t="shared" si="12"/>
        <v>0</v>
      </c>
      <c r="CH52" s="32">
        <f t="shared" si="13"/>
        <v>0</v>
      </c>
      <c r="CI52" s="32">
        <f t="shared" si="14"/>
        <v>0</v>
      </c>
      <c r="CJ52" s="32">
        <f t="shared" si="15"/>
        <v>0</v>
      </c>
      <c r="CK52" s="22">
        <v>0</v>
      </c>
      <c r="CL52" s="22">
        <v>0</v>
      </c>
      <c r="CM52" s="22">
        <v>0</v>
      </c>
      <c r="CN52" s="22">
        <v>0</v>
      </c>
      <c r="CO52" s="22">
        <v>0</v>
      </c>
      <c r="CP52" s="19">
        <v>0</v>
      </c>
      <c r="CQ52" s="19">
        <v>0</v>
      </c>
      <c r="CR52" s="19">
        <v>1</v>
      </c>
      <c r="CS52" s="19">
        <v>0</v>
      </c>
      <c r="CT52" s="19">
        <v>0</v>
      </c>
      <c r="CU52" s="19">
        <v>0</v>
      </c>
      <c r="CV52" s="19">
        <v>0</v>
      </c>
      <c r="CW52">
        <v>12</v>
      </c>
      <c r="CX52">
        <v>2.4</v>
      </c>
      <c r="CY52">
        <v>0</v>
      </c>
      <c r="CZ52">
        <v>0</v>
      </c>
      <c r="DA52">
        <v>0</v>
      </c>
      <c r="DB52">
        <v>0</v>
      </c>
      <c r="DC52">
        <v>0</v>
      </c>
      <c r="DD52">
        <v>0</v>
      </c>
      <c r="DE52">
        <v>0</v>
      </c>
      <c r="DF52">
        <v>0</v>
      </c>
      <c r="DG52">
        <v>0</v>
      </c>
      <c r="DH52">
        <v>0</v>
      </c>
      <c r="DI52">
        <v>0</v>
      </c>
      <c r="DJ52">
        <v>0</v>
      </c>
      <c r="DK52">
        <v>0</v>
      </c>
      <c r="DL52">
        <v>0</v>
      </c>
      <c r="DM52">
        <v>0</v>
      </c>
      <c r="DN52">
        <v>0</v>
      </c>
      <c r="DO52">
        <v>0</v>
      </c>
      <c r="DP52">
        <v>0</v>
      </c>
      <c r="DQ52">
        <v>0</v>
      </c>
      <c r="DR52">
        <v>0</v>
      </c>
      <c r="DS52">
        <v>0</v>
      </c>
      <c r="DT52">
        <v>0</v>
      </c>
      <c r="DU52">
        <v>0</v>
      </c>
      <c r="DV52">
        <v>1</v>
      </c>
      <c r="DW52">
        <v>1</v>
      </c>
      <c r="DX52">
        <v>3</v>
      </c>
      <c r="DY52">
        <v>3</v>
      </c>
      <c r="DZ52">
        <v>4</v>
      </c>
      <c r="EA52">
        <v>0</v>
      </c>
      <c r="EB52" t="s">
        <v>741</v>
      </c>
      <c r="EC52">
        <v>105</v>
      </c>
      <c r="ED52">
        <v>0</v>
      </c>
      <c r="EE52">
        <v>0</v>
      </c>
      <c r="EF52">
        <v>3</v>
      </c>
      <c r="EG52">
        <v>20</v>
      </c>
      <c r="EH52" t="s">
        <v>821</v>
      </c>
      <c r="EJ52" t="s">
        <v>945</v>
      </c>
      <c r="EK52" t="s">
        <v>1183</v>
      </c>
      <c r="EL52" t="s">
        <v>1184</v>
      </c>
      <c r="EM52" t="s">
        <v>1185</v>
      </c>
      <c r="EN52" t="s">
        <v>1186</v>
      </c>
      <c r="EO52" t="s">
        <v>1187</v>
      </c>
      <c r="EP52" t="s">
        <v>1301</v>
      </c>
      <c r="EQ52" t="s">
        <v>303</v>
      </c>
      <c r="ER52" t="s">
        <v>1328</v>
      </c>
      <c r="ET52" t="s">
        <v>1371</v>
      </c>
      <c r="EU52" t="s">
        <v>1372</v>
      </c>
      <c r="EV52" t="s">
        <v>1373</v>
      </c>
      <c r="EW52">
        <v>2017</v>
      </c>
      <c r="EX52">
        <v>78</v>
      </c>
      <c r="EY52">
        <v>5</v>
      </c>
      <c r="FA52">
        <v>23</v>
      </c>
      <c r="FB52" t="s">
        <v>1397</v>
      </c>
      <c r="FC52" t="s">
        <v>1398</v>
      </c>
      <c r="FD52" t="s">
        <v>1493</v>
      </c>
      <c r="FE52">
        <v>29160833</v>
      </c>
    </row>
    <row r="53" spans="1:161">
      <c r="A53" t="s">
        <v>453</v>
      </c>
      <c r="B53" t="s">
        <v>370</v>
      </c>
      <c r="C53" t="s">
        <v>567</v>
      </c>
      <c r="D53" t="s">
        <v>508</v>
      </c>
      <c r="E53">
        <v>2017</v>
      </c>
      <c r="F53" t="s">
        <v>655</v>
      </c>
      <c r="G53" s="15" t="s">
        <v>1608</v>
      </c>
      <c r="H53" s="15" t="s">
        <v>1609</v>
      </c>
      <c r="I53" s="16">
        <v>3</v>
      </c>
      <c r="J53" s="25">
        <v>1</v>
      </c>
      <c r="K53" s="25">
        <v>1</v>
      </c>
      <c r="L53" s="25">
        <v>1</v>
      </c>
      <c r="M53" s="11">
        <v>0</v>
      </c>
      <c r="N53" s="11">
        <v>0</v>
      </c>
      <c r="O53" s="11">
        <v>0</v>
      </c>
      <c r="P53" s="11">
        <v>0</v>
      </c>
      <c r="Q53" s="11">
        <v>1</v>
      </c>
      <c r="R53" s="11">
        <v>0</v>
      </c>
      <c r="S53" s="11">
        <v>0</v>
      </c>
      <c r="T53" s="11">
        <v>0</v>
      </c>
      <c r="U53" s="11">
        <v>0</v>
      </c>
      <c r="V53" s="11">
        <v>0</v>
      </c>
      <c r="W53" s="11">
        <v>0</v>
      </c>
      <c r="X53" s="11">
        <v>1</v>
      </c>
      <c r="Y53" s="11">
        <v>0</v>
      </c>
      <c r="Z53" s="11">
        <v>0</v>
      </c>
      <c r="AA53" s="11">
        <v>0</v>
      </c>
      <c r="AB53" s="11">
        <v>0</v>
      </c>
      <c r="AC53" s="11">
        <v>0</v>
      </c>
      <c r="AD53" s="11">
        <v>0</v>
      </c>
      <c r="AE53" s="11">
        <v>0</v>
      </c>
      <c r="AF53" s="11">
        <v>0</v>
      </c>
      <c r="AG53" s="11">
        <v>0</v>
      </c>
      <c r="AH53" s="11">
        <v>0</v>
      </c>
      <c r="AI53" s="11">
        <v>0</v>
      </c>
      <c r="AJ53" s="11">
        <v>0</v>
      </c>
      <c r="AK53" s="11">
        <v>0</v>
      </c>
      <c r="AL53" s="11">
        <v>0</v>
      </c>
      <c r="AM53" s="11">
        <v>0</v>
      </c>
      <c r="AN53" s="11">
        <v>0</v>
      </c>
      <c r="AO53" s="11">
        <v>0</v>
      </c>
      <c r="AP53" s="11">
        <v>0</v>
      </c>
      <c r="AQ53" s="11">
        <v>0</v>
      </c>
      <c r="AR53" s="11">
        <v>0</v>
      </c>
      <c r="AS53" s="11">
        <v>0</v>
      </c>
      <c r="AT53" s="11">
        <v>1</v>
      </c>
      <c r="AU53" s="11">
        <v>0</v>
      </c>
      <c r="AV53" s="11">
        <v>0</v>
      </c>
      <c r="AW53" s="11">
        <v>0</v>
      </c>
      <c r="AX53" s="11">
        <v>0</v>
      </c>
      <c r="AY53" s="11">
        <v>1</v>
      </c>
      <c r="AZ53" s="11">
        <v>0</v>
      </c>
      <c r="BA53" s="11">
        <v>0</v>
      </c>
      <c r="BB53" s="11">
        <v>0</v>
      </c>
      <c r="BC53" s="11">
        <v>0</v>
      </c>
      <c r="BD53" s="11">
        <v>0</v>
      </c>
      <c r="BE53" s="11">
        <v>0</v>
      </c>
      <c r="BF53" s="11">
        <v>0</v>
      </c>
      <c r="BG53" s="11">
        <v>0</v>
      </c>
      <c r="BH53" s="11">
        <v>0</v>
      </c>
      <c r="BI53" s="11">
        <v>0</v>
      </c>
      <c r="BJ53" s="11">
        <v>0</v>
      </c>
      <c r="BK53" s="11">
        <v>0</v>
      </c>
      <c r="BL53" s="11">
        <v>0</v>
      </c>
      <c r="BM53" s="11">
        <v>0</v>
      </c>
      <c r="BN53" s="11">
        <v>0</v>
      </c>
      <c r="BO53" s="11">
        <v>0</v>
      </c>
      <c r="BP53" s="11">
        <v>0</v>
      </c>
      <c r="BQ53" s="11">
        <v>0</v>
      </c>
      <c r="BR53" s="11">
        <v>0</v>
      </c>
      <c r="BS53" s="11">
        <v>0</v>
      </c>
      <c r="BT53" s="11">
        <v>0</v>
      </c>
      <c r="BU53" s="32">
        <f t="shared" si="0"/>
        <v>0</v>
      </c>
      <c r="BV53" s="32">
        <f t="shared" si="1"/>
        <v>0</v>
      </c>
      <c r="BW53" s="32">
        <f t="shared" si="2"/>
        <v>0</v>
      </c>
      <c r="BX53" s="32">
        <f t="shared" si="3"/>
        <v>0</v>
      </c>
      <c r="BY53" s="32">
        <f t="shared" si="4"/>
        <v>0</v>
      </c>
      <c r="BZ53" s="32">
        <f t="shared" si="5"/>
        <v>0</v>
      </c>
      <c r="CA53" s="32">
        <f t="shared" si="6"/>
        <v>0</v>
      </c>
      <c r="CB53" s="32">
        <f t="shared" si="7"/>
        <v>0</v>
      </c>
      <c r="CC53" s="32">
        <f t="shared" si="8"/>
        <v>0</v>
      </c>
      <c r="CD53" s="32">
        <f t="shared" si="9"/>
        <v>0</v>
      </c>
      <c r="CE53" s="32">
        <f t="shared" si="10"/>
        <v>0</v>
      </c>
      <c r="CF53" s="32">
        <f t="shared" si="11"/>
        <v>0</v>
      </c>
      <c r="CG53" s="32">
        <f t="shared" si="12"/>
        <v>0</v>
      </c>
      <c r="CH53" s="32">
        <f t="shared" si="13"/>
        <v>0</v>
      </c>
      <c r="CI53" s="32">
        <f t="shared" si="14"/>
        <v>0</v>
      </c>
      <c r="CJ53" s="32">
        <f t="shared" si="15"/>
        <v>0</v>
      </c>
      <c r="CK53" s="22">
        <v>0</v>
      </c>
      <c r="CL53" s="22">
        <v>0</v>
      </c>
      <c r="CM53" s="22">
        <v>0</v>
      </c>
      <c r="CN53" s="22">
        <v>0</v>
      </c>
      <c r="CO53" s="22">
        <v>0</v>
      </c>
      <c r="CP53" s="19">
        <v>1</v>
      </c>
      <c r="CQ53" s="19">
        <v>0</v>
      </c>
      <c r="CR53" s="19">
        <v>1</v>
      </c>
      <c r="CS53" s="19">
        <v>0</v>
      </c>
      <c r="CT53" s="19">
        <v>0</v>
      </c>
      <c r="CU53" s="19">
        <v>1</v>
      </c>
      <c r="CV53" s="19">
        <v>0</v>
      </c>
      <c r="CW53">
        <v>81</v>
      </c>
      <c r="CX53">
        <v>16.2</v>
      </c>
      <c r="CY53">
        <v>0</v>
      </c>
      <c r="CZ53">
        <v>0</v>
      </c>
      <c r="DA53">
        <v>0</v>
      </c>
      <c r="DB53">
        <v>0</v>
      </c>
      <c r="DC53">
        <v>0</v>
      </c>
      <c r="DD53">
        <v>0</v>
      </c>
      <c r="DE53">
        <v>0</v>
      </c>
      <c r="DF53">
        <v>0</v>
      </c>
      <c r="DG53">
        <v>0</v>
      </c>
      <c r="DH53">
        <v>0</v>
      </c>
      <c r="DI53">
        <v>0</v>
      </c>
      <c r="DJ53">
        <v>0</v>
      </c>
      <c r="DK53">
        <v>0</v>
      </c>
      <c r="DL53">
        <v>0</v>
      </c>
      <c r="DM53">
        <v>0</v>
      </c>
      <c r="DN53">
        <v>0</v>
      </c>
      <c r="DO53">
        <v>0</v>
      </c>
      <c r="DP53">
        <v>0</v>
      </c>
      <c r="DQ53">
        <v>0</v>
      </c>
      <c r="DR53">
        <v>0</v>
      </c>
      <c r="DS53">
        <v>0</v>
      </c>
      <c r="DT53">
        <v>0</v>
      </c>
      <c r="DU53">
        <v>0</v>
      </c>
      <c r="DV53">
        <v>0</v>
      </c>
      <c r="DW53">
        <v>3</v>
      </c>
      <c r="DX53">
        <v>16</v>
      </c>
      <c r="DY53">
        <v>24</v>
      </c>
      <c r="DZ53">
        <v>38</v>
      </c>
      <c r="EA53">
        <v>0</v>
      </c>
      <c r="EB53" t="s">
        <v>742</v>
      </c>
      <c r="EC53">
        <v>111</v>
      </c>
      <c r="ED53">
        <v>3</v>
      </c>
      <c r="EE53">
        <v>3</v>
      </c>
      <c r="EF53">
        <v>1</v>
      </c>
      <c r="EG53">
        <v>15</v>
      </c>
      <c r="EH53" t="s">
        <v>822</v>
      </c>
      <c r="EI53" t="s">
        <v>946</v>
      </c>
      <c r="EJ53" t="s">
        <v>947</v>
      </c>
      <c r="EK53" t="s">
        <v>1188</v>
      </c>
      <c r="EL53" t="s">
        <v>1189</v>
      </c>
      <c r="EM53" t="s">
        <v>1190</v>
      </c>
      <c r="EP53" t="s">
        <v>1302</v>
      </c>
      <c r="EQ53" t="s">
        <v>1303</v>
      </c>
      <c r="ER53" t="s">
        <v>1329</v>
      </c>
      <c r="ET53" t="s">
        <v>1374</v>
      </c>
      <c r="EU53" t="s">
        <v>1375</v>
      </c>
      <c r="EV53" t="s">
        <v>135</v>
      </c>
      <c r="EW53">
        <v>2017</v>
      </c>
      <c r="EX53">
        <v>14</v>
      </c>
      <c r="EY53">
        <v>1</v>
      </c>
      <c r="FA53">
        <v>5</v>
      </c>
      <c r="FB53" t="s">
        <v>1428</v>
      </c>
      <c r="FC53" t="s">
        <v>1429</v>
      </c>
      <c r="FD53" t="s">
        <v>1494</v>
      </c>
      <c r="FE53">
        <v>28567065</v>
      </c>
    </row>
    <row r="54" spans="1:161">
      <c r="A54" t="s">
        <v>454</v>
      </c>
      <c r="B54" t="s">
        <v>371</v>
      </c>
      <c r="C54" t="s">
        <v>568</v>
      </c>
      <c r="D54" t="s">
        <v>505</v>
      </c>
      <c r="E54">
        <v>2017</v>
      </c>
      <c r="F54" t="s">
        <v>656</v>
      </c>
      <c r="G54" s="15" t="s">
        <v>1610</v>
      </c>
      <c r="H54" s="15" t="s">
        <v>1611</v>
      </c>
      <c r="I54" s="16">
        <v>7</v>
      </c>
      <c r="J54" s="25">
        <v>1</v>
      </c>
      <c r="K54" s="25">
        <v>1</v>
      </c>
      <c r="L54" s="25">
        <v>1</v>
      </c>
      <c r="M54" s="11">
        <v>0</v>
      </c>
      <c r="N54" s="11">
        <v>0</v>
      </c>
      <c r="O54" s="11">
        <v>0</v>
      </c>
      <c r="P54" s="11">
        <v>0</v>
      </c>
      <c r="Q54" s="11">
        <v>1</v>
      </c>
      <c r="R54" s="11">
        <v>0</v>
      </c>
      <c r="S54" s="11">
        <v>0</v>
      </c>
      <c r="T54" s="11">
        <v>0</v>
      </c>
      <c r="U54" s="11">
        <v>0</v>
      </c>
      <c r="V54" s="11">
        <v>0</v>
      </c>
      <c r="W54" s="11">
        <v>0</v>
      </c>
      <c r="X54" s="11">
        <v>1</v>
      </c>
      <c r="Y54" s="11">
        <v>0</v>
      </c>
      <c r="Z54" s="11">
        <v>0</v>
      </c>
      <c r="AA54" s="11">
        <v>0</v>
      </c>
      <c r="AB54" s="11">
        <v>0</v>
      </c>
      <c r="AC54" s="11">
        <v>0</v>
      </c>
      <c r="AD54" s="11">
        <v>0</v>
      </c>
      <c r="AE54" s="11">
        <v>0</v>
      </c>
      <c r="AF54" s="11">
        <v>0</v>
      </c>
      <c r="AG54" s="11">
        <v>0</v>
      </c>
      <c r="AH54" s="11">
        <v>0</v>
      </c>
      <c r="AI54" s="11">
        <v>0</v>
      </c>
      <c r="AJ54" s="11">
        <v>0</v>
      </c>
      <c r="AK54" s="11">
        <v>0</v>
      </c>
      <c r="AL54" s="11">
        <v>0</v>
      </c>
      <c r="AM54" s="11">
        <v>0</v>
      </c>
      <c r="AN54" s="11">
        <v>0</v>
      </c>
      <c r="AO54" s="11">
        <v>0</v>
      </c>
      <c r="AP54" s="11">
        <v>0</v>
      </c>
      <c r="AQ54" s="11">
        <v>0</v>
      </c>
      <c r="AR54" s="11">
        <v>0</v>
      </c>
      <c r="AS54" s="11">
        <v>0</v>
      </c>
      <c r="AT54" s="11">
        <v>0</v>
      </c>
      <c r="AU54" s="11">
        <v>0</v>
      </c>
      <c r="AV54" s="11">
        <v>0</v>
      </c>
      <c r="AW54" s="11">
        <v>0</v>
      </c>
      <c r="AX54" s="11">
        <v>0</v>
      </c>
      <c r="AY54" s="11">
        <v>0</v>
      </c>
      <c r="AZ54" s="11">
        <v>1</v>
      </c>
      <c r="BA54" s="11">
        <v>0</v>
      </c>
      <c r="BB54" s="11">
        <v>0</v>
      </c>
      <c r="BC54" s="11">
        <v>0</v>
      </c>
      <c r="BD54" s="11">
        <v>0</v>
      </c>
      <c r="BE54" s="11">
        <v>0</v>
      </c>
      <c r="BF54" s="11">
        <v>0</v>
      </c>
      <c r="BG54" s="11">
        <v>0</v>
      </c>
      <c r="BH54" s="11">
        <v>0</v>
      </c>
      <c r="BI54" s="11">
        <v>0</v>
      </c>
      <c r="BJ54" s="11">
        <v>0</v>
      </c>
      <c r="BK54" s="11">
        <v>0</v>
      </c>
      <c r="BL54" s="11">
        <v>0</v>
      </c>
      <c r="BM54" s="11">
        <v>0</v>
      </c>
      <c r="BN54" s="11">
        <v>0</v>
      </c>
      <c r="BO54" s="11">
        <v>1</v>
      </c>
      <c r="BP54" s="11">
        <v>0</v>
      </c>
      <c r="BQ54" s="11">
        <v>1</v>
      </c>
      <c r="BR54" s="11">
        <v>0</v>
      </c>
      <c r="BS54" s="11">
        <v>0</v>
      </c>
      <c r="BT54" s="11">
        <v>0</v>
      </c>
      <c r="BU54" s="32">
        <f t="shared" si="0"/>
        <v>0</v>
      </c>
      <c r="BV54" s="32">
        <f t="shared" si="1"/>
        <v>0</v>
      </c>
      <c r="BW54" s="32">
        <f t="shared" si="2"/>
        <v>0</v>
      </c>
      <c r="BX54" s="32">
        <f t="shared" si="3"/>
        <v>0</v>
      </c>
      <c r="BY54" s="32">
        <f t="shared" si="4"/>
        <v>0</v>
      </c>
      <c r="BZ54" s="32">
        <f t="shared" si="5"/>
        <v>0</v>
      </c>
      <c r="CA54" s="32">
        <f t="shared" si="6"/>
        <v>0</v>
      </c>
      <c r="CB54" s="32">
        <f t="shared" si="7"/>
        <v>0</v>
      </c>
      <c r="CC54" s="32">
        <f t="shared" si="8"/>
        <v>0</v>
      </c>
      <c r="CD54" s="32">
        <f t="shared" si="9"/>
        <v>0</v>
      </c>
      <c r="CE54" s="32">
        <f t="shared" si="10"/>
        <v>0</v>
      </c>
      <c r="CF54" s="32">
        <f t="shared" si="11"/>
        <v>0</v>
      </c>
      <c r="CG54" s="32">
        <f t="shared" si="12"/>
        <v>0</v>
      </c>
      <c r="CH54" s="32">
        <f t="shared" si="13"/>
        <v>0</v>
      </c>
      <c r="CI54" s="32">
        <f t="shared" si="14"/>
        <v>0</v>
      </c>
      <c r="CJ54" s="32">
        <f t="shared" si="15"/>
        <v>0</v>
      </c>
      <c r="CK54" s="22">
        <v>0</v>
      </c>
      <c r="CL54" s="22">
        <v>0</v>
      </c>
      <c r="CM54" s="22">
        <v>0</v>
      </c>
      <c r="CN54" s="22">
        <v>0</v>
      </c>
      <c r="CO54" s="22">
        <v>0</v>
      </c>
      <c r="CP54" s="19">
        <v>0</v>
      </c>
      <c r="CQ54" s="19">
        <v>0</v>
      </c>
      <c r="CR54" s="19">
        <v>1</v>
      </c>
      <c r="CS54" s="19">
        <v>0</v>
      </c>
      <c r="CT54" s="19">
        <v>0</v>
      </c>
      <c r="CU54" s="19">
        <v>0</v>
      </c>
      <c r="CV54" s="19">
        <v>0</v>
      </c>
      <c r="CW54">
        <v>26</v>
      </c>
      <c r="CX54">
        <v>5.2</v>
      </c>
      <c r="CY54">
        <v>0</v>
      </c>
      <c r="CZ54">
        <v>0</v>
      </c>
      <c r="DA54">
        <v>0</v>
      </c>
      <c r="DB54">
        <v>0</v>
      </c>
      <c r="DC54">
        <v>0</v>
      </c>
      <c r="DD54">
        <v>0</v>
      </c>
      <c r="DE54">
        <v>0</v>
      </c>
      <c r="DF54">
        <v>0</v>
      </c>
      <c r="DG54">
        <v>0</v>
      </c>
      <c r="DH54">
        <v>0</v>
      </c>
      <c r="DI54">
        <v>0</v>
      </c>
      <c r="DJ54">
        <v>0</v>
      </c>
      <c r="DK54">
        <v>0</v>
      </c>
      <c r="DL54">
        <v>0</v>
      </c>
      <c r="DM54">
        <v>0</v>
      </c>
      <c r="DN54">
        <v>0</v>
      </c>
      <c r="DO54">
        <v>0</v>
      </c>
      <c r="DP54">
        <v>0</v>
      </c>
      <c r="DQ54">
        <v>0</v>
      </c>
      <c r="DR54">
        <v>0</v>
      </c>
      <c r="DS54">
        <v>0</v>
      </c>
      <c r="DT54">
        <v>0</v>
      </c>
      <c r="DU54">
        <v>0</v>
      </c>
      <c r="DV54">
        <v>0</v>
      </c>
      <c r="DW54">
        <v>4</v>
      </c>
      <c r="DX54">
        <v>6</v>
      </c>
      <c r="DY54">
        <v>8</v>
      </c>
      <c r="DZ54">
        <v>8</v>
      </c>
      <c r="EA54">
        <v>0</v>
      </c>
      <c r="EB54" t="s">
        <v>743</v>
      </c>
      <c r="EC54">
        <v>338</v>
      </c>
      <c r="ED54">
        <v>81</v>
      </c>
      <c r="EE54">
        <v>85</v>
      </c>
      <c r="EF54">
        <v>6</v>
      </c>
      <c r="EG54">
        <v>64</v>
      </c>
      <c r="EH54" t="s">
        <v>823</v>
      </c>
      <c r="EI54" t="s">
        <v>948</v>
      </c>
      <c r="EJ54" t="s">
        <v>949</v>
      </c>
      <c r="EK54" t="s">
        <v>1191</v>
      </c>
      <c r="EL54" t="s">
        <v>1192</v>
      </c>
      <c r="EM54" t="s">
        <v>1193</v>
      </c>
      <c r="EN54" t="s">
        <v>1194</v>
      </c>
      <c r="EO54" t="s">
        <v>1195</v>
      </c>
      <c r="EP54" t="s">
        <v>184</v>
      </c>
      <c r="EQ54" t="s">
        <v>185</v>
      </c>
      <c r="ES54" t="s">
        <v>1325</v>
      </c>
      <c r="ET54" t="s">
        <v>505</v>
      </c>
      <c r="EU54" t="s">
        <v>1368</v>
      </c>
      <c r="EV54" t="s">
        <v>135</v>
      </c>
      <c r="EW54">
        <v>2017</v>
      </c>
      <c r="EX54">
        <v>9</v>
      </c>
      <c r="EY54">
        <v>4</v>
      </c>
      <c r="FA54">
        <v>9</v>
      </c>
      <c r="FB54" t="s">
        <v>1409</v>
      </c>
      <c r="FC54" t="s">
        <v>1409</v>
      </c>
      <c r="FD54" t="s">
        <v>1495</v>
      </c>
      <c r="FE54">
        <v>32454597</v>
      </c>
    </row>
    <row r="55" spans="1:161">
      <c r="A55" t="s">
        <v>455</v>
      </c>
      <c r="B55" t="s">
        <v>372</v>
      </c>
      <c r="C55" t="s">
        <v>569</v>
      </c>
      <c r="D55" t="s">
        <v>509</v>
      </c>
      <c r="E55">
        <v>2017</v>
      </c>
      <c r="F55" t="s">
        <v>657</v>
      </c>
      <c r="G55" s="15" t="e">
        <v>#VALUE!</v>
      </c>
      <c r="H55" s="15" t="e">
        <v>#VALUE!</v>
      </c>
      <c r="I55" s="16">
        <v>1</v>
      </c>
      <c r="J55" s="25">
        <v>0</v>
      </c>
      <c r="K55" s="25">
        <v>1</v>
      </c>
      <c r="L55" s="25">
        <v>1</v>
      </c>
      <c r="M55" s="11">
        <v>0</v>
      </c>
      <c r="N55" s="11">
        <v>0</v>
      </c>
      <c r="O55" s="11">
        <v>0</v>
      </c>
      <c r="P55" s="11">
        <v>0</v>
      </c>
      <c r="Q55" s="11">
        <v>0</v>
      </c>
      <c r="R55" s="11">
        <v>0</v>
      </c>
      <c r="S55" s="11">
        <v>0</v>
      </c>
      <c r="T55" s="11">
        <v>0</v>
      </c>
      <c r="U55" s="11">
        <v>0</v>
      </c>
      <c r="V55" s="11">
        <v>0</v>
      </c>
      <c r="W55" s="11">
        <v>1</v>
      </c>
      <c r="X55" s="11">
        <v>0</v>
      </c>
      <c r="Y55" s="11">
        <v>0</v>
      </c>
      <c r="Z55" s="11">
        <v>0</v>
      </c>
      <c r="AA55" s="11">
        <v>0</v>
      </c>
      <c r="AB55" s="11">
        <v>0</v>
      </c>
      <c r="AC55" s="11">
        <v>0</v>
      </c>
      <c r="AD55" s="11">
        <v>0</v>
      </c>
      <c r="AE55" s="11">
        <v>0</v>
      </c>
      <c r="AF55" s="11">
        <v>0</v>
      </c>
      <c r="AG55" s="11">
        <v>0</v>
      </c>
      <c r="AH55" s="11">
        <v>0</v>
      </c>
      <c r="AI55" s="11">
        <v>0</v>
      </c>
      <c r="AJ55" s="11">
        <v>0</v>
      </c>
      <c r="AK55" s="11">
        <v>0</v>
      </c>
      <c r="AL55" s="11">
        <v>0</v>
      </c>
      <c r="AM55" s="11">
        <v>0</v>
      </c>
      <c r="AN55" s="11">
        <v>0</v>
      </c>
      <c r="AO55" s="11">
        <v>0</v>
      </c>
      <c r="AP55" s="11">
        <v>0</v>
      </c>
      <c r="AQ55" s="11">
        <v>0</v>
      </c>
      <c r="AR55" s="11">
        <v>0</v>
      </c>
      <c r="AS55" s="11">
        <v>0</v>
      </c>
      <c r="AT55" s="11">
        <v>0</v>
      </c>
      <c r="AU55" s="11">
        <v>0</v>
      </c>
      <c r="AV55" s="11">
        <v>0</v>
      </c>
      <c r="AW55" s="11">
        <v>0</v>
      </c>
      <c r="AX55" s="11">
        <v>0</v>
      </c>
      <c r="AY55" s="11">
        <v>0</v>
      </c>
      <c r="AZ55" s="11">
        <v>0</v>
      </c>
      <c r="BA55" s="11">
        <v>0</v>
      </c>
      <c r="BB55" s="11">
        <v>0</v>
      </c>
      <c r="BC55" s="11">
        <v>0</v>
      </c>
      <c r="BD55" s="11">
        <v>0</v>
      </c>
      <c r="BE55" s="11">
        <v>0</v>
      </c>
      <c r="BF55" s="11">
        <v>0</v>
      </c>
      <c r="BG55" s="11">
        <v>0</v>
      </c>
      <c r="BH55" s="11">
        <v>0</v>
      </c>
      <c r="BI55" s="11">
        <v>0</v>
      </c>
      <c r="BJ55" s="11">
        <v>0</v>
      </c>
      <c r="BK55" s="11">
        <v>0</v>
      </c>
      <c r="BL55" s="11">
        <v>0</v>
      </c>
      <c r="BM55" s="11">
        <v>0</v>
      </c>
      <c r="BN55" s="11">
        <v>0</v>
      </c>
      <c r="BO55" s="11">
        <v>1</v>
      </c>
      <c r="BP55" s="11">
        <v>0</v>
      </c>
      <c r="BQ55" s="11">
        <v>0</v>
      </c>
      <c r="BR55" s="11">
        <v>0</v>
      </c>
      <c r="BS55" s="11">
        <v>0</v>
      </c>
      <c r="BT55" s="11">
        <v>0</v>
      </c>
      <c r="BU55" s="32">
        <f t="shared" si="0"/>
        <v>0</v>
      </c>
      <c r="BV55" s="32">
        <f t="shared" si="1"/>
        <v>0</v>
      </c>
      <c r="BW55" s="32">
        <f t="shared" si="2"/>
        <v>0</v>
      </c>
      <c r="BX55" s="32">
        <f t="shared" si="3"/>
        <v>0</v>
      </c>
      <c r="BY55" s="32">
        <f t="shared" si="4"/>
        <v>0</v>
      </c>
      <c r="BZ55" s="32">
        <f t="shared" si="5"/>
        <v>0</v>
      </c>
      <c r="CA55" s="32">
        <f t="shared" si="6"/>
        <v>0</v>
      </c>
      <c r="CB55" s="32">
        <f t="shared" si="7"/>
        <v>0</v>
      </c>
      <c r="CC55" s="32">
        <f t="shared" si="8"/>
        <v>0</v>
      </c>
      <c r="CD55" s="32">
        <f t="shared" si="9"/>
        <v>0</v>
      </c>
      <c r="CE55" s="32">
        <f t="shared" si="10"/>
        <v>0</v>
      </c>
      <c r="CF55" s="32">
        <f t="shared" si="11"/>
        <v>0</v>
      </c>
      <c r="CG55" s="32">
        <f t="shared" si="12"/>
        <v>0</v>
      </c>
      <c r="CH55" s="32">
        <f t="shared" si="13"/>
        <v>0</v>
      </c>
      <c r="CI55" s="32">
        <f t="shared" si="14"/>
        <v>0</v>
      </c>
      <c r="CJ55" s="32">
        <f t="shared" si="15"/>
        <v>0</v>
      </c>
      <c r="CK55" s="22">
        <v>0</v>
      </c>
      <c r="CL55" s="22">
        <v>0</v>
      </c>
      <c r="CM55" s="22">
        <v>0</v>
      </c>
      <c r="CN55" s="22">
        <v>0</v>
      </c>
      <c r="CO55" s="22">
        <v>0</v>
      </c>
      <c r="CP55" s="19">
        <v>0</v>
      </c>
      <c r="CQ55" s="19">
        <v>0</v>
      </c>
      <c r="CR55" s="19">
        <v>0</v>
      </c>
      <c r="CS55" s="19">
        <v>0</v>
      </c>
      <c r="CT55" s="19">
        <v>0</v>
      </c>
      <c r="CU55" s="19">
        <v>0</v>
      </c>
      <c r="CV55" s="19">
        <v>0</v>
      </c>
      <c r="CW55">
        <v>1</v>
      </c>
      <c r="CX55">
        <v>0.2</v>
      </c>
      <c r="CY55">
        <v>0</v>
      </c>
      <c r="CZ55">
        <v>0</v>
      </c>
      <c r="DA55">
        <v>0</v>
      </c>
      <c r="DB55">
        <v>0</v>
      </c>
      <c r="DC55">
        <v>0</v>
      </c>
      <c r="DD55">
        <v>0</v>
      </c>
      <c r="DE55">
        <v>0</v>
      </c>
      <c r="DF55">
        <v>0</v>
      </c>
      <c r="DG55">
        <v>0</v>
      </c>
      <c r="DH55">
        <v>0</v>
      </c>
      <c r="DI55">
        <v>0</v>
      </c>
      <c r="DJ55">
        <v>0</v>
      </c>
      <c r="DK55">
        <v>0</v>
      </c>
      <c r="DL55">
        <v>0</v>
      </c>
      <c r="DM55">
        <v>0</v>
      </c>
      <c r="DN55">
        <v>0</v>
      </c>
      <c r="DO55">
        <v>0</v>
      </c>
      <c r="DP55">
        <v>0</v>
      </c>
      <c r="DQ55">
        <v>0</v>
      </c>
      <c r="DR55">
        <v>0</v>
      </c>
      <c r="DS55">
        <v>0</v>
      </c>
      <c r="DT55">
        <v>0</v>
      </c>
      <c r="DU55">
        <v>0</v>
      </c>
      <c r="DV55">
        <v>0</v>
      </c>
      <c r="DW55">
        <v>0</v>
      </c>
      <c r="DX55">
        <v>0</v>
      </c>
      <c r="DY55">
        <v>1</v>
      </c>
      <c r="DZ55">
        <v>0</v>
      </c>
      <c r="EA55">
        <v>0</v>
      </c>
      <c r="EB55" t="s">
        <v>744</v>
      </c>
      <c r="EC55">
        <v>42</v>
      </c>
      <c r="ED55">
        <v>12</v>
      </c>
      <c r="EE55">
        <v>12</v>
      </c>
      <c r="EF55">
        <v>2</v>
      </c>
      <c r="EG55">
        <v>38</v>
      </c>
      <c r="EH55" t="s">
        <v>824</v>
      </c>
      <c r="EI55" t="s">
        <v>950</v>
      </c>
      <c r="EJ55" t="s">
        <v>951</v>
      </c>
      <c r="EK55" t="s">
        <v>1196</v>
      </c>
      <c r="EL55" t="s">
        <v>1197</v>
      </c>
      <c r="EM55" t="s">
        <v>1198</v>
      </c>
      <c r="EN55" t="s">
        <v>1199</v>
      </c>
      <c r="EO55" t="s">
        <v>1200</v>
      </c>
      <c r="EP55" t="s">
        <v>267</v>
      </c>
      <c r="EQ55" t="s">
        <v>268</v>
      </c>
      <c r="ER55" t="s">
        <v>512</v>
      </c>
      <c r="ES55" t="s">
        <v>1330</v>
      </c>
      <c r="ET55" t="s">
        <v>1376</v>
      </c>
      <c r="EU55" t="s">
        <v>1377</v>
      </c>
      <c r="EW55">
        <v>2017</v>
      </c>
      <c r="EX55">
        <v>57</v>
      </c>
      <c r="EY55">
        <v>5</v>
      </c>
      <c r="FA55">
        <v>8</v>
      </c>
      <c r="FB55" t="s">
        <v>1428</v>
      </c>
      <c r="FC55" t="s">
        <v>1429</v>
      </c>
      <c r="FD55" t="s">
        <v>1496</v>
      </c>
      <c r="FE55">
        <v>28400824</v>
      </c>
    </row>
    <row r="56" spans="1:161">
      <c r="A56" t="s">
        <v>456</v>
      </c>
      <c r="B56" t="s">
        <v>373</v>
      </c>
      <c r="C56" t="s">
        <v>570</v>
      </c>
      <c r="D56" t="s">
        <v>116</v>
      </c>
      <c r="E56">
        <v>2016</v>
      </c>
      <c r="F56" t="s">
        <v>658</v>
      </c>
      <c r="G56" s="15" t="s">
        <v>1612</v>
      </c>
      <c r="H56" s="15" t="s">
        <v>1538</v>
      </c>
      <c r="I56" s="16">
        <v>3</v>
      </c>
      <c r="J56" s="25">
        <v>0</v>
      </c>
      <c r="K56" s="25">
        <v>0</v>
      </c>
      <c r="L56" s="25">
        <v>0</v>
      </c>
      <c r="M56" s="11">
        <v>1</v>
      </c>
      <c r="N56" s="11">
        <v>1</v>
      </c>
      <c r="O56" s="11">
        <v>0</v>
      </c>
      <c r="P56" s="11">
        <v>0</v>
      </c>
      <c r="Q56" s="11">
        <v>1</v>
      </c>
      <c r="R56" s="11">
        <v>0</v>
      </c>
      <c r="S56" s="11">
        <v>0</v>
      </c>
      <c r="T56" s="11">
        <v>0</v>
      </c>
      <c r="U56" s="11">
        <v>0</v>
      </c>
      <c r="V56" s="11">
        <v>0</v>
      </c>
      <c r="W56" s="11">
        <v>0</v>
      </c>
      <c r="X56" s="11">
        <v>0</v>
      </c>
      <c r="Y56" s="11">
        <v>0</v>
      </c>
      <c r="Z56" s="11">
        <v>0</v>
      </c>
      <c r="AA56" s="11">
        <v>0</v>
      </c>
      <c r="AB56" s="11">
        <v>0</v>
      </c>
      <c r="AC56" s="11">
        <v>0</v>
      </c>
      <c r="AD56" s="11">
        <v>0</v>
      </c>
      <c r="AE56" s="11">
        <v>0</v>
      </c>
      <c r="AF56" s="11">
        <v>0</v>
      </c>
      <c r="AG56" s="11">
        <v>0</v>
      </c>
      <c r="AH56" s="11">
        <v>0</v>
      </c>
      <c r="AI56" s="11">
        <v>0</v>
      </c>
      <c r="AJ56" s="11">
        <v>0</v>
      </c>
      <c r="AK56" s="11">
        <v>0</v>
      </c>
      <c r="AL56" s="11">
        <v>0</v>
      </c>
      <c r="AM56" s="11">
        <v>0</v>
      </c>
      <c r="AN56" s="11">
        <v>0</v>
      </c>
      <c r="AO56" s="11">
        <v>0</v>
      </c>
      <c r="AP56" s="11">
        <v>0</v>
      </c>
      <c r="AQ56" s="11">
        <v>0</v>
      </c>
      <c r="AR56" s="11">
        <v>0</v>
      </c>
      <c r="AS56" s="11">
        <v>0</v>
      </c>
      <c r="AT56" s="11">
        <v>1</v>
      </c>
      <c r="AU56" s="11">
        <v>0</v>
      </c>
      <c r="AV56" s="11">
        <v>0</v>
      </c>
      <c r="AW56" s="11">
        <v>0</v>
      </c>
      <c r="AX56" s="11">
        <v>0</v>
      </c>
      <c r="AY56" s="11">
        <v>1</v>
      </c>
      <c r="AZ56" s="11">
        <v>1</v>
      </c>
      <c r="BA56" s="11">
        <v>0</v>
      </c>
      <c r="BB56" s="11">
        <v>0</v>
      </c>
      <c r="BC56" s="11">
        <v>0</v>
      </c>
      <c r="BD56" s="11">
        <v>0</v>
      </c>
      <c r="BE56" s="11">
        <v>0</v>
      </c>
      <c r="BF56" s="11">
        <v>0</v>
      </c>
      <c r="BG56" s="11">
        <v>0</v>
      </c>
      <c r="BH56" s="11">
        <v>0</v>
      </c>
      <c r="BI56" s="11">
        <v>0</v>
      </c>
      <c r="BJ56" s="11">
        <v>0</v>
      </c>
      <c r="BK56" s="11">
        <v>0</v>
      </c>
      <c r="BL56" s="11">
        <v>0</v>
      </c>
      <c r="BM56" s="11">
        <v>0</v>
      </c>
      <c r="BN56" s="11">
        <v>0</v>
      </c>
      <c r="BO56" s="11">
        <v>0</v>
      </c>
      <c r="BP56" s="11">
        <v>0</v>
      </c>
      <c r="BQ56" s="11">
        <v>0</v>
      </c>
      <c r="BR56" s="11">
        <v>0</v>
      </c>
      <c r="BS56" s="11">
        <v>0</v>
      </c>
      <c r="BT56" s="11">
        <v>0</v>
      </c>
      <c r="BU56" s="32">
        <f t="shared" si="0"/>
        <v>0</v>
      </c>
      <c r="BV56" s="32">
        <f t="shared" si="1"/>
        <v>0</v>
      </c>
      <c r="BW56" s="32">
        <f t="shared" si="2"/>
        <v>0</v>
      </c>
      <c r="BX56" s="32">
        <f t="shared" si="3"/>
        <v>0</v>
      </c>
      <c r="BY56" s="32">
        <f t="shared" si="4"/>
        <v>0</v>
      </c>
      <c r="BZ56" s="32">
        <f t="shared" si="5"/>
        <v>0</v>
      </c>
      <c r="CA56" s="32">
        <f t="shared" si="6"/>
        <v>0</v>
      </c>
      <c r="CB56" s="32">
        <f t="shared" si="7"/>
        <v>0</v>
      </c>
      <c r="CC56" s="32">
        <f t="shared" si="8"/>
        <v>0</v>
      </c>
      <c r="CD56" s="32">
        <f t="shared" si="9"/>
        <v>0</v>
      </c>
      <c r="CE56" s="32">
        <f t="shared" si="10"/>
        <v>0</v>
      </c>
      <c r="CF56" s="32">
        <f t="shared" si="11"/>
        <v>0</v>
      </c>
      <c r="CG56" s="32">
        <f t="shared" si="12"/>
        <v>0</v>
      </c>
      <c r="CH56" s="32">
        <f t="shared" si="13"/>
        <v>0</v>
      </c>
      <c r="CI56" s="32">
        <f t="shared" si="14"/>
        <v>0</v>
      </c>
      <c r="CJ56" s="32">
        <f t="shared" si="15"/>
        <v>0</v>
      </c>
      <c r="CK56" s="22">
        <v>0</v>
      </c>
      <c r="CL56" s="22">
        <v>0</v>
      </c>
      <c r="CM56" s="22">
        <v>0</v>
      </c>
      <c r="CN56" s="22">
        <v>0</v>
      </c>
      <c r="CO56" s="22">
        <v>0</v>
      </c>
      <c r="CP56" s="19">
        <v>0</v>
      </c>
      <c r="CQ56" s="19">
        <v>0</v>
      </c>
      <c r="CR56" s="19">
        <v>0</v>
      </c>
      <c r="CS56" s="19">
        <v>0</v>
      </c>
      <c r="CT56" s="19">
        <v>0</v>
      </c>
      <c r="CU56" s="19">
        <v>0</v>
      </c>
      <c r="CV56" s="19">
        <v>0</v>
      </c>
      <c r="CW56">
        <v>8</v>
      </c>
      <c r="CX56">
        <v>1.33</v>
      </c>
      <c r="CY56">
        <v>0</v>
      </c>
      <c r="CZ56">
        <v>0</v>
      </c>
      <c r="DA56">
        <v>0</v>
      </c>
      <c r="DB56">
        <v>0</v>
      </c>
      <c r="DC56">
        <v>0</v>
      </c>
      <c r="DD56">
        <v>0</v>
      </c>
      <c r="DE56">
        <v>0</v>
      </c>
      <c r="DF56">
        <v>0</v>
      </c>
      <c r="DG56">
        <v>0</v>
      </c>
      <c r="DH56">
        <v>0</v>
      </c>
      <c r="DI56">
        <v>0</v>
      </c>
      <c r="DJ56">
        <v>0</v>
      </c>
      <c r="DK56">
        <v>0</v>
      </c>
      <c r="DL56">
        <v>0</v>
      </c>
      <c r="DM56">
        <v>0</v>
      </c>
      <c r="DN56">
        <v>0</v>
      </c>
      <c r="DO56">
        <v>0</v>
      </c>
      <c r="DP56">
        <v>0</v>
      </c>
      <c r="DQ56">
        <v>0</v>
      </c>
      <c r="DR56">
        <v>0</v>
      </c>
      <c r="DS56">
        <v>0</v>
      </c>
      <c r="DT56">
        <v>0</v>
      </c>
      <c r="DU56">
        <v>0</v>
      </c>
      <c r="DV56">
        <v>1</v>
      </c>
      <c r="DW56">
        <v>2</v>
      </c>
      <c r="DX56">
        <v>0</v>
      </c>
      <c r="DY56">
        <v>4</v>
      </c>
      <c r="DZ56">
        <v>1</v>
      </c>
      <c r="EA56">
        <v>0</v>
      </c>
      <c r="EB56" t="s">
        <v>745</v>
      </c>
      <c r="EC56">
        <v>103</v>
      </c>
      <c r="ED56">
        <v>103</v>
      </c>
      <c r="EE56">
        <v>105</v>
      </c>
      <c r="EF56">
        <v>10</v>
      </c>
      <c r="EG56">
        <v>74</v>
      </c>
      <c r="EH56" t="s">
        <v>825</v>
      </c>
      <c r="EI56" t="s">
        <v>952</v>
      </c>
      <c r="EJ56" t="s">
        <v>953</v>
      </c>
      <c r="EK56" t="s">
        <v>1201</v>
      </c>
      <c r="EL56" t="s">
        <v>276</v>
      </c>
      <c r="EM56" t="s">
        <v>158</v>
      </c>
      <c r="EP56" t="s">
        <v>128</v>
      </c>
      <c r="EQ56" t="s">
        <v>123</v>
      </c>
      <c r="ER56" t="s">
        <v>117</v>
      </c>
      <c r="ES56" t="s">
        <v>124</v>
      </c>
      <c r="ET56" t="s">
        <v>118</v>
      </c>
      <c r="EU56" t="s">
        <v>119</v>
      </c>
      <c r="EV56" t="s">
        <v>146</v>
      </c>
      <c r="EW56">
        <v>2016</v>
      </c>
      <c r="EX56">
        <v>61</v>
      </c>
      <c r="EY56">
        <v>4</v>
      </c>
      <c r="FA56">
        <v>15</v>
      </c>
      <c r="FB56" t="s">
        <v>1430</v>
      </c>
      <c r="FC56" t="s">
        <v>1430</v>
      </c>
      <c r="FD56" t="s">
        <v>1497</v>
      </c>
      <c r="FE56">
        <v>27742596</v>
      </c>
    </row>
    <row r="57" spans="1:161">
      <c r="A57" t="s">
        <v>457</v>
      </c>
      <c r="B57" t="s">
        <v>374</v>
      </c>
      <c r="C57" t="s">
        <v>571</v>
      </c>
      <c r="D57" t="s">
        <v>116</v>
      </c>
      <c r="E57">
        <v>2016</v>
      </c>
      <c r="F57" t="s">
        <v>659</v>
      </c>
      <c r="G57" s="15" t="s">
        <v>1613</v>
      </c>
      <c r="H57" s="15" t="s">
        <v>1538</v>
      </c>
      <c r="I57" s="16">
        <v>4</v>
      </c>
      <c r="J57" s="25">
        <v>0</v>
      </c>
      <c r="K57" s="25">
        <v>0</v>
      </c>
      <c r="L57" s="25">
        <v>0</v>
      </c>
      <c r="M57" s="11">
        <v>0</v>
      </c>
      <c r="N57" s="11">
        <v>1</v>
      </c>
      <c r="O57" s="11">
        <v>0</v>
      </c>
      <c r="P57" s="11">
        <v>0</v>
      </c>
      <c r="Q57" s="11">
        <v>0</v>
      </c>
      <c r="R57" s="11">
        <v>0</v>
      </c>
      <c r="S57" s="11">
        <v>0</v>
      </c>
      <c r="T57" s="11">
        <v>0</v>
      </c>
      <c r="U57" s="11">
        <v>0</v>
      </c>
      <c r="V57" s="11">
        <v>0</v>
      </c>
      <c r="W57" s="11">
        <v>1</v>
      </c>
      <c r="X57" s="11">
        <v>0</v>
      </c>
      <c r="Y57" s="11">
        <v>0</v>
      </c>
      <c r="Z57" s="11">
        <v>1</v>
      </c>
      <c r="AA57" s="11">
        <v>0</v>
      </c>
      <c r="AB57" s="11">
        <v>0</v>
      </c>
      <c r="AC57" s="11">
        <v>0</v>
      </c>
      <c r="AD57" s="11">
        <v>0</v>
      </c>
      <c r="AE57" s="11">
        <v>0</v>
      </c>
      <c r="AF57" s="11">
        <v>0</v>
      </c>
      <c r="AG57" s="11">
        <v>0</v>
      </c>
      <c r="AH57" s="11">
        <v>0</v>
      </c>
      <c r="AI57" s="11">
        <v>0</v>
      </c>
      <c r="AJ57" s="11">
        <v>0</v>
      </c>
      <c r="AK57" s="11">
        <v>0</v>
      </c>
      <c r="AL57" s="11">
        <v>1</v>
      </c>
      <c r="AM57" s="11">
        <v>0</v>
      </c>
      <c r="AN57" s="11">
        <v>0</v>
      </c>
      <c r="AO57" s="11">
        <v>0</v>
      </c>
      <c r="AP57" s="11">
        <v>0</v>
      </c>
      <c r="AQ57" s="11">
        <v>0</v>
      </c>
      <c r="AR57" s="11">
        <v>0</v>
      </c>
      <c r="AS57" s="11">
        <v>0</v>
      </c>
      <c r="AT57" s="11">
        <v>0</v>
      </c>
      <c r="AU57" s="11">
        <v>0</v>
      </c>
      <c r="AV57" s="11">
        <v>0</v>
      </c>
      <c r="AW57" s="11">
        <v>0</v>
      </c>
      <c r="AX57" s="11">
        <v>1</v>
      </c>
      <c r="AY57" s="11">
        <v>0</v>
      </c>
      <c r="AZ57" s="11">
        <v>1</v>
      </c>
      <c r="BA57" s="11">
        <v>0</v>
      </c>
      <c r="BB57" s="11">
        <v>0</v>
      </c>
      <c r="BC57" s="11">
        <v>0</v>
      </c>
      <c r="BD57" s="11">
        <v>0</v>
      </c>
      <c r="BE57" s="11">
        <v>0</v>
      </c>
      <c r="BF57" s="11">
        <v>0</v>
      </c>
      <c r="BG57" s="11">
        <v>0</v>
      </c>
      <c r="BH57" s="11">
        <v>0</v>
      </c>
      <c r="BI57" s="11">
        <v>0</v>
      </c>
      <c r="BJ57" s="11">
        <v>0</v>
      </c>
      <c r="BK57" s="11">
        <v>0</v>
      </c>
      <c r="BL57" s="11">
        <v>0</v>
      </c>
      <c r="BM57" s="11">
        <v>0</v>
      </c>
      <c r="BN57" s="11">
        <v>0</v>
      </c>
      <c r="BO57" s="11">
        <v>0</v>
      </c>
      <c r="BP57" s="11">
        <v>0</v>
      </c>
      <c r="BQ57" s="11">
        <v>0</v>
      </c>
      <c r="BR57" s="11">
        <v>0</v>
      </c>
      <c r="BS57" s="11">
        <v>0</v>
      </c>
      <c r="BT57" s="11">
        <v>0</v>
      </c>
      <c r="BU57" s="32">
        <f t="shared" si="0"/>
        <v>0</v>
      </c>
      <c r="BV57" s="32">
        <f t="shared" si="1"/>
        <v>0</v>
      </c>
      <c r="BW57" s="32">
        <f t="shared" si="2"/>
        <v>0</v>
      </c>
      <c r="BX57" s="32">
        <f t="shared" si="3"/>
        <v>0</v>
      </c>
      <c r="BY57" s="32">
        <f t="shared" si="4"/>
        <v>0</v>
      </c>
      <c r="BZ57" s="32">
        <f t="shared" si="5"/>
        <v>0</v>
      </c>
      <c r="CA57" s="32">
        <f t="shared" si="6"/>
        <v>0</v>
      </c>
      <c r="CB57" s="32">
        <f t="shared" si="7"/>
        <v>0</v>
      </c>
      <c r="CC57" s="32">
        <f t="shared" si="8"/>
        <v>0</v>
      </c>
      <c r="CD57" s="32">
        <f t="shared" si="9"/>
        <v>0</v>
      </c>
      <c r="CE57" s="32">
        <f t="shared" si="10"/>
        <v>0</v>
      </c>
      <c r="CF57" s="32">
        <f t="shared" si="11"/>
        <v>0</v>
      </c>
      <c r="CG57" s="32">
        <f t="shared" si="12"/>
        <v>0</v>
      </c>
      <c r="CH57" s="32">
        <f t="shared" si="13"/>
        <v>1</v>
      </c>
      <c r="CI57" s="32">
        <f t="shared" si="14"/>
        <v>0</v>
      </c>
      <c r="CJ57" s="32">
        <f t="shared" si="15"/>
        <v>0</v>
      </c>
      <c r="CK57" s="22">
        <v>0</v>
      </c>
      <c r="CL57" s="22">
        <v>0</v>
      </c>
      <c r="CM57" s="22">
        <v>1</v>
      </c>
      <c r="CN57" s="22">
        <v>0</v>
      </c>
      <c r="CO57" s="22">
        <v>0</v>
      </c>
      <c r="CP57" s="19">
        <v>0</v>
      </c>
      <c r="CQ57" s="19">
        <v>0</v>
      </c>
      <c r="CR57" s="19">
        <v>0</v>
      </c>
      <c r="CS57" s="19">
        <v>0</v>
      </c>
      <c r="CT57" s="19">
        <v>0</v>
      </c>
      <c r="CU57" s="19">
        <v>0</v>
      </c>
      <c r="CV57" s="19">
        <v>0</v>
      </c>
      <c r="CW57">
        <v>5</v>
      </c>
      <c r="CX57">
        <v>0.83</v>
      </c>
      <c r="CY57">
        <v>0</v>
      </c>
      <c r="CZ57">
        <v>0</v>
      </c>
      <c r="DA57">
        <v>0</v>
      </c>
      <c r="DB57">
        <v>0</v>
      </c>
      <c r="DC57">
        <v>0</v>
      </c>
      <c r="DD57">
        <v>0</v>
      </c>
      <c r="DE57">
        <v>0</v>
      </c>
      <c r="DF57">
        <v>0</v>
      </c>
      <c r="DG57">
        <v>0</v>
      </c>
      <c r="DH57">
        <v>0</v>
      </c>
      <c r="DI57">
        <v>0</v>
      </c>
      <c r="DJ57">
        <v>0</v>
      </c>
      <c r="DK57">
        <v>0</v>
      </c>
      <c r="DL57">
        <v>0</v>
      </c>
      <c r="DM57">
        <v>0</v>
      </c>
      <c r="DN57">
        <v>0</v>
      </c>
      <c r="DO57">
        <v>0</v>
      </c>
      <c r="DP57">
        <v>0</v>
      </c>
      <c r="DQ57">
        <v>0</v>
      </c>
      <c r="DR57">
        <v>0</v>
      </c>
      <c r="DS57">
        <v>0</v>
      </c>
      <c r="DT57">
        <v>0</v>
      </c>
      <c r="DU57">
        <v>0</v>
      </c>
      <c r="DV57">
        <v>0</v>
      </c>
      <c r="DW57">
        <v>0</v>
      </c>
      <c r="DX57">
        <v>1</v>
      </c>
      <c r="DY57">
        <v>1</v>
      </c>
      <c r="DZ57">
        <v>3</v>
      </c>
      <c r="EA57">
        <v>0</v>
      </c>
      <c r="EB57" t="s">
        <v>746</v>
      </c>
      <c r="EC57">
        <v>121</v>
      </c>
      <c r="ED57">
        <v>15</v>
      </c>
      <c r="EE57">
        <v>15</v>
      </c>
      <c r="EF57">
        <v>1</v>
      </c>
      <c r="EG57">
        <v>31</v>
      </c>
      <c r="EH57" t="s">
        <v>826</v>
      </c>
      <c r="EI57" t="s">
        <v>954</v>
      </c>
      <c r="EJ57" t="s">
        <v>955</v>
      </c>
      <c r="EK57" t="s">
        <v>1202</v>
      </c>
      <c r="EL57" t="s">
        <v>1203</v>
      </c>
      <c r="EM57" t="s">
        <v>1204</v>
      </c>
      <c r="EP57" t="s">
        <v>128</v>
      </c>
      <c r="EQ57" t="s">
        <v>123</v>
      </c>
      <c r="ER57" t="s">
        <v>117</v>
      </c>
      <c r="ES57" t="s">
        <v>124</v>
      </c>
      <c r="ET57" t="s">
        <v>118</v>
      </c>
      <c r="EU57" t="s">
        <v>119</v>
      </c>
      <c r="EV57" t="s">
        <v>134</v>
      </c>
      <c r="EW57">
        <v>2016</v>
      </c>
      <c r="EX57">
        <v>61</v>
      </c>
      <c r="EY57">
        <v>1</v>
      </c>
      <c r="FA57">
        <v>15</v>
      </c>
      <c r="FB57" t="s">
        <v>143</v>
      </c>
      <c r="FC57" t="s">
        <v>143</v>
      </c>
      <c r="FD57" t="s">
        <v>1498</v>
      </c>
      <c r="FE57">
        <v>27818663</v>
      </c>
    </row>
    <row r="58" spans="1:161">
      <c r="A58" t="s">
        <v>458</v>
      </c>
      <c r="B58" t="s">
        <v>375</v>
      </c>
      <c r="C58" t="s">
        <v>572</v>
      </c>
      <c r="D58" t="s">
        <v>116</v>
      </c>
      <c r="E58">
        <v>2016</v>
      </c>
      <c r="F58" t="s">
        <v>660</v>
      </c>
      <c r="G58" s="15" t="s">
        <v>1555</v>
      </c>
      <c r="H58" s="15" t="s">
        <v>1538</v>
      </c>
      <c r="I58" s="16">
        <v>6</v>
      </c>
      <c r="J58" s="25">
        <v>0</v>
      </c>
      <c r="K58" s="25">
        <v>1</v>
      </c>
      <c r="L58" s="25">
        <v>1</v>
      </c>
      <c r="M58" s="11">
        <v>0</v>
      </c>
      <c r="N58" s="11">
        <v>0</v>
      </c>
      <c r="O58" s="11">
        <v>0</v>
      </c>
      <c r="P58" s="11">
        <v>1</v>
      </c>
      <c r="Q58" s="11">
        <v>1</v>
      </c>
      <c r="R58" s="11">
        <v>0</v>
      </c>
      <c r="S58" s="11">
        <v>0</v>
      </c>
      <c r="T58" s="11">
        <v>0</v>
      </c>
      <c r="U58" s="11">
        <v>0</v>
      </c>
      <c r="V58" s="11">
        <v>0</v>
      </c>
      <c r="W58" s="11">
        <v>0</v>
      </c>
      <c r="X58" s="11">
        <v>1</v>
      </c>
      <c r="Y58" s="11">
        <v>1</v>
      </c>
      <c r="Z58" s="11">
        <v>0</v>
      </c>
      <c r="AA58" s="11">
        <v>0</v>
      </c>
      <c r="AB58" s="11">
        <v>0</v>
      </c>
      <c r="AC58" s="11">
        <v>0</v>
      </c>
      <c r="AD58" s="11">
        <v>0</v>
      </c>
      <c r="AE58" s="11">
        <v>0</v>
      </c>
      <c r="AF58" s="11">
        <v>0</v>
      </c>
      <c r="AG58" s="11">
        <v>0</v>
      </c>
      <c r="AH58" s="11">
        <v>0</v>
      </c>
      <c r="AI58" s="11">
        <v>0</v>
      </c>
      <c r="AJ58" s="11">
        <v>0</v>
      </c>
      <c r="AK58" s="11">
        <v>0</v>
      </c>
      <c r="AL58" s="11">
        <v>0</v>
      </c>
      <c r="AM58" s="11">
        <v>0</v>
      </c>
      <c r="AN58" s="11">
        <v>0</v>
      </c>
      <c r="AO58" s="11">
        <v>0</v>
      </c>
      <c r="AP58" s="11">
        <v>0</v>
      </c>
      <c r="AQ58" s="11">
        <v>0</v>
      </c>
      <c r="AR58" s="11">
        <v>0</v>
      </c>
      <c r="AS58" s="11">
        <v>0</v>
      </c>
      <c r="AT58" s="11">
        <v>0</v>
      </c>
      <c r="AU58" s="11">
        <v>0</v>
      </c>
      <c r="AV58" s="11">
        <v>0</v>
      </c>
      <c r="AW58" s="11">
        <v>0</v>
      </c>
      <c r="AX58" s="11">
        <v>0</v>
      </c>
      <c r="AY58" s="11">
        <v>0</v>
      </c>
      <c r="AZ58" s="11">
        <v>0</v>
      </c>
      <c r="BA58" s="11">
        <v>0</v>
      </c>
      <c r="BB58" s="11">
        <v>0</v>
      </c>
      <c r="BC58" s="11">
        <v>0</v>
      </c>
      <c r="BD58" s="11">
        <v>0</v>
      </c>
      <c r="BE58" s="11">
        <v>0</v>
      </c>
      <c r="BF58" s="11">
        <v>0</v>
      </c>
      <c r="BG58" s="11">
        <v>0</v>
      </c>
      <c r="BH58" s="11">
        <v>0</v>
      </c>
      <c r="BI58" s="11">
        <v>0</v>
      </c>
      <c r="BJ58" s="11">
        <v>0</v>
      </c>
      <c r="BK58" s="11">
        <v>0</v>
      </c>
      <c r="BL58" s="11">
        <v>0</v>
      </c>
      <c r="BM58" s="11">
        <v>0</v>
      </c>
      <c r="BN58" s="11">
        <v>0</v>
      </c>
      <c r="BO58" s="11">
        <v>0</v>
      </c>
      <c r="BP58" s="11">
        <v>0</v>
      </c>
      <c r="BQ58" s="11">
        <v>1</v>
      </c>
      <c r="BR58" s="11">
        <v>0</v>
      </c>
      <c r="BS58" s="11">
        <v>0</v>
      </c>
      <c r="BT58" s="11">
        <v>0</v>
      </c>
      <c r="BU58" s="32">
        <f t="shared" si="0"/>
        <v>0</v>
      </c>
      <c r="BV58" s="32">
        <f t="shared" si="1"/>
        <v>0</v>
      </c>
      <c r="BW58" s="32">
        <f t="shared" si="2"/>
        <v>0</v>
      </c>
      <c r="BX58" s="32">
        <f t="shared" si="3"/>
        <v>0</v>
      </c>
      <c r="BY58" s="32">
        <f t="shared" si="4"/>
        <v>0</v>
      </c>
      <c r="BZ58" s="32">
        <f t="shared" si="5"/>
        <v>0</v>
      </c>
      <c r="CA58" s="32">
        <f t="shared" si="6"/>
        <v>0</v>
      </c>
      <c r="CB58" s="32">
        <f t="shared" si="7"/>
        <v>0</v>
      </c>
      <c r="CC58" s="32">
        <f t="shared" si="8"/>
        <v>0</v>
      </c>
      <c r="CD58" s="32">
        <f t="shared" si="9"/>
        <v>0</v>
      </c>
      <c r="CE58" s="32">
        <f t="shared" si="10"/>
        <v>0</v>
      </c>
      <c r="CF58" s="32">
        <f t="shared" si="11"/>
        <v>0</v>
      </c>
      <c r="CG58" s="32">
        <f t="shared" si="12"/>
        <v>0</v>
      </c>
      <c r="CH58" s="32">
        <f t="shared" si="13"/>
        <v>0</v>
      </c>
      <c r="CI58" s="32">
        <f t="shared" si="14"/>
        <v>0</v>
      </c>
      <c r="CJ58" s="32">
        <f t="shared" si="15"/>
        <v>0</v>
      </c>
      <c r="CK58" s="22">
        <v>0</v>
      </c>
      <c r="CL58" s="22">
        <v>0</v>
      </c>
      <c r="CM58" s="22">
        <v>0</v>
      </c>
      <c r="CN58" s="22">
        <v>0</v>
      </c>
      <c r="CO58" s="22">
        <v>0</v>
      </c>
      <c r="CP58" s="19">
        <v>0</v>
      </c>
      <c r="CQ58" s="19">
        <v>0</v>
      </c>
      <c r="CR58" s="19">
        <v>1</v>
      </c>
      <c r="CS58" s="19">
        <v>0</v>
      </c>
      <c r="CT58" s="19">
        <v>0</v>
      </c>
      <c r="CU58" s="19">
        <v>0</v>
      </c>
      <c r="CV58" s="19">
        <v>0</v>
      </c>
      <c r="CW58">
        <v>102</v>
      </c>
      <c r="CX58">
        <v>17</v>
      </c>
      <c r="CY58">
        <v>0</v>
      </c>
      <c r="CZ58">
        <v>0</v>
      </c>
      <c r="DA58">
        <v>0</v>
      </c>
      <c r="DB58">
        <v>0</v>
      </c>
      <c r="DC58">
        <v>0</v>
      </c>
      <c r="DD58">
        <v>0</v>
      </c>
      <c r="DE58">
        <v>0</v>
      </c>
      <c r="DF58">
        <v>0</v>
      </c>
      <c r="DG58">
        <v>0</v>
      </c>
      <c r="DH58">
        <v>0</v>
      </c>
      <c r="DI58">
        <v>0</v>
      </c>
      <c r="DJ58">
        <v>0</v>
      </c>
      <c r="DK58">
        <v>0</v>
      </c>
      <c r="DL58">
        <v>0</v>
      </c>
      <c r="DM58">
        <v>0</v>
      </c>
      <c r="DN58">
        <v>0</v>
      </c>
      <c r="DO58">
        <v>0</v>
      </c>
      <c r="DP58">
        <v>0</v>
      </c>
      <c r="DQ58">
        <v>0</v>
      </c>
      <c r="DR58">
        <v>0</v>
      </c>
      <c r="DS58">
        <v>0</v>
      </c>
      <c r="DT58">
        <v>0</v>
      </c>
      <c r="DU58">
        <v>0</v>
      </c>
      <c r="DV58">
        <v>7</v>
      </c>
      <c r="DW58">
        <v>18</v>
      </c>
      <c r="DX58">
        <v>30</v>
      </c>
      <c r="DY58">
        <v>21</v>
      </c>
      <c r="DZ58">
        <v>25</v>
      </c>
      <c r="EA58">
        <v>1</v>
      </c>
      <c r="EB58" t="s">
        <v>747</v>
      </c>
      <c r="EC58">
        <v>161</v>
      </c>
      <c r="ED58">
        <v>102</v>
      </c>
      <c r="EE58">
        <v>104</v>
      </c>
      <c r="EF58">
        <v>2</v>
      </c>
      <c r="EG58">
        <v>46</v>
      </c>
      <c r="EH58" t="s">
        <v>827</v>
      </c>
      <c r="EI58" t="s">
        <v>956</v>
      </c>
      <c r="EJ58" t="s">
        <v>957</v>
      </c>
      <c r="EK58" t="s">
        <v>1205</v>
      </c>
      <c r="EL58" t="s">
        <v>1206</v>
      </c>
      <c r="EM58" t="s">
        <v>1207</v>
      </c>
      <c r="EP58" t="s">
        <v>128</v>
      </c>
      <c r="EQ58" t="s">
        <v>123</v>
      </c>
      <c r="ER58" t="s">
        <v>117</v>
      </c>
      <c r="ES58" t="s">
        <v>124</v>
      </c>
      <c r="ET58" t="s">
        <v>118</v>
      </c>
      <c r="EU58" t="s">
        <v>119</v>
      </c>
      <c r="EV58" t="s">
        <v>134</v>
      </c>
      <c r="EW58">
        <v>2016</v>
      </c>
      <c r="EX58">
        <v>61</v>
      </c>
      <c r="EY58">
        <v>1</v>
      </c>
      <c r="FA58">
        <v>11</v>
      </c>
      <c r="FB58" t="s">
        <v>1420</v>
      </c>
      <c r="FC58" t="s">
        <v>1421</v>
      </c>
      <c r="FD58" t="s">
        <v>1499</v>
      </c>
      <c r="FE58">
        <v>27121162</v>
      </c>
    </row>
    <row r="59" spans="1:161">
      <c r="A59" t="s">
        <v>459</v>
      </c>
      <c r="B59" t="s">
        <v>376</v>
      </c>
      <c r="C59" t="s">
        <v>573</v>
      </c>
      <c r="D59" t="s">
        <v>169</v>
      </c>
      <c r="E59">
        <v>2016</v>
      </c>
      <c r="F59" t="s">
        <v>661</v>
      </c>
      <c r="G59" s="15" t="s">
        <v>1614</v>
      </c>
      <c r="H59" s="15" t="s">
        <v>1615</v>
      </c>
      <c r="I59" s="16">
        <v>4</v>
      </c>
      <c r="J59" s="25">
        <v>0</v>
      </c>
      <c r="K59" s="25">
        <v>1</v>
      </c>
      <c r="L59" s="25">
        <v>1</v>
      </c>
      <c r="M59" s="11">
        <v>0</v>
      </c>
      <c r="N59" s="11">
        <v>1</v>
      </c>
      <c r="O59" s="11">
        <v>0</v>
      </c>
      <c r="P59" s="11">
        <v>0</v>
      </c>
      <c r="Q59" s="11">
        <v>1</v>
      </c>
      <c r="R59" s="11">
        <v>0</v>
      </c>
      <c r="S59" s="11">
        <v>0</v>
      </c>
      <c r="T59" s="11">
        <v>0</v>
      </c>
      <c r="U59" s="11">
        <v>0</v>
      </c>
      <c r="V59" s="11">
        <v>0</v>
      </c>
      <c r="W59" s="11">
        <v>1</v>
      </c>
      <c r="X59" s="11">
        <v>0</v>
      </c>
      <c r="Y59" s="11">
        <v>0</v>
      </c>
      <c r="Z59" s="11">
        <v>1</v>
      </c>
      <c r="AA59" s="11">
        <v>0</v>
      </c>
      <c r="AB59" s="11">
        <v>0</v>
      </c>
      <c r="AC59" s="11">
        <v>0</v>
      </c>
      <c r="AD59" s="11">
        <v>1</v>
      </c>
      <c r="AE59" s="11">
        <v>0</v>
      </c>
      <c r="AF59" s="11">
        <v>0</v>
      </c>
      <c r="AG59" s="11">
        <v>1</v>
      </c>
      <c r="AH59" s="11">
        <v>0</v>
      </c>
      <c r="AI59" s="11">
        <v>1</v>
      </c>
      <c r="AJ59" s="11">
        <v>1</v>
      </c>
      <c r="AK59" s="11">
        <v>0</v>
      </c>
      <c r="AL59" s="11">
        <v>0</v>
      </c>
      <c r="AM59" s="11">
        <v>0</v>
      </c>
      <c r="AN59" s="11">
        <v>0</v>
      </c>
      <c r="AO59" s="11">
        <v>0</v>
      </c>
      <c r="AP59" s="11">
        <v>0</v>
      </c>
      <c r="AQ59" s="11">
        <v>0</v>
      </c>
      <c r="AR59" s="11">
        <v>0</v>
      </c>
      <c r="AS59" s="11">
        <v>0</v>
      </c>
      <c r="AT59" s="11">
        <v>0</v>
      </c>
      <c r="AU59" s="11">
        <v>0</v>
      </c>
      <c r="AV59" s="11">
        <v>0</v>
      </c>
      <c r="AW59" s="11">
        <v>0</v>
      </c>
      <c r="AX59" s="11">
        <v>0</v>
      </c>
      <c r="AY59" s="11">
        <v>0</v>
      </c>
      <c r="AZ59" s="11">
        <v>1</v>
      </c>
      <c r="BA59" s="11">
        <v>0</v>
      </c>
      <c r="BB59" s="11">
        <v>0</v>
      </c>
      <c r="BC59" s="11">
        <v>0</v>
      </c>
      <c r="BD59" s="11">
        <v>0</v>
      </c>
      <c r="BE59" s="11">
        <v>0</v>
      </c>
      <c r="BF59" s="11">
        <v>0</v>
      </c>
      <c r="BG59" s="11">
        <v>0</v>
      </c>
      <c r="BH59" s="11">
        <v>0</v>
      </c>
      <c r="BI59" s="11">
        <v>0</v>
      </c>
      <c r="BJ59" s="11">
        <v>0</v>
      </c>
      <c r="BK59" s="11">
        <v>0</v>
      </c>
      <c r="BL59" s="11">
        <v>0</v>
      </c>
      <c r="BM59" s="11">
        <v>0</v>
      </c>
      <c r="BN59" s="11">
        <v>0</v>
      </c>
      <c r="BO59" s="11">
        <v>0</v>
      </c>
      <c r="BP59" s="11">
        <v>0</v>
      </c>
      <c r="BQ59" s="11">
        <v>0</v>
      </c>
      <c r="BR59" s="11">
        <v>0</v>
      </c>
      <c r="BS59" s="11">
        <v>0</v>
      </c>
      <c r="BT59" s="11">
        <v>1</v>
      </c>
      <c r="BU59" s="32">
        <f t="shared" si="0"/>
        <v>0</v>
      </c>
      <c r="BV59" s="32">
        <f t="shared" si="1"/>
        <v>0</v>
      </c>
      <c r="BW59" s="32">
        <f t="shared" si="2"/>
        <v>0</v>
      </c>
      <c r="BX59" s="32">
        <f t="shared" si="3"/>
        <v>0</v>
      </c>
      <c r="BY59" s="32">
        <f t="shared" si="4"/>
        <v>0</v>
      </c>
      <c r="BZ59" s="32">
        <f t="shared" si="5"/>
        <v>0</v>
      </c>
      <c r="CA59" s="32">
        <f t="shared" si="6"/>
        <v>0</v>
      </c>
      <c r="CB59" s="32">
        <f t="shared" si="7"/>
        <v>0</v>
      </c>
      <c r="CC59" s="32">
        <f t="shared" si="8"/>
        <v>0</v>
      </c>
      <c r="CD59" s="32">
        <f t="shared" si="9"/>
        <v>0</v>
      </c>
      <c r="CE59" s="32">
        <f t="shared" si="10"/>
        <v>0</v>
      </c>
      <c r="CF59" s="32">
        <f t="shared" si="11"/>
        <v>0</v>
      </c>
      <c r="CG59" s="32">
        <f t="shared" si="12"/>
        <v>0</v>
      </c>
      <c r="CH59" s="32">
        <f t="shared" si="13"/>
        <v>0</v>
      </c>
      <c r="CI59" s="32">
        <f t="shared" si="14"/>
        <v>0</v>
      </c>
      <c r="CJ59" s="32">
        <f t="shared" si="15"/>
        <v>0</v>
      </c>
      <c r="CK59" s="22">
        <v>1</v>
      </c>
      <c r="CL59" s="22">
        <v>0</v>
      </c>
      <c r="CM59" s="22">
        <v>1</v>
      </c>
      <c r="CN59" s="22">
        <v>0</v>
      </c>
      <c r="CO59" s="22">
        <v>1</v>
      </c>
      <c r="CP59" s="19">
        <v>0</v>
      </c>
      <c r="CQ59" s="19">
        <v>0</v>
      </c>
      <c r="CR59" s="19">
        <v>1</v>
      </c>
      <c r="CS59" s="19">
        <v>0</v>
      </c>
      <c r="CT59" s="19">
        <v>0</v>
      </c>
      <c r="CU59" s="19">
        <v>0</v>
      </c>
      <c r="CV59" s="19">
        <v>0</v>
      </c>
      <c r="CW59">
        <v>15</v>
      </c>
      <c r="CX59">
        <v>2.5</v>
      </c>
      <c r="CY59">
        <v>0</v>
      </c>
      <c r="CZ59">
        <v>0</v>
      </c>
      <c r="DA59">
        <v>0</v>
      </c>
      <c r="DB59">
        <v>0</v>
      </c>
      <c r="DC59">
        <v>0</v>
      </c>
      <c r="DD59">
        <v>0</v>
      </c>
      <c r="DE59">
        <v>0</v>
      </c>
      <c r="DF59">
        <v>0</v>
      </c>
      <c r="DG59">
        <v>0</v>
      </c>
      <c r="DH59">
        <v>0</v>
      </c>
      <c r="DI59">
        <v>0</v>
      </c>
      <c r="DJ59">
        <v>0</v>
      </c>
      <c r="DK59">
        <v>0</v>
      </c>
      <c r="DL59">
        <v>0</v>
      </c>
      <c r="DM59">
        <v>0</v>
      </c>
      <c r="DN59">
        <v>0</v>
      </c>
      <c r="DO59">
        <v>0</v>
      </c>
      <c r="DP59">
        <v>0</v>
      </c>
      <c r="DQ59">
        <v>0</v>
      </c>
      <c r="DR59">
        <v>0</v>
      </c>
      <c r="DS59">
        <v>0</v>
      </c>
      <c r="DT59">
        <v>0</v>
      </c>
      <c r="DU59">
        <v>0</v>
      </c>
      <c r="DV59">
        <v>2</v>
      </c>
      <c r="DW59">
        <v>3</v>
      </c>
      <c r="DX59">
        <v>6</v>
      </c>
      <c r="DY59">
        <v>0</v>
      </c>
      <c r="DZ59">
        <v>4</v>
      </c>
      <c r="EA59">
        <v>0</v>
      </c>
      <c r="EB59" t="s">
        <v>748</v>
      </c>
      <c r="EC59">
        <v>63</v>
      </c>
      <c r="ED59">
        <v>42</v>
      </c>
      <c r="EE59">
        <v>44</v>
      </c>
      <c r="EF59">
        <v>3</v>
      </c>
      <c r="EG59">
        <v>80</v>
      </c>
      <c r="EH59" t="s">
        <v>828</v>
      </c>
      <c r="EI59" t="s">
        <v>958</v>
      </c>
      <c r="EJ59" t="s">
        <v>959</v>
      </c>
      <c r="EK59" t="s">
        <v>1208</v>
      </c>
      <c r="EL59" t="s">
        <v>1209</v>
      </c>
      <c r="EM59" t="s">
        <v>254</v>
      </c>
      <c r="EP59" t="s">
        <v>171</v>
      </c>
      <c r="EQ59" t="s">
        <v>172</v>
      </c>
      <c r="ER59" t="s">
        <v>173</v>
      </c>
      <c r="ET59" t="s">
        <v>174</v>
      </c>
      <c r="EU59" t="s">
        <v>175</v>
      </c>
      <c r="EV59" s="8">
        <v>44404</v>
      </c>
      <c r="EW59">
        <v>2016</v>
      </c>
      <c r="EX59">
        <v>7</v>
      </c>
      <c r="FA59">
        <v>14</v>
      </c>
      <c r="FB59" t="s">
        <v>1420</v>
      </c>
      <c r="FC59" t="s">
        <v>1421</v>
      </c>
      <c r="FD59" t="s">
        <v>1500</v>
      </c>
      <c r="FE59">
        <v>27112772</v>
      </c>
    </row>
    <row r="60" spans="1:161">
      <c r="A60" t="s">
        <v>460</v>
      </c>
      <c r="B60" t="s">
        <v>368</v>
      </c>
      <c r="C60" t="s">
        <v>574</v>
      </c>
      <c r="D60" t="s">
        <v>169</v>
      </c>
      <c r="E60">
        <v>2016</v>
      </c>
      <c r="F60" t="s">
        <v>662</v>
      </c>
      <c r="G60" s="15" t="e">
        <v>#VALUE!</v>
      </c>
      <c r="H60" s="15" t="e">
        <v>#VALUE!</v>
      </c>
      <c r="I60" s="16">
        <v>1</v>
      </c>
      <c r="J60" s="25">
        <v>0</v>
      </c>
      <c r="K60" s="25">
        <v>1</v>
      </c>
      <c r="L60" s="25">
        <v>1</v>
      </c>
      <c r="M60" s="11">
        <v>1</v>
      </c>
      <c r="N60" s="11">
        <v>1</v>
      </c>
      <c r="O60" s="11">
        <v>0</v>
      </c>
      <c r="P60" s="11">
        <v>0</v>
      </c>
      <c r="Q60" s="11">
        <v>0</v>
      </c>
      <c r="R60" s="11">
        <v>0</v>
      </c>
      <c r="S60" s="11">
        <v>0</v>
      </c>
      <c r="T60" s="11">
        <v>0</v>
      </c>
      <c r="U60" s="11">
        <v>0</v>
      </c>
      <c r="V60" s="11">
        <v>0</v>
      </c>
      <c r="W60" s="11">
        <v>1</v>
      </c>
      <c r="X60" s="11">
        <v>1</v>
      </c>
      <c r="Y60" s="11">
        <v>0</v>
      </c>
      <c r="Z60" s="11">
        <v>1</v>
      </c>
      <c r="AA60" s="11">
        <v>0</v>
      </c>
      <c r="AB60" s="11">
        <v>0</v>
      </c>
      <c r="AC60" s="11">
        <v>0</v>
      </c>
      <c r="AD60" s="11">
        <v>0</v>
      </c>
      <c r="AE60" s="11">
        <v>0</v>
      </c>
      <c r="AF60" s="11">
        <v>0</v>
      </c>
      <c r="AG60" s="11">
        <v>0</v>
      </c>
      <c r="AH60" s="11">
        <v>0</v>
      </c>
      <c r="AI60" s="11">
        <v>0</v>
      </c>
      <c r="AJ60" s="11">
        <v>0</v>
      </c>
      <c r="AK60" s="11">
        <v>0</v>
      </c>
      <c r="AL60" s="11">
        <v>0</v>
      </c>
      <c r="AM60" s="11">
        <v>0</v>
      </c>
      <c r="AN60" s="11">
        <v>0</v>
      </c>
      <c r="AO60" s="11">
        <v>0</v>
      </c>
      <c r="AP60" s="11">
        <v>0</v>
      </c>
      <c r="AQ60" s="11">
        <v>0</v>
      </c>
      <c r="AR60" s="11">
        <v>0</v>
      </c>
      <c r="AS60" s="11">
        <v>0</v>
      </c>
      <c r="AT60" s="11">
        <v>1</v>
      </c>
      <c r="AU60" s="11">
        <v>0</v>
      </c>
      <c r="AV60" s="11">
        <v>0</v>
      </c>
      <c r="AW60" s="11">
        <v>1</v>
      </c>
      <c r="AX60" s="11">
        <v>0</v>
      </c>
      <c r="AY60" s="11">
        <v>1</v>
      </c>
      <c r="AZ60" s="11">
        <v>0</v>
      </c>
      <c r="BA60" s="11">
        <v>0</v>
      </c>
      <c r="BB60" s="11">
        <v>0</v>
      </c>
      <c r="BC60" s="11">
        <v>0</v>
      </c>
      <c r="BD60" s="11">
        <v>0</v>
      </c>
      <c r="BE60" s="11">
        <v>0</v>
      </c>
      <c r="BF60" s="11">
        <v>1</v>
      </c>
      <c r="BG60" s="11">
        <v>0</v>
      </c>
      <c r="BH60" s="11">
        <v>0</v>
      </c>
      <c r="BI60" s="11">
        <v>0</v>
      </c>
      <c r="BJ60" s="11">
        <v>0</v>
      </c>
      <c r="BK60" s="11">
        <v>0</v>
      </c>
      <c r="BL60" s="11">
        <v>1</v>
      </c>
      <c r="BM60" s="11">
        <v>0</v>
      </c>
      <c r="BN60" s="11">
        <v>1</v>
      </c>
      <c r="BO60" s="11">
        <v>0</v>
      </c>
      <c r="BP60" s="11">
        <v>0</v>
      </c>
      <c r="BQ60" s="11">
        <v>0</v>
      </c>
      <c r="BR60" s="11">
        <v>0</v>
      </c>
      <c r="BS60" s="11">
        <v>0</v>
      </c>
      <c r="BT60" s="11">
        <v>1</v>
      </c>
      <c r="BU60" s="32">
        <f t="shared" si="0"/>
        <v>0</v>
      </c>
      <c r="BV60" s="32">
        <f t="shared" si="1"/>
        <v>0</v>
      </c>
      <c r="BW60" s="32">
        <f t="shared" si="2"/>
        <v>0</v>
      </c>
      <c r="BX60" s="32">
        <f t="shared" si="3"/>
        <v>0</v>
      </c>
      <c r="BY60" s="32">
        <f t="shared" si="4"/>
        <v>0</v>
      </c>
      <c r="BZ60" s="32">
        <f t="shared" si="5"/>
        <v>0</v>
      </c>
      <c r="CA60" s="32">
        <f t="shared" si="6"/>
        <v>0</v>
      </c>
      <c r="CB60" s="32">
        <f t="shared" si="7"/>
        <v>0</v>
      </c>
      <c r="CC60" s="32">
        <f t="shared" si="8"/>
        <v>0</v>
      </c>
      <c r="CD60" s="32">
        <f t="shared" si="9"/>
        <v>0</v>
      </c>
      <c r="CE60" s="32">
        <f t="shared" si="10"/>
        <v>0</v>
      </c>
      <c r="CF60" s="32">
        <f t="shared" si="11"/>
        <v>0</v>
      </c>
      <c r="CG60" s="32">
        <f t="shared" si="12"/>
        <v>0</v>
      </c>
      <c r="CH60" s="32">
        <f t="shared" si="13"/>
        <v>0</v>
      </c>
      <c r="CI60" s="32">
        <f t="shared" si="14"/>
        <v>0</v>
      </c>
      <c r="CJ60" s="32">
        <f t="shared" si="15"/>
        <v>0</v>
      </c>
      <c r="CK60" s="22">
        <v>0</v>
      </c>
      <c r="CL60" s="22">
        <v>0</v>
      </c>
      <c r="CM60" s="22">
        <v>0</v>
      </c>
      <c r="CN60" s="22">
        <v>0</v>
      </c>
      <c r="CO60" s="22">
        <v>0</v>
      </c>
      <c r="CP60" s="19">
        <v>0</v>
      </c>
      <c r="CQ60" s="19">
        <v>0</v>
      </c>
      <c r="CR60" s="19">
        <v>1</v>
      </c>
      <c r="CS60" s="19">
        <v>1</v>
      </c>
      <c r="CT60" s="19">
        <v>0</v>
      </c>
      <c r="CU60" s="19">
        <v>0</v>
      </c>
      <c r="CV60" s="19">
        <v>0</v>
      </c>
      <c r="CW60">
        <v>11</v>
      </c>
      <c r="CX60">
        <v>1.83</v>
      </c>
      <c r="CY60">
        <v>0</v>
      </c>
      <c r="CZ60">
        <v>0</v>
      </c>
      <c r="DA60">
        <v>0</v>
      </c>
      <c r="DB60">
        <v>0</v>
      </c>
      <c r="DC60">
        <v>0</v>
      </c>
      <c r="DD60">
        <v>0</v>
      </c>
      <c r="DE60">
        <v>0</v>
      </c>
      <c r="DF60">
        <v>0</v>
      </c>
      <c r="DG60">
        <v>0</v>
      </c>
      <c r="DH60">
        <v>0</v>
      </c>
      <c r="DI60">
        <v>0</v>
      </c>
      <c r="DJ60">
        <v>0</v>
      </c>
      <c r="DK60">
        <v>0</v>
      </c>
      <c r="DL60">
        <v>0</v>
      </c>
      <c r="DM60">
        <v>0</v>
      </c>
      <c r="DN60">
        <v>0</v>
      </c>
      <c r="DO60">
        <v>0</v>
      </c>
      <c r="DP60">
        <v>0</v>
      </c>
      <c r="DQ60">
        <v>0</v>
      </c>
      <c r="DR60">
        <v>0</v>
      </c>
      <c r="DS60">
        <v>0</v>
      </c>
      <c r="DT60">
        <v>0</v>
      </c>
      <c r="DU60">
        <v>0</v>
      </c>
      <c r="DV60">
        <v>1</v>
      </c>
      <c r="DW60">
        <v>2</v>
      </c>
      <c r="DX60">
        <v>4</v>
      </c>
      <c r="DY60">
        <v>3</v>
      </c>
      <c r="DZ60">
        <v>1</v>
      </c>
      <c r="EA60">
        <v>0</v>
      </c>
      <c r="EB60" t="s">
        <v>749</v>
      </c>
      <c r="EC60">
        <v>129</v>
      </c>
      <c r="ED60">
        <v>86</v>
      </c>
      <c r="EE60">
        <v>90</v>
      </c>
      <c r="EF60">
        <v>5</v>
      </c>
      <c r="EG60">
        <v>38</v>
      </c>
      <c r="EH60" t="s">
        <v>820</v>
      </c>
      <c r="EI60" t="s">
        <v>960</v>
      </c>
      <c r="EJ60" t="s">
        <v>961</v>
      </c>
      <c r="EK60" t="s">
        <v>1210</v>
      </c>
      <c r="EL60" t="s">
        <v>1211</v>
      </c>
      <c r="EM60" t="s">
        <v>190</v>
      </c>
      <c r="EP60" t="s">
        <v>171</v>
      </c>
      <c r="EQ60" t="s">
        <v>172</v>
      </c>
      <c r="ER60" t="s">
        <v>173</v>
      </c>
      <c r="ET60" t="s">
        <v>174</v>
      </c>
      <c r="EU60" t="s">
        <v>175</v>
      </c>
      <c r="EV60" s="8">
        <v>44246</v>
      </c>
      <c r="EW60">
        <v>2016</v>
      </c>
      <c r="EX60">
        <v>7</v>
      </c>
      <c r="FA60">
        <v>12</v>
      </c>
      <c r="FB60" t="s">
        <v>143</v>
      </c>
      <c r="FC60" t="s">
        <v>143</v>
      </c>
      <c r="FD60" t="s">
        <v>1501</v>
      </c>
      <c r="FE60">
        <v>26704665</v>
      </c>
    </row>
    <row r="61" spans="1:161">
      <c r="A61" t="s">
        <v>461</v>
      </c>
      <c r="B61" t="s">
        <v>377</v>
      </c>
      <c r="C61" t="s">
        <v>575</v>
      </c>
      <c r="D61" t="s">
        <v>510</v>
      </c>
      <c r="E61">
        <v>2016</v>
      </c>
      <c r="F61" t="s">
        <v>663</v>
      </c>
      <c r="G61" s="15" t="s">
        <v>1617</v>
      </c>
      <c r="H61" s="15" t="s">
        <v>1618</v>
      </c>
      <c r="I61" s="16">
        <v>2</v>
      </c>
      <c r="J61" s="25">
        <v>1</v>
      </c>
      <c r="K61" s="25">
        <v>1</v>
      </c>
      <c r="L61" s="25">
        <v>1</v>
      </c>
      <c r="M61" s="11">
        <v>1</v>
      </c>
      <c r="N61" s="11">
        <v>0</v>
      </c>
      <c r="O61" s="11">
        <v>0</v>
      </c>
      <c r="P61" s="11">
        <v>1</v>
      </c>
      <c r="Q61" s="11">
        <v>1</v>
      </c>
      <c r="R61" s="11">
        <v>0</v>
      </c>
      <c r="S61" s="11">
        <v>0</v>
      </c>
      <c r="T61" s="11">
        <v>0</v>
      </c>
      <c r="U61" s="11">
        <v>0</v>
      </c>
      <c r="V61" s="11">
        <v>0</v>
      </c>
      <c r="W61" s="11">
        <v>0</v>
      </c>
      <c r="X61" s="11">
        <v>1</v>
      </c>
      <c r="Y61" s="11">
        <v>0</v>
      </c>
      <c r="Z61" s="11">
        <v>1</v>
      </c>
      <c r="AA61" s="11">
        <v>0</v>
      </c>
      <c r="AB61" s="11">
        <v>0</v>
      </c>
      <c r="AC61" s="11">
        <v>0</v>
      </c>
      <c r="AD61" s="11">
        <v>0</v>
      </c>
      <c r="AE61" s="11">
        <v>0</v>
      </c>
      <c r="AF61" s="11">
        <v>0</v>
      </c>
      <c r="AG61" s="11">
        <v>0</v>
      </c>
      <c r="AH61" s="11">
        <v>0</v>
      </c>
      <c r="AI61" s="11">
        <v>0</v>
      </c>
      <c r="AJ61" s="11">
        <v>0</v>
      </c>
      <c r="AK61" s="11">
        <v>0</v>
      </c>
      <c r="AL61" s="11">
        <v>0</v>
      </c>
      <c r="AM61" s="11">
        <v>0</v>
      </c>
      <c r="AN61" s="11">
        <v>0</v>
      </c>
      <c r="AO61" s="11">
        <v>0</v>
      </c>
      <c r="AP61" s="11">
        <v>0</v>
      </c>
      <c r="AQ61" s="11">
        <v>0</v>
      </c>
      <c r="AR61" s="11">
        <v>1</v>
      </c>
      <c r="AS61" s="11">
        <v>0</v>
      </c>
      <c r="AT61" s="11">
        <v>1</v>
      </c>
      <c r="AU61" s="11">
        <v>0</v>
      </c>
      <c r="AV61" s="11">
        <v>1</v>
      </c>
      <c r="AW61" s="11">
        <v>1</v>
      </c>
      <c r="AX61" s="11">
        <v>0</v>
      </c>
      <c r="AY61" s="11">
        <v>1</v>
      </c>
      <c r="AZ61" s="11">
        <v>0</v>
      </c>
      <c r="BA61" s="11">
        <v>0</v>
      </c>
      <c r="BB61" s="11">
        <v>0</v>
      </c>
      <c r="BC61" s="11">
        <v>0</v>
      </c>
      <c r="BD61" s="11">
        <v>0</v>
      </c>
      <c r="BE61" s="11">
        <v>0</v>
      </c>
      <c r="BF61" s="11">
        <v>0</v>
      </c>
      <c r="BG61" s="11">
        <v>0</v>
      </c>
      <c r="BH61" s="11">
        <v>0</v>
      </c>
      <c r="BI61" s="11">
        <v>0</v>
      </c>
      <c r="BJ61" s="11">
        <v>0</v>
      </c>
      <c r="BK61" s="11">
        <v>0</v>
      </c>
      <c r="BL61" s="11">
        <v>0</v>
      </c>
      <c r="BM61" s="11">
        <v>0</v>
      </c>
      <c r="BN61" s="11">
        <v>0</v>
      </c>
      <c r="BO61" s="11">
        <v>0</v>
      </c>
      <c r="BP61" s="11">
        <v>0</v>
      </c>
      <c r="BQ61" s="11">
        <v>1</v>
      </c>
      <c r="BR61" s="11">
        <v>0</v>
      </c>
      <c r="BS61" s="11">
        <v>0</v>
      </c>
      <c r="BT61" s="11">
        <v>0</v>
      </c>
      <c r="BU61" s="32">
        <f t="shared" si="0"/>
        <v>0</v>
      </c>
      <c r="BV61" s="32">
        <f t="shared" si="1"/>
        <v>0</v>
      </c>
      <c r="BW61" s="32">
        <f t="shared" si="2"/>
        <v>0</v>
      </c>
      <c r="BX61" s="32">
        <f t="shared" si="3"/>
        <v>0</v>
      </c>
      <c r="BY61" s="32">
        <f t="shared" si="4"/>
        <v>0</v>
      </c>
      <c r="BZ61" s="32">
        <f t="shared" si="5"/>
        <v>0</v>
      </c>
      <c r="CA61" s="32">
        <f t="shared" si="6"/>
        <v>0</v>
      </c>
      <c r="CB61" s="32">
        <f t="shared" si="7"/>
        <v>0</v>
      </c>
      <c r="CC61" s="32">
        <f t="shared" si="8"/>
        <v>0</v>
      </c>
      <c r="CD61" s="32">
        <f t="shared" si="9"/>
        <v>0</v>
      </c>
      <c r="CE61" s="32">
        <f t="shared" si="10"/>
        <v>0</v>
      </c>
      <c r="CF61" s="32">
        <f t="shared" si="11"/>
        <v>0</v>
      </c>
      <c r="CG61" s="32">
        <f t="shared" si="12"/>
        <v>0</v>
      </c>
      <c r="CH61" s="32">
        <f t="shared" si="13"/>
        <v>0</v>
      </c>
      <c r="CI61" s="32">
        <f t="shared" si="14"/>
        <v>0</v>
      </c>
      <c r="CJ61" s="32">
        <f t="shared" si="15"/>
        <v>0</v>
      </c>
      <c r="CK61" s="22">
        <v>0</v>
      </c>
      <c r="CL61" s="22">
        <v>0</v>
      </c>
      <c r="CM61" s="22">
        <v>0</v>
      </c>
      <c r="CN61" s="22">
        <v>0</v>
      </c>
      <c r="CO61" s="22">
        <v>0</v>
      </c>
      <c r="CP61" s="19">
        <v>0</v>
      </c>
      <c r="CQ61" s="19">
        <v>0</v>
      </c>
      <c r="CR61" s="19">
        <v>1</v>
      </c>
      <c r="CS61" s="19">
        <v>0</v>
      </c>
      <c r="CT61" s="19">
        <v>0</v>
      </c>
      <c r="CU61" s="19">
        <v>0</v>
      </c>
      <c r="CV61" s="19">
        <v>0</v>
      </c>
      <c r="CW61">
        <v>42</v>
      </c>
      <c r="CX61">
        <v>7</v>
      </c>
      <c r="CY61">
        <v>0</v>
      </c>
      <c r="CZ61">
        <v>0</v>
      </c>
      <c r="DA61">
        <v>0</v>
      </c>
      <c r="DB61">
        <v>0</v>
      </c>
      <c r="DC61">
        <v>0</v>
      </c>
      <c r="DD61">
        <v>0</v>
      </c>
      <c r="DE61">
        <v>0</v>
      </c>
      <c r="DF61">
        <v>0</v>
      </c>
      <c r="DG61">
        <v>0</v>
      </c>
      <c r="DH61">
        <v>0</v>
      </c>
      <c r="DI61">
        <v>0</v>
      </c>
      <c r="DJ61">
        <v>0</v>
      </c>
      <c r="DK61">
        <v>0</v>
      </c>
      <c r="DL61">
        <v>0</v>
      </c>
      <c r="DM61">
        <v>0</v>
      </c>
      <c r="DN61">
        <v>0</v>
      </c>
      <c r="DO61">
        <v>0</v>
      </c>
      <c r="DP61">
        <v>0</v>
      </c>
      <c r="DQ61">
        <v>0</v>
      </c>
      <c r="DR61">
        <v>0</v>
      </c>
      <c r="DS61">
        <v>0</v>
      </c>
      <c r="DT61">
        <v>0</v>
      </c>
      <c r="DU61">
        <v>0</v>
      </c>
      <c r="DV61">
        <v>4</v>
      </c>
      <c r="DW61">
        <v>6</v>
      </c>
      <c r="DX61">
        <v>13</v>
      </c>
      <c r="DY61">
        <v>11</v>
      </c>
      <c r="DZ61">
        <v>7</v>
      </c>
      <c r="EA61">
        <v>1</v>
      </c>
      <c r="EB61" t="s">
        <v>750</v>
      </c>
      <c r="EC61">
        <v>62</v>
      </c>
      <c r="ED61">
        <v>12</v>
      </c>
      <c r="EE61">
        <v>13</v>
      </c>
      <c r="EF61">
        <v>2</v>
      </c>
      <c r="EG61">
        <v>37</v>
      </c>
      <c r="EH61" t="s">
        <v>829</v>
      </c>
      <c r="EI61" t="s">
        <v>962</v>
      </c>
      <c r="EJ61" t="s">
        <v>963</v>
      </c>
      <c r="EK61" t="s">
        <v>1212</v>
      </c>
      <c r="EL61" t="s">
        <v>1213</v>
      </c>
      <c r="EM61" t="s">
        <v>1214</v>
      </c>
      <c r="EO61" t="s">
        <v>155</v>
      </c>
      <c r="EP61" t="s">
        <v>1304</v>
      </c>
      <c r="EQ61" t="s">
        <v>1305</v>
      </c>
      <c r="ER61" t="s">
        <v>1331</v>
      </c>
      <c r="ET61" t="s">
        <v>1378</v>
      </c>
      <c r="EU61" t="s">
        <v>1379</v>
      </c>
      <c r="EW61">
        <v>2016</v>
      </c>
      <c r="EX61">
        <v>21</v>
      </c>
      <c r="EY61">
        <v>4</v>
      </c>
      <c r="FA61">
        <v>14</v>
      </c>
      <c r="FB61" t="s">
        <v>143</v>
      </c>
      <c r="FC61" t="s">
        <v>143</v>
      </c>
      <c r="FD61" t="s">
        <v>1502</v>
      </c>
      <c r="FE61">
        <v>26925091</v>
      </c>
    </row>
    <row r="62" spans="1:161">
      <c r="A62" t="s">
        <v>462</v>
      </c>
      <c r="B62" t="s">
        <v>379</v>
      </c>
      <c r="C62" t="s">
        <v>576</v>
      </c>
      <c r="D62" t="s">
        <v>269</v>
      </c>
      <c r="E62">
        <v>2015</v>
      </c>
      <c r="F62" t="s">
        <v>664</v>
      </c>
      <c r="G62" s="15" t="s">
        <v>1600</v>
      </c>
      <c r="H62" s="15" t="s">
        <v>1601</v>
      </c>
      <c r="I62" s="16">
        <v>4</v>
      </c>
      <c r="J62" s="25">
        <v>1</v>
      </c>
      <c r="K62" s="25">
        <v>1</v>
      </c>
      <c r="L62" s="25">
        <v>1</v>
      </c>
      <c r="M62" s="11">
        <v>1</v>
      </c>
      <c r="N62" s="11">
        <v>0</v>
      </c>
      <c r="O62" s="11">
        <v>0</v>
      </c>
      <c r="P62" s="11">
        <v>1</v>
      </c>
      <c r="Q62" s="11">
        <v>0</v>
      </c>
      <c r="R62" s="11">
        <v>0</v>
      </c>
      <c r="S62" s="11">
        <v>0</v>
      </c>
      <c r="T62" s="11">
        <v>0</v>
      </c>
      <c r="U62" s="11">
        <v>0</v>
      </c>
      <c r="V62" s="11">
        <v>0</v>
      </c>
      <c r="W62" s="11">
        <v>0</v>
      </c>
      <c r="X62" s="11">
        <v>0</v>
      </c>
      <c r="Y62" s="11">
        <v>1</v>
      </c>
      <c r="Z62" s="11">
        <v>1</v>
      </c>
      <c r="AA62" s="11">
        <v>0</v>
      </c>
      <c r="AB62" s="11">
        <v>0</v>
      </c>
      <c r="AC62" s="11">
        <v>0</v>
      </c>
      <c r="AD62" s="11">
        <v>0</v>
      </c>
      <c r="AE62" s="11">
        <v>0</v>
      </c>
      <c r="AF62" s="11">
        <v>0</v>
      </c>
      <c r="AG62" s="11">
        <v>0</v>
      </c>
      <c r="AH62" s="11">
        <v>0</v>
      </c>
      <c r="AI62" s="11">
        <v>1</v>
      </c>
      <c r="AJ62" s="11">
        <v>1</v>
      </c>
      <c r="AK62" s="11">
        <v>1</v>
      </c>
      <c r="AL62" s="11">
        <v>0</v>
      </c>
      <c r="AM62" s="11">
        <v>1</v>
      </c>
      <c r="AN62" s="11">
        <v>0</v>
      </c>
      <c r="AO62" s="11">
        <v>0</v>
      </c>
      <c r="AP62" s="11">
        <v>0</v>
      </c>
      <c r="AQ62" s="11">
        <v>0</v>
      </c>
      <c r="AR62" s="11">
        <v>1</v>
      </c>
      <c r="AS62" s="11">
        <v>1</v>
      </c>
      <c r="AT62" s="11">
        <v>0</v>
      </c>
      <c r="AU62" s="11">
        <v>1</v>
      </c>
      <c r="AV62" s="11">
        <v>1</v>
      </c>
      <c r="AW62" s="11">
        <v>0</v>
      </c>
      <c r="AX62" s="11">
        <v>0</v>
      </c>
      <c r="AY62" s="11">
        <v>0</v>
      </c>
      <c r="AZ62" s="11">
        <v>1</v>
      </c>
      <c r="BA62" s="11">
        <v>0</v>
      </c>
      <c r="BB62" s="11">
        <v>0</v>
      </c>
      <c r="BC62" s="11">
        <v>0</v>
      </c>
      <c r="BD62" s="11">
        <v>0</v>
      </c>
      <c r="BE62" s="11">
        <v>0</v>
      </c>
      <c r="BF62" s="11">
        <v>0</v>
      </c>
      <c r="BG62" s="11">
        <v>0</v>
      </c>
      <c r="BH62" s="11">
        <v>0</v>
      </c>
      <c r="BI62" s="11">
        <v>0</v>
      </c>
      <c r="BJ62" s="11">
        <v>0</v>
      </c>
      <c r="BK62" s="11">
        <v>1</v>
      </c>
      <c r="BL62" s="11">
        <v>0</v>
      </c>
      <c r="BM62" s="11">
        <v>0</v>
      </c>
      <c r="BN62" s="11">
        <v>0</v>
      </c>
      <c r="BO62" s="11">
        <v>0</v>
      </c>
      <c r="BP62" s="11">
        <v>0</v>
      </c>
      <c r="BQ62" s="11">
        <v>0</v>
      </c>
      <c r="BR62" s="11">
        <v>0</v>
      </c>
      <c r="BS62" s="11">
        <v>0</v>
      </c>
      <c r="BT62" s="11">
        <v>0</v>
      </c>
      <c r="BU62" s="32">
        <f t="shared" si="0"/>
        <v>0</v>
      </c>
      <c r="BV62" s="32">
        <f t="shared" si="1"/>
        <v>0</v>
      </c>
      <c r="BW62" s="32">
        <f t="shared" si="2"/>
        <v>0</v>
      </c>
      <c r="BX62" s="32">
        <f t="shared" si="3"/>
        <v>0</v>
      </c>
      <c r="BY62" s="32">
        <f t="shared" si="4"/>
        <v>0</v>
      </c>
      <c r="BZ62" s="32">
        <f t="shared" si="5"/>
        <v>0</v>
      </c>
      <c r="CA62" s="32">
        <f t="shared" si="6"/>
        <v>0</v>
      </c>
      <c r="CB62" s="32">
        <f t="shared" si="7"/>
        <v>0</v>
      </c>
      <c r="CC62" s="32">
        <f t="shared" si="8"/>
        <v>0</v>
      </c>
      <c r="CD62" s="32">
        <f t="shared" si="9"/>
        <v>0</v>
      </c>
      <c r="CE62" s="32">
        <f t="shared" si="10"/>
        <v>0</v>
      </c>
      <c r="CF62" s="32">
        <f t="shared" si="11"/>
        <v>0</v>
      </c>
      <c r="CG62" s="32">
        <f t="shared" si="12"/>
        <v>0</v>
      </c>
      <c r="CH62" s="32">
        <f t="shared" si="13"/>
        <v>0</v>
      </c>
      <c r="CI62" s="32">
        <f t="shared" si="14"/>
        <v>0</v>
      </c>
      <c r="CJ62" s="32">
        <f t="shared" si="15"/>
        <v>0</v>
      </c>
      <c r="CK62" s="22">
        <v>0</v>
      </c>
      <c r="CL62" s="22">
        <v>0</v>
      </c>
      <c r="CM62" s="22">
        <v>0</v>
      </c>
      <c r="CN62" s="22">
        <v>0</v>
      </c>
      <c r="CO62" s="22">
        <v>0</v>
      </c>
      <c r="CP62" s="19">
        <v>0</v>
      </c>
      <c r="CQ62" s="19">
        <v>0</v>
      </c>
      <c r="CR62" s="19">
        <v>1</v>
      </c>
      <c r="CS62" s="19">
        <v>0</v>
      </c>
      <c r="CT62" s="19">
        <v>0</v>
      </c>
      <c r="CU62" s="19">
        <v>0</v>
      </c>
      <c r="CV62" s="19">
        <v>0</v>
      </c>
      <c r="CW62">
        <v>15</v>
      </c>
      <c r="CX62">
        <v>2.14</v>
      </c>
      <c r="CY62">
        <v>0</v>
      </c>
      <c r="CZ62">
        <v>0</v>
      </c>
      <c r="DA62">
        <v>0</v>
      </c>
      <c r="DB62">
        <v>0</v>
      </c>
      <c r="DC62">
        <v>0</v>
      </c>
      <c r="DD62">
        <v>0</v>
      </c>
      <c r="DE62">
        <v>0</v>
      </c>
      <c r="DF62">
        <v>0</v>
      </c>
      <c r="DG62">
        <v>0</v>
      </c>
      <c r="DH62">
        <v>0</v>
      </c>
      <c r="DI62">
        <v>0</v>
      </c>
      <c r="DJ62">
        <v>0</v>
      </c>
      <c r="DK62">
        <v>0</v>
      </c>
      <c r="DL62">
        <v>0</v>
      </c>
      <c r="DM62">
        <v>0</v>
      </c>
      <c r="DN62">
        <v>0</v>
      </c>
      <c r="DO62">
        <v>0</v>
      </c>
      <c r="DP62">
        <v>0</v>
      </c>
      <c r="DQ62">
        <v>0</v>
      </c>
      <c r="DR62">
        <v>0</v>
      </c>
      <c r="DS62">
        <v>0</v>
      </c>
      <c r="DT62">
        <v>0</v>
      </c>
      <c r="DU62">
        <v>0</v>
      </c>
      <c r="DV62">
        <v>1</v>
      </c>
      <c r="DW62">
        <v>3</v>
      </c>
      <c r="DX62">
        <v>1</v>
      </c>
      <c r="DY62">
        <v>6</v>
      </c>
      <c r="DZ62">
        <v>4</v>
      </c>
      <c r="EA62">
        <v>0</v>
      </c>
      <c r="EB62" t="s">
        <v>751</v>
      </c>
      <c r="EC62">
        <v>164</v>
      </c>
      <c r="ED62">
        <v>47</v>
      </c>
      <c r="EE62">
        <v>47</v>
      </c>
      <c r="EF62">
        <v>1</v>
      </c>
      <c r="EG62">
        <v>64</v>
      </c>
      <c r="EH62" t="s">
        <v>831</v>
      </c>
      <c r="EI62" t="s">
        <v>964</v>
      </c>
      <c r="EJ62" t="s">
        <v>965</v>
      </c>
      <c r="EK62" t="s">
        <v>1217</v>
      </c>
      <c r="EL62" t="s">
        <v>188</v>
      </c>
      <c r="EM62" t="s">
        <v>148</v>
      </c>
      <c r="EN62" t="s">
        <v>1218</v>
      </c>
      <c r="EO62" t="s">
        <v>1219</v>
      </c>
      <c r="EP62" t="s">
        <v>267</v>
      </c>
      <c r="EQ62" t="s">
        <v>268</v>
      </c>
      <c r="ER62" t="s">
        <v>270</v>
      </c>
      <c r="ES62" t="s">
        <v>271</v>
      </c>
      <c r="ET62" t="s">
        <v>272</v>
      </c>
      <c r="EU62" t="s">
        <v>273</v>
      </c>
      <c r="EV62" s="8">
        <v>44502</v>
      </c>
      <c r="EW62">
        <v>2015</v>
      </c>
      <c r="EX62">
        <v>10</v>
      </c>
      <c r="EY62">
        <v>11</v>
      </c>
      <c r="FA62">
        <v>20</v>
      </c>
      <c r="FB62" t="s">
        <v>1432</v>
      </c>
      <c r="FC62" t="s">
        <v>1432</v>
      </c>
      <c r="FD62" t="s">
        <v>1503</v>
      </c>
      <c r="FE62">
        <v>25600295</v>
      </c>
    </row>
    <row r="63" spans="1:161">
      <c r="A63" t="s">
        <v>463</v>
      </c>
      <c r="B63" t="s">
        <v>380</v>
      </c>
      <c r="C63" t="s">
        <v>577</v>
      </c>
      <c r="D63" t="s">
        <v>269</v>
      </c>
      <c r="E63">
        <v>2015</v>
      </c>
      <c r="F63" t="s">
        <v>665</v>
      </c>
      <c r="G63" s="15" t="s">
        <v>1621</v>
      </c>
      <c r="H63" s="15" t="s">
        <v>1570</v>
      </c>
      <c r="I63" s="16">
        <v>4</v>
      </c>
      <c r="J63" s="25">
        <v>0</v>
      </c>
      <c r="K63" s="25">
        <v>0</v>
      </c>
      <c r="L63" s="25">
        <v>0</v>
      </c>
      <c r="M63" s="11">
        <v>0</v>
      </c>
      <c r="N63" s="11">
        <v>1</v>
      </c>
      <c r="O63" s="11">
        <v>0</v>
      </c>
      <c r="P63" s="11">
        <v>0</v>
      </c>
      <c r="Q63" s="11">
        <v>0</v>
      </c>
      <c r="R63" s="11">
        <v>0</v>
      </c>
      <c r="S63" s="11">
        <v>0</v>
      </c>
      <c r="T63" s="11">
        <v>0</v>
      </c>
      <c r="U63" s="11">
        <v>0</v>
      </c>
      <c r="V63" s="11">
        <v>0</v>
      </c>
      <c r="W63" s="11">
        <v>0</v>
      </c>
      <c r="X63" s="11">
        <v>0</v>
      </c>
      <c r="Y63" s="11">
        <v>0</v>
      </c>
      <c r="Z63" s="11">
        <v>1</v>
      </c>
      <c r="AA63" s="11">
        <v>0</v>
      </c>
      <c r="AB63" s="11">
        <v>0</v>
      </c>
      <c r="AC63" s="11">
        <v>0</v>
      </c>
      <c r="AD63" s="11">
        <v>0</v>
      </c>
      <c r="AE63" s="11">
        <v>0</v>
      </c>
      <c r="AF63" s="11">
        <v>0</v>
      </c>
      <c r="AG63" s="11">
        <v>0</v>
      </c>
      <c r="AH63" s="11">
        <v>0</v>
      </c>
      <c r="AI63" s="11">
        <v>1</v>
      </c>
      <c r="AJ63" s="11">
        <v>1</v>
      </c>
      <c r="AK63" s="11">
        <v>0</v>
      </c>
      <c r="AL63" s="11">
        <v>0</v>
      </c>
      <c r="AM63" s="11">
        <v>0</v>
      </c>
      <c r="AN63" s="11">
        <v>0</v>
      </c>
      <c r="AO63" s="11">
        <v>0</v>
      </c>
      <c r="AP63" s="11">
        <v>0</v>
      </c>
      <c r="AQ63" s="11">
        <v>0</v>
      </c>
      <c r="AR63" s="11">
        <v>0</v>
      </c>
      <c r="AS63" s="11">
        <v>0</v>
      </c>
      <c r="AT63" s="11">
        <v>1</v>
      </c>
      <c r="AU63" s="11">
        <v>0</v>
      </c>
      <c r="AV63" s="11">
        <v>0</v>
      </c>
      <c r="AW63" s="11">
        <v>0</v>
      </c>
      <c r="AX63" s="11">
        <v>0</v>
      </c>
      <c r="AY63" s="11">
        <v>0</v>
      </c>
      <c r="AZ63" s="11">
        <v>0</v>
      </c>
      <c r="BA63" s="11">
        <v>1</v>
      </c>
      <c r="BB63" s="11">
        <v>0</v>
      </c>
      <c r="BC63" s="11">
        <v>0</v>
      </c>
      <c r="BD63" s="11">
        <v>0</v>
      </c>
      <c r="BE63" s="11">
        <v>0</v>
      </c>
      <c r="BF63" s="11">
        <v>0</v>
      </c>
      <c r="BG63" s="11">
        <v>0</v>
      </c>
      <c r="BH63" s="11">
        <v>0</v>
      </c>
      <c r="BI63" s="11">
        <v>0</v>
      </c>
      <c r="BJ63" s="11">
        <v>0</v>
      </c>
      <c r="BK63" s="11">
        <v>0</v>
      </c>
      <c r="BL63" s="11">
        <v>1</v>
      </c>
      <c r="BM63" s="11">
        <v>0</v>
      </c>
      <c r="BN63" s="11">
        <v>0</v>
      </c>
      <c r="BO63" s="11">
        <v>0</v>
      </c>
      <c r="BP63" s="11">
        <v>0</v>
      </c>
      <c r="BQ63" s="11">
        <v>0</v>
      </c>
      <c r="BR63" s="11">
        <v>0</v>
      </c>
      <c r="BS63" s="11">
        <v>0</v>
      </c>
      <c r="BT63" s="11">
        <v>0</v>
      </c>
      <c r="BU63" s="32">
        <f t="shared" si="0"/>
        <v>0</v>
      </c>
      <c r="BV63" s="32">
        <f t="shared" si="1"/>
        <v>0</v>
      </c>
      <c r="BW63" s="32">
        <f t="shared" si="2"/>
        <v>0</v>
      </c>
      <c r="BX63" s="32">
        <f t="shared" si="3"/>
        <v>0</v>
      </c>
      <c r="BY63" s="32">
        <f t="shared" si="4"/>
        <v>0</v>
      </c>
      <c r="BZ63" s="32">
        <f t="shared" si="5"/>
        <v>0</v>
      </c>
      <c r="CA63" s="32">
        <f t="shared" si="6"/>
        <v>0</v>
      </c>
      <c r="CB63" s="32">
        <f t="shared" si="7"/>
        <v>0</v>
      </c>
      <c r="CC63" s="32">
        <f t="shared" si="8"/>
        <v>0</v>
      </c>
      <c r="CD63" s="32">
        <f t="shared" si="9"/>
        <v>0</v>
      </c>
      <c r="CE63" s="32">
        <f t="shared" si="10"/>
        <v>0</v>
      </c>
      <c r="CF63" s="32">
        <f t="shared" si="11"/>
        <v>0</v>
      </c>
      <c r="CG63" s="32">
        <f t="shared" si="12"/>
        <v>0</v>
      </c>
      <c r="CH63" s="32">
        <f t="shared" si="13"/>
        <v>0</v>
      </c>
      <c r="CI63" s="32">
        <f t="shared" si="14"/>
        <v>0</v>
      </c>
      <c r="CJ63" s="32">
        <f t="shared" si="15"/>
        <v>0</v>
      </c>
      <c r="CK63" s="22">
        <v>0</v>
      </c>
      <c r="CL63" s="22">
        <v>0</v>
      </c>
      <c r="CM63" s="22">
        <v>1</v>
      </c>
      <c r="CN63" s="22">
        <v>0</v>
      </c>
      <c r="CO63" s="22">
        <v>0</v>
      </c>
      <c r="CP63" s="19">
        <v>0</v>
      </c>
      <c r="CQ63" s="19">
        <v>0</v>
      </c>
      <c r="CR63" s="19">
        <v>0</v>
      </c>
      <c r="CS63" s="19">
        <v>0</v>
      </c>
      <c r="CT63" s="19">
        <v>0</v>
      </c>
      <c r="CU63" s="19">
        <v>0</v>
      </c>
      <c r="CV63" s="19">
        <v>0</v>
      </c>
      <c r="CW63">
        <v>205</v>
      </c>
      <c r="CX63">
        <v>29.29</v>
      </c>
      <c r="CY63">
        <v>0</v>
      </c>
      <c r="CZ63">
        <v>0</v>
      </c>
      <c r="DA63">
        <v>0</v>
      </c>
      <c r="DB63">
        <v>0</v>
      </c>
      <c r="DC63">
        <v>0</v>
      </c>
      <c r="DD63">
        <v>0</v>
      </c>
      <c r="DE63">
        <v>0</v>
      </c>
      <c r="DF63">
        <v>0</v>
      </c>
      <c r="DG63">
        <v>0</v>
      </c>
      <c r="DH63">
        <v>0</v>
      </c>
      <c r="DI63">
        <v>0</v>
      </c>
      <c r="DJ63">
        <v>0</v>
      </c>
      <c r="DK63">
        <v>0</v>
      </c>
      <c r="DL63">
        <v>0</v>
      </c>
      <c r="DM63">
        <v>0</v>
      </c>
      <c r="DN63">
        <v>0</v>
      </c>
      <c r="DO63">
        <v>0</v>
      </c>
      <c r="DP63">
        <v>0</v>
      </c>
      <c r="DQ63">
        <v>0</v>
      </c>
      <c r="DR63">
        <v>0</v>
      </c>
      <c r="DS63">
        <v>0</v>
      </c>
      <c r="DT63">
        <v>0</v>
      </c>
      <c r="DU63">
        <v>0</v>
      </c>
      <c r="DV63">
        <v>31</v>
      </c>
      <c r="DW63">
        <v>48</v>
      </c>
      <c r="DX63">
        <v>44</v>
      </c>
      <c r="DY63">
        <v>48</v>
      </c>
      <c r="DZ63">
        <v>33</v>
      </c>
      <c r="EA63">
        <v>1</v>
      </c>
      <c r="EB63" t="s">
        <v>752</v>
      </c>
      <c r="EC63">
        <v>81</v>
      </c>
      <c r="ED63">
        <v>24</v>
      </c>
      <c r="EE63">
        <v>24</v>
      </c>
      <c r="EF63">
        <v>2</v>
      </c>
      <c r="EG63">
        <v>56</v>
      </c>
      <c r="EH63" t="s">
        <v>832</v>
      </c>
      <c r="EI63" t="s">
        <v>966</v>
      </c>
      <c r="EJ63" t="s">
        <v>967</v>
      </c>
      <c r="EK63" t="s">
        <v>1220</v>
      </c>
      <c r="EL63" t="s">
        <v>201</v>
      </c>
      <c r="EM63" t="s">
        <v>313</v>
      </c>
      <c r="EP63" t="s">
        <v>267</v>
      </c>
      <c r="EQ63" t="s">
        <v>268</v>
      </c>
      <c r="ER63" t="s">
        <v>270</v>
      </c>
      <c r="ES63" t="s">
        <v>271</v>
      </c>
      <c r="ET63" t="s">
        <v>272</v>
      </c>
      <c r="EU63" t="s">
        <v>273</v>
      </c>
      <c r="EV63" s="8">
        <v>44502</v>
      </c>
      <c r="EW63">
        <v>2015</v>
      </c>
      <c r="EX63">
        <v>10</v>
      </c>
      <c r="EY63">
        <v>11</v>
      </c>
      <c r="FA63">
        <v>14</v>
      </c>
      <c r="FB63" t="s">
        <v>1392</v>
      </c>
      <c r="FC63" t="s">
        <v>1392</v>
      </c>
      <c r="FD63" t="s">
        <v>1504</v>
      </c>
      <c r="FE63">
        <v>26418957</v>
      </c>
    </row>
    <row r="64" spans="1:161">
      <c r="A64" t="s">
        <v>464</v>
      </c>
      <c r="B64" t="s">
        <v>381</v>
      </c>
      <c r="C64" t="s">
        <v>578</v>
      </c>
      <c r="D64" t="s">
        <v>116</v>
      </c>
      <c r="E64">
        <v>2015</v>
      </c>
      <c r="F64" t="s">
        <v>666</v>
      </c>
      <c r="G64" s="15" t="s">
        <v>1622</v>
      </c>
      <c r="H64" s="15" t="s">
        <v>1538</v>
      </c>
      <c r="I64" s="16">
        <v>9</v>
      </c>
      <c r="J64" s="25">
        <v>0</v>
      </c>
      <c r="K64" s="25">
        <v>1</v>
      </c>
      <c r="L64" s="25">
        <v>1</v>
      </c>
      <c r="M64" s="11">
        <v>0</v>
      </c>
      <c r="N64" s="11">
        <v>0</v>
      </c>
      <c r="O64" s="11">
        <v>1</v>
      </c>
      <c r="P64" s="11">
        <v>0</v>
      </c>
      <c r="Q64" s="11">
        <v>0</v>
      </c>
      <c r="R64" s="11">
        <v>0</v>
      </c>
      <c r="S64" s="11">
        <v>0</v>
      </c>
      <c r="T64" s="11">
        <v>0</v>
      </c>
      <c r="U64" s="11">
        <v>1</v>
      </c>
      <c r="V64" s="11">
        <v>1</v>
      </c>
      <c r="W64" s="11">
        <v>0</v>
      </c>
      <c r="X64" s="11">
        <v>1</v>
      </c>
      <c r="Y64" s="11">
        <v>0</v>
      </c>
      <c r="Z64" s="11">
        <v>1</v>
      </c>
      <c r="AA64" s="11">
        <v>0</v>
      </c>
      <c r="AB64" s="11">
        <v>0</v>
      </c>
      <c r="AC64" s="11">
        <v>0</v>
      </c>
      <c r="AD64" s="11">
        <v>0</v>
      </c>
      <c r="AE64" s="11">
        <v>0</v>
      </c>
      <c r="AF64" s="11">
        <v>0</v>
      </c>
      <c r="AG64" s="11">
        <v>0</v>
      </c>
      <c r="AH64" s="11">
        <v>0</v>
      </c>
      <c r="AI64" s="11">
        <v>0</v>
      </c>
      <c r="AJ64" s="11">
        <v>0</v>
      </c>
      <c r="AK64" s="11">
        <v>0</v>
      </c>
      <c r="AL64" s="11">
        <v>0</v>
      </c>
      <c r="AM64" s="11">
        <v>0</v>
      </c>
      <c r="AN64" s="11">
        <v>0</v>
      </c>
      <c r="AO64" s="11">
        <v>0</v>
      </c>
      <c r="AP64" s="11">
        <v>0</v>
      </c>
      <c r="AQ64" s="11">
        <v>0</v>
      </c>
      <c r="AR64" s="11">
        <v>0</v>
      </c>
      <c r="AS64" s="11">
        <v>0</v>
      </c>
      <c r="AT64" s="11">
        <v>1</v>
      </c>
      <c r="AU64" s="11">
        <v>0</v>
      </c>
      <c r="AV64" s="11">
        <v>0</v>
      </c>
      <c r="AW64" s="11">
        <v>0</v>
      </c>
      <c r="AX64" s="11">
        <v>0</v>
      </c>
      <c r="AY64" s="11">
        <v>0</v>
      </c>
      <c r="AZ64" s="11">
        <v>0</v>
      </c>
      <c r="BA64" s="11">
        <v>0</v>
      </c>
      <c r="BB64" s="11">
        <v>0</v>
      </c>
      <c r="BC64" s="11">
        <v>0</v>
      </c>
      <c r="BD64" s="11">
        <v>0</v>
      </c>
      <c r="BE64" s="11">
        <v>0</v>
      </c>
      <c r="BF64" s="11">
        <v>0</v>
      </c>
      <c r="BG64" s="11">
        <v>0</v>
      </c>
      <c r="BH64" s="11">
        <v>0</v>
      </c>
      <c r="BI64" s="11">
        <v>0</v>
      </c>
      <c r="BJ64" s="11">
        <v>0</v>
      </c>
      <c r="BK64" s="11">
        <v>0</v>
      </c>
      <c r="BL64" s="11">
        <v>0</v>
      </c>
      <c r="BM64" s="11">
        <v>0</v>
      </c>
      <c r="BN64" s="11">
        <v>0</v>
      </c>
      <c r="BO64" s="11">
        <v>0</v>
      </c>
      <c r="BP64" s="11">
        <v>0</v>
      </c>
      <c r="BQ64" s="11">
        <v>1</v>
      </c>
      <c r="BR64" s="11">
        <v>0</v>
      </c>
      <c r="BS64" s="11">
        <v>0</v>
      </c>
      <c r="BT64" s="11">
        <v>0</v>
      </c>
      <c r="BU64" s="32">
        <f t="shared" ref="BU64:BU126" si="16">IF(OR(ISNUMBER(SEARCH("hydroxymelatonin", $A65)), ISNUMBER(SEARCH("hydroxymelatonin", $C65))),1,0)</f>
        <v>0</v>
      </c>
      <c r="BV64" s="32">
        <f t="shared" ref="BV64:BV126" si="17">IF(OR(ISNUMBER(SEARCH("3-OHM", $A65)),ISNUMBER(SEARCH("3-OHM", $C65)),ISNUMBER(SEARCH("3-hydroxymelatonin", $A65)), ISNUMBER(SEARCH("3-hydroxymelatonin", $C65))),1,0)</f>
        <v>0</v>
      </c>
      <c r="BW64" s="32">
        <f t="shared" ref="BW64:BW126" si="18">IF(OR(ISNUMBER(SEARCH("2-OHM", $A65)),ISNUMBER(SEARCH("2-OHM", $C65)),ISNUMBER(SEARCH("2-hydroxymelatonin", $A65)), ISNUMBER(SEARCH("2-hydroxymelatonin", $C65))),1,0)</f>
        <v>0</v>
      </c>
      <c r="BX64" s="32">
        <f t="shared" ref="BX64:BX126" si="19">IF(OR(ISNUMBER(SEARCH("6-OHM", $A65)),ISNUMBER(SEARCH("6-OHM", $C65)),ISNUMBER(SEARCH("6-hydroxymelatonin", $A65)), ISNUMBER(SEARCH("6-hydroxymelatonin", $C65))),1,0)</f>
        <v>0</v>
      </c>
      <c r="BY64" s="32">
        <f t="shared" ref="BY64:BY126" si="20">IF(OR(ISNUMBER(SEARCH("4-OHM", $A65)),ISNUMBER(SEARCH("4-OHM", $C65)),ISNUMBER(SEARCH("4-hydroxymelatonin", $A65)), ISNUMBER(SEARCH("4-hydroxymelatonin", $C65))),1,0)</f>
        <v>0</v>
      </c>
      <c r="BZ64" s="32">
        <f t="shared" ref="BZ64:BZ126" si="21">IF(OR(ISNUMBER(SEARCH("cyclic hydroxymelatonin", $A65)),ISNUMBER(SEARCH("cyclic hydroxmelatonin", $C65)),ISNUMBER(SEARCH("cyclic 3-hydroxymelatonin", $A65)), ISNUMBER(SEARCH("cyclic 3-hydroxymelatonin", $C65))),1,0)</f>
        <v>0</v>
      </c>
      <c r="CA64" s="32">
        <f t="shared" ref="CA64:CA126" si="22">IF(OR(ISNUMBER(SEARCH("melatonin glucoronate", $A65)), ISNUMBER(SEARCH("melatonin glucoronate", $C65))),1,0)</f>
        <v>0</v>
      </c>
      <c r="CB64" s="32">
        <f t="shared" ref="CB64:CB126" si="23">IF(OR(ISNUMBER(SEARCH("AMIO", $A65)),ISNUMBER(SEARCH("AMIO", $C65)), ISNUMBER(SEARCH("2-acetamidoethyl-5methoxyindolin-2-one", $A65)), ISNUMBER(SEARCH("2-acetamidoethyl-5methoxyindolin-2-one", $C65))),1,0)</f>
        <v>0</v>
      </c>
      <c r="CC64" s="32">
        <f t="shared" ref="CC64:CC126" si="24">IF(OR(ISNUMBER(SEARCH("AMK", $A65)),ISNUMBER(SEARCH("AMK", $C65)), ISNUMBER(SEARCH("N-acetyl-5-methoxykynuramine", $A65)), ISNUMBER(SEARCH("N-acetyl-5-methoxykynuramine", $C65))),1,0)</f>
        <v>0</v>
      </c>
      <c r="CD64" s="32">
        <f t="shared" ref="CD64:CD126" si="25">IF(OR(ISNUMBER(SEARCH("AFMK", $A65)),ISNUMBER(SEARCH("AFMK", $C65)), ISNUMBER(SEARCH("N1-acetyl-N2-formyl-5-methoxykynuramine", $A65)), ISNUMBER(SEARCH("N1-acetyl-N2-formyl-5-methoxykynuramine", $C65))),1,0)</f>
        <v>0</v>
      </c>
      <c r="CE64" s="32">
        <f t="shared" ref="CE64:CE126" si="26">IF(OR(ISNUMBER(SEARCH("2,3-dihydroxymelatonin", $A65)), ISNUMBER(SEARCH("2,3-dihydroxymelatonin", $C65))),1,0)</f>
        <v>0</v>
      </c>
      <c r="CF64" s="32">
        <f t="shared" ref="CF64:CF126" si="27">IF(OR(ISNUMBER(SEARCH("5-MIAA", $A65)),ISNUMBER(SEARCH("5-MIAA", $C65)), ISNUMBER(SEARCH("5-methoxyindole-3-acetic acid", $A65)), ISNUMBER(SEARCH("5-methoxyindole-3-acetic acid", $C65))),1,0)</f>
        <v>0</v>
      </c>
      <c r="CG64" s="32">
        <f t="shared" ref="CG64:CG126" si="28">IF(OR(ISNUMBER(SEARCH("5-ML", $A65)),ISNUMBER(SEARCH("5-ML", $C65)), ISNUMBER(SEARCH("5-methoxytryptophol", $A65)), ISNUMBER(SEARCH("5-methoxytryptophol", $C65))),1,0)</f>
        <v>0</v>
      </c>
      <c r="CH64" s="32">
        <f t="shared" ref="CH64:CH126" si="29">IF(OR(ISNUMBER(SEARCH("5-MT", $A65)),ISNUMBER(SEARCH("5-MT", $C65)), ISNUMBER(SEARCH("5-methoxytryptamine", $A65)), ISNUMBER(SEARCH("2-acetamidoethyl-5methoxyindolin-2-one", $C65))),1,0)</f>
        <v>0</v>
      </c>
      <c r="CI64" s="32">
        <f t="shared" ref="CI64:CI126" si="30">IF(OR(ISNUMBER(SEARCH("5-methoxy-1H-indole-3-carbaldehyde", $A65)), ISNUMBER(SEARCH("5-methoxy-1H-indole-3-carbaldehyde", $C65))),1,0)</f>
        <v>0</v>
      </c>
      <c r="CJ64" s="32">
        <f t="shared" ref="CJ64:CJ126" si="31">IF(OR(ISNUMBER(SEARCH("conjugate", $A65)), ISNUMBER(SEARCH("conjugate", $C65))),1,0)</f>
        <v>0</v>
      </c>
      <c r="CK64" s="22">
        <v>0</v>
      </c>
      <c r="CL64" s="22">
        <v>0</v>
      </c>
      <c r="CM64" s="22">
        <v>0</v>
      </c>
      <c r="CN64" s="22">
        <v>0</v>
      </c>
      <c r="CO64" s="22">
        <v>0</v>
      </c>
      <c r="CP64" s="19">
        <v>0</v>
      </c>
      <c r="CQ64" s="19">
        <v>0</v>
      </c>
      <c r="CR64" s="19">
        <v>0</v>
      </c>
      <c r="CS64" s="19">
        <v>0</v>
      </c>
      <c r="CT64" s="19">
        <v>0</v>
      </c>
      <c r="CU64" s="19">
        <v>0</v>
      </c>
      <c r="CV64" s="19">
        <v>0</v>
      </c>
      <c r="CW64">
        <v>24</v>
      </c>
      <c r="CX64">
        <v>3.43</v>
      </c>
      <c r="CY64">
        <v>0</v>
      </c>
      <c r="CZ64">
        <v>0</v>
      </c>
      <c r="DA64">
        <v>0</v>
      </c>
      <c r="DB64">
        <v>0</v>
      </c>
      <c r="DC64">
        <v>0</v>
      </c>
      <c r="DD64">
        <v>0</v>
      </c>
      <c r="DE64">
        <v>0</v>
      </c>
      <c r="DF64">
        <v>0</v>
      </c>
      <c r="DG64">
        <v>0</v>
      </c>
      <c r="DH64">
        <v>0</v>
      </c>
      <c r="DI64">
        <v>0</v>
      </c>
      <c r="DJ64">
        <v>0</v>
      </c>
      <c r="DK64">
        <v>0</v>
      </c>
      <c r="DL64">
        <v>0</v>
      </c>
      <c r="DM64">
        <v>0</v>
      </c>
      <c r="DN64">
        <v>0</v>
      </c>
      <c r="DO64">
        <v>0</v>
      </c>
      <c r="DP64">
        <v>0</v>
      </c>
      <c r="DQ64">
        <v>0</v>
      </c>
      <c r="DR64">
        <v>0</v>
      </c>
      <c r="DS64">
        <v>0</v>
      </c>
      <c r="DT64">
        <v>0</v>
      </c>
      <c r="DU64">
        <v>0</v>
      </c>
      <c r="DV64">
        <v>2</v>
      </c>
      <c r="DW64">
        <v>3</v>
      </c>
      <c r="DX64">
        <v>4</v>
      </c>
      <c r="DY64">
        <v>4</v>
      </c>
      <c r="DZ64">
        <v>11</v>
      </c>
      <c r="EA64">
        <v>0</v>
      </c>
      <c r="EB64" t="s">
        <v>753</v>
      </c>
      <c r="EC64">
        <v>228</v>
      </c>
      <c r="ED64">
        <v>458</v>
      </c>
      <c r="EE64">
        <v>469</v>
      </c>
      <c r="EF64">
        <v>12</v>
      </c>
      <c r="EG64">
        <v>249</v>
      </c>
      <c r="EH64" t="s">
        <v>833</v>
      </c>
      <c r="EI64" t="s">
        <v>968</v>
      </c>
      <c r="EJ64" t="s">
        <v>969</v>
      </c>
      <c r="EK64" t="s">
        <v>1221</v>
      </c>
      <c r="EL64" t="s">
        <v>1222</v>
      </c>
      <c r="EM64" t="s">
        <v>131</v>
      </c>
      <c r="EN64" t="s">
        <v>1223</v>
      </c>
      <c r="EO64" t="s">
        <v>1224</v>
      </c>
      <c r="EP64" t="s">
        <v>128</v>
      </c>
      <c r="EQ64" t="s">
        <v>123</v>
      </c>
      <c r="ER64" t="s">
        <v>117</v>
      </c>
      <c r="ES64" t="s">
        <v>124</v>
      </c>
      <c r="ET64" t="s">
        <v>118</v>
      </c>
      <c r="EU64" t="s">
        <v>119</v>
      </c>
      <c r="EV64" t="s">
        <v>146</v>
      </c>
      <c r="EW64">
        <v>2015</v>
      </c>
      <c r="EX64">
        <v>59</v>
      </c>
      <c r="EY64">
        <v>4</v>
      </c>
      <c r="FA64">
        <v>8</v>
      </c>
      <c r="FB64" t="s">
        <v>1392</v>
      </c>
      <c r="FC64" t="s">
        <v>1392</v>
      </c>
      <c r="FD64" t="s">
        <v>1505</v>
      </c>
      <c r="FE64">
        <v>26633566</v>
      </c>
    </row>
    <row r="65" spans="1:161">
      <c r="A65" t="s">
        <v>465</v>
      </c>
      <c r="B65" t="s">
        <v>382</v>
      </c>
      <c r="C65" t="s">
        <v>579</v>
      </c>
      <c r="D65" t="s">
        <v>183</v>
      </c>
      <c r="E65">
        <v>2015</v>
      </c>
      <c r="F65" t="s">
        <v>667</v>
      </c>
      <c r="G65" s="15" t="s">
        <v>1555</v>
      </c>
      <c r="H65" s="15" t="s">
        <v>1538</v>
      </c>
      <c r="I65" s="16">
        <v>5</v>
      </c>
      <c r="J65" s="25">
        <v>0</v>
      </c>
      <c r="K65" s="25">
        <v>1</v>
      </c>
      <c r="L65" s="25">
        <v>1</v>
      </c>
      <c r="M65" s="11">
        <v>0</v>
      </c>
      <c r="N65" s="11">
        <v>1</v>
      </c>
      <c r="O65" s="11">
        <v>0</v>
      </c>
      <c r="P65" s="11">
        <v>0</v>
      </c>
      <c r="Q65" s="11">
        <v>1</v>
      </c>
      <c r="R65" s="11">
        <v>0</v>
      </c>
      <c r="S65" s="11">
        <v>0</v>
      </c>
      <c r="T65" s="11">
        <v>0</v>
      </c>
      <c r="U65" s="11">
        <v>0</v>
      </c>
      <c r="V65" s="11">
        <v>0</v>
      </c>
      <c r="W65" s="11">
        <v>0</v>
      </c>
      <c r="X65" s="11">
        <v>1</v>
      </c>
      <c r="Y65" s="11">
        <v>0</v>
      </c>
      <c r="Z65" s="11">
        <v>1</v>
      </c>
      <c r="AA65" s="11">
        <v>0</v>
      </c>
      <c r="AB65" s="11">
        <v>0</v>
      </c>
      <c r="AC65" s="11">
        <v>0</v>
      </c>
      <c r="AD65" s="11">
        <v>0</v>
      </c>
      <c r="AE65" s="11">
        <v>0</v>
      </c>
      <c r="AF65" s="11">
        <v>0</v>
      </c>
      <c r="AG65" s="11">
        <v>0</v>
      </c>
      <c r="AH65" s="11">
        <v>0</v>
      </c>
      <c r="AI65" s="11">
        <v>0</v>
      </c>
      <c r="AJ65" s="11">
        <v>0</v>
      </c>
      <c r="AK65" s="11">
        <v>0</v>
      </c>
      <c r="AL65" s="11">
        <v>0</v>
      </c>
      <c r="AM65" s="11">
        <v>0</v>
      </c>
      <c r="AN65" s="11">
        <v>0</v>
      </c>
      <c r="AO65" s="11">
        <v>0</v>
      </c>
      <c r="AP65" s="11">
        <v>0</v>
      </c>
      <c r="AQ65" s="11">
        <v>0</v>
      </c>
      <c r="AR65" s="11">
        <v>0</v>
      </c>
      <c r="AS65" s="11">
        <v>0</v>
      </c>
      <c r="AT65" s="11">
        <v>0</v>
      </c>
      <c r="AU65" s="11">
        <v>0</v>
      </c>
      <c r="AV65" s="11">
        <v>0</v>
      </c>
      <c r="AW65" s="11">
        <v>0</v>
      </c>
      <c r="AX65" s="11">
        <v>1</v>
      </c>
      <c r="AY65" s="11">
        <v>0</v>
      </c>
      <c r="AZ65" s="11">
        <v>1</v>
      </c>
      <c r="BA65" s="11">
        <v>0</v>
      </c>
      <c r="BB65" s="11">
        <v>0</v>
      </c>
      <c r="BC65" s="11">
        <v>0</v>
      </c>
      <c r="BD65" s="11">
        <v>0</v>
      </c>
      <c r="BE65" s="11">
        <v>0</v>
      </c>
      <c r="BF65" s="11">
        <v>0</v>
      </c>
      <c r="BG65" s="11">
        <v>0</v>
      </c>
      <c r="BH65" s="11">
        <v>0</v>
      </c>
      <c r="BI65" s="11">
        <v>0</v>
      </c>
      <c r="BJ65" s="11">
        <v>0</v>
      </c>
      <c r="BK65" s="11">
        <v>0</v>
      </c>
      <c r="BL65" s="11">
        <v>0</v>
      </c>
      <c r="BM65" s="11">
        <v>0</v>
      </c>
      <c r="BN65" s="11">
        <v>0</v>
      </c>
      <c r="BO65" s="11">
        <v>0</v>
      </c>
      <c r="BP65" s="11">
        <v>0</v>
      </c>
      <c r="BQ65" s="11">
        <v>1</v>
      </c>
      <c r="BR65" s="11">
        <v>1</v>
      </c>
      <c r="BS65" s="11">
        <v>0</v>
      </c>
      <c r="BT65" s="11">
        <v>0</v>
      </c>
      <c r="BU65" s="32">
        <f t="shared" si="16"/>
        <v>0</v>
      </c>
      <c r="BV65" s="32">
        <f t="shared" si="17"/>
        <v>0</v>
      </c>
      <c r="BW65" s="32">
        <f t="shared" si="18"/>
        <v>0</v>
      </c>
      <c r="BX65" s="32">
        <f t="shared" si="19"/>
        <v>0</v>
      </c>
      <c r="BY65" s="32">
        <f t="shared" si="20"/>
        <v>0</v>
      </c>
      <c r="BZ65" s="32">
        <f t="shared" si="21"/>
        <v>0</v>
      </c>
      <c r="CA65" s="32">
        <f t="shared" si="22"/>
        <v>0</v>
      </c>
      <c r="CB65" s="32">
        <f t="shared" si="23"/>
        <v>0</v>
      </c>
      <c r="CC65" s="32">
        <f t="shared" si="24"/>
        <v>0</v>
      </c>
      <c r="CD65" s="32">
        <f t="shared" si="25"/>
        <v>0</v>
      </c>
      <c r="CE65" s="32">
        <f t="shared" si="26"/>
        <v>0</v>
      </c>
      <c r="CF65" s="32">
        <f t="shared" si="27"/>
        <v>0</v>
      </c>
      <c r="CG65" s="32">
        <f t="shared" si="28"/>
        <v>0</v>
      </c>
      <c r="CH65" s="32">
        <f t="shared" si="29"/>
        <v>0</v>
      </c>
      <c r="CI65" s="32">
        <f t="shared" si="30"/>
        <v>0</v>
      </c>
      <c r="CJ65" s="32">
        <f t="shared" si="31"/>
        <v>0</v>
      </c>
      <c r="CK65" s="22">
        <v>0</v>
      </c>
      <c r="CL65" s="22">
        <v>0</v>
      </c>
      <c r="CM65" s="22">
        <v>0</v>
      </c>
      <c r="CN65" s="22">
        <v>0</v>
      </c>
      <c r="CO65" s="22">
        <v>0</v>
      </c>
      <c r="CP65" s="19">
        <v>0</v>
      </c>
      <c r="CQ65" s="19">
        <v>0</v>
      </c>
      <c r="CR65" s="19">
        <v>1</v>
      </c>
      <c r="CS65" s="19">
        <v>0</v>
      </c>
      <c r="CT65" s="19">
        <v>0</v>
      </c>
      <c r="CU65" s="19">
        <v>0</v>
      </c>
      <c r="CV65" s="19">
        <v>0</v>
      </c>
      <c r="CW65">
        <v>47</v>
      </c>
      <c r="CX65">
        <v>6.71</v>
      </c>
      <c r="CY65">
        <v>0</v>
      </c>
      <c r="CZ65">
        <v>0</v>
      </c>
      <c r="DA65">
        <v>0</v>
      </c>
      <c r="DB65">
        <v>0</v>
      </c>
      <c r="DC65">
        <v>0</v>
      </c>
      <c r="DD65">
        <v>0</v>
      </c>
      <c r="DE65">
        <v>0</v>
      </c>
      <c r="DF65">
        <v>0</v>
      </c>
      <c r="DG65">
        <v>0</v>
      </c>
      <c r="DH65">
        <v>0</v>
      </c>
      <c r="DI65">
        <v>0</v>
      </c>
      <c r="DJ65">
        <v>0</v>
      </c>
      <c r="DK65">
        <v>0</v>
      </c>
      <c r="DL65">
        <v>0</v>
      </c>
      <c r="DM65">
        <v>0</v>
      </c>
      <c r="DN65">
        <v>0</v>
      </c>
      <c r="DO65">
        <v>0</v>
      </c>
      <c r="DP65">
        <v>0</v>
      </c>
      <c r="DQ65">
        <v>0</v>
      </c>
      <c r="DR65">
        <v>0</v>
      </c>
      <c r="DS65">
        <v>0</v>
      </c>
      <c r="DT65">
        <v>0</v>
      </c>
      <c r="DU65">
        <v>0</v>
      </c>
      <c r="DV65">
        <v>3</v>
      </c>
      <c r="DW65">
        <v>3</v>
      </c>
      <c r="DX65">
        <v>9</v>
      </c>
      <c r="DY65">
        <v>20</v>
      </c>
      <c r="DZ65">
        <v>12</v>
      </c>
      <c r="EA65">
        <v>0</v>
      </c>
      <c r="EB65" t="s">
        <v>754</v>
      </c>
      <c r="EC65">
        <v>140</v>
      </c>
      <c r="ED65">
        <v>190</v>
      </c>
      <c r="EE65">
        <v>198</v>
      </c>
      <c r="EF65">
        <v>2</v>
      </c>
      <c r="EG65">
        <v>55</v>
      </c>
      <c r="EH65" t="s">
        <v>834</v>
      </c>
      <c r="EI65" t="s">
        <v>970</v>
      </c>
      <c r="EJ65" t="s">
        <v>971</v>
      </c>
      <c r="EK65" t="s">
        <v>1225</v>
      </c>
      <c r="EL65" t="s">
        <v>1226</v>
      </c>
      <c r="EM65" t="s">
        <v>1227</v>
      </c>
      <c r="EN65" t="s">
        <v>1228</v>
      </c>
      <c r="EO65" t="s">
        <v>1229</v>
      </c>
      <c r="EP65" t="s">
        <v>184</v>
      </c>
      <c r="EQ65" t="s">
        <v>185</v>
      </c>
      <c r="ER65" t="s">
        <v>186</v>
      </c>
      <c r="ET65" t="s">
        <v>183</v>
      </c>
      <c r="EU65" t="s">
        <v>187</v>
      </c>
      <c r="EV65" t="s">
        <v>129</v>
      </c>
      <c r="EW65">
        <v>2015</v>
      </c>
      <c r="EX65">
        <v>20</v>
      </c>
      <c r="EY65">
        <v>10</v>
      </c>
      <c r="FA65">
        <v>17</v>
      </c>
      <c r="FB65" t="s">
        <v>1420</v>
      </c>
      <c r="FC65" t="s">
        <v>1421</v>
      </c>
      <c r="FD65" t="s">
        <v>1506</v>
      </c>
      <c r="FE65">
        <v>26272235</v>
      </c>
    </row>
    <row r="66" spans="1:161">
      <c r="A66" t="s">
        <v>466</v>
      </c>
      <c r="B66" t="s">
        <v>330</v>
      </c>
      <c r="C66" t="s">
        <v>580</v>
      </c>
      <c r="D66" t="s">
        <v>116</v>
      </c>
      <c r="E66">
        <v>2015</v>
      </c>
      <c r="F66" t="s">
        <v>668</v>
      </c>
      <c r="G66" s="15" t="s">
        <v>1539</v>
      </c>
      <c r="H66" s="15" t="s">
        <v>1540</v>
      </c>
      <c r="I66" s="16">
        <v>2</v>
      </c>
      <c r="J66" s="25">
        <v>1</v>
      </c>
      <c r="K66" s="25">
        <v>1</v>
      </c>
      <c r="L66" s="25">
        <v>1</v>
      </c>
      <c r="M66" s="11">
        <v>0</v>
      </c>
      <c r="N66" s="11">
        <v>0</v>
      </c>
      <c r="O66" s="11">
        <v>1</v>
      </c>
      <c r="P66" s="11">
        <v>0</v>
      </c>
      <c r="Q66" s="11">
        <v>1</v>
      </c>
      <c r="R66" s="11">
        <v>0</v>
      </c>
      <c r="S66" s="11">
        <v>0</v>
      </c>
      <c r="T66" s="11">
        <v>0</v>
      </c>
      <c r="U66" s="11">
        <v>1</v>
      </c>
      <c r="V66" s="11">
        <v>1</v>
      </c>
      <c r="W66" s="11">
        <v>0</v>
      </c>
      <c r="X66" s="11">
        <v>0</v>
      </c>
      <c r="Y66" s="11">
        <v>1</v>
      </c>
      <c r="Z66" s="11">
        <v>1</v>
      </c>
      <c r="AA66" s="11">
        <v>0</v>
      </c>
      <c r="AB66" s="11">
        <v>0</v>
      </c>
      <c r="AC66" s="11">
        <v>0</v>
      </c>
      <c r="AD66" s="11">
        <v>0</v>
      </c>
      <c r="AE66" s="11">
        <v>0</v>
      </c>
      <c r="AF66" s="11">
        <v>0</v>
      </c>
      <c r="AG66" s="11">
        <v>1</v>
      </c>
      <c r="AH66" s="11">
        <v>0</v>
      </c>
      <c r="AI66" s="11">
        <v>1</v>
      </c>
      <c r="AJ66" s="11">
        <v>1</v>
      </c>
      <c r="AK66" s="11">
        <v>0</v>
      </c>
      <c r="AL66" s="11">
        <v>0</v>
      </c>
      <c r="AM66" s="11">
        <v>0</v>
      </c>
      <c r="AN66" s="11">
        <v>0</v>
      </c>
      <c r="AO66" s="11">
        <v>0</v>
      </c>
      <c r="AP66" s="11">
        <v>0</v>
      </c>
      <c r="AQ66" s="11">
        <v>0</v>
      </c>
      <c r="AR66" s="11">
        <v>0</v>
      </c>
      <c r="AS66" s="11">
        <v>0</v>
      </c>
      <c r="AT66" s="11">
        <v>0</v>
      </c>
      <c r="AU66" s="11">
        <v>0</v>
      </c>
      <c r="AV66" s="11">
        <v>1</v>
      </c>
      <c r="AW66" s="11">
        <v>0</v>
      </c>
      <c r="AX66" s="11">
        <v>0</v>
      </c>
      <c r="AY66" s="11">
        <v>0</v>
      </c>
      <c r="AZ66" s="11">
        <v>0</v>
      </c>
      <c r="BA66" s="11">
        <v>0</v>
      </c>
      <c r="BB66" s="11">
        <v>0</v>
      </c>
      <c r="BC66" s="11">
        <v>0</v>
      </c>
      <c r="BD66" s="11">
        <v>0</v>
      </c>
      <c r="BE66" s="11">
        <v>0</v>
      </c>
      <c r="BF66" s="11">
        <v>0</v>
      </c>
      <c r="BG66" s="11">
        <v>0</v>
      </c>
      <c r="BH66" s="11">
        <v>0</v>
      </c>
      <c r="BI66" s="11">
        <v>0</v>
      </c>
      <c r="BJ66" s="11">
        <v>0</v>
      </c>
      <c r="BK66" s="11">
        <v>0</v>
      </c>
      <c r="BL66" s="11">
        <v>0</v>
      </c>
      <c r="BM66" s="11">
        <v>0</v>
      </c>
      <c r="BN66" s="11">
        <v>0</v>
      </c>
      <c r="BO66" s="11">
        <v>0</v>
      </c>
      <c r="BP66" s="11">
        <v>0</v>
      </c>
      <c r="BQ66" s="11">
        <v>0</v>
      </c>
      <c r="BR66" s="11">
        <v>0</v>
      </c>
      <c r="BS66" s="11">
        <v>0</v>
      </c>
      <c r="BT66" s="11">
        <v>1</v>
      </c>
      <c r="BU66" s="32">
        <f t="shared" si="16"/>
        <v>0</v>
      </c>
      <c r="BV66" s="32">
        <f t="shared" si="17"/>
        <v>0</v>
      </c>
      <c r="BW66" s="32">
        <f t="shared" si="18"/>
        <v>0</v>
      </c>
      <c r="BX66" s="32">
        <f t="shared" si="19"/>
        <v>0</v>
      </c>
      <c r="BY66" s="32">
        <f t="shared" si="20"/>
        <v>0</v>
      </c>
      <c r="BZ66" s="32">
        <f t="shared" si="21"/>
        <v>0</v>
      </c>
      <c r="CA66" s="32">
        <f t="shared" si="22"/>
        <v>0</v>
      </c>
      <c r="CB66" s="32">
        <f t="shared" si="23"/>
        <v>0</v>
      </c>
      <c r="CC66" s="32">
        <f t="shared" si="24"/>
        <v>0</v>
      </c>
      <c r="CD66" s="32">
        <f t="shared" si="25"/>
        <v>0</v>
      </c>
      <c r="CE66" s="32">
        <f t="shared" si="26"/>
        <v>0</v>
      </c>
      <c r="CF66" s="32">
        <f t="shared" si="27"/>
        <v>0</v>
      </c>
      <c r="CG66" s="32">
        <f t="shared" si="28"/>
        <v>0</v>
      </c>
      <c r="CH66" s="32">
        <f t="shared" si="29"/>
        <v>0</v>
      </c>
      <c r="CI66" s="32">
        <f t="shared" si="30"/>
        <v>0</v>
      </c>
      <c r="CJ66" s="32">
        <f t="shared" si="31"/>
        <v>0</v>
      </c>
      <c r="CK66" s="22">
        <v>0</v>
      </c>
      <c r="CL66" s="22">
        <v>0</v>
      </c>
      <c r="CM66" s="22">
        <v>0</v>
      </c>
      <c r="CN66" s="22">
        <v>0</v>
      </c>
      <c r="CO66" s="22">
        <v>0</v>
      </c>
      <c r="CP66" s="19">
        <v>0</v>
      </c>
      <c r="CQ66" s="19">
        <v>0</v>
      </c>
      <c r="CR66" s="19">
        <v>1</v>
      </c>
      <c r="CS66" s="19">
        <v>1</v>
      </c>
      <c r="CT66" s="19">
        <v>0</v>
      </c>
      <c r="CU66" s="19">
        <v>0</v>
      </c>
      <c r="CV66" s="19">
        <v>0</v>
      </c>
      <c r="CW66">
        <v>242</v>
      </c>
      <c r="CX66">
        <v>34.57</v>
      </c>
      <c r="CY66">
        <v>0</v>
      </c>
      <c r="CZ66">
        <v>0</v>
      </c>
      <c r="DA66">
        <v>0</v>
      </c>
      <c r="DB66">
        <v>0</v>
      </c>
      <c r="DC66">
        <v>0</v>
      </c>
      <c r="DD66">
        <v>0</v>
      </c>
      <c r="DE66">
        <v>0</v>
      </c>
      <c r="DF66">
        <v>0</v>
      </c>
      <c r="DG66">
        <v>0</v>
      </c>
      <c r="DH66">
        <v>0</v>
      </c>
      <c r="DI66">
        <v>0</v>
      </c>
      <c r="DJ66">
        <v>0</v>
      </c>
      <c r="DK66">
        <v>0</v>
      </c>
      <c r="DL66">
        <v>0</v>
      </c>
      <c r="DM66">
        <v>0</v>
      </c>
      <c r="DN66">
        <v>0</v>
      </c>
      <c r="DO66">
        <v>0</v>
      </c>
      <c r="DP66">
        <v>0</v>
      </c>
      <c r="DQ66">
        <v>0</v>
      </c>
      <c r="DR66">
        <v>0</v>
      </c>
      <c r="DS66">
        <v>0</v>
      </c>
      <c r="DT66">
        <v>1</v>
      </c>
      <c r="DU66">
        <v>16</v>
      </c>
      <c r="DV66">
        <v>45</v>
      </c>
      <c r="DW66">
        <v>27</v>
      </c>
      <c r="DX66">
        <v>35</v>
      </c>
      <c r="DY66">
        <v>65</v>
      </c>
      <c r="DZ66">
        <v>52</v>
      </c>
      <c r="EA66">
        <v>1</v>
      </c>
      <c r="EB66" t="s">
        <v>755</v>
      </c>
      <c r="EC66">
        <v>165</v>
      </c>
      <c r="ED66">
        <v>286</v>
      </c>
      <c r="EE66">
        <v>307</v>
      </c>
      <c r="EF66">
        <v>14</v>
      </c>
      <c r="EG66">
        <v>250</v>
      </c>
      <c r="EH66" t="s">
        <v>152</v>
      </c>
      <c r="EI66" t="s">
        <v>972</v>
      </c>
      <c r="EJ66" t="s">
        <v>973</v>
      </c>
      <c r="EK66" t="s">
        <v>1175</v>
      </c>
      <c r="EL66" t="s">
        <v>1176</v>
      </c>
      <c r="EM66" t="s">
        <v>144</v>
      </c>
      <c r="EN66" t="s">
        <v>229</v>
      </c>
      <c r="EO66" t="s">
        <v>230</v>
      </c>
      <c r="EP66" t="s">
        <v>128</v>
      </c>
      <c r="EQ66" t="s">
        <v>123</v>
      </c>
      <c r="ER66" t="s">
        <v>117</v>
      </c>
      <c r="ES66" t="s">
        <v>124</v>
      </c>
      <c r="ET66" t="s">
        <v>118</v>
      </c>
      <c r="EU66" t="s">
        <v>119</v>
      </c>
      <c r="EV66" t="s">
        <v>133</v>
      </c>
      <c r="EW66">
        <v>2015</v>
      </c>
      <c r="EX66">
        <v>59</v>
      </c>
      <c r="EY66">
        <v>2</v>
      </c>
      <c r="FA66">
        <v>21</v>
      </c>
      <c r="FB66" t="s">
        <v>1397</v>
      </c>
      <c r="FC66" t="s">
        <v>1398</v>
      </c>
      <c r="FD66" t="s">
        <v>1507</v>
      </c>
      <c r="FE66">
        <v>26501252</v>
      </c>
    </row>
    <row r="67" spans="1:161">
      <c r="A67" t="s">
        <v>467</v>
      </c>
      <c r="B67" t="s">
        <v>378</v>
      </c>
      <c r="C67" t="s">
        <v>581</v>
      </c>
      <c r="D67" t="s">
        <v>179</v>
      </c>
      <c r="E67">
        <v>2015</v>
      </c>
      <c r="F67" t="s">
        <v>669</v>
      </c>
      <c r="G67" s="15" t="s">
        <v>1619</v>
      </c>
      <c r="H67" s="15" t="s">
        <v>1620</v>
      </c>
      <c r="I67" s="16">
        <v>2</v>
      </c>
      <c r="J67" s="25">
        <v>0</v>
      </c>
      <c r="K67" s="25">
        <v>1</v>
      </c>
      <c r="L67" s="25">
        <v>1</v>
      </c>
      <c r="M67" s="11">
        <v>0</v>
      </c>
      <c r="N67" s="11">
        <v>0</v>
      </c>
      <c r="O67" s="11">
        <v>0</v>
      </c>
      <c r="P67" s="11">
        <v>0</v>
      </c>
      <c r="Q67" s="11">
        <v>0</v>
      </c>
      <c r="R67" s="11">
        <v>0</v>
      </c>
      <c r="S67" s="11">
        <v>0</v>
      </c>
      <c r="T67" s="11">
        <v>0</v>
      </c>
      <c r="U67" s="11">
        <v>0</v>
      </c>
      <c r="V67" s="11">
        <v>0</v>
      </c>
      <c r="W67" s="11">
        <v>0</v>
      </c>
      <c r="X67" s="11">
        <v>0</v>
      </c>
      <c r="Y67" s="11">
        <v>0</v>
      </c>
      <c r="Z67" s="11">
        <v>0</v>
      </c>
      <c r="AA67" s="11">
        <v>0</v>
      </c>
      <c r="AB67" s="11">
        <v>0</v>
      </c>
      <c r="AC67" s="11">
        <v>0</v>
      </c>
      <c r="AD67" s="11">
        <v>0</v>
      </c>
      <c r="AE67" s="11">
        <v>0</v>
      </c>
      <c r="AF67" s="11">
        <v>0</v>
      </c>
      <c r="AG67" s="11">
        <v>0</v>
      </c>
      <c r="AH67" s="11">
        <v>0</v>
      </c>
      <c r="AI67" s="11">
        <v>0</v>
      </c>
      <c r="AJ67" s="11">
        <v>0</v>
      </c>
      <c r="AK67" s="11">
        <v>0</v>
      </c>
      <c r="AL67" s="11">
        <v>0</v>
      </c>
      <c r="AM67" s="11">
        <v>0</v>
      </c>
      <c r="AN67" s="11">
        <v>0</v>
      </c>
      <c r="AO67" s="11">
        <v>0</v>
      </c>
      <c r="AP67" s="11">
        <v>0</v>
      </c>
      <c r="AQ67" s="11">
        <v>0</v>
      </c>
      <c r="AR67" s="11">
        <v>0</v>
      </c>
      <c r="AS67" s="11">
        <v>0</v>
      </c>
      <c r="AT67" s="11">
        <v>0</v>
      </c>
      <c r="AU67" s="11">
        <v>0</v>
      </c>
      <c r="AV67" s="11">
        <v>0</v>
      </c>
      <c r="AW67" s="11">
        <v>0</v>
      </c>
      <c r="AX67" s="11">
        <v>0</v>
      </c>
      <c r="AY67" s="11">
        <v>0</v>
      </c>
      <c r="AZ67" s="11">
        <v>0</v>
      </c>
      <c r="BA67" s="11">
        <v>0</v>
      </c>
      <c r="BB67" s="11">
        <v>0</v>
      </c>
      <c r="BC67" s="11">
        <v>0</v>
      </c>
      <c r="BD67" s="11">
        <v>0</v>
      </c>
      <c r="BE67" s="11">
        <v>0</v>
      </c>
      <c r="BF67" s="11">
        <v>0</v>
      </c>
      <c r="BG67" s="11">
        <v>0</v>
      </c>
      <c r="BH67" s="11">
        <v>0</v>
      </c>
      <c r="BI67" s="11">
        <v>0</v>
      </c>
      <c r="BJ67" s="11">
        <v>0</v>
      </c>
      <c r="BK67" s="11">
        <v>0</v>
      </c>
      <c r="BL67" s="11">
        <v>0</v>
      </c>
      <c r="BM67" s="11">
        <v>0</v>
      </c>
      <c r="BN67" s="11">
        <v>0</v>
      </c>
      <c r="BO67" s="11">
        <v>1</v>
      </c>
      <c r="BP67" s="11">
        <v>0</v>
      </c>
      <c r="BQ67" s="11">
        <v>0</v>
      </c>
      <c r="BR67" s="11">
        <v>0</v>
      </c>
      <c r="BS67" s="11">
        <v>0</v>
      </c>
      <c r="BT67" s="11">
        <v>0</v>
      </c>
      <c r="BU67" s="32">
        <f t="shared" si="16"/>
        <v>0</v>
      </c>
      <c r="BV67" s="32">
        <f t="shared" si="17"/>
        <v>0</v>
      </c>
      <c r="BW67" s="32">
        <f t="shared" si="18"/>
        <v>0</v>
      </c>
      <c r="BX67" s="32">
        <f t="shared" si="19"/>
        <v>0</v>
      </c>
      <c r="BY67" s="32">
        <f t="shared" si="20"/>
        <v>0</v>
      </c>
      <c r="BZ67" s="32">
        <f t="shared" si="21"/>
        <v>0</v>
      </c>
      <c r="CA67" s="32">
        <f t="shared" si="22"/>
        <v>0</v>
      </c>
      <c r="CB67" s="32">
        <f t="shared" si="23"/>
        <v>0</v>
      </c>
      <c r="CC67" s="32">
        <f t="shared" si="24"/>
        <v>0</v>
      </c>
      <c r="CD67" s="32">
        <f t="shared" si="25"/>
        <v>0</v>
      </c>
      <c r="CE67" s="32">
        <f t="shared" si="26"/>
        <v>0</v>
      </c>
      <c r="CF67" s="32">
        <f t="shared" si="27"/>
        <v>0</v>
      </c>
      <c r="CG67" s="32">
        <f t="shared" si="28"/>
        <v>0</v>
      </c>
      <c r="CH67" s="32">
        <f t="shared" si="29"/>
        <v>0</v>
      </c>
      <c r="CI67" s="32">
        <f t="shared" si="30"/>
        <v>0</v>
      </c>
      <c r="CJ67" s="32">
        <f t="shared" si="31"/>
        <v>0</v>
      </c>
      <c r="CK67" s="22">
        <v>0</v>
      </c>
      <c r="CL67" s="22">
        <v>0</v>
      </c>
      <c r="CM67" s="22">
        <v>0</v>
      </c>
      <c r="CN67" s="22">
        <v>0</v>
      </c>
      <c r="CO67" s="22">
        <v>0</v>
      </c>
      <c r="CP67" s="19">
        <v>0</v>
      </c>
      <c r="CQ67" s="19">
        <v>0</v>
      </c>
      <c r="CR67" s="19">
        <v>0</v>
      </c>
      <c r="CS67" s="19">
        <v>0</v>
      </c>
      <c r="CT67" s="19">
        <v>0</v>
      </c>
      <c r="CU67" s="19">
        <v>0</v>
      </c>
      <c r="CV67" s="19">
        <v>0</v>
      </c>
      <c r="CW67">
        <v>73</v>
      </c>
      <c r="CX67">
        <v>10.43</v>
      </c>
      <c r="CY67">
        <v>0</v>
      </c>
      <c r="CZ67">
        <v>0</v>
      </c>
      <c r="DA67">
        <v>0</v>
      </c>
      <c r="DB67">
        <v>0</v>
      </c>
      <c r="DC67">
        <v>0</v>
      </c>
      <c r="DD67">
        <v>0</v>
      </c>
      <c r="DE67">
        <v>0</v>
      </c>
      <c r="DF67">
        <v>0</v>
      </c>
      <c r="DG67">
        <v>0</v>
      </c>
      <c r="DH67">
        <v>0</v>
      </c>
      <c r="DI67">
        <v>0</v>
      </c>
      <c r="DJ67">
        <v>0</v>
      </c>
      <c r="DK67">
        <v>0</v>
      </c>
      <c r="DL67">
        <v>0</v>
      </c>
      <c r="DM67">
        <v>0</v>
      </c>
      <c r="DN67">
        <v>0</v>
      </c>
      <c r="DO67">
        <v>0</v>
      </c>
      <c r="DP67">
        <v>0</v>
      </c>
      <c r="DQ67">
        <v>0</v>
      </c>
      <c r="DR67">
        <v>0</v>
      </c>
      <c r="DS67">
        <v>0</v>
      </c>
      <c r="DT67">
        <v>0</v>
      </c>
      <c r="DU67">
        <v>10</v>
      </c>
      <c r="DV67">
        <v>15</v>
      </c>
      <c r="DW67">
        <v>14</v>
      </c>
      <c r="DX67">
        <v>7</v>
      </c>
      <c r="DY67">
        <v>10</v>
      </c>
      <c r="DZ67">
        <v>16</v>
      </c>
      <c r="EA67">
        <v>1</v>
      </c>
      <c r="EB67" t="s">
        <v>756</v>
      </c>
      <c r="EC67">
        <v>41</v>
      </c>
      <c r="ED67">
        <v>26</v>
      </c>
      <c r="EE67">
        <v>26</v>
      </c>
      <c r="EF67">
        <v>1</v>
      </c>
      <c r="EG67">
        <v>63</v>
      </c>
      <c r="EH67" t="s">
        <v>830</v>
      </c>
      <c r="EI67" t="s">
        <v>974</v>
      </c>
      <c r="EJ67" t="s">
        <v>975</v>
      </c>
      <c r="EK67" t="s">
        <v>1230</v>
      </c>
      <c r="EL67" t="s">
        <v>1231</v>
      </c>
      <c r="EM67" t="s">
        <v>209</v>
      </c>
      <c r="EN67" t="s">
        <v>1215</v>
      </c>
      <c r="EO67" t="s">
        <v>1216</v>
      </c>
      <c r="EP67" t="s">
        <v>122</v>
      </c>
      <c r="EQ67" t="s">
        <v>123</v>
      </c>
      <c r="ER67" t="s">
        <v>180</v>
      </c>
      <c r="ES67" t="s">
        <v>1332</v>
      </c>
      <c r="ET67" t="s">
        <v>181</v>
      </c>
      <c r="EU67" t="s">
        <v>182</v>
      </c>
      <c r="EV67" t="s">
        <v>133</v>
      </c>
      <c r="EW67">
        <v>2015</v>
      </c>
      <c r="EX67">
        <v>95</v>
      </c>
      <c r="EY67">
        <v>12</v>
      </c>
      <c r="FA67">
        <v>18</v>
      </c>
      <c r="FB67" t="s">
        <v>1420</v>
      </c>
      <c r="FC67" t="s">
        <v>1421</v>
      </c>
      <c r="FD67" t="s">
        <v>1508</v>
      </c>
      <c r="FE67">
        <v>26094813</v>
      </c>
    </row>
    <row r="68" spans="1:161">
      <c r="A68" t="s">
        <v>468</v>
      </c>
      <c r="B68" t="s">
        <v>383</v>
      </c>
      <c r="C68" t="s">
        <v>582</v>
      </c>
      <c r="D68" t="s">
        <v>183</v>
      </c>
      <c r="E68">
        <v>2015</v>
      </c>
      <c r="F68" t="s">
        <v>670</v>
      </c>
      <c r="G68" s="15" t="s">
        <v>130</v>
      </c>
      <c r="H68" s="15" t="s">
        <v>1623</v>
      </c>
      <c r="I68" s="16">
        <v>6</v>
      </c>
      <c r="J68" s="25">
        <v>1</v>
      </c>
      <c r="K68" s="25">
        <v>1</v>
      </c>
      <c r="L68" s="25">
        <v>1</v>
      </c>
      <c r="M68" s="11">
        <v>0</v>
      </c>
      <c r="N68" s="11">
        <v>0</v>
      </c>
      <c r="O68" s="11">
        <v>0</v>
      </c>
      <c r="P68" s="11">
        <v>0</v>
      </c>
      <c r="Q68" s="11">
        <v>1</v>
      </c>
      <c r="R68" s="11">
        <v>0</v>
      </c>
      <c r="S68" s="11">
        <v>0</v>
      </c>
      <c r="T68" s="11">
        <v>0</v>
      </c>
      <c r="U68" s="11">
        <v>0</v>
      </c>
      <c r="V68" s="11">
        <v>0</v>
      </c>
      <c r="W68" s="11">
        <v>0</v>
      </c>
      <c r="X68" s="11">
        <v>0</v>
      </c>
      <c r="Y68" s="11">
        <v>0</v>
      </c>
      <c r="Z68" s="11">
        <v>1</v>
      </c>
      <c r="AA68" s="11">
        <v>0</v>
      </c>
      <c r="AB68" s="11">
        <v>0</v>
      </c>
      <c r="AC68" s="11">
        <v>0</v>
      </c>
      <c r="AD68" s="11">
        <v>0</v>
      </c>
      <c r="AE68" s="11">
        <v>0</v>
      </c>
      <c r="AF68" s="11">
        <v>0</v>
      </c>
      <c r="AG68" s="11">
        <v>1</v>
      </c>
      <c r="AH68" s="11">
        <v>0</v>
      </c>
      <c r="AI68" s="11">
        <v>1</v>
      </c>
      <c r="AJ68" s="11">
        <v>1</v>
      </c>
      <c r="AK68" s="11">
        <v>0</v>
      </c>
      <c r="AL68" s="11">
        <v>0</v>
      </c>
      <c r="AM68" s="11">
        <v>1</v>
      </c>
      <c r="AN68" s="11">
        <v>0</v>
      </c>
      <c r="AO68" s="11">
        <v>0</v>
      </c>
      <c r="AP68" s="11">
        <v>0</v>
      </c>
      <c r="AQ68" s="11">
        <v>0</v>
      </c>
      <c r="AR68" s="11">
        <v>0</v>
      </c>
      <c r="AS68" s="11">
        <v>0</v>
      </c>
      <c r="AT68" s="11">
        <v>0</v>
      </c>
      <c r="AU68" s="11">
        <v>0</v>
      </c>
      <c r="AV68" s="11">
        <v>1</v>
      </c>
      <c r="AW68" s="11">
        <v>1</v>
      </c>
      <c r="AX68" s="11">
        <v>0</v>
      </c>
      <c r="AY68" s="11">
        <v>0</v>
      </c>
      <c r="AZ68" s="11">
        <v>1</v>
      </c>
      <c r="BA68" s="11">
        <v>0</v>
      </c>
      <c r="BB68" s="11">
        <v>0</v>
      </c>
      <c r="BC68" s="11">
        <v>0</v>
      </c>
      <c r="BD68" s="11">
        <v>0</v>
      </c>
      <c r="BE68" s="11">
        <v>0</v>
      </c>
      <c r="BF68" s="11">
        <v>0</v>
      </c>
      <c r="BG68" s="11">
        <v>0</v>
      </c>
      <c r="BH68" s="11">
        <v>0</v>
      </c>
      <c r="BI68" s="11">
        <v>0</v>
      </c>
      <c r="BJ68" s="11">
        <v>0</v>
      </c>
      <c r="BK68" s="11">
        <v>0</v>
      </c>
      <c r="BL68" s="11">
        <v>0</v>
      </c>
      <c r="BM68" s="11">
        <v>0</v>
      </c>
      <c r="BN68" s="11">
        <v>0</v>
      </c>
      <c r="BO68" s="11">
        <v>1</v>
      </c>
      <c r="BP68" s="11">
        <v>0</v>
      </c>
      <c r="BQ68" s="11">
        <v>0</v>
      </c>
      <c r="BR68" s="11">
        <v>0</v>
      </c>
      <c r="BS68" s="11">
        <v>0</v>
      </c>
      <c r="BT68" s="11">
        <v>1</v>
      </c>
      <c r="BU68" s="32">
        <f t="shared" si="16"/>
        <v>0</v>
      </c>
      <c r="BV68" s="32">
        <f t="shared" si="17"/>
        <v>0</v>
      </c>
      <c r="BW68" s="32">
        <f t="shared" si="18"/>
        <v>0</v>
      </c>
      <c r="BX68" s="32">
        <f t="shared" si="19"/>
        <v>0</v>
      </c>
      <c r="BY68" s="32">
        <f t="shared" si="20"/>
        <v>0</v>
      </c>
      <c r="BZ68" s="32">
        <f t="shared" si="21"/>
        <v>0</v>
      </c>
      <c r="CA68" s="32">
        <f t="shared" si="22"/>
        <v>0</v>
      </c>
      <c r="CB68" s="32">
        <f t="shared" si="23"/>
        <v>0</v>
      </c>
      <c r="CC68" s="32">
        <f t="shared" si="24"/>
        <v>0</v>
      </c>
      <c r="CD68" s="32">
        <f t="shared" si="25"/>
        <v>0</v>
      </c>
      <c r="CE68" s="32">
        <f t="shared" si="26"/>
        <v>0</v>
      </c>
      <c r="CF68" s="32">
        <f t="shared" si="27"/>
        <v>0</v>
      </c>
      <c r="CG68" s="32">
        <f t="shared" si="28"/>
        <v>0</v>
      </c>
      <c r="CH68" s="32">
        <f t="shared" si="29"/>
        <v>0</v>
      </c>
      <c r="CI68" s="32">
        <f t="shared" si="30"/>
        <v>0</v>
      </c>
      <c r="CJ68" s="32">
        <f t="shared" si="31"/>
        <v>0</v>
      </c>
      <c r="CK68" s="22">
        <v>0</v>
      </c>
      <c r="CL68" s="22">
        <v>0</v>
      </c>
      <c r="CM68" s="22">
        <v>0</v>
      </c>
      <c r="CN68" s="22">
        <v>0</v>
      </c>
      <c r="CO68" s="22">
        <v>0</v>
      </c>
      <c r="CP68" s="19">
        <v>0</v>
      </c>
      <c r="CQ68" s="19">
        <v>0</v>
      </c>
      <c r="CR68" s="19">
        <v>1</v>
      </c>
      <c r="CS68" s="19">
        <v>0</v>
      </c>
      <c r="CT68" s="19">
        <v>0</v>
      </c>
      <c r="CU68" s="19">
        <v>0</v>
      </c>
      <c r="CV68" s="19">
        <v>0</v>
      </c>
      <c r="CW68">
        <v>286</v>
      </c>
      <c r="CX68">
        <v>40.86</v>
      </c>
      <c r="CY68">
        <v>0</v>
      </c>
      <c r="CZ68">
        <v>0</v>
      </c>
      <c r="DA68">
        <v>0</v>
      </c>
      <c r="DB68">
        <v>0</v>
      </c>
      <c r="DC68">
        <v>0</v>
      </c>
      <c r="DD68">
        <v>0</v>
      </c>
      <c r="DE68">
        <v>0</v>
      </c>
      <c r="DF68">
        <v>0</v>
      </c>
      <c r="DG68">
        <v>0</v>
      </c>
      <c r="DH68">
        <v>0</v>
      </c>
      <c r="DI68">
        <v>0</v>
      </c>
      <c r="DJ68">
        <v>0</v>
      </c>
      <c r="DK68">
        <v>0</v>
      </c>
      <c r="DL68">
        <v>0</v>
      </c>
      <c r="DM68">
        <v>0</v>
      </c>
      <c r="DN68">
        <v>0</v>
      </c>
      <c r="DO68">
        <v>0</v>
      </c>
      <c r="DP68">
        <v>0</v>
      </c>
      <c r="DQ68">
        <v>0</v>
      </c>
      <c r="DR68">
        <v>0</v>
      </c>
      <c r="DS68">
        <v>0</v>
      </c>
      <c r="DT68">
        <v>0</v>
      </c>
      <c r="DU68">
        <v>6</v>
      </c>
      <c r="DV68">
        <v>38</v>
      </c>
      <c r="DW68">
        <v>41</v>
      </c>
      <c r="DX68">
        <v>57</v>
      </c>
      <c r="DY68">
        <v>69</v>
      </c>
      <c r="DZ68">
        <v>69</v>
      </c>
      <c r="EA68">
        <v>6</v>
      </c>
      <c r="EB68" t="s">
        <v>757</v>
      </c>
      <c r="EC68">
        <v>225</v>
      </c>
      <c r="ED68">
        <v>179</v>
      </c>
      <c r="EE68">
        <v>191</v>
      </c>
      <c r="EF68">
        <v>7</v>
      </c>
      <c r="EG68">
        <v>110</v>
      </c>
      <c r="EH68" t="s">
        <v>835</v>
      </c>
      <c r="EI68" t="s">
        <v>976</v>
      </c>
      <c r="EJ68" t="s">
        <v>977</v>
      </c>
      <c r="EK68" t="s">
        <v>1232</v>
      </c>
      <c r="EL68" t="s">
        <v>1222</v>
      </c>
      <c r="EM68" t="s">
        <v>1233</v>
      </c>
      <c r="EN68" t="s">
        <v>1234</v>
      </c>
      <c r="EO68" t="s">
        <v>1235</v>
      </c>
      <c r="EP68" t="s">
        <v>184</v>
      </c>
      <c r="EQ68" t="s">
        <v>185</v>
      </c>
      <c r="ES68" t="s">
        <v>186</v>
      </c>
      <c r="ET68" t="s">
        <v>183</v>
      </c>
      <c r="EU68" t="s">
        <v>187</v>
      </c>
      <c r="EV68" t="s">
        <v>135</v>
      </c>
      <c r="EW68">
        <v>2015</v>
      </c>
      <c r="EX68">
        <v>20</v>
      </c>
      <c r="EY68">
        <v>4</v>
      </c>
      <c r="FA68">
        <v>5</v>
      </c>
      <c r="FB68" t="s">
        <v>1410</v>
      </c>
      <c r="FC68" t="s">
        <v>1411</v>
      </c>
      <c r="FD68" t="s">
        <v>1509</v>
      </c>
      <c r="FE68">
        <v>25501293</v>
      </c>
    </row>
    <row r="69" spans="1:161">
      <c r="A69" t="s">
        <v>469</v>
      </c>
      <c r="B69" t="s">
        <v>368</v>
      </c>
      <c r="C69" t="s">
        <v>583</v>
      </c>
      <c r="D69" t="s">
        <v>136</v>
      </c>
      <c r="E69">
        <v>2015</v>
      </c>
      <c r="F69" t="s">
        <v>671</v>
      </c>
      <c r="G69" s="15" t="e">
        <v>#VALUE!</v>
      </c>
      <c r="H69" s="15" t="e">
        <v>#VALUE!</v>
      </c>
      <c r="I69" s="16">
        <v>1</v>
      </c>
      <c r="J69" s="25">
        <v>1</v>
      </c>
      <c r="K69" s="25">
        <v>0</v>
      </c>
      <c r="L69" s="25">
        <v>0</v>
      </c>
      <c r="M69" s="11">
        <v>1</v>
      </c>
      <c r="N69" s="11">
        <v>1</v>
      </c>
      <c r="O69" s="11">
        <v>0</v>
      </c>
      <c r="P69" s="11">
        <v>1</v>
      </c>
      <c r="Q69" s="11">
        <v>1</v>
      </c>
      <c r="R69" s="11">
        <v>0</v>
      </c>
      <c r="S69" s="11">
        <v>0</v>
      </c>
      <c r="T69" s="11">
        <v>0</v>
      </c>
      <c r="U69" s="11">
        <v>0</v>
      </c>
      <c r="V69" s="11">
        <v>0</v>
      </c>
      <c r="W69" s="11">
        <v>1</v>
      </c>
      <c r="X69" s="11">
        <v>1</v>
      </c>
      <c r="Y69" s="11">
        <v>0</v>
      </c>
      <c r="Z69" s="11">
        <v>1</v>
      </c>
      <c r="AA69" s="11">
        <v>0</v>
      </c>
      <c r="AB69" s="11">
        <v>1</v>
      </c>
      <c r="AC69" s="11">
        <v>0</v>
      </c>
      <c r="AD69" s="11">
        <v>0</v>
      </c>
      <c r="AE69" s="11">
        <v>0</v>
      </c>
      <c r="AF69" s="11">
        <v>0</v>
      </c>
      <c r="AG69" s="11">
        <v>1</v>
      </c>
      <c r="AH69" s="11">
        <v>0</v>
      </c>
      <c r="AI69" s="11">
        <v>0</v>
      </c>
      <c r="AJ69" s="11">
        <v>0</v>
      </c>
      <c r="AK69" s="11">
        <v>0</v>
      </c>
      <c r="AL69" s="11">
        <v>1</v>
      </c>
      <c r="AM69" s="11">
        <v>1</v>
      </c>
      <c r="AN69" s="11">
        <v>0</v>
      </c>
      <c r="AO69" s="11">
        <v>0</v>
      </c>
      <c r="AP69" s="11">
        <v>0</v>
      </c>
      <c r="AQ69" s="11">
        <v>0</v>
      </c>
      <c r="AR69" s="11">
        <v>0</v>
      </c>
      <c r="AS69" s="11">
        <v>0</v>
      </c>
      <c r="AT69" s="11">
        <v>0</v>
      </c>
      <c r="AU69" s="11">
        <v>0</v>
      </c>
      <c r="AV69" s="11">
        <v>0</v>
      </c>
      <c r="AW69" s="11">
        <v>0</v>
      </c>
      <c r="AX69" s="11">
        <v>0</v>
      </c>
      <c r="AY69" s="11">
        <v>1</v>
      </c>
      <c r="AZ69" s="11">
        <v>0</v>
      </c>
      <c r="BA69" s="11">
        <v>0</v>
      </c>
      <c r="BB69" s="11">
        <v>0</v>
      </c>
      <c r="BC69" s="11">
        <v>0</v>
      </c>
      <c r="BD69" s="11">
        <v>1</v>
      </c>
      <c r="BE69" s="11">
        <v>0</v>
      </c>
      <c r="BF69" s="11">
        <v>1</v>
      </c>
      <c r="BG69" s="11">
        <v>0</v>
      </c>
      <c r="BH69" s="11">
        <v>0</v>
      </c>
      <c r="BI69" s="11">
        <v>0</v>
      </c>
      <c r="BJ69" s="11">
        <v>1</v>
      </c>
      <c r="BK69" s="11">
        <v>0</v>
      </c>
      <c r="BL69" s="11">
        <v>1</v>
      </c>
      <c r="BM69" s="11">
        <v>0</v>
      </c>
      <c r="BN69" s="11">
        <v>1</v>
      </c>
      <c r="BO69" s="11">
        <v>0</v>
      </c>
      <c r="BP69" s="11">
        <v>0</v>
      </c>
      <c r="BQ69" s="11">
        <v>1</v>
      </c>
      <c r="BR69" s="11">
        <v>0</v>
      </c>
      <c r="BS69" s="11">
        <v>0</v>
      </c>
      <c r="BT69" s="11">
        <v>0</v>
      </c>
      <c r="BU69" s="32">
        <f t="shared" si="16"/>
        <v>0</v>
      </c>
      <c r="BV69" s="32">
        <f t="shared" si="17"/>
        <v>0</v>
      </c>
      <c r="BW69" s="32">
        <f t="shared" si="18"/>
        <v>0</v>
      </c>
      <c r="BX69" s="32">
        <f t="shared" si="19"/>
        <v>0</v>
      </c>
      <c r="BY69" s="32">
        <f t="shared" si="20"/>
        <v>0</v>
      </c>
      <c r="BZ69" s="32">
        <f t="shared" si="21"/>
        <v>0</v>
      </c>
      <c r="CA69" s="32">
        <f t="shared" si="22"/>
        <v>0</v>
      </c>
      <c r="CB69" s="32">
        <f t="shared" si="23"/>
        <v>0</v>
      </c>
      <c r="CC69" s="32">
        <f t="shared" si="24"/>
        <v>0</v>
      </c>
      <c r="CD69" s="32">
        <f t="shared" si="25"/>
        <v>0</v>
      </c>
      <c r="CE69" s="32">
        <f t="shared" si="26"/>
        <v>0</v>
      </c>
      <c r="CF69" s="32">
        <f t="shared" si="27"/>
        <v>0</v>
      </c>
      <c r="CG69" s="32">
        <f t="shared" si="28"/>
        <v>0</v>
      </c>
      <c r="CH69" s="32">
        <f t="shared" si="29"/>
        <v>0</v>
      </c>
      <c r="CI69" s="32">
        <f t="shared" si="30"/>
        <v>0</v>
      </c>
      <c r="CJ69" s="32">
        <f t="shared" si="31"/>
        <v>0</v>
      </c>
      <c r="CK69" s="22">
        <v>0</v>
      </c>
      <c r="CL69" s="22">
        <v>0</v>
      </c>
      <c r="CM69" s="22">
        <v>1</v>
      </c>
      <c r="CN69" s="22">
        <v>0</v>
      </c>
      <c r="CO69" s="22">
        <v>0</v>
      </c>
      <c r="CP69" s="19">
        <v>0</v>
      </c>
      <c r="CQ69" s="19">
        <v>0</v>
      </c>
      <c r="CR69" s="19">
        <v>1</v>
      </c>
      <c r="CS69" s="19">
        <v>1</v>
      </c>
      <c r="CT69" s="19">
        <v>0</v>
      </c>
      <c r="CU69" s="19">
        <v>0</v>
      </c>
      <c r="CV69" s="19">
        <v>0</v>
      </c>
      <c r="CW69">
        <v>458</v>
      </c>
      <c r="CX69">
        <v>65.430000000000007</v>
      </c>
      <c r="CY69">
        <v>0</v>
      </c>
      <c r="CZ69">
        <v>0</v>
      </c>
      <c r="DA69">
        <v>0</v>
      </c>
      <c r="DB69">
        <v>0</v>
      </c>
      <c r="DC69">
        <v>0</v>
      </c>
      <c r="DD69">
        <v>0</v>
      </c>
      <c r="DE69">
        <v>0</v>
      </c>
      <c r="DF69">
        <v>0</v>
      </c>
      <c r="DG69">
        <v>0</v>
      </c>
      <c r="DH69">
        <v>0</v>
      </c>
      <c r="DI69">
        <v>0</v>
      </c>
      <c r="DJ69">
        <v>0</v>
      </c>
      <c r="DK69">
        <v>0</v>
      </c>
      <c r="DL69">
        <v>0</v>
      </c>
      <c r="DM69">
        <v>0</v>
      </c>
      <c r="DN69">
        <v>0</v>
      </c>
      <c r="DO69">
        <v>0</v>
      </c>
      <c r="DP69">
        <v>0</v>
      </c>
      <c r="DQ69">
        <v>0</v>
      </c>
      <c r="DR69">
        <v>0</v>
      </c>
      <c r="DS69">
        <v>0</v>
      </c>
      <c r="DT69">
        <v>0</v>
      </c>
      <c r="DU69">
        <v>2</v>
      </c>
      <c r="DV69">
        <v>101</v>
      </c>
      <c r="DW69">
        <v>128</v>
      </c>
      <c r="DX69">
        <v>81</v>
      </c>
      <c r="DY69">
        <v>74</v>
      </c>
      <c r="DZ69">
        <v>71</v>
      </c>
      <c r="EA69">
        <v>1</v>
      </c>
      <c r="EB69" t="s">
        <v>758</v>
      </c>
      <c r="EC69">
        <v>149</v>
      </c>
      <c r="ED69">
        <v>73</v>
      </c>
      <c r="EE69">
        <v>75</v>
      </c>
      <c r="EF69">
        <v>3</v>
      </c>
      <c r="EG69">
        <v>122</v>
      </c>
      <c r="EH69" t="s">
        <v>820</v>
      </c>
      <c r="EI69" t="s">
        <v>978</v>
      </c>
      <c r="EJ69" t="s">
        <v>979</v>
      </c>
      <c r="EK69" t="s">
        <v>1236</v>
      </c>
      <c r="EL69" t="s">
        <v>189</v>
      </c>
      <c r="EM69" t="s">
        <v>190</v>
      </c>
      <c r="EP69" t="s">
        <v>137</v>
      </c>
      <c r="EQ69" t="s">
        <v>127</v>
      </c>
      <c r="ER69" t="s">
        <v>138</v>
      </c>
      <c r="ES69" t="s">
        <v>139</v>
      </c>
      <c r="ET69" t="s">
        <v>140</v>
      </c>
      <c r="EU69" t="s">
        <v>141</v>
      </c>
      <c r="EV69" t="s">
        <v>142</v>
      </c>
      <c r="EW69">
        <v>2015</v>
      </c>
      <c r="EX69">
        <v>66</v>
      </c>
      <c r="EY69">
        <v>3</v>
      </c>
      <c r="FA69">
        <v>42</v>
      </c>
      <c r="FB69" t="s">
        <v>1397</v>
      </c>
      <c r="FC69" t="s">
        <v>1398</v>
      </c>
      <c r="FD69" t="s">
        <v>1510</v>
      </c>
      <c r="FE69">
        <v>25911967</v>
      </c>
    </row>
    <row r="70" spans="1:161">
      <c r="A70" t="s">
        <v>470</v>
      </c>
      <c r="B70" t="s">
        <v>384</v>
      </c>
      <c r="C70" t="s">
        <v>584</v>
      </c>
      <c r="D70" t="s">
        <v>136</v>
      </c>
      <c r="E70">
        <v>2015</v>
      </c>
      <c r="F70" t="s">
        <v>672</v>
      </c>
      <c r="G70" s="15" t="s">
        <v>1624</v>
      </c>
      <c r="H70" s="15" t="s">
        <v>1625</v>
      </c>
      <c r="I70" s="16">
        <v>7</v>
      </c>
      <c r="J70" s="25">
        <v>0</v>
      </c>
      <c r="K70" s="25">
        <v>1</v>
      </c>
      <c r="L70" s="25">
        <v>0</v>
      </c>
      <c r="M70" s="11">
        <v>0</v>
      </c>
      <c r="N70" s="11">
        <v>0</v>
      </c>
      <c r="O70" s="11">
        <v>0</v>
      </c>
      <c r="P70" s="11">
        <v>0</v>
      </c>
      <c r="Q70" s="11">
        <v>0</v>
      </c>
      <c r="R70" s="11">
        <v>0</v>
      </c>
      <c r="S70" s="11">
        <v>0</v>
      </c>
      <c r="T70" s="11">
        <v>0</v>
      </c>
      <c r="U70" s="11">
        <v>0</v>
      </c>
      <c r="V70" s="11">
        <v>0</v>
      </c>
      <c r="W70" s="11">
        <v>1</v>
      </c>
      <c r="X70" s="11">
        <v>0</v>
      </c>
      <c r="Y70" s="11">
        <v>0</v>
      </c>
      <c r="Z70" s="11">
        <v>1</v>
      </c>
      <c r="AA70" s="11">
        <v>0</v>
      </c>
      <c r="AB70" s="11">
        <v>0</v>
      </c>
      <c r="AC70" s="11">
        <v>0</v>
      </c>
      <c r="AD70" s="11">
        <v>0</v>
      </c>
      <c r="AE70" s="11">
        <v>0</v>
      </c>
      <c r="AF70" s="11">
        <v>0</v>
      </c>
      <c r="AG70" s="11">
        <v>1</v>
      </c>
      <c r="AH70" s="11">
        <v>0</v>
      </c>
      <c r="AI70" s="11">
        <v>1</v>
      </c>
      <c r="AJ70" s="11">
        <v>1</v>
      </c>
      <c r="AK70" s="11">
        <v>0</v>
      </c>
      <c r="AL70" s="11">
        <v>0</v>
      </c>
      <c r="AM70" s="11">
        <v>0</v>
      </c>
      <c r="AN70" s="11">
        <v>0</v>
      </c>
      <c r="AO70" s="11">
        <v>0</v>
      </c>
      <c r="AP70" s="11">
        <v>0</v>
      </c>
      <c r="AQ70" s="11">
        <v>0</v>
      </c>
      <c r="AR70" s="11">
        <v>0</v>
      </c>
      <c r="AS70" s="11">
        <v>0</v>
      </c>
      <c r="AT70" s="11">
        <v>0</v>
      </c>
      <c r="AU70" s="11">
        <v>0</v>
      </c>
      <c r="AV70" s="11">
        <v>1</v>
      </c>
      <c r="AW70" s="11">
        <v>0</v>
      </c>
      <c r="AX70" s="11">
        <v>0</v>
      </c>
      <c r="AY70" s="11">
        <v>1</v>
      </c>
      <c r="AZ70" s="11">
        <v>1</v>
      </c>
      <c r="BA70" s="11">
        <v>0</v>
      </c>
      <c r="BB70" s="11">
        <v>0</v>
      </c>
      <c r="BC70" s="11">
        <v>0</v>
      </c>
      <c r="BD70" s="11">
        <v>0</v>
      </c>
      <c r="BE70" s="11">
        <v>0</v>
      </c>
      <c r="BF70" s="11">
        <v>0</v>
      </c>
      <c r="BG70" s="11">
        <v>0</v>
      </c>
      <c r="BH70" s="11">
        <v>0</v>
      </c>
      <c r="BI70" s="11">
        <v>0</v>
      </c>
      <c r="BJ70" s="11">
        <v>0</v>
      </c>
      <c r="BK70" s="11">
        <v>0</v>
      </c>
      <c r="BL70" s="11">
        <v>0</v>
      </c>
      <c r="BM70" s="11">
        <v>0</v>
      </c>
      <c r="BN70" s="11">
        <v>0</v>
      </c>
      <c r="BO70" s="11">
        <v>0</v>
      </c>
      <c r="BP70" s="11">
        <v>0</v>
      </c>
      <c r="BQ70" s="11">
        <v>0</v>
      </c>
      <c r="BR70" s="11">
        <v>0</v>
      </c>
      <c r="BS70" s="11">
        <v>0</v>
      </c>
      <c r="BT70" s="11">
        <v>0</v>
      </c>
      <c r="BU70" s="32">
        <f t="shared" si="16"/>
        <v>0</v>
      </c>
      <c r="BV70" s="32">
        <f t="shared" si="17"/>
        <v>0</v>
      </c>
      <c r="BW70" s="32">
        <f t="shared" si="18"/>
        <v>0</v>
      </c>
      <c r="BX70" s="32">
        <f t="shared" si="19"/>
        <v>0</v>
      </c>
      <c r="BY70" s="32">
        <f t="shared" si="20"/>
        <v>0</v>
      </c>
      <c r="BZ70" s="32">
        <f t="shared" si="21"/>
        <v>0</v>
      </c>
      <c r="CA70" s="32">
        <f t="shared" si="22"/>
        <v>0</v>
      </c>
      <c r="CB70" s="32">
        <f t="shared" si="23"/>
        <v>0</v>
      </c>
      <c r="CC70" s="32">
        <f t="shared" si="24"/>
        <v>0</v>
      </c>
      <c r="CD70" s="32">
        <f t="shared" si="25"/>
        <v>0</v>
      </c>
      <c r="CE70" s="32">
        <f t="shared" si="26"/>
        <v>0</v>
      </c>
      <c r="CF70" s="32">
        <f t="shared" si="27"/>
        <v>0</v>
      </c>
      <c r="CG70" s="32">
        <f t="shared" si="28"/>
        <v>0</v>
      </c>
      <c r="CH70" s="32">
        <f t="shared" si="29"/>
        <v>0</v>
      </c>
      <c r="CI70" s="32">
        <f t="shared" si="30"/>
        <v>0</v>
      </c>
      <c r="CJ70" s="32">
        <f t="shared" si="31"/>
        <v>0</v>
      </c>
      <c r="CK70" s="22">
        <v>0</v>
      </c>
      <c r="CL70" s="22">
        <v>0</v>
      </c>
      <c r="CM70" s="22">
        <v>0</v>
      </c>
      <c r="CN70" s="22">
        <v>0</v>
      </c>
      <c r="CO70" s="22">
        <v>0</v>
      </c>
      <c r="CP70" s="19">
        <v>0</v>
      </c>
      <c r="CQ70" s="19">
        <v>0</v>
      </c>
      <c r="CR70" s="19">
        <v>1</v>
      </c>
      <c r="CS70" s="19">
        <v>0</v>
      </c>
      <c r="CT70" s="19">
        <v>0</v>
      </c>
      <c r="CU70" s="19">
        <v>0</v>
      </c>
      <c r="CV70" s="19">
        <v>0</v>
      </c>
      <c r="CW70">
        <v>8</v>
      </c>
      <c r="CX70">
        <v>1.1399999999999999</v>
      </c>
      <c r="CY70">
        <v>0</v>
      </c>
      <c r="CZ70">
        <v>0</v>
      </c>
      <c r="DA70">
        <v>0</v>
      </c>
      <c r="DB70">
        <v>0</v>
      </c>
      <c r="DC70">
        <v>0</v>
      </c>
      <c r="DD70">
        <v>0</v>
      </c>
      <c r="DE70">
        <v>0</v>
      </c>
      <c r="DF70">
        <v>0</v>
      </c>
      <c r="DG70">
        <v>0</v>
      </c>
      <c r="DH70">
        <v>0</v>
      </c>
      <c r="DI70">
        <v>0</v>
      </c>
      <c r="DJ70">
        <v>0</v>
      </c>
      <c r="DK70">
        <v>0</v>
      </c>
      <c r="DL70">
        <v>0</v>
      </c>
      <c r="DM70">
        <v>0</v>
      </c>
      <c r="DN70">
        <v>0</v>
      </c>
      <c r="DO70">
        <v>0</v>
      </c>
      <c r="DP70">
        <v>0</v>
      </c>
      <c r="DQ70">
        <v>0</v>
      </c>
      <c r="DR70">
        <v>0</v>
      </c>
      <c r="DS70">
        <v>0</v>
      </c>
      <c r="DT70">
        <v>0</v>
      </c>
      <c r="DU70">
        <v>0</v>
      </c>
      <c r="DV70">
        <v>0</v>
      </c>
      <c r="DW70">
        <v>1</v>
      </c>
      <c r="DX70">
        <v>0</v>
      </c>
      <c r="DY70">
        <v>3</v>
      </c>
      <c r="DZ70">
        <v>4</v>
      </c>
      <c r="EA70">
        <v>0</v>
      </c>
      <c r="EB70" t="s">
        <v>759</v>
      </c>
      <c r="EC70">
        <v>112</v>
      </c>
      <c r="ED70">
        <v>242</v>
      </c>
      <c r="EE70">
        <v>268</v>
      </c>
      <c r="EF70">
        <v>8</v>
      </c>
      <c r="EG70">
        <v>167</v>
      </c>
      <c r="EH70" t="s">
        <v>836</v>
      </c>
      <c r="EI70" t="s">
        <v>980</v>
      </c>
      <c r="EJ70" t="s">
        <v>981</v>
      </c>
      <c r="EK70" t="s">
        <v>1237</v>
      </c>
      <c r="EL70" t="s">
        <v>1238</v>
      </c>
      <c r="EM70" t="s">
        <v>121</v>
      </c>
      <c r="EP70" t="s">
        <v>137</v>
      </c>
      <c r="EQ70" t="s">
        <v>127</v>
      </c>
      <c r="ER70" t="s">
        <v>138</v>
      </c>
      <c r="ES70" t="s">
        <v>139</v>
      </c>
      <c r="ET70" t="s">
        <v>140</v>
      </c>
      <c r="EU70" t="s">
        <v>141</v>
      </c>
      <c r="EV70" t="s">
        <v>142</v>
      </c>
      <c r="EW70">
        <v>2015</v>
      </c>
      <c r="EX70">
        <v>66</v>
      </c>
      <c r="EY70">
        <v>3</v>
      </c>
      <c r="FA70">
        <v>20</v>
      </c>
      <c r="FB70" t="s">
        <v>143</v>
      </c>
      <c r="FC70" t="s">
        <v>143</v>
      </c>
      <c r="FD70" t="s">
        <v>1511</v>
      </c>
      <c r="FE70">
        <v>25240067</v>
      </c>
    </row>
    <row r="71" spans="1:161">
      <c r="A71" t="s">
        <v>471</v>
      </c>
      <c r="B71" t="s">
        <v>330</v>
      </c>
      <c r="C71" t="s">
        <v>585</v>
      </c>
      <c r="D71" t="s">
        <v>493</v>
      </c>
      <c r="E71">
        <v>2014</v>
      </c>
      <c r="F71" t="s">
        <v>673</v>
      </c>
      <c r="G71" s="15" t="s">
        <v>1539</v>
      </c>
      <c r="H71" s="15" t="s">
        <v>1540</v>
      </c>
      <c r="I71" s="16">
        <v>2</v>
      </c>
      <c r="J71" s="25">
        <v>0</v>
      </c>
      <c r="K71" s="25">
        <v>1</v>
      </c>
      <c r="L71" s="25">
        <v>1</v>
      </c>
      <c r="M71" s="11">
        <v>1</v>
      </c>
      <c r="N71" s="11">
        <v>0</v>
      </c>
      <c r="O71" s="11">
        <v>0</v>
      </c>
      <c r="P71" s="11">
        <v>0</v>
      </c>
      <c r="Q71" s="11">
        <v>0</v>
      </c>
      <c r="R71" s="11">
        <v>0</v>
      </c>
      <c r="S71" s="11">
        <v>0</v>
      </c>
      <c r="T71" s="11">
        <v>0</v>
      </c>
      <c r="U71" s="11">
        <v>0</v>
      </c>
      <c r="V71" s="11">
        <v>0</v>
      </c>
      <c r="W71" s="11">
        <v>0</v>
      </c>
      <c r="X71" s="11">
        <v>1</v>
      </c>
      <c r="Y71" s="11">
        <v>0</v>
      </c>
      <c r="Z71" s="11">
        <v>1</v>
      </c>
      <c r="AA71" s="11">
        <v>0</v>
      </c>
      <c r="AB71" s="11">
        <v>0</v>
      </c>
      <c r="AC71" s="11">
        <v>0</v>
      </c>
      <c r="AD71" s="11">
        <v>0</v>
      </c>
      <c r="AE71" s="11">
        <v>0</v>
      </c>
      <c r="AF71" s="11">
        <v>0</v>
      </c>
      <c r="AG71" s="11">
        <v>0</v>
      </c>
      <c r="AH71" s="11">
        <v>0</v>
      </c>
      <c r="AI71" s="11">
        <v>1</v>
      </c>
      <c r="AJ71" s="11">
        <v>1</v>
      </c>
      <c r="AK71" s="11">
        <v>0</v>
      </c>
      <c r="AL71" s="11">
        <v>0</v>
      </c>
      <c r="AM71" s="11">
        <v>1</v>
      </c>
      <c r="AN71" s="11">
        <v>0</v>
      </c>
      <c r="AO71" s="11">
        <v>0</v>
      </c>
      <c r="AP71" s="11">
        <v>0</v>
      </c>
      <c r="AQ71" s="11">
        <v>0</v>
      </c>
      <c r="AR71" s="11">
        <v>0</v>
      </c>
      <c r="AS71" s="11">
        <v>1</v>
      </c>
      <c r="AT71" s="11">
        <v>0</v>
      </c>
      <c r="AU71" s="11">
        <v>0</v>
      </c>
      <c r="AV71" s="11">
        <v>0</v>
      </c>
      <c r="AW71" s="11">
        <v>1</v>
      </c>
      <c r="AX71" s="11">
        <v>0</v>
      </c>
      <c r="AY71" s="11">
        <v>1</v>
      </c>
      <c r="AZ71" s="11">
        <v>0</v>
      </c>
      <c r="BA71" s="11">
        <v>0</v>
      </c>
      <c r="BB71" s="11">
        <v>0</v>
      </c>
      <c r="BC71" s="11">
        <v>0</v>
      </c>
      <c r="BD71" s="11">
        <v>0</v>
      </c>
      <c r="BE71" s="11">
        <v>0</v>
      </c>
      <c r="BF71" s="11">
        <v>0</v>
      </c>
      <c r="BG71" s="11">
        <v>0</v>
      </c>
      <c r="BH71" s="11">
        <v>0</v>
      </c>
      <c r="BI71" s="11">
        <v>0</v>
      </c>
      <c r="BJ71" s="11">
        <v>0</v>
      </c>
      <c r="BK71" s="11">
        <v>1</v>
      </c>
      <c r="BL71" s="11">
        <v>1</v>
      </c>
      <c r="BM71" s="11">
        <v>0</v>
      </c>
      <c r="BN71" s="11">
        <v>0</v>
      </c>
      <c r="BO71" s="11">
        <v>0</v>
      </c>
      <c r="BP71" s="11">
        <v>0</v>
      </c>
      <c r="BQ71" s="11">
        <v>0</v>
      </c>
      <c r="BR71" s="11">
        <v>0</v>
      </c>
      <c r="BS71" s="11">
        <v>0</v>
      </c>
      <c r="BT71" s="11">
        <v>0</v>
      </c>
      <c r="BU71" s="32">
        <f t="shared" si="16"/>
        <v>0</v>
      </c>
      <c r="BV71" s="32">
        <f t="shared" si="17"/>
        <v>0</v>
      </c>
      <c r="BW71" s="32">
        <f t="shared" si="18"/>
        <v>0</v>
      </c>
      <c r="BX71" s="32">
        <f t="shared" si="19"/>
        <v>0</v>
      </c>
      <c r="BY71" s="32">
        <f t="shared" si="20"/>
        <v>0</v>
      </c>
      <c r="BZ71" s="32">
        <f t="shared" si="21"/>
        <v>0</v>
      </c>
      <c r="CA71" s="32">
        <f t="shared" si="22"/>
        <v>0</v>
      </c>
      <c r="CB71" s="32">
        <f t="shared" si="23"/>
        <v>0</v>
      </c>
      <c r="CC71" s="32">
        <f t="shared" si="24"/>
        <v>0</v>
      </c>
      <c r="CD71" s="32">
        <f t="shared" si="25"/>
        <v>0</v>
      </c>
      <c r="CE71" s="32">
        <f t="shared" si="26"/>
        <v>0</v>
      </c>
      <c r="CF71" s="32">
        <f t="shared" si="27"/>
        <v>0</v>
      </c>
      <c r="CG71" s="32">
        <f t="shared" si="28"/>
        <v>0</v>
      </c>
      <c r="CH71" s="32">
        <f t="shared" si="29"/>
        <v>0</v>
      </c>
      <c r="CI71" s="32">
        <f t="shared" si="30"/>
        <v>0</v>
      </c>
      <c r="CJ71" s="32">
        <f t="shared" si="31"/>
        <v>0</v>
      </c>
      <c r="CK71" s="22">
        <v>0</v>
      </c>
      <c r="CL71" s="22">
        <v>0</v>
      </c>
      <c r="CM71" s="22">
        <v>0</v>
      </c>
      <c r="CN71" s="22">
        <v>0</v>
      </c>
      <c r="CO71" s="22">
        <v>0</v>
      </c>
      <c r="CP71" s="19">
        <v>0</v>
      </c>
      <c r="CQ71" s="19">
        <v>0</v>
      </c>
      <c r="CR71" s="19">
        <v>0</v>
      </c>
      <c r="CS71" s="19">
        <v>0</v>
      </c>
      <c r="CT71" s="19">
        <v>0</v>
      </c>
      <c r="CU71" s="19">
        <v>0</v>
      </c>
      <c r="CV71" s="19">
        <v>0</v>
      </c>
      <c r="CW71">
        <v>237</v>
      </c>
      <c r="CX71">
        <v>29.63</v>
      </c>
      <c r="CY71">
        <v>0</v>
      </c>
      <c r="CZ71">
        <v>0</v>
      </c>
      <c r="DA71">
        <v>0</v>
      </c>
      <c r="DB71">
        <v>0</v>
      </c>
      <c r="DC71">
        <v>0</v>
      </c>
      <c r="DD71">
        <v>0</v>
      </c>
      <c r="DE71">
        <v>0</v>
      </c>
      <c r="DF71">
        <v>0</v>
      </c>
      <c r="DG71">
        <v>0</v>
      </c>
      <c r="DH71">
        <v>0</v>
      </c>
      <c r="DI71">
        <v>0</v>
      </c>
      <c r="DJ71">
        <v>0</v>
      </c>
      <c r="DK71">
        <v>0</v>
      </c>
      <c r="DL71">
        <v>0</v>
      </c>
      <c r="DM71">
        <v>0</v>
      </c>
      <c r="DN71">
        <v>0</v>
      </c>
      <c r="DO71">
        <v>0</v>
      </c>
      <c r="DP71">
        <v>0</v>
      </c>
      <c r="DQ71">
        <v>0</v>
      </c>
      <c r="DR71">
        <v>0</v>
      </c>
      <c r="DS71">
        <v>0</v>
      </c>
      <c r="DT71">
        <v>1</v>
      </c>
      <c r="DU71">
        <v>23</v>
      </c>
      <c r="DV71">
        <v>34</v>
      </c>
      <c r="DW71">
        <v>28</v>
      </c>
      <c r="DX71">
        <v>40</v>
      </c>
      <c r="DY71">
        <v>55</v>
      </c>
      <c r="DZ71">
        <v>52</v>
      </c>
      <c r="EA71">
        <v>4</v>
      </c>
      <c r="EB71" t="s">
        <v>760</v>
      </c>
      <c r="EC71">
        <v>108</v>
      </c>
      <c r="ED71">
        <v>237</v>
      </c>
      <c r="EE71">
        <v>253</v>
      </c>
      <c r="EF71">
        <v>19</v>
      </c>
      <c r="EG71">
        <v>242</v>
      </c>
      <c r="EH71" t="s">
        <v>152</v>
      </c>
      <c r="EI71" t="s">
        <v>982</v>
      </c>
      <c r="EJ71" t="s">
        <v>983</v>
      </c>
      <c r="EK71" t="s">
        <v>1175</v>
      </c>
      <c r="EL71" t="s">
        <v>1176</v>
      </c>
      <c r="EM71" t="s">
        <v>144</v>
      </c>
      <c r="EN71" t="s">
        <v>150</v>
      </c>
      <c r="EO71" t="s">
        <v>151</v>
      </c>
      <c r="EP71" t="s">
        <v>1295</v>
      </c>
      <c r="EQ71" t="s">
        <v>220</v>
      </c>
      <c r="ER71" t="s">
        <v>1307</v>
      </c>
      <c r="ES71" t="s">
        <v>1308</v>
      </c>
      <c r="ET71" t="s">
        <v>1345</v>
      </c>
      <c r="EU71" t="s">
        <v>1346</v>
      </c>
      <c r="EV71" t="s">
        <v>202</v>
      </c>
      <c r="EW71">
        <v>2014</v>
      </c>
      <c r="EX71">
        <v>19</v>
      </c>
      <c r="EY71">
        <v>12</v>
      </c>
      <c r="FA71">
        <v>12</v>
      </c>
      <c r="FB71" t="s">
        <v>1414</v>
      </c>
      <c r="FC71" t="s">
        <v>1414</v>
      </c>
      <c r="FD71" t="s">
        <v>1512</v>
      </c>
      <c r="FE71">
        <v>25824390</v>
      </c>
    </row>
    <row r="72" spans="1:161">
      <c r="A72" t="s">
        <v>472</v>
      </c>
      <c r="B72" t="s">
        <v>385</v>
      </c>
      <c r="C72" t="s">
        <v>586</v>
      </c>
      <c r="D72" t="s">
        <v>244</v>
      </c>
      <c r="E72">
        <v>2014</v>
      </c>
      <c r="F72" t="s">
        <v>674</v>
      </c>
      <c r="G72" s="15" t="s">
        <v>1555</v>
      </c>
      <c r="H72" s="15" t="s">
        <v>1538</v>
      </c>
      <c r="I72" s="16">
        <v>8</v>
      </c>
      <c r="J72" s="25">
        <v>1</v>
      </c>
      <c r="K72" s="25">
        <v>1</v>
      </c>
      <c r="L72" s="25">
        <v>1</v>
      </c>
      <c r="M72" s="11">
        <v>0</v>
      </c>
      <c r="N72" s="11">
        <v>0</v>
      </c>
      <c r="O72" s="11">
        <v>0</v>
      </c>
      <c r="P72" s="11">
        <v>1</v>
      </c>
      <c r="Q72" s="11">
        <v>1</v>
      </c>
      <c r="R72" s="11">
        <v>0</v>
      </c>
      <c r="S72" s="11">
        <v>0</v>
      </c>
      <c r="T72" s="11">
        <v>0</v>
      </c>
      <c r="U72" s="11">
        <v>0</v>
      </c>
      <c r="V72" s="11">
        <v>0</v>
      </c>
      <c r="W72" s="11">
        <v>0</v>
      </c>
      <c r="X72" s="11">
        <v>0</v>
      </c>
      <c r="Y72" s="11">
        <v>0</v>
      </c>
      <c r="Z72" s="11">
        <v>1</v>
      </c>
      <c r="AA72" s="11">
        <v>0</v>
      </c>
      <c r="AB72" s="11">
        <v>1</v>
      </c>
      <c r="AC72" s="11">
        <v>0</v>
      </c>
      <c r="AD72" s="11">
        <v>0</v>
      </c>
      <c r="AE72" s="11">
        <v>0</v>
      </c>
      <c r="AF72" s="11">
        <v>0</v>
      </c>
      <c r="AG72" s="11">
        <v>0</v>
      </c>
      <c r="AH72" s="11">
        <v>0</v>
      </c>
      <c r="AI72" s="11">
        <v>0</v>
      </c>
      <c r="AJ72" s="11">
        <v>0</v>
      </c>
      <c r="AK72" s="11">
        <v>0</v>
      </c>
      <c r="AL72" s="11">
        <v>0</v>
      </c>
      <c r="AM72" s="11">
        <v>0</v>
      </c>
      <c r="AN72" s="11">
        <v>0</v>
      </c>
      <c r="AO72" s="11">
        <v>0</v>
      </c>
      <c r="AP72" s="11">
        <v>0</v>
      </c>
      <c r="AQ72" s="11">
        <v>0</v>
      </c>
      <c r="AR72" s="11">
        <v>0</v>
      </c>
      <c r="AS72" s="11">
        <v>0</v>
      </c>
      <c r="AT72" s="11">
        <v>1</v>
      </c>
      <c r="AU72" s="11">
        <v>0</v>
      </c>
      <c r="AV72" s="11">
        <v>0</v>
      </c>
      <c r="AW72" s="11">
        <v>0</v>
      </c>
      <c r="AX72" s="11">
        <v>0</v>
      </c>
      <c r="AY72" s="11">
        <v>0</v>
      </c>
      <c r="AZ72" s="11">
        <v>0</v>
      </c>
      <c r="BA72" s="11">
        <v>0</v>
      </c>
      <c r="BB72" s="11">
        <v>0</v>
      </c>
      <c r="BC72" s="11">
        <v>0</v>
      </c>
      <c r="BD72" s="11">
        <v>0</v>
      </c>
      <c r="BE72" s="11">
        <v>0</v>
      </c>
      <c r="BF72" s="11">
        <v>0</v>
      </c>
      <c r="BG72" s="11">
        <v>0</v>
      </c>
      <c r="BH72" s="11">
        <v>0</v>
      </c>
      <c r="BI72" s="11">
        <v>0</v>
      </c>
      <c r="BJ72" s="11">
        <v>0</v>
      </c>
      <c r="BK72" s="11">
        <v>0</v>
      </c>
      <c r="BL72" s="11">
        <v>0</v>
      </c>
      <c r="BM72" s="11">
        <v>0</v>
      </c>
      <c r="BN72" s="11">
        <v>0</v>
      </c>
      <c r="BO72" s="11">
        <v>0</v>
      </c>
      <c r="BP72" s="11">
        <v>0</v>
      </c>
      <c r="BQ72" s="11">
        <v>1</v>
      </c>
      <c r="BR72" s="11">
        <v>0</v>
      </c>
      <c r="BS72" s="11">
        <v>0</v>
      </c>
      <c r="BT72" s="11">
        <v>0</v>
      </c>
      <c r="BU72" s="32">
        <f t="shared" si="16"/>
        <v>0</v>
      </c>
      <c r="BV72" s="32">
        <f t="shared" si="17"/>
        <v>0</v>
      </c>
      <c r="BW72" s="32">
        <f t="shared" si="18"/>
        <v>0</v>
      </c>
      <c r="BX72" s="32">
        <f t="shared" si="19"/>
        <v>0</v>
      </c>
      <c r="BY72" s="32">
        <f t="shared" si="20"/>
        <v>0</v>
      </c>
      <c r="BZ72" s="32">
        <f t="shared" si="21"/>
        <v>0</v>
      </c>
      <c r="CA72" s="32">
        <f t="shared" si="22"/>
        <v>0</v>
      </c>
      <c r="CB72" s="32">
        <f t="shared" si="23"/>
        <v>0</v>
      </c>
      <c r="CC72" s="32">
        <f t="shared" si="24"/>
        <v>0</v>
      </c>
      <c r="CD72" s="32">
        <f t="shared" si="25"/>
        <v>0</v>
      </c>
      <c r="CE72" s="32">
        <f t="shared" si="26"/>
        <v>0</v>
      </c>
      <c r="CF72" s="32">
        <f t="shared" si="27"/>
        <v>0</v>
      </c>
      <c r="CG72" s="32">
        <f t="shared" si="28"/>
        <v>0</v>
      </c>
      <c r="CH72" s="32">
        <f t="shared" si="29"/>
        <v>0</v>
      </c>
      <c r="CI72" s="32">
        <f t="shared" si="30"/>
        <v>0</v>
      </c>
      <c r="CJ72" s="32">
        <f t="shared" si="31"/>
        <v>0</v>
      </c>
      <c r="CK72" s="22">
        <v>0</v>
      </c>
      <c r="CL72" s="22">
        <v>0</v>
      </c>
      <c r="CM72" s="22">
        <v>0</v>
      </c>
      <c r="CN72" s="22">
        <v>0</v>
      </c>
      <c r="CO72" s="22">
        <v>0</v>
      </c>
      <c r="CP72" s="19">
        <v>0</v>
      </c>
      <c r="CQ72" s="19">
        <v>0</v>
      </c>
      <c r="CR72" s="19">
        <v>1</v>
      </c>
      <c r="CS72" s="19">
        <v>0</v>
      </c>
      <c r="CT72" s="19">
        <v>0</v>
      </c>
      <c r="CU72" s="19">
        <v>0</v>
      </c>
      <c r="CV72" s="19">
        <v>0</v>
      </c>
      <c r="CW72">
        <v>74</v>
      </c>
      <c r="CX72">
        <v>9.25</v>
      </c>
      <c r="CY72">
        <v>0</v>
      </c>
      <c r="CZ72">
        <v>0</v>
      </c>
      <c r="DA72">
        <v>0</v>
      </c>
      <c r="DB72">
        <v>0</v>
      </c>
      <c r="DC72">
        <v>0</v>
      </c>
      <c r="DD72">
        <v>0</v>
      </c>
      <c r="DE72">
        <v>0</v>
      </c>
      <c r="DF72">
        <v>0</v>
      </c>
      <c r="DG72">
        <v>0</v>
      </c>
      <c r="DH72">
        <v>0</v>
      </c>
      <c r="DI72">
        <v>0</v>
      </c>
      <c r="DJ72">
        <v>0</v>
      </c>
      <c r="DK72">
        <v>0</v>
      </c>
      <c r="DL72">
        <v>0</v>
      </c>
      <c r="DM72">
        <v>0</v>
      </c>
      <c r="DN72">
        <v>0</v>
      </c>
      <c r="DO72">
        <v>0</v>
      </c>
      <c r="DP72">
        <v>0</v>
      </c>
      <c r="DQ72">
        <v>0</v>
      </c>
      <c r="DR72">
        <v>0</v>
      </c>
      <c r="DS72">
        <v>0</v>
      </c>
      <c r="DT72">
        <v>0</v>
      </c>
      <c r="DU72">
        <v>14</v>
      </c>
      <c r="DV72">
        <v>9</v>
      </c>
      <c r="DW72">
        <v>14</v>
      </c>
      <c r="DX72">
        <v>14</v>
      </c>
      <c r="DY72">
        <v>10</v>
      </c>
      <c r="DZ72">
        <v>12</v>
      </c>
      <c r="EA72">
        <v>1</v>
      </c>
      <c r="EB72" t="s">
        <v>761</v>
      </c>
      <c r="EC72">
        <v>229</v>
      </c>
      <c r="ED72">
        <v>81</v>
      </c>
      <c r="EE72">
        <v>84</v>
      </c>
      <c r="EF72">
        <v>1</v>
      </c>
      <c r="EG72">
        <v>54</v>
      </c>
      <c r="EH72" t="s">
        <v>837</v>
      </c>
      <c r="EI72" t="s">
        <v>984</v>
      </c>
      <c r="EJ72" t="s">
        <v>985</v>
      </c>
      <c r="EK72" t="s">
        <v>1239</v>
      </c>
      <c r="EL72" t="s">
        <v>1240</v>
      </c>
      <c r="EM72" t="s">
        <v>1241</v>
      </c>
      <c r="EP72" t="s">
        <v>184</v>
      </c>
      <c r="EQ72" t="s">
        <v>185</v>
      </c>
      <c r="ER72" t="s">
        <v>1333</v>
      </c>
      <c r="ES72" t="s">
        <v>245</v>
      </c>
      <c r="ET72" t="s">
        <v>246</v>
      </c>
      <c r="EU72" t="s">
        <v>247</v>
      </c>
      <c r="EV72" t="s">
        <v>133</v>
      </c>
      <c r="EW72">
        <v>2014</v>
      </c>
      <c r="EX72">
        <v>15</v>
      </c>
      <c r="EY72">
        <v>9</v>
      </c>
      <c r="FA72">
        <v>9</v>
      </c>
      <c r="FB72" t="s">
        <v>143</v>
      </c>
      <c r="FC72" t="s">
        <v>143</v>
      </c>
      <c r="FD72" t="s">
        <v>1513</v>
      </c>
      <c r="FE72">
        <v>25156541</v>
      </c>
    </row>
    <row r="73" spans="1:161">
      <c r="A73" t="s">
        <v>473</v>
      </c>
      <c r="B73" t="s">
        <v>386</v>
      </c>
      <c r="C73" t="s">
        <v>587</v>
      </c>
      <c r="D73" t="s">
        <v>221</v>
      </c>
      <c r="E73">
        <v>2013</v>
      </c>
      <c r="F73" t="s">
        <v>675</v>
      </c>
      <c r="G73" s="15" t="s">
        <v>1626</v>
      </c>
      <c r="H73" s="15" t="s">
        <v>1618</v>
      </c>
      <c r="I73" s="16">
        <v>2</v>
      </c>
      <c r="J73" s="25">
        <v>1</v>
      </c>
      <c r="K73" s="25">
        <v>1</v>
      </c>
      <c r="L73" s="25">
        <v>1</v>
      </c>
      <c r="M73" s="11">
        <v>0</v>
      </c>
      <c r="N73" s="11">
        <v>0</v>
      </c>
      <c r="O73" s="11">
        <v>0</v>
      </c>
      <c r="P73" s="11">
        <v>1</v>
      </c>
      <c r="Q73" s="11">
        <v>1</v>
      </c>
      <c r="R73" s="11">
        <v>0</v>
      </c>
      <c r="S73" s="11">
        <v>0</v>
      </c>
      <c r="T73" s="11">
        <v>0</v>
      </c>
      <c r="U73" s="11">
        <v>0</v>
      </c>
      <c r="V73" s="11">
        <v>0</v>
      </c>
      <c r="W73" s="11">
        <v>0</v>
      </c>
      <c r="X73" s="11">
        <v>1</v>
      </c>
      <c r="Y73" s="11">
        <v>0</v>
      </c>
      <c r="Z73" s="11">
        <v>1</v>
      </c>
      <c r="AA73" s="11">
        <v>0</v>
      </c>
      <c r="AB73" s="11">
        <v>0</v>
      </c>
      <c r="AC73" s="11">
        <v>0</v>
      </c>
      <c r="AD73" s="11">
        <v>0</v>
      </c>
      <c r="AE73" s="11">
        <v>0</v>
      </c>
      <c r="AF73" s="11">
        <v>0</v>
      </c>
      <c r="AG73" s="11">
        <v>0</v>
      </c>
      <c r="AH73" s="11">
        <v>0</v>
      </c>
      <c r="AI73" s="11">
        <v>0</v>
      </c>
      <c r="AJ73" s="11">
        <v>0</v>
      </c>
      <c r="AK73" s="11">
        <v>0</v>
      </c>
      <c r="AL73" s="11">
        <v>0</v>
      </c>
      <c r="AM73" s="11">
        <v>0</v>
      </c>
      <c r="AN73" s="11">
        <v>0</v>
      </c>
      <c r="AO73" s="11">
        <v>0</v>
      </c>
      <c r="AP73" s="11">
        <v>0</v>
      </c>
      <c r="AQ73" s="11">
        <v>0</v>
      </c>
      <c r="AR73" s="11">
        <v>0</v>
      </c>
      <c r="AS73" s="11">
        <v>0</v>
      </c>
      <c r="AT73" s="11">
        <v>0</v>
      </c>
      <c r="AU73" s="11">
        <v>0</v>
      </c>
      <c r="AV73" s="11">
        <v>0</v>
      </c>
      <c r="AW73" s="11">
        <v>1</v>
      </c>
      <c r="AX73" s="11">
        <v>0</v>
      </c>
      <c r="AY73" s="11">
        <v>0</v>
      </c>
      <c r="AZ73" s="11">
        <v>0</v>
      </c>
      <c r="BA73" s="11">
        <v>0</v>
      </c>
      <c r="BB73" s="11">
        <v>0</v>
      </c>
      <c r="BC73" s="11">
        <v>0</v>
      </c>
      <c r="BD73" s="11">
        <v>0</v>
      </c>
      <c r="BE73" s="11">
        <v>0</v>
      </c>
      <c r="BF73" s="11">
        <v>0</v>
      </c>
      <c r="BG73" s="11">
        <v>0</v>
      </c>
      <c r="BH73" s="11">
        <v>0</v>
      </c>
      <c r="BI73" s="11">
        <v>0</v>
      </c>
      <c r="BJ73" s="11">
        <v>0</v>
      </c>
      <c r="BK73" s="11">
        <v>1</v>
      </c>
      <c r="BL73" s="11">
        <v>0</v>
      </c>
      <c r="BM73" s="11">
        <v>0</v>
      </c>
      <c r="BN73" s="11">
        <v>0</v>
      </c>
      <c r="BO73" s="11">
        <v>1</v>
      </c>
      <c r="BP73" s="11">
        <v>0</v>
      </c>
      <c r="BQ73" s="11">
        <v>0</v>
      </c>
      <c r="BR73" s="11">
        <v>0</v>
      </c>
      <c r="BS73" s="11">
        <v>0</v>
      </c>
      <c r="BT73" s="11">
        <v>0</v>
      </c>
      <c r="BU73" s="32">
        <f t="shared" si="16"/>
        <v>0</v>
      </c>
      <c r="BV73" s="32">
        <f t="shared" si="17"/>
        <v>0</v>
      </c>
      <c r="BW73" s="32">
        <f t="shared" si="18"/>
        <v>0</v>
      </c>
      <c r="BX73" s="32">
        <f t="shared" si="19"/>
        <v>0</v>
      </c>
      <c r="BY73" s="32">
        <f t="shared" si="20"/>
        <v>0</v>
      </c>
      <c r="BZ73" s="32">
        <f t="shared" si="21"/>
        <v>0</v>
      </c>
      <c r="CA73" s="32">
        <f t="shared" si="22"/>
        <v>0</v>
      </c>
      <c r="CB73" s="32">
        <f t="shared" si="23"/>
        <v>0</v>
      </c>
      <c r="CC73" s="32">
        <f t="shared" si="24"/>
        <v>0</v>
      </c>
      <c r="CD73" s="32">
        <f t="shared" si="25"/>
        <v>0</v>
      </c>
      <c r="CE73" s="32">
        <f t="shared" si="26"/>
        <v>0</v>
      </c>
      <c r="CF73" s="32">
        <f t="shared" si="27"/>
        <v>0</v>
      </c>
      <c r="CG73" s="32">
        <f t="shared" si="28"/>
        <v>0</v>
      </c>
      <c r="CH73" s="32">
        <f t="shared" si="29"/>
        <v>0</v>
      </c>
      <c r="CI73" s="32">
        <f t="shared" si="30"/>
        <v>0</v>
      </c>
      <c r="CJ73" s="32">
        <f t="shared" si="31"/>
        <v>0</v>
      </c>
      <c r="CK73" s="22">
        <v>0</v>
      </c>
      <c r="CL73" s="22">
        <v>0</v>
      </c>
      <c r="CM73" s="22">
        <v>0</v>
      </c>
      <c r="CN73" s="22">
        <v>0</v>
      </c>
      <c r="CO73" s="22">
        <v>0</v>
      </c>
      <c r="CP73" s="19">
        <v>0</v>
      </c>
      <c r="CQ73" s="19">
        <v>0</v>
      </c>
      <c r="CR73" s="19">
        <v>1</v>
      </c>
      <c r="CS73" s="19">
        <v>0</v>
      </c>
      <c r="CT73" s="19">
        <v>0</v>
      </c>
      <c r="CU73" s="19">
        <v>0</v>
      </c>
      <c r="CV73" s="19">
        <v>0</v>
      </c>
      <c r="CW73">
        <v>179</v>
      </c>
      <c r="CX73">
        <v>19.89</v>
      </c>
      <c r="CY73">
        <v>0</v>
      </c>
      <c r="CZ73">
        <v>0</v>
      </c>
      <c r="DA73">
        <v>0</v>
      </c>
      <c r="DB73">
        <v>0</v>
      </c>
      <c r="DC73">
        <v>0</v>
      </c>
      <c r="DD73">
        <v>0</v>
      </c>
      <c r="DE73">
        <v>0</v>
      </c>
      <c r="DF73">
        <v>0</v>
      </c>
      <c r="DG73">
        <v>0</v>
      </c>
      <c r="DH73">
        <v>0</v>
      </c>
      <c r="DI73">
        <v>0</v>
      </c>
      <c r="DJ73">
        <v>0</v>
      </c>
      <c r="DK73">
        <v>0</v>
      </c>
      <c r="DL73">
        <v>0</v>
      </c>
      <c r="DM73">
        <v>0</v>
      </c>
      <c r="DN73">
        <v>0</v>
      </c>
      <c r="DO73">
        <v>0</v>
      </c>
      <c r="DP73">
        <v>0</v>
      </c>
      <c r="DQ73">
        <v>0</v>
      </c>
      <c r="DR73">
        <v>0</v>
      </c>
      <c r="DS73">
        <v>9</v>
      </c>
      <c r="DT73">
        <v>36</v>
      </c>
      <c r="DU73">
        <v>39</v>
      </c>
      <c r="DV73">
        <v>22</v>
      </c>
      <c r="DW73">
        <v>24</v>
      </c>
      <c r="DX73">
        <v>19</v>
      </c>
      <c r="DY73">
        <v>18</v>
      </c>
      <c r="DZ73">
        <v>12</v>
      </c>
      <c r="EA73">
        <v>0</v>
      </c>
      <c r="EB73" t="s">
        <v>762</v>
      </c>
      <c r="EC73">
        <v>67</v>
      </c>
      <c r="ED73">
        <v>64</v>
      </c>
      <c r="EE73">
        <v>74</v>
      </c>
      <c r="EF73">
        <v>2</v>
      </c>
      <c r="EG73">
        <v>75</v>
      </c>
      <c r="EH73" t="s">
        <v>838</v>
      </c>
      <c r="EI73" t="s">
        <v>986</v>
      </c>
      <c r="EJ73" t="s">
        <v>987</v>
      </c>
      <c r="EK73" t="s">
        <v>1242</v>
      </c>
      <c r="EL73" t="s">
        <v>1243</v>
      </c>
      <c r="EM73" t="s">
        <v>1244</v>
      </c>
      <c r="EO73" t="s">
        <v>155</v>
      </c>
      <c r="EP73" t="s">
        <v>222</v>
      </c>
      <c r="EQ73" t="s">
        <v>223</v>
      </c>
      <c r="ER73" t="s">
        <v>224</v>
      </c>
      <c r="ES73" t="s">
        <v>225</v>
      </c>
      <c r="ET73" t="s">
        <v>226</v>
      </c>
      <c r="EU73" t="s">
        <v>227</v>
      </c>
      <c r="EV73" t="s">
        <v>202</v>
      </c>
      <c r="EW73">
        <v>2013</v>
      </c>
      <c r="EX73">
        <v>35</v>
      </c>
      <c r="EY73">
        <v>12</v>
      </c>
      <c r="FA73">
        <v>14</v>
      </c>
      <c r="FB73" t="s">
        <v>1412</v>
      </c>
      <c r="FC73" t="s">
        <v>1413</v>
      </c>
      <c r="FD73" t="s">
        <v>1514</v>
      </c>
      <c r="FE73">
        <v>24851093</v>
      </c>
    </row>
    <row r="74" spans="1:161">
      <c r="A74" t="s">
        <v>474</v>
      </c>
      <c r="B74" t="s">
        <v>387</v>
      </c>
      <c r="C74" t="s">
        <v>588</v>
      </c>
      <c r="D74" t="s">
        <v>116</v>
      </c>
      <c r="E74">
        <v>2013</v>
      </c>
      <c r="F74" t="s">
        <v>676</v>
      </c>
      <c r="G74" s="15" t="s">
        <v>1555</v>
      </c>
      <c r="H74" s="15" t="s">
        <v>1538</v>
      </c>
      <c r="I74" s="16">
        <v>6</v>
      </c>
      <c r="J74" s="25">
        <v>0</v>
      </c>
      <c r="K74" s="25">
        <v>0</v>
      </c>
      <c r="L74" s="25">
        <v>0</v>
      </c>
      <c r="M74" s="11">
        <v>0</v>
      </c>
      <c r="N74" s="11">
        <v>0</v>
      </c>
      <c r="O74" s="11">
        <v>0</v>
      </c>
      <c r="P74" s="11">
        <v>0</v>
      </c>
      <c r="Q74" s="11">
        <v>1</v>
      </c>
      <c r="R74" s="11">
        <v>0</v>
      </c>
      <c r="S74" s="11">
        <v>0</v>
      </c>
      <c r="T74" s="11">
        <v>0</v>
      </c>
      <c r="U74" s="11">
        <v>0</v>
      </c>
      <c r="V74" s="11">
        <v>0</v>
      </c>
      <c r="W74" s="11">
        <v>0</v>
      </c>
      <c r="X74" s="11">
        <v>1</v>
      </c>
      <c r="Y74" s="11">
        <v>0</v>
      </c>
      <c r="Z74" s="11">
        <v>1</v>
      </c>
      <c r="AA74" s="11">
        <v>0</v>
      </c>
      <c r="AB74" s="11">
        <v>0</v>
      </c>
      <c r="AC74" s="11">
        <v>0</v>
      </c>
      <c r="AD74" s="11">
        <v>0</v>
      </c>
      <c r="AE74" s="11">
        <v>0</v>
      </c>
      <c r="AF74" s="11">
        <v>0</v>
      </c>
      <c r="AG74" s="11">
        <v>0</v>
      </c>
      <c r="AH74" s="11">
        <v>0</v>
      </c>
      <c r="AI74" s="11">
        <v>0</v>
      </c>
      <c r="AJ74" s="11">
        <v>1</v>
      </c>
      <c r="AK74" s="11">
        <v>0</v>
      </c>
      <c r="AL74" s="11">
        <v>0</v>
      </c>
      <c r="AM74" s="11">
        <v>0</v>
      </c>
      <c r="AN74" s="11">
        <v>0</v>
      </c>
      <c r="AO74" s="11">
        <v>0</v>
      </c>
      <c r="AP74" s="11">
        <v>0</v>
      </c>
      <c r="AQ74" s="11">
        <v>0</v>
      </c>
      <c r="AR74" s="11">
        <v>0</v>
      </c>
      <c r="AS74" s="11">
        <v>0</v>
      </c>
      <c r="AT74" s="11">
        <v>1</v>
      </c>
      <c r="AU74" s="11">
        <v>0</v>
      </c>
      <c r="AV74" s="11">
        <v>0</v>
      </c>
      <c r="AW74" s="11">
        <v>0</v>
      </c>
      <c r="AX74" s="11">
        <v>0</v>
      </c>
      <c r="AY74" s="11">
        <v>1</v>
      </c>
      <c r="AZ74" s="11">
        <v>0</v>
      </c>
      <c r="BA74" s="11">
        <v>0</v>
      </c>
      <c r="BB74" s="11">
        <v>0</v>
      </c>
      <c r="BC74" s="11">
        <v>0</v>
      </c>
      <c r="BD74" s="11">
        <v>0</v>
      </c>
      <c r="BE74" s="11">
        <v>0</v>
      </c>
      <c r="BF74" s="11">
        <v>0</v>
      </c>
      <c r="BG74" s="11">
        <v>0</v>
      </c>
      <c r="BH74" s="11">
        <v>0</v>
      </c>
      <c r="BI74" s="11">
        <v>0</v>
      </c>
      <c r="BJ74" s="11">
        <v>0</v>
      </c>
      <c r="BK74" s="11">
        <v>0</v>
      </c>
      <c r="BL74" s="11">
        <v>0</v>
      </c>
      <c r="BM74" s="11">
        <v>0</v>
      </c>
      <c r="BN74" s="11">
        <v>0</v>
      </c>
      <c r="BO74" s="11">
        <v>0</v>
      </c>
      <c r="BP74" s="11">
        <v>0</v>
      </c>
      <c r="BQ74" s="11">
        <v>1</v>
      </c>
      <c r="BR74" s="11">
        <v>1</v>
      </c>
      <c r="BS74" s="11">
        <v>0</v>
      </c>
      <c r="BT74" s="11">
        <v>0</v>
      </c>
      <c r="BU74" s="32">
        <f t="shared" si="16"/>
        <v>0</v>
      </c>
      <c r="BV74" s="32">
        <f t="shared" si="17"/>
        <v>0</v>
      </c>
      <c r="BW74" s="32">
        <f t="shared" si="18"/>
        <v>0</v>
      </c>
      <c r="BX74" s="32">
        <f t="shared" si="19"/>
        <v>0</v>
      </c>
      <c r="BY74" s="32">
        <f t="shared" si="20"/>
        <v>0</v>
      </c>
      <c r="BZ74" s="32">
        <f t="shared" si="21"/>
        <v>0</v>
      </c>
      <c r="CA74" s="32">
        <f t="shared" si="22"/>
        <v>0</v>
      </c>
      <c r="CB74" s="32">
        <f t="shared" si="23"/>
        <v>0</v>
      </c>
      <c r="CC74" s="32">
        <f t="shared" si="24"/>
        <v>0</v>
      </c>
      <c r="CD74" s="32">
        <f t="shared" si="25"/>
        <v>0</v>
      </c>
      <c r="CE74" s="32">
        <f t="shared" si="26"/>
        <v>0</v>
      </c>
      <c r="CF74" s="32">
        <f t="shared" si="27"/>
        <v>0</v>
      </c>
      <c r="CG74" s="32">
        <f t="shared" si="28"/>
        <v>0</v>
      </c>
      <c r="CH74" s="32">
        <f t="shared" si="29"/>
        <v>0</v>
      </c>
      <c r="CI74" s="32">
        <f t="shared" si="30"/>
        <v>0</v>
      </c>
      <c r="CJ74" s="32">
        <f t="shared" si="31"/>
        <v>0</v>
      </c>
      <c r="CK74" s="22">
        <v>0</v>
      </c>
      <c r="CL74" s="22">
        <v>0</v>
      </c>
      <c r="CM74" s="22">
        <v>0</v>
      </c>
      <c r="CN74" s="22">
        <v>0</v>
      </c>
      <c r="CO74" s="22">
        <v>0</v>
      </c>
      <c r="CP74" s="19">
        <v>0</v>
      </c>
      <c r="CQ74" s="19">
        <v>0</v>
      </c>
      <c r="CR74" s="19">
        <v>1</v>
      </c>
      <c r="CS74" s="19">
        <v>0</v>
      </c>
      <c r="CT74" s="19">
        <v>0</v>
      </c>
      <c r="CU74" s="19">
        <v>0</v>
      </c>
      <c r="CV74" s="19">
        <v>0</v>
      </c>
      <c r="CW74">
        <v>75</v>
      </c>
      <c r="CX74">
        <v>8.33</v>
      </c>
      <c r="CY74">
        <v>0</v>
      </c>
      <c r="CZ74">
        <v>0</v>
      </c>
      <c r="DA74">
        <v>0</v>
      </c>
      <c r="DB74">
        <v>0</v>
      </c>
      <c r="DC74">
        <v>0</v>
      </c>
      <c r="DD74">
        <v>0</v>
      </c>
      <c r="DE74">
        <v>0</v>
      </c>
      <c r="DF74">
        <v>0</v>
      </c>
      <c r="DG74">
        <v>0</v>
      </c>
      <c r="DH74">
        <v>0</v>
      </c>
      <c r="DI74">
        <v>0</v>
      </c>
      <c r="DJ74">
        <v>0</v>
      </c>
      <c r="DK74">
        <v>0</v>
      </c>
      <c r="DL74">
        <v>0</v>
      </c>
      <c r="DM74">
        <v>0</v>
      </c>
      <c r="DN74">
        <v>0</v>
      </c>
      <c r="DO74">
        <v>0</v>
      </c>
      <c r="DP74">
        <v>0</v>
      </c>
      <c r="DQ74">
        <v>0</v>
      </c>
      <c r="DR74">
        <v>0</v>
      </c>
      <c r="DS74">
        <v>0</v>
      </c>
      <c r="DT74">
        <v>11</v>
      </c>
      <c r="DU74">
        <v>14</v>
      </c>
      <c r="DV74">
        <v>12</v>
      </c>
      <c r="DW74">
        <v>11</v>
      </c>
      <c r="DX74">
        <v>14</v>
      </c>
      <c r="DY74">
        <v>10</v>
      </c>
      <c r="DZ74">
        <v>3</v>
      </c>
      <c r="EA74">
        <v>0</v>
      </c>
      <c r="EB74" t="s">
        <v>763</v>
      </c>
      <c r="EC74">
        <v>162</v>
      </c>
      <c r="ED74">
        <v>266</v>
      </c>
      <c r="EE74">
        <v>284</v>
      </c>
      <c r="EF74">
        <v>6</v>
      </c>
      <c r="EG74">
        <v>167</v>
      </c>
      <c r="EH74" t="s">
        <v>839</v>
      </c>
      <c r="EI74" t="s">
        <v>988</v>
      </c>
      <c r="EJ74" t="s">
        <v>989</v>
      </c>
      <c r="EK74" t="s">
        <v>1245</v>
      </c>
      <c r="EL74" t="s">
        <v>1246</v>
      </c>
      <c r="EM74" t="s">
        <v>1207</v>
      </c>
      <c r="EN74" t="s">
        <v>1247</v>
      </c>
      <c r="EO74" t="s">
        <v>1248</v>
      </c>
      <c r="EP74" t="s">
        <v>128</v>
      </c>
      <c r="EQ74" t="s">
        <v>123</v>
      </c>
      <c r="ER74" t="s">
        <v>117</v>
      </c>
      <c r="ES74" t="s">
        <v>124</v>
      </c>
      <c r="ET74" t="s">
        <v>118</v>
      </c>
      <c r="EU74" t="s">
        <v>119</v>
      </c>
      <c r="EV74" t="s">
        <v>153</v>
      </c>
      <c r="EW74">
        <v>2013</v>
      </c>
      <c r="EX74">
        <v>54</v>
      </c>
      <c r="EY74">
        <v>2</v>
      </c>
      <c r="FA74">
        <v>10</v>
      </c>
      <c r="FB74" t="s">
        <v>1393</v>
      </c>
      <c r="FC74" t="s">
        <v>1394</v>
      </c>
      <c r="FD74" t="s">
        <v>1515</v>
      </c>
      <c r="FE74">
        <v>23813102</v>
      </c>
    </row>
    <row r="75" spans="1:161">
      <c r="A75" t="s">
        <v>475</v>
      </c>
      <c r="B75" t="s">
        <v>388</v>
      </c>
      <c r="C75" t="s">
        <v>589</v>
      </c>
      <c r="D75" t="s">
        <v>511</v>
      </c>
      <c r="E75">
        <v>2013</v>
      </c>
      <c r="G75" s="15" t="s">
        <v>130</v>
      </c>
      <c r="H75" s="15" t="s">
        <v>1627</v>
      </c>
      <c r="I75" s="16">
        <v>4</v>
      </c>
      <c r="J75" s="25">
        <v>0</v>
      </c>
      <c r="K75" s="25">
        <v>1</v>
      </c>
      <c r="L75" s="25">
        <v>1</v>
      </c>
      <c r="M75" s="11">
        <v>0</v>
      </c>
      <c r="N75" s="11">
        <v>0</v>
      </c>
      <c r="O75" s="11">
        <v>0</v>
      </c>
      <c r="P75" s="11">
        <v>1</v>
      </c>
      <c r="Q75" s="11">
        <v>1</v>
      </c>
      <c r="R75" s="11">
        <v>1</v>
      </c>
      <c r="S75" s="11">
        <v>0</v>
      </c>
      <c r="T75" s="11">
        <v>0</v>
      </c>
      <c r="U75" s="11">
        <v>0</v>
      </c>
      <c r="V75" s="11">
        <v>0</v>
      </c>
      <c r="W75" s="11">
        <v>0</v>
      </c>
      <c r="X75" s="11">
        <v>1</v>
      </c>
      <c r="Y75" s="11">
        <v>0</v>
      </c>
      <c r="Z75" s="11">
        <v>0</v>
      </c>
      <c r="AA75" s="11">
        <v>0</v>
      </c>
      <c r="AB75" s="11">
        <v>0</v>
      </c>
      <c r="AC75" s="11">
        <v>0</v>
      </c>
      <c r="AD75" s="11">
        <v>0</v>
      </c>
      <c r="AE75" s="11">
        <v>0</v>
      </c>
      <c r="AF75" s="11">
        <v>1</v>
      </c>
      <c r="AG75" s="11">
        <v>0</v>
      </c>
      <c r="AH75" s="11">
        <v>0</v>
      </c>
      <c r="AI75" s="11">
        <v>0</v>
      </c>
      <c r="AJ75" s="11">
        <v>0</v>
      </c>
      <c r="AK75" s="11">
        <v>0</v>
      </c>
      <c r="AL75" s="11">
        <v>0</v>
      </c>
      <c r="AM75" s="11">
        <v>0</v>
      </c>
      <c r="AN75" s="11">
        <v>0</v>
      </c>
      <c r="AO75" s="11">
        <v>0</v>
      </c>
      <c r="AP75" s="11">
        <v>0</v>
      </c>
      <c r="AQ75" s="11">
        <v>0</v>
      </c>
      <c r="AR75" s="11">
        <v>0</v>
      </c>
      <c r="AS75" s="11">
        <v>0</v>
      </c>
      <c r="AT75" s="11">
        <v>0</v>
      </c>
      <c r="AU75" s="11">
        <v>0</v>
      </c>
      <c r="AV75" s="11">
        <v>0</v>
      </c>
      <c r="AW75" s="11">
        <v>0</v>
      </c>
      <c r="AX75" s="11">
        <v>0</v>
      </c>
      <c r="AY75" s="11">
        <v>0</v>
      </c>
      <c r="AZ75" s="11">
        <v>0</v>
      </c>
      <c r="BA75" s="11">
        <v>0</v>
      </c>
      <c r="BB75" s="11">
        <v>0</v>
      </c>
      <c r="BC75" s="11">
        <v>1</v>
      </c>
      <c r="BD75" s="11">
        <v>0</v>
      </c>
      <c r="BE75" s="11">
        <v>0</v>
      </c>
      <c r="BF75" s="11">
        <v>0</v>
      </c>
      <c r="BG75" s="11">
        <v>0</v>
      </c>
      <c r="BH75" s="11">
        <v>0</v>
      </c>
      <c r="BI75" s="11">
        <v>0</v>
      </c>
      <c r="BJ75" s="11">
        <v>0</v>
      </c>
      <c r="BK75" s="11">
        <v>0</v>
      </c>
      <c r="BL75" s="11">
        <v>0</v>
      </c>
      <c r="BM75" s="11">
        <v>0</v>
      </c>
      <c r="BN75" s="11">
        <v>0</v>
      </c>
      <c r="BO75" s="11">
        <v>0</v>
      </c>
      <c r="BP75" s="11">
        <v>0</v>
      </c>
      <c r="BQ75" s="11">
        <v>0</v>
      </c>
      <c r="BR75" s="11">
        <v>0</v>
      </c>
      <c r="BS75" s="11">
        <v>0</v>
      </c>
      <c r="BT75" s="11">
        <v>0</v>
      </c>
      <c r="BU75" s="32">
        <f t="shared" si="16"/>
        <v>0</v>
      </c>
      <c r="BV75" s="32">
        <f t="shared" si="17"/>
        <v>0</v>
      </c>
      <c r="BW75" s="32">
        <f t="shared" si="18"/>
        <v>0</v>
      </c>
      <c r="BX75" s="32">
        <f t="shared" si="19"/>
        <v>0</v>
      </c>
      <c r="BY75" s="32">
        <f t="shared" si="20"/>
        <v>0</v>
      </c>
      <c r="BZ75" s="32">
        <f t="shared" si="21"/>
        <v>0</v>
      </c>
      <c r="CA75" s="32">
        <f t="shared" si="22"/>
        <v>0</v>
      </c>
      <c r="CB75" s="32">
        <f t="shared" si="23"/>
        <v>0</v>
      </c>
      <c r="CC75" s="32">
        <f t="shared" si="24"/>
        <v>0</v>
      </c>
      <c r="CD75" s="32">
        <f t="shared" si="25"/>
        <v>0</v>
      </c>
      <c r="CE75" s="32">
        <f t="shared" si="26"/>
        <v>0</v>
      </c>
      <c r="CF75" s="32">
        <f t="shared" si="27"/>
        <v>0</v>
      </c>
      <c r="CG75" s="32">
        <f t="shared" si="28"/>
        <v>0</v>
      </c>
      <c r="CH75" s="32">
        <f t="shared" si="29"/>
        <v>0</v>
      </c>
      <c r="CI75" s="32">
        <f t="shared" si="30"/>
        <v>0</v>
      </c>
      <c r="CJ75" s="32">
        <f t="shared" si="31"/>
        <v>0</v>
      </c>
      <c r="CK75" s="22">
        <v>0</v>
      </c>
      <c r="CL75" s="22">
        <v>0</v>
      </c>
      <c r="CM75" s="22">
        <v>0</v>
      </c>
      <c r="CN75" s="22">
        <v>0</v>
      </c>
      <c r="CO75" s="22">
        <v>0</v>
      </c>
      <c r="CP75" s="19">
        <v>0</v>
      </c>
      <c r="CQ75" s="19">
        <v>0</v>
      </c>
      <c r="CR75" s="19">
        <v>1</v>
      </c>
      <c r="CS75" s="19">
        <v>0</v>
      </c>
      <c r="CT75" s="19">
        <v>0</v>
      </c>
      <c r="CU75" s="19">
        <v>0</v>
      </c>
      <c r="CV75" s="19">
        <v>0</v>
      </c>
      <c r="CW75">
        <v>21</v>
      </c>
      <c r="CX75">
        <v>2.33</v>
      </c>
      <c r="CY75">
        <v>0</v>
      </c>
      <c r="CZ75">
        <v>0</v>
      </c>
      <c r="DA75">
        <v>0</v>
      </c>
      <c r="DB75">
        <v>0</v>
      </c>
      <c r="DC75">
        <v>0</v>
      </c>
      <c r="DD75">
        <v>0</v>
      </c>
      <c r="DE75">
        <v>0</v>
      </c>
      <c r="DF75">
        <v>0</v>
      </c>
      <c r="DG75">
        <v>0</v>
      </c>
      <c r="DH75">
        <v>0</v>
      </c>
      <c r="DI75">
        <v>0</v>
      </c>
      <c r="DJ75">
        <v>0</v>
      </c>
      <c r="DK75">
        <v>0</v>
      </c>
      <c r="DL75">
        <v>0</v>
      </c>
      <c r="DM75">
        <v>0</v>
      </c>
      <c r="DN75">
        <v>0</v>
      </c>
      <c r="DO75">
        <v>0</v>
      </c>
      <c r="DP75">
        <v>0</v>
      </c>
      <c r="DQ75">
        <v>1</v>
      </c>
      <c r="DR75">
        <v>0</v>
      </c>
      <c r="DS75">
        <v>0</v>
      </c>
      <c r="DT75">
        <v>5</v>
      </c>
      <c r="DU75">
        <v>5</v>
      </c>
      <c r="DV75">
        <v>0</v>
      </c>
      <c r="DW75">
        <v>6</v>
      </c>
      <c r="DX75">
        <v>1</v>
      </c>
      <c r="DY75">
        <v>1</v>
      </c>
      <c r="DZ75">
        <v>2</v>
      </c>
      <c r="EA75">
        <v>0</v>
      </c>
      <c r="EB75" t="s">
        <v>764</v>
      </c>
      <c r="EC75">
        <v>198</v>
      </c>
      <c r="ED75">
        <v>179</v>
      </c>
      <c r="EE75">
        <v>189</v>
      </c>
      <c r="EF75">
        <v>1</v>
      </c>
      <c r="EG75">
        <v>64</v>
      </c>
      <c r="EH75" t="s">
        <v>840</v>
      </c>
      <c r="EI75" t="s">
        <v>990</v>
      </c>
      <c r="EJ75" t="s">
        <v>991</v>
      </c>
      <c r="EK75" t="s">
        <v>1249</v>
      </c>
      <c r="EL75" t="s">
        <v>1250</v>
      </c>
      <c r="EM75" t="s">
        <v>131</v>
      </c>
      <c r="EP75" t="s">
        <v>1298</v>
      </c>
      <c r="EQ75" t="s">
        <v>1299</v>
      </c>
      <c r="ER75" t="s">
        <v>1334</v>
      </c>
      <c r="ES75" t="s">
        <v>1335</v>
      </c>
      <c r="ET75" t="s">
        <v>1380</v>
      </c>
      <c r="EU75" t="s">
        <v>1381</v>
      </c>
      <c r="EV75" t="s">
        <v>153</v>
      </c>
      <c r="EW75">
        <v>2013</v>
      </c>
      <c r="EX75">
        <v>13</v>
      </c>
      <c r="EY75">
        <v>3</v>
      </c>
      <c r="FA75">
        <v>12</v>
      </c>
      <c r="FB75" t="s">
        <v>1420</v>
      </c>
      <c r="FC75" t="s">
        <v>1421</v>
      </c>
      <c r="FD75" t="s">
        <v>1516</v>
      </c>
      <c r="FE75">
        <v>23137057</v>
      </c>
    </row>
    <row r="76" spans="1:161">
      <c r="A76" t="s">
        <v>476</v>
      </c>
      <c r="B76" t="s">
        <v>389</v>
      </c>
      <c r="C76" t="s">
        <v>590</v>
      </c>
      <c r="D76" t="s">
        <v>116</v>
      </c>
      <c r="E76">
        <v>2012</v>
      </c>
      <c r="F76" t="s">
        <v>677</v>
      </c>
      <c r="G76" s="15" t="s">
        <v>1555</v>
      </c>
      <c r="H76" s="15" t="s">
        <v>1538</v>
      </c>
      <c r="I76" s="16">
        <v>7</v>
      </c>
      <c r="J76" s="25">
        <v>0</v>
      </c>
      <c r="K76" s="25">
        <v>1</v>
      </c>
      <c r="L76" s="25">
        <v>1</v>
      </c>
      <c r="M76" s="11">
        <v>0</v>
      </c>
      <c r="N76" s="11">
        <v>0</v>
      </c>
      <c r="O76" s="11">
        <v>0</v>
      </c>
      <c r="P76" s="11">
        <v>0</v>
      </c>
      <c r="Q76" s="11">
        <v>0</v>
      </c>
      <c r="R76" s="11">
        <v>0</v>
      </c>
      <c r="S76" s="11">
        <v>0</v>
      </c>
      <c r="T76" s="11">
        <v>0</v>
      </c>
      <c r="U76" s="11">
        <v>0</v>
      </c>
      <c r="V76" s="11">
        <v>0</v>
      </c>
      <c r="W76" s="11">
        <v>0</v>
      </c>
      <c r="X76" s="11">
        <v>0</v>
      </c>
      <c r="Y76" s="11">
        <v>0</v>
      </c>
      <c r="Z76" s="11">
        <v>1</v>
      </c>
      <c r="AA76" s="11">
        <v>0</v>
      </c>
      <c r="AB76" s="11">
        <v>0</v>
      </c>
      <c r="AC76" s="11">
        <v>0</v>
      </c>
      <c r="AD76" s="11">
        <v>0</v>
      </c>
      <c r="AE76" s="11">
        <v>0</v>
      </c>
      <c r="AF76" s="11">
        <v>0</v>
      </c>
      <c r="AG76" s="11">
        <v>0</v>
      </c>
      <c r="AH76" s="11">
        <v>0</v>
      </c>
      <c r="AI76" s="11">
        <v>0</v>
      </c>
      <c r="AJ76" s="11">
        <v>1</v>
      </c>
      <c r="AK76" s="11">
        <v>0</v>
      </c>
      <c r="AL76" s="11">
        <v>0</v>
      </c>
      <c r="AM76" s="11">
        <v>0</v>
      </c>
      <c r="AN76" s="11">
        <v>0</v>
      </c>
      <c r="AO76" s="11">
        <v>0</v>
      </c>
      <c r="AP76" s="11">
        <v>0</v>
      </c>
      <c r="AQ76" s="11">
        <v>0</v>
      </c>
      <c r="AR76" s="11">
        <v>0</v>
      </c>
      <c r="AS76" s="11">
        <v>0</v>
      </c>
      <c r="AT76" s="11">
        <v>0</v>
      </c>
      <c r="AU76" s="11">
        <v>0</v>
      </c>
      <c r="AV76" s="11">
        <v>0</v>
      </c>
      <c r="AW76" s="11">
        <v>0</v>
      </c>
      <c r="AX76" s="11">
        <v>0</v>
      </c>
      <c r="AY76" s="11">
        <v>1</v>
      </c>
      <c r="AZ76" s="11">
        <v>0</v>
      </c>
      <c r="BA76" s="11">
        <v>0</v>
      </c>
      <c r="BB76" s="11">
        <v>0</v>
      </c>
      <c r="BC76" s="11">
        <v>0</v>
      </c>
      <c r="BD76" s="11">
        <v>0</v>
      </c>
      <c r="BE76" s="11">
        <v>0</v>
      </c>
      <c r="BF76" s="11">
        <v>0</v>
      </c>
      <c r="BG76" s="11">
        <v>0</v>
      </c>
      <c r="BH76" s="11">
        <v>0</v>
      </c>
      <c r="BI76" s="11">
        <v>0</v>
      </c>
      <c r="BJ76" s="11">
        <v>0</v>
      </c>
      <c r="BK76" s="11">
        <v>0</v>
      </c>
      <c r="BL76" s="11">
        <v>0</v>
      </c>
      <c r="BM76" s="11">
        <v>0</v>
      </c>
      <c r="BN76" s="11">
        <v>0</v>
      </c>
      <c r="BO76" s="11">
        <v>1</v>
      </c>
      <c r="BP76" s="11">
        <v>0</v>
      </c>
      <c r="BQ76" s="11">
        <v>1</v>
      </c>
      <c r="BR76" s="11">
        <v>0</v>
      </c>
      <c r="BS76" s="11">
        <v>0</v>
      </c>
      <c r="BT76" s="11">
        <v>0</v>
      </c>
      <c r="BU76" s="32">
        <f t="shared" si="16"/>
        <v>0</v>
      </c>
      <c r="BV76" s="32">
        <f t="shared" si="17"/>
        <v>0</v>
      </c>
      <c r="BW76" s="32">
        <f t="shared" si="18"/>
        <v>0</v>
      </c>
      <c r="BX76" s="32">
        <f t="shared" si="19"/>
        <v>0</v>
      </c>
      <c r="BY76" s="32">
        <f t="shared" si="20"/>
        <v>0</v>
      </c>
      <c r="BZ76" s="32">
        <f t="shared" si="21"/>
        <v>0</v>
      </c>
      <c r="CA76" s="32">
        <f t="shared" si="22"/>
        <v>0</v>
      </c>
      <c r="CB76" s="32">
        <f t="shared" si="23"/>
        <v>0</v>
      </c>
      <c r="CC76" s="32">
        <f t="shared" si="24"/>
        <v>0</v>
      </c>
      <c r="CD76" s="32">
        <f t="shared" si="25"/>
        <v>0</v>
      </c>
      <c r="CE76" s="32">
        <f t="shared" si="26"/>
        <v>0</v>
      </c>
      <c r="CF76" s="32">
        <f t="shared" si="27"/>
        <v>0</v>
      </c>
      <c r="CG76" s="32">
        <f t="shared" si="28"/>
        <v>0</v>
      </c>
      <c r="CH76" s="32">
        <f t="shared" si="29"/>
        <v>0</v>
      </c>
      <c r="CI76" s="32">
        <f t="shared" si="30"/>
        <v>0</v>
      </c>
      <c r="CJ76" s="32">
        <f t="shared" si="31"/>
        <v>0</v>
      </c>
      <c r="CK76" s="22">
        <v>0</v>
      </c>
      <c r="CL76" s="22">
        <v>0</v>
      </c>
      <c r="CM76" s="22">
        <v>0</v>
      </c>
      <c r="CN76" s="22">
        <v>0</v>
      </c>
      <c r="CO76" s="22">
        <v>0</v>
      </c>
      <c r="CP76" s="19">
        <v>1</v>
      </c>
      <c r="CQ76" s="19">
        <v>0</v>
      </c>
      <c r="CR76" s="19">
        <v>1</v>
      </c>
      <c r="CS76" s="19">
        <v>0</v>
      </c>
      <c r="CT76" s="19">
        <v>0</v>
      </c>
      <c r="CU76" s="19">
        <v>0</v>
      </c>
      <c r="CV76" s="19">
        <v>0</v>
      </c>
      <c r="CW76">
        <v>46</v>
      </c>
      <c r="CX76">
        <v>4.5999999999999996</v>
      </c>
      <c r="CY76">
        <v>0</v>
      </c>
      <c r="CZ76">
        <v>0</v>
      </c>
      <c r="DA76">
        <v>0</v>
      </c>
      <c r="DB76">
        <v>0</v>
      </c>
      <c r="DC76">
        <v>0</v>
      </c>
      <c r="DD76">
        <v>0</v>
      </c>
      <c r="DE76">
        <v>0</v>
      </c>
      <c r="DF76">
        <v>0</v>
      </c>
      <c r="DG76">
        <v>0</v>
      </c>
      <c r="DH76">
        <v>0</v>
      </c>
      <c r="DI76">
        <v>0</v>
      </c>
      <c r="DJ76">
        <v>0</v>
      </c>
      <c r="DK76">
        <v>0</v>
      </c>
      <c r="DL76">
        <v>0</v>
      </c>
      <c r="DM76">
        <v>0</v>
      </c>
      <c r="DN76">
        <v>0</v>
      </c>
      <c r="DO76">
        <v>0</v>
      </c>
      <c r="DP76">
        <v>0</v>
      </c>
      <c r="DQ76">
        <v>0</v>
      </c>
      <c r="DR76">
        <v>0</v>
      </c>
      <c r="DS76">
        <v>9</v>
      </c>
      <c r="DT76">
        <v>12</v>
      </c>
      <c r="DU76">
        <v>8</v>
      </c>
      <c r="DV76">
        <v>4</v>
      </c>
      <c r="DW76">
        <v>2</v>
      </c>
      <c r="DX76">
        <v>3</v>
      </c>
      <c r="DY76">
        <v>2</v>
      </c>
      <c r="DZ76">
        <v>6</v>
      </c>
      <c r="EA76">
        <v>0</v>
      </c>
      <c r="EB76" t="s">
        <v>766</v>
      </c>
      <c r="EC76">
        <v>106</v>
      </c>
      <c r="ED76">
        <v>46</v>
      </c>
      <c r="EE76">
        <v>47</v>
      </c>
      <c r="EF76">
        <v>1</v>
      </c>
      <c r="EG76">
        <v>33</v>
      </c>
      <c r="EH76" t="s">
        <v>841</v>
      </c>
      <c r="EI76" t="s">
        <v>992</v>
      </c>
      <c r="EJ76" t="s">
        <v>993</v>
      </c>
      <c r="EK76" t="s">
        <v>1251</v>
      </c>
      <c r="EL76" t="s">
        <v>1252</v>
      </c>
      <c r="EM76" t="s">
        <v>1207</v>
      </c>
      <c r="EN76" t="s">
        <v>1253</v>
      </c>
      <c r="EO76" t="s">
        <v>1254</v>
      </c>
      <c r="EP76" t="s">
        <v>128</v>
      </c>
      <c r="EQ76" t="s">
        <v>123</v>
      </c>
      <c r="ER76" t="s">
        <v>117</v>
      </c>
      <c r="ES76" t="s">
        <v>124</v>
      </c>
      <c r="ET76" t="s">
        <v>118</v>
      </c>
      <c r="EU76" t="s">
        <v>119</v>
      </c>
      <c r="EV76" t="s">
        <v>133</v>
      </c>
      <c r="EW76">
        <v>2012</v>
      </c>
      <c r="EX76">
        <v>53</v>
      </c>
      <c r="EY76">
        <v>2</v>
      </c>
    </row>
    <row r="77" spans="1:161">
      <c r="A77" t="s">
        <v>477</v>
      </c>
      <c r="B77" t="s">
        <v>390</v>
      </c>
      <c r="C77" t="s">
        <v>591</v>
      </c>
      <c r="D77" t="s">
        <v>136</v>
      </c>
      <c r="E77">
        <v>2012</v>
      </c>
      <c r="F77" t="s">
        <v>678</v>
      </c>
      <c r="G77" s="15" t="s">
        <v>1555</v>
      </c>
      <c r="H77" s="15" t="s">
        <v>1538</v>
      </c>
      <c r="I77" s="16">
        <v>7</v>
      </c>
      <c r="J77" s="25">
        <v>1</v>
      </c>
      <c r="K77" s="25">
        <v>1</v>
      </c>
      <c r="L77" s="25">
        <v>1</v>
      </c>
      <c r="M77" s="11">
        <v>0</v>
      </c>
      <c r="N77" s="11">
        <v>0</v>
      </c>
      <c r="O77" s="11">
        <v>0</v>
      </c>
      <c r="P77" s="11">
        <v>0</v>
      </c>
      <c r="Q77" s="11">
        <v>1</v>
      </c>
      <c r="R77" s="11">
        <v>0</v>
      </c>
      <c r="S77" s="11">
        <v>0</v>
      </c>
      <c r="T77" s="11">
        <v>0</v>
      </c>
      <c r="U77" s="11">
        <v>0</v>
      </c>
      <c r="V77" s="11">
        <v>1</v>
      </c>
      <c r="W77" s="11">
        <v>0</v>
      </c>
      <c r="X77" s="11">
        <v>0</v>
      </c>
      <c r="Y77" s="11">
        <v>0</v>
      </c>
      <c r="Z77" s="11">
        <v>1</v>
      </c>
      <c r="AA77" s="11">
        <v>0</v>
      </c>
      <c r="AB77" s="11">
        <v>0</v>
      </c>
      <c r="AC77" s="11">
        <v>0</v>
      </c>
      <c r="AD77" s="11">
        <v>1</v>
      </c>
      <c r="AE77" s="11">
        <v>0</v>
      </c>
      <c r="AF77" s="11">
        <v>0</v>
      </c>
      <c r="AG77" s="11">
        <v>0</v>
      </c>
      <c r="AH77" s="11">
        <v>0</v>
      </c>
      <c r="AI77" s="11">
        <v>0</v>
      </c>
      <c r="AJ77" s="11">
        <v>0</v>
      </c>
      <c r="AK77" s="11">
        <v>0</v>
      </c>
      <c r="AL77" s="11">
        <v>0</v>
      </c>
      <c r="AM77" s="11">
        <v>1</v>
      </c>
      <c r="AN77" s="11">
        <v>0</v>
      </c>
      <c r="AO77" s="11">
        <v>0</v>
      </c>
      <c r="AP77" s="11">
        <v>0</v>
      </c>
      <c r="AQ77" s="11">
        <v>0</v>
      </c>
      <c r="AR77" s="11">
        <v>0</v>
      </c>
      <c r="AS77" s="11">
        <v>0</v>
      </c>
      <c r="AT77" s="11">
        <v>1</v>
      </c>
      <c r="AU77" s="11">
        <v>0</v>
      </c>
      <c r="AV77" s="11">
        <v>1</v>
      </c>
      <c r="AW77" s="11">
        <v>0</v>
      </c>
      <c r="AX77" s="11">
        <v>0</v>
      </c>
      <c r="AY77" s="11">
        <v>0</v>
      </c>
      <c r="AZ77" s="11">
        <v>1</v>
      </c>
      <c r="BA77" s="11">
        <v>0</v>
      </c>
      <c r="BB77" s="11">
        <v>0</v>
      </c>
      <c r="BC77" s="11">
        <v>0</v>
      </c>
      <c r="BD77" s="11">
        <v>0</v>
      </c>
      <c r="BE77" s="11">
        <v>0</v>
      </c>
      <c r="BF77" s="11">
        <v>0</v>
      </c>
      <c r="BG77" s="11">
        <v>0</v>
      </c>
      <c r="BH77" s="11">
        <v>0</v>
      </c>
      <c r="BI77" s="11">
        <v>0</v>
      </c>
      <c r="BJ77" s="11">
        <v>0</v>
      </c>
      <c r="BK77" s="11">
        <v>0</v>
      </c>
      <c r="BL77" s="11">
        <v>0</v>
      </c>
      <c r="BM77" s="11">
        <v>0</v>
      </c>
      <c r="BN77" s="11">
        <v>0</v>
      </c>
      <c r="BO77" s="11">
        <v>0</v>
      </c>
      <c r="BP77" s="11">
        <v>0</v>
      </c>
      <c r="BQ77" s="11">
        <v>0</v>
      </c>
      <c r="BR77" s="11">
        <v>0</v>
      </c>
      <c r="BS77" s="11">
        <v>0</v>
      </c>
      <c r="BT77" s="11">
        <v>0</v>
      </c>
      <c r="BU77" s="32">
        <f t="shared" si="16"/>
        <v>0</v>
      </c>
      <c r="BV77" s="32">
        <f t="shared" si="17"/>
        <v>0</v>
      </c>
      <c r="BW77" s="32">
        <f t="shared" si="18"/>
        <v>0</v>
      </c>
      <c r="BX77" s="32">
        <f t="shared" si="19"/>
        <v>0</v>
      </c>
      <c r="BY77" s="32">
        <f t="shared" si="20"/>
        <v>0</v>
      </c>
      <c r="BZ77" s="32">
        <f t="shared" si="21"/>
        <v>0</v>
      </c>
      <c r="CA77" s="32">
        <f t="shared" si="22"/>
        <v>0</v>
      </c>
      <c r="CB77" s="32">
        <f t="shared" si="23"/>
        <v>0</v>
      </c>
      <c r="CC77" s="32">
        <f t="shared" si="24"/>
        <v>0</v>
      </c>
      <c r="CD77" s="32">
        <f t="shared" si="25"/>
        <v>0</v>
      </c>
      <c r="CE77" s="32">
        <f t="shared" si="26"/>
        <v>0</v>
      </c>
      <c r="CF77" s="32">
        <f t="shared" si="27"/>
        <v>0</v>
      </c>
      <c r="CG77" s="32">
        <f t="shared" si="28"/>
        <v>0</v>
      </c>
      <c r="CH77" s="32">
        <f t="shared" si="29"/>
        <v>0</v>
      </c>
      <c r="CI77" s="32">
        <f t="shared" si="30"/>
        <v>0</v>
      </c>
      <c r="CJ77" s="32">
        <f t="shared" si="31"/>
        <v>0</v>
      </c>
      <c r="CK77" s="22">
        <v>0</v>
      </c>
      <c r="CL77" s="22">
        <v>0</v>
      </c>
      <c r="CM77" s="22">
        <v>0</v>
      </c>
      <c r="CN77" s="22">
        <v>0</v>
      </c>
      <c r="CO77" s="22">
        <v>0</v>
      </c>
      <c r="CP77" s="19">
        <v>0</v>
      </c>
      <c r="CQ77" s="19">
        <v>0</v>
      </c>
      <c r="CR77" s="19">
        <v>1</v>
      </c>
      <c r="CS77" s="19">
        <v>0</v>
      </c>
      <c r="CT77" s="19">
        <v>0</v>
      </c>
      <c r="CU77" s="19">
        <v>0</v>
      </c>
      <c r="CV77" s="19">
        <v>0</v>
      </c>
      <c r="CW77">
        <v>9</v>
      </c>
      <c r="CX77">
        <v>0.82</v>
      </c>
      <c r="CY77">
        <v>0</v>
      </c>
      <c r="CZ77">
        <v>0</v>
      </c>
      <c r="DA77">
        <v>0</v>
      </c>
      <c r="DB77">
        <v>0</v>
      </c>
      <c r="DC77">
        <v>0</v>
      </c>
      <c r="DD77">
        <v>0</v>
      </c>
      <c r="DE77">
        <v>0</v>
      </c>
      <c r="DF77">
        <v>0</v>
      </c>
      <c r="DG77">
        <v>0</v>
      </c>
      <c r="DH77">
        <v>0</v>
      </c>
      <c r="DI77">
        <v>0</v>
      </c>
      <c r="DJ77">
        <v>0</v>
      </c>
      <c r="DK77">
        <v>0</v>
      </c>
      <c r="DL77">
        <v>0</v>
      </c>
      <c r="DM77">
        <v>0</v>
      </c>
      <c r="DN77">
        <v>0</v>
      </c>
      <c r="DO77">
        <v>0</v>
      </c>
      <c r="DP77">
        <v>0</v>
      </c>
      <c r="DQ77">
        <v>0</v>
      </c>
      <c r="DR77">
        <v>0</v>
      </c>
      <c r="DS77">
        <v>2</v>
      </c>
      <c r="DT77">
        <v>3</v>
      </c>
      <c r="DU77">
        <v>1</v>
      </c>
      <c r="DV77">
        <v>0</v>
      </c>
      <c r="DW77">
        <v>0</v>
      </c>
      <c r="DX77">
        <v>2</v>
      </c>
      <c r="DY77">
        <v>0</v>
      </c>
      <c r="DZ77">
        <v>1</v>
      </c>
      <c r="EA77">
        <v>0</v>
      </c>
      <c r="EB77" t="s">
        <v>767</v>
      </c>
      <c r="EC77">
        <v>225</v>
      </c>
      <c r="ED77">
        <v>309</v>
      </c>
      <c r="EE77">
        <v>354</v>
      </c>
      <c r="EF77">
        <v>8</v>
      </c>
      <c r="EG77">
        <v>186</v>
      </c>
      <c r="EH77" t="s">
        <v>842</v>
      </c>
      <c r="EI77" t="s">
        <v>994</v>
      </c>
      <c r="EJ77" t="s">
        <v>995</v>
      </c>
      <c r="EK77" t="s">
        <v>1255</v>
      </c>
      <c r="EL77" t="s">
        <v>1252</v>
      </c>
      <c r="EM77" t="s">
        <v>1207</v>
      </c>
      <c r="EP77" t="s">
        <v>137</v>
      </c>
      <c r="EQ77" t="s">
        <v>127</v>
      </c>
      <c r="ER77" t="s">
        <v>138</v>
      </c>
      <c r="ES77" t="s">
        <v>139</v>
      </c>
      <c r="ET77" t="s">
        <v>140</v>
      </c>
      <c r="EU77" t="s">
        <v>141</v>
      </c>
      <c r="EV77" t="s">
        <v>120</v>
      </c>
      <c r="EW77">
        <v>2012</v>
      </c>
      <c r="EX77">
        <v>63</v>
      </c>
      <c r="EY77">
        <v>2</v>
      </c>
      <c r="FA77">
        <v>7</v>
      </c>
      <c r="FB77" t="s">
        <v>1422</v>
      </c>
      <c r="FC77" t="s">
        <v>1422</v>
      </c>
      <c r="FD77" t="s">
        <v>1517</v>
      </c>
      <c r="FE77">
        <v>22247595</v>
      </c>
    </row>
    <row r="78" spans="1:161">
      <c r="A78" t="s">
        <v>478</v>
      </c>
      <c r="B78" t="s">
        <v>391</v>
      </c>
      <c r="C78" t="s">
        <v>592</v>
      </c>
      <c r="D78" t="s">
        <v>513</v>
      </c>
      <c r="E78">
        <v>2011</v>
      </c>
      <c r="F78" t="s">
        <v>679</v>
      </c>
      <c r="G78" s="15" t="e">
        <v>#VALUE!</v>
      </c>
      <c r="H78" s="15" t="e">
        <v>#VALUE!</v>
      </c>
      <c r="I78" s="16">
        <v>1</v>
      </c>
      <c r="J78" s="25">
        <v>0</v>
      </c>
      <c r="K78" s="25">
        <v>1</v>
      </c>
      <c r="L78" s="25">
        <v>0</v>
      </c>
      <c r="M78" s="11">
        <v>0</v>
      </c>
      <c r="N78" s="11">
        <v>1</v>
      </c>
      <c r="O78" s="11">
        <v>0</v>
      </c>
      <c r="P78" s="11">
        <v>0</v>
      </c>
      <c r="Q78" s="11">
        <v>1</v>
      </c>
      <c r="R78" s="11">
        <v>0</v>
      </c>
      <c r="S78" s="11">
        <v>0</v>
      </c>
      <c r="T78" s="11">
        <v>0</v>
      </c>
      <c r="U78" s="11">
        <v>0</v>
      </c>
      <c r="V78" s="11">
        <v>0</v>
      </c>
      <c r="W78" s="11">
        <v>0</v>
      </c>
      <c r="X78" s="11">
        <v>0</v>
      </c>
      <c r="Y78" s="11">
        <v>0</v>
      </c>
      <c r="Z78" s="11">
        <v>0</v>
      </c>
      <c r="AA78" s="11">
        <v>0</v>
      </c>
      <c r="AB78" s="11">
        <v>0</v>
      </c>
      <c r="AC78" s="11">
        <v>0</v>
      </c>
      <c r="AD78" s="11">
        <v>0</v>
      </c>
      <c r="AE78" s="11">
        <v>0</v>
      </c>
      <c r="AF78" s="11">
        <v>0</v>
      </c>
      <c r="AG78" s="11">
        <v>0</v>
      </c>
      <c r="AH78" s="11">
        <v>0</v>
      </c>
      <c r="AI78" s="11">
        <v>0</v>
      </c>
      <c r="AJ78" s="11">
        <v>0</v>
      </c>
      <c r="AK78" s="11">
        <v>0</v>
      </c>
      <c r="AL78" s="11">
        <v>0</v>
      </c>
      <c r="AM78" s="11">
        <v>0</v>
      </c>
      <c r="AN78" s="11">
        <v>0</v>
      </c>
      <c r="AO78" s="11">
        <v>0</v>
      </c>
      <c r="AP78" s="11">
        <v>0</v>
      </c>
      <c r="AQ78" s="11">
        <v>0</v>
      </c>
      <c r="AR78" s="11">
        <v>1</v>
      </c>
      <c r="AS78" s="11">
        <v>0</v>
      </c>
      <c r="AT78" s="11">
        <v>0</v>
      </c>
      <c r="AU78" s="11">
        <v>1</v>
      </c>
      <c r="AV78" s="11">
        <v>1</v>
      </c>
      <c r="AW78" s="11">
        <v>0</v>
      </c>
      <c r="AX78" s="11">
        <v>0</v>
      </c>
      <c r="AY78" s="11">
        <v>0</v>
      </c>
      <c r="AZ78" s="11">
        <v>0</v>
      </c>
      <c r="BA78" s="11">
        <v>0</v>
      </c>
      <c r="BB78" s="11">
        <v>0</v>
      </c>
      <c r="BC78" s="11">
        <v>0</v>
      </c>
      <c r="BD78" s="11">
        <v>0</v>
      </c>
      <c r="BE78" s="11">
        <v>0</v>
      </c>
      <c r="BF78" s="11">
        <v>0</v>
      </c>
      <c r="BG78" s="11">
        <v>0</v>
      </c>
      <c r="BH78" s="11">
        <v>0</v>
      </c>
      <c r="BI78" s="11">
        <v>0</v>
      </c>
      <c r="BJ78" s="11">
        <v>0</v>
      </c>
      <c r="BK78" s="11">
        <v>0</v>
      </c>
      <c r="BL78" s="11">
        <v>0</v>
      </c>
      <c r="BM78" s="11">
        <v>0</v>
      </c>
      <c r="BN78" s="11">
        <v>0</v>
      </c>
      <c r="BO78" s="11">
        <v>0</v>
      </c>
      <c r="BP78" s="11">
        <v>0</v>
      </c>
      <c r="BQ78" s="11">
        <v>0</v>
      </c>
      <c r="BR78" s="11">
        <v>0</v>
      </c>
      <c r="BS78" s="11">
        <v>0</v>
      </c>
      <c r="BT78" s="11">
        <v>0</v>
      </c>
      <c r="BU78" s="32">
        <f>IF(OR(ISNUMBER( SEARCH("hydroxymelatonin",#REF!)), ISNUMBER( SEARCH("hydroxymelatonin",#REF!))),1,0)</f>
        <v>0</v>
      </c>
      <c r="BV78" s="32">
        <f>IF(OR(ISNUMBER( SEARCH("3-OHM",#REF!)),ISNUMBER( SEARCH("3-OHM",#REF!)),ISNUMBER( SEARCH("3-hydroxymelatonin",#REF!)), ISNUMBER( SEARCH("3-hydroxymelatonin",#REF!))),1,0)</f>
        <v>0</v>
      </c>
      <c r="BW78" s="32">
        <f>IF(OR(ISNUMBER( SEARCH("2-OHM",#REF!)),ISNUMBER( SEARCH("2-OHM",#REF!)),ISNUMBER( SEARCH("2-hydroxymelatonin",#REF!)), ISNUMBER( SEARCH("2-hydroxymelatonin",#REF!))),1,0)</f>
        <v>0</v>
      </c>
      <c r="BX78" s="32">
        <f>IF(OR(ISNUMBER( SEARCH("6-OHM",#REF!)),ISNUMBER( SEARCH("6-OHM",#REF!)),ISNUMBER( SEARCH("6-hydroxymelatonin",#REF!)), ISNUMBER( SEARCH("6-hydroxymelatonin",#REF!))),1,0)</f>
        <v>0</v>
      </c>
      <c r="BY78" s="32">
        <f>IF(OR(ISNUMBER( SEARCH("4-OHM",#REF!)),ISNUMBER( SEARCH("4-OHM",#REF!)),ISNUMBER( SEARCH("4-hydroxymelatonin",#REF!)), ISNUMBER( SEARCH("4-hydroxymelatonin",#REF!))),1,0)</f>
        <v>0</v>
      </c>
      <c r="BZ78" s="32">
        <f>IF(OR(ISNUMBER( SEARCH("cyclic hydroxymelatonin",#REF!)),ISNUMBER( SEARCH("cyclic hydroxmelatonin",#REF!)),ISNUMBER( SEARCH("cyclic 3-hydroxymelatonin",#REF!)), ISNUMBER( SEARCH("cyclic 3-hydroxymelatonin",#REF!))),1,0)</f>
        <v>0</v>
      </c>
      <c r="CA78" s="32">
        <f>IF(OR(ISNUMBER( SEARCH("melatonin glucoronate",#REF!)), ISNUMBER( SEARCH("melatonin glucoronate",#REF!))),1,0)</f>
        <v>0</v>
      </c>
      <c r="CB78" s="32">
        <f>IF(OR(ISNUMBER( SEARCH("AMIO",#REF!)),ISNUMBER( SEARCH("AMIO",#REF!)), ISNUMBER( SEARCH("2-acetamidoethyl-5methoxyindolin-2-one",#REF!)), ISNUMBER( SEARCH("2-acetamidoethyl-5methoxyindolin-2-one",#REF!))),1,0)</f>
        <v>0</v>
      </c>
      <c r="CC78" s="32">
        <f>IF(OR(ISNUMBER( SEARCH("AMK",#REF!)),ISNUMBER( SEARCH("AMK",#REF!)), ISNUMBER( SEARCH("N-acetyl-5-methoxykynuramine",#REF!)), ISNUMBER( SEARCH("N-acetyl-5-methoxykynuramine",#REF!))),1,0)</f>
        <v>0</v>
      </c>
      <c r="CD78" s="32">
        <f>IF(OR(ISNUMBER( SEARCH("AFMK",#REF!)),ISNUMBER( SEARCH("AFMK",#REF!)), ISNUMBER( SEARCH("N1-acetyl-N2-formyl-5-methoxykynuramine",#REF!)), ISNUMBER( SEARCH("N1-acetyl-N2-formyl-5-methoxykynuramine",#REF!))),1,0)</f>
        <v>0</v>
      </c>
      <c r="CE78" s="32">
        <f>IF(OR(ISNUMBER( SEARCH("2,3-dihydroxymelatonin",#REF!)), ISNUMBER( SEARCH("2,3-dihydroxymelatonin",#REF!))),1,0)</f>
        <v>0</v>
      </c>
      <c r="CF78" s="32">
        <f>IF(OR(ISNUMBER( SEARCH("5-MIAA",#REF!)),ISNUMBER( SEARCH("5-MIAA",#REF!)), ISNUMBER( SEARCH("5-methoxyindole-3-acetic acid",#REF!)), ISNUMBER( SEARCH("5-methoxyindole-3-acetic acid",#REF!))),1,0)</f>
        <v>0</v>
      </c>
      <c r="CG78" s="32">
        <f>IF(OR(ISNUMBER( SEARCH("5-ML",#REF!)),ISNUMBER( SEARCH("5-ML",#REF!)), ISNUMBER( SEARCH("5-methoxytryptophol",#REF!)), ISNUMBER( SEARCH("5-methoxytryptophol",#REF!))),1,0)</f>
        <v>0</v>
      </c>
      <c r="CH78" s="32">
        <f>IF(OR(ISNUMBER( SEARCH("5-MT",#REF!)),ISNUMBER( SEARCH("5-MT",#REF!)), ISNUMBER( SEARCH("5-methoxytryptamine",#REF!)), ISNUMBER( SEARCH("2-acetamidoethyl-5methoxyindolin-2-one",#REF!))),1,0)</f>
        <v>0</v>
      </c>
      <c r="CI78" s="32">
        <f>IF(OR(ISNUMBER( SEARCH("5-methoxy-1H-indole-3-carbaldehyde",#REF!)), ISNUMBER( SEARCH("5-methoxy-1H-indole-3-carbaldehyde",#REF!))),1,0)</f>
        <v>0</v>
      </c>
      <c r="CJ78" s="32">
        <f>IF(OR(ISNUMBER( SEARCH("conjugate",#REF!)), ISNUMBER( SEARCH("conjugate",#REF!))),1,0)</f>
        <v>0</v>
      </c>
      <c r="CK78" s="22">
        <v>0</v>
      </c>
      <c r="CL78" s="22">
        <v>0</v>
      </c>
      <c r="CM78" s="22">
        <v>0</v>
      </c>
      <c r="CN78" s="22">
        <v>0</v>
      </c>
      <c r="CO78" s="22">
        <v>0</v>
      </c>
      <c r="CP78" s="19">
        <v>0</v>
      </c>
      <c r="CQ78" s="19">
        <v>0</v>
      </c>
      <c r="CR78" s="19">
        <v>1</v>
      </c>
      <c r="CS78" s="19">
        <v>0</v>
      </c>
      <c r="CT78" s="19">
        <v>0</v>
      </c>
      <c r="CU78" s="19">
        <v>0</v>
      </c>
      <c r="CV78" s="19">
        <v>0</v>
      </c>
      <c r="CW78">
        <v>35</v>
      </c>
      <c r="CX78">
        <v>3.18</v>
      </c>
      <c r="CY78">
        <v>0</v>
      </c>
      <c r="CZ78">
        <v>0</v>
      </c>
      <c r="DA78">
        <v>0</v>
      </c>
      <c r="DB78">
        <v>0</v>
      </c>
      <c r="DC78">
        <v>0</v>
      </c>
      <c r="DD78">
        <v>0</v>
      </c>
      <c r="DE78">
        <v>0</v>
      </c>
      <c r="DF78">
        <v>0</v>
      </c>
      <c r="DG78">
        <v>0</v>
      </c>
      <c r="DH78">
        <v>0</v>
      </c>
      <c r="DI78">
        <v>0</v>
      </c>
      <c r="DJ78">
        <v>0</v>
      </c>
      <c r="DK78">
        <v>0</v>
      </c>
      <c r="DL78">
        <v>0</v>
      </c>
      <c r="DM78">
        <v>0</v>
      </c>
      <c r="DN78">
        <v>0</v>
      </c>
      <c r="DO78">
        <v>0</v>
      </c>
      <c r="DP78">
        <v>0</v>
      </c>
      <c r="DQ78">
        <v>2</v>
      </c>
      <c r="DR78">
        <v>4</v>
      </c>
      <c r="DS78">
        <v>3</v>
      </c>
      <c r="DT78">
        <v>3</v>
      </c>
      <c r="DU78">
        <v>5</v>
      </c>
      <c r="DV78">
        <v>5</v>
      </c>
      <c r="DW78">
        <v>3</v>
      </c>
      <c r="DX78">
        <v>4</v>
      </c>
      <c r="DY78">
        <v>3</v>
      </c>
      <c r="DZ78">
        <v>3</v>
      </c>
      <c r="EA78">
        <v>0</v>
      </c>
      <c r="EB78" t="s">
        <v>768</v>
      </c>
      <c r="EC78">
        <v>62</v>
      </c>
      <c r="ED78">
        <v>40</v>
      </c>
      <c r="EE78">
        <v>42</v>
      </c>
      <c r="EF78">
        <v>4</v>
      </c>
      <c r="EG78">
        <v>46</v>
      </c>
      <c r="EH78" t="s">
        <v>843</v>
      </c>
      <c r="EI78" t="s">
        <v>996</v>
      </c>
      <c r="EJ78" t="s">
        <v>997</v>
      </c>
      <c r="EK78" t="s">
        <v>1256</v>
      </c>
      <c r="EL78" t="s">
        <v>1257</v>
      </c>
      <c r="EM78" t="s">
        <v>277</v>
      </c>
      <c r="EP78" t="s">
        <v>222</v>
      </c>
      <c r="EQ78" t="s">
        <v>223</v>
      </c>
      <c r="ER78" t="s">
        <v>1336</v>
      </c>
      <c r="ES78" t="s">
        <v>1337</v>
      </c>
      <c r="ET78" t="s">
        <v>1382</v>
      </c>
      <c r="EU78" t="s">
        <v>1383</v>
      </c>
      <c r="EV78" t="s">
        <v>147</v>
      </c>
      <c r="EW78">
        <v>2011</v>
      </c>
      <c r="EX78">
        <v>54</v>
      </c>
      <c r="EY78">
        <v>3</v>
      </c>
      <c r="FA78">
        <v>17</v>
      </c>
      <c r="FB78" t="s">
        <v>1433</v>
      </c>
      <c r="FC78" t="s">
        <v>1434</v>
      </c>
      <c r="FD78" t="s">
        <v>1518</v>
      </c>
      <c r="FE78">
        <v>21156187</v>
      </c>
    </row>
    <row r="79" spans="1:161">
      <c r="A79" t="s">
        <v>479</v>
      </c>
      <c r="B79" t="s">
        <v>392</v>
      </c>
      <c r="C79" t="s">
        <v>593</v>
      </c>
      <c r="D79" t="s">
        <v>509</v>
      </c>
      <c r="E79">
        <v>2011</v>
      </c>
      <c r="F79" t="s">
        <v>680</v>
      </c>
      <c r="G79" s="15" t="s">
        <v>1628</v>
      </c>
      <c r="H79" s="15" t="s">
        <v>1629</v>
      </c>
      <c r="I79" s="16">
        <v>2</v>
      </c>
      <c r="J79" s="25">
        <v>0</v>
      </c>
      <c r="K79" s="25">
        <v>1</v>
      </c>
      <c r="L79" s="25">
        <v>1</v>
      </c>
      <c r="M79" s="11">
        <v>0</v>
      </c>
      <c r="N79" s="11">
        <v>0</v>
      </c>
      <c r="O79" s="11">
        <v>0</v>
      </c>
      <c r="P79" s="11">
        <v>0</v>
      </c>
      <c r="Q79" s="11">
        <v>1</v>
      </c>
      <c r="R79" s="11">
        <v>0</v>
      </c>
      <c r="S79" s="11">
        <v>0</v>
      </c>
      <c r="T79" s="11">
        <v>0</v>
      </c>
      <c r="U79" s="11">
        <v>0</v>
      </c>
      <c r="V79" s="11">
        <v>0</v>
      </c>
      <c r="W79" s="11">
        <v>0</v>
      </c>
      <c r="X79" s="11">
        <v>0</v>
      </c>
      <c r="Y79" s="11">
        <v>0</v>
      </c>
      <c r="Z79" s="11">
        <v>0</v>
      </c>
      <c r="AA79" s="11">
        <v>0</v>
      </c>
      <c r="AB79" s="11">
        <v>0</v>
      </c>
      <c r="AC79" s="11">
        <v>0</v>
      </c>
      <c r="AD79" s="11">
        <v>0</v>
      </c>
      <c r="AE79" s="11">
        <v>0</v>
      </c>
      <c r="AF79" s="11">
        <v>0</v>
      </c>
      <c r="AG79" s="11">
        <v>0</v>
      </c>
      <c r="AH79" s="11">
        <v>0</v>
      </c>
      <c r="AI79" s="11">
        <v>0</v>
      </c>
      <c r="AJ79" s="11">
        <v>0</v>
      </c>
      <c r="AK79" s="11">
        <v>0</v>
      </c>
      <c r="AL79" s="11">
        <v>0</v>
      </c>
      <c r="AM79" s="11">
        <v>0</v>
      </c>
      <c r="AN79" s="11">
        <v>0</v>
      </c>
      <c r="AO79" s="11">
        <v>0</v>
      </c>
      <c r="AP79" s="11">
        <v>0</v>
      </c>
      <c r="AQ79" s="11">
        <v>0</v>
      </c>
      <c r="AR79" s="11">
        <v>0</v>
      </c>
      <c r="AS79" s="11">
        <v>0</v>
      </c>
      <c r="AT79" s="11">
        <v>0</v>
      </c>
      <c r="AU79" s="11">
        <v>0</v>
      </c>
      <c r="AV79" s="11">
        <v>0</v>
      </c>
      <c r="AW79" s="11">
        <v>0</v>
      </c>
      <c r="AX79" s="11">
        <v>0</v>
      </c>
      <c r="AY79" s="11">
        <v>1</v>
      </c>
      <c r="AZ79" s="11">
        <v>0</v>
      </c>
      <c r="BA79" s="11">
        <v>0</v>
      </c>
      <c r="BB79" s="11">
        <v>0</v>
      </c>
      <c r="BC79" s="11">
        <v>0</v>
      </c>
      <c r="BD79" s="11">
        <v>0</v>
      </c>
      <c r="BE79" s="11">
        <v>0</v>
      </c>
      <c r="BF79" s="11">
        <v>0</v>
      </c>
      <c r="BG79" s="11">
        <v>0</v>
      </c>
      <c r="BH79" s="11">
        <v>0</v>
      </c>
      <c r="BI79" s="11">
        <v>0</v>
      </c>
      <c r="BJ79" s="11">
        <v>0</v>
      </c>
      <c r="BK79" s="11">
        <v>0</v>
      </c>
      <c r="BL79" s="11">
        <v>0</v>
      </c>
      <c r="BM79" s="11">
        <v>0</v>
      </c>
      <c r="BN79" s="11">
        <v>0</v>
      </c>
      <c r="BO79" s="11">
        <v>1</v>
      </c>
      <c r="BP79" s="11">
        <v>1</v>
      </c>
      <c r="BQ79" s="11">
        <v>0</v>
      </c>
      <c r="BR79" s="11">
        <v>0</v>
      </c>
      <c r="BS79" s="11">
        <v>0</v>
      </c>
      <c r="BT79" s="11">
        <v>0</v>
      </c>
      <c r="BU79" s="32">
        <f t="shared" si="16"/>
        <v>0</v>
      </c>
      <c r="BV79" s="32">
        <f t="shared" si="17"/>
        <v>0</v>
      </c>
      <c r="BW79" s="32">
        <f t="shared" si="18"/>
        <v>0</v>
      </c>
      <c r="BX79" s="32">
        <f t="shared" si="19"/>
        <v>0</v>
      </c>
      <c r="BY79" s="32">
        <f t="shared" si="20"/>
        <v>0</v>
      </c>
      <c r="BZ79" s="32">
        <f t="shared" si="21"/>
        <v>0</v>
      </c>
      <c r="CA79" s="32">
        <f t="shared" si="22"/>
        <v>0</v>
      </c>
      <c r="CB79" s="32">
        <f t="shared" si="23"/>
        <v>0</v>
      </c>
      <c r="CC79" s="32">
        <f t="shared" si="24"/>
        <v>0</v>
      </c>
      <c r="CD79" s="32">
        <f t="shared" si="25"/>
        <v>0</v>
      </c>
      <c r="CE79" s="32">
        <f t="shared" si="26"/>
        <v>0</v>
      </c>
      <c r="CF79" s="32">
        <f t="shared" si="27"/>
        <v>0</v>
      </c>
      <c r="CG79" s="32">
        <f t="shared" si="28"/>
        <v>0</v>
      </c>
      <c r="CH79" s="32">
        <f t="shared" si="29"/>
        <v>0</v>
      </c>
      <c r="CI79" s="32">
        <f t="shared" si="30"/>
        <v>0</v>
      </c>
      <c r="CJ79" s="32">
        <f t="shared" si="31"/>
        <v>0</v>
      </c>
      <c r="CK79" s="22">
        <v>0</v>
      </c>
      <c r="CL79" s="22">
        <v>0</v>
      </c>
      <c r="CM79" s="22">
        <v>0</v>
      </c>
      <c r="CN79" s="22">
        <v>0</v>
      </c>
      <c r="CO79" s="22">
        <v>0</v>
      </c>
      <c r="CP79" s="19">
        <v>1</v>
      </c>
      <c r="CQ79" s="19">
        <v>0</v>
      </c>
      <c r="CR79" s="19">
        <v>1</v>
      </c>
      <c r="CS79" s="19">
        <v>0</v>
      </c>
      <c r="CT79" s="19">
        <v>0</v>
      </c>
      <c r="CU79" s="19">
        <v>0</v>
      </c>
      <c r="CV79" s="19">
        <v>0</v>
      </c>
      <c r="CW79">
        <v>57</v>
      </c>
      <c r="CX79">
        <v>4.75</v>
      </c>
      <c r="CY79">
        <v>0</v>
      </c>
      <c r="CZ79">
        <v>0</v>
      </c>
      <c r="DA79">
        <v>0</v>
      </c>
      <c r="DB79">
        <v>0</v>
      </c>
      <c r="DC79">
        <v>0</v>
      </c>
      <c r="DD79">
        <v>0</v>
      </c>
      <c r="DE79">
        <v>0</v>
      </c>
      <c r="DF79">
        <v>0</v>
      </c>
      <c r="DG79">
        <v>0</v>
      </c>
      <c r="DH79">
        <v>0</v>
      </c>
      <c r="DI79">
        <v>0</v>
      </c>
      <c r="DJ79">
        <v>0</v>
      </c>
      <c r="DK79">
        <v>0</v>
      </c>
      <c r="DL79">
        <v>0</v>
      </c>
      <c r="DM79">
        <v>0</v>
      </c>
      <c r="DN79">
        <v>0</v>
      </c>
      <c r="DO79">
        <v>0</v>
      </c>
      <c r="DP79">
        <v>0</v>
      </c>
      <c r="DQ79">
        <v>6</v>
      </c>
      <c r="DR79">
        <v>7</v>
      </c>
      <c r="DS79">
        <v>12</v>
      </c>
      <c r="DT79">
        <v>4</v>
      </c>
      <c r="DU79">
        <v>7</v>
      </c>
      <c r="DV79">
        <v>6</v>
      </c>
      <c r="DW79">
        <v>4</v>
      </c>
      <c r="DX79">
        <v>2</v>
      </c>
      <c r="DY79">
        <v>3</v>
      </c>
      <c r="DZ79">
        <v>6</v>
      </c>
      <c r="EA79">
        <v>0</v>
      </c>
      <c r="EB79" t="s">
        <v>769</v>
      </c>
      <c r="EC79">
        <v>62</v>
      </c>
      <c r="ED79">
        <v>35</v>
      </c>
      <c r="EE79">
        <v>36</v>
      </c>
      <c r="EF79">
        <v>2</v>
      </c>
      <c r="EG79">
        <v>62</v>
      </c>
      <c r="EH79" t="s">
        <v>844</v>
      </c>
      <c r="EI79" t="s">
        <v>998</v>
      </c>
      <c r="EJ79" t="s">
        <v>999</v>
      </c>
      <c r="EK79" t="s">
        <v>1259</v>
      </c>
      <c r="EL79" t="s">
        <v>1260</v>
      </c>
      <c r="EM79" t="s">
        <v>1261</v>
      </c>
      <c r="EP79" t="s">
        <v>267</v>
      </c>
      <c r="EQ79" t="s">
        <v>268</v>
      </c>
      <c r="ER79" t="s">
        <v>512</v>
      </c>
      <c r="ES79" t="s">
        <v>1330</v>
      </c>
      <c r="ET79" t="s">
        <v>1376</v>
      </c>
      <c r="EU79" t="s">
        <v>1377</v>
      </c>
      <c r="EW79">
        <v>2011</v>
      </c>
      <c r="EX79">
        <v>51</v>
      </c>
      <c r="EY79">
        <v>4</v>
      </c>
      <c r="FA79">
        <v>13</v>
      </c>
      <c r="FB79" t="s">
        <v>1433</v>
      </c>
      <c r="FC79" t="s">
        <v>1434</v>
      </c>
      <c r="FD79" t="s">
        <v>1519</v>
      </c>
      <c r="FE79">
        <v>22167140</v>
      </c>
    </row>
    <row r="80" spans="1:161">
      <c r="A80" t="s">
        <v>480</v>
      </c>
      <c r="B80" t="s">
        <v>393</v>
      </c>
      <c r="C80" t="s">
        <v>594</v>
      </c>
      <c r="D80" t="s">
        <v>116</v>
      </c>
      <c r="E80">
        <v>2010</v>
      </c>
      <c r="F80" t="s">
        <v>681</v>
      </c>
      <c r="G80" s="15" t="s">
        <v>1619</v>
      </c>
      <c r="H80" s="15" t="s">
        <v>1630</v>
      </c>
      <c r="I80" s="16">
        <v>3</v>
      </c>
      <c r="J80" s="25">
        <v>0</v>
      </c>
      <c r="K80" s="25">
        <v>1</v>
      </c>
      <c r="L80" s="25">
        <v>1</v>
      </c>
      <c r="M80" s="11">
        <v>0</v>
      </c>
      <c r="N80" s="11">
        <v>0</v>
      </c>
      <c r="O80" s="11">
        <v>0</v>
      </c>
      <c r="P80" s="11">
        <v>0</v>
      </c>
      <c r="Q80" s="11">
        <v>0</v>
      </c>
      <c r="R80" s="11">
        <v>0</v>
      </c>
      <c r="S80" s="11">
        <v>0</v>
      </c>
      <c r="T80" s="11">
        <v>0</v>
      </c>
      <c r="U80" s="11">
        <v>0</v>
      </c>
      <c r="V80" s="11">
        <v>0</v>
      </c>
      <c r="W80" s="11">
        <v>0</v>
      </c>
      <c r="X80" s="11">
        <v>0</v>
      </c>
      <c r="Y80" s="11">
        <v>0</v>
      </c>
      <c r="Z80" s="11">
        <v>0</v>
      </c>
      <c r="AA80" s="11">
        <v>0</v>
      </c>
      <c r="AB80" s="11">
        <v>0</v>
      </c>
      <c r="AC80" s="11">
        <v>0</v>
      </c>
      <c r="AD80" s="11">
        <v>0</v>
      </c>
      <c r="AE80" s="11">
        <v>0</v>
      </c>
      <c r="AF80" s="11">
        <v>0</v>
      </c>
      <c r="AG80" s="11">
        <v>0</v>
      </c>
      <c r="AH80" s="11">
        <v>0</v>
      </c>
      <c r="AI80" s="11">
        <v>0</v>
      </c>
      <c r="AJ80" s="11">
        <v>0</v>
      </c>
      <c r="AK80" s="11">
        <v>0</v>
      </c>
      <c r="AL80" s="11">
        <v>0</v>
      </c>
      <c r="AM80" s="11">
        <v>0</v>
      </c>
      <c r="AN80" s="11">
        <v>0</v>
      </c>
      <c r="AO80" s="11">
        <v>0</v>
      </c>
      <c r="AP80" s="11">
        <v>0</v>
      </c>
      <c r="AQ80" s="11">
        <v>0</v>
      </c>
      <c r="AR80" s="11">
        <v>0</v>
      </c>
      <c r="AS80" s="11">
        <v>0</v>
      </c>
      <c r="AT80" s="11">
        <v>0</v>
      </c>
      <c r="AU80" s="11">
        <v>0</v>
      </c>
      <c r="AV80" s="11">
        <v>0</v>
      </c>
      <c r="AW80" s="11">
        <v>0</v>
      </c>
      <c r="AX80" s="11">
        <v>0</v>
      </c>
      <c r="AY80" s="11">
        <v>0</v>
      </c>
      <c r="AZ80" s="11">
        <v>0</v>
      </c>
      <c r="BA80" s="11">
        <v>0</v>
      </c>
      <c r="BB80" s="11">
        <v>0</v>
      </c>
      <c r="BC80" s="11">
        <v>0</v>
      </c>
      <c r="BD80" s="11">
        <v>0</v>
      </c>
      <c r="BE80" s="11">
        <v>0</v>
      </c>
      <c r="BF80" s="11">
        <v>0</v>
      </c>
      <c r="BG80" s="11">
        <v>0</v>
      </c>
      <c r="BH80" s="11">
        <v>0</v>
      </c>
      <c r="BI80" s="11">
        <v>0</v>
      </c>
      <c r="BJ80" s="11">
        <v>0</v>
      </c>
      <c r="BK80" s="11">
        <v>0</v>
      </c>
      <c r="BL80" s="11">
        <v>0</v>
      </c>
      <c r="BM80" s="11">
        <v>0</v>
      </c>
      <c r="BN80" s="11">
        <v>0</v>
      </c>
      <c r="BO80" s="11">
        <v>1</v>
      </c>
      <c r="BP80" s="11">
        <v>0</v>
      </c>
      <c r="BQ80" s="11">
        <v>0</v>
      </c>
      <c r="BR80" s="11">
        <v>0</v>
      </c>
      <c r="BS80" s="11">
        <v>0</v>
      </c>
      <c r="BT80" s="11">
        <v>0</v>
      </c>
      <c r="BU80" s="32">
        <f t="shared" si="16"/>
        <v>0</v>
      </c>
      <c r="BV80" s="32">
        <f t="shared" si="17"/>
        <v>0</v>
      </c>
      <c r="BW80" s="32">
        <f t="shared" si="18"/>
        <v>0</v>
      </c>
      <c r="BX80" s="32">
        <f t="shared" si="19"/>
        <v>0</v>
      </c>
      <c r="BY80" s="32">
        <f t="shared" si="20"/>
        <v>0</v>
      </c>
      <c r="BZ80" s="32">
        <f t="shared" si="21"/>
        <v>0</v>
      </c>
      <c r="CA80" s="32">
        <f t="shared" si="22"/>
        <v>0</v>
      </c>
      <c r="CB80" s="32">
        <f t="shared" si="23"/>
        <v>0</v>
      </c>
      <c r="CC80" s="32">
        <f t="shared" si="24"/>
        <v>0</v>
      </c>
      <c r="CD80" s="32">
        <f t="shared" si="25"/>
        <v>0</v>
      </c>
      <c r="CE80" s="32">
        <f t="shared" si="26"/>
        <v>0</v>
      </c>
      <c r="CF80" s="32">
        <f t="shared" si="27"/>
        <v>0</v>
      </c>
      <c r="CG80" s="32">
        <f t="shared" si="28"/>
        <v>0</v>
      </c>
      <c r="CH80" s="32">
        <f t="shared" si="29"/>
        <v>0</v>
      </c>
      <c r="CI80" s="32">
        <f t="shared" si="30"/>
        <v>0</v>
      </c>
      <c r="CJ80" s="32">
        <f t="shared" si="31"/>
        <v>0</v>
      </c>
      <c r="CK80" s="22">
        <v>0</v>
      </c>
      <c r="CL80" s="22">
        <v>0</v>
      </c>
      <c r="CM80" s="22">
        <v>0</v>
      </c>
      <c r="CN80" s="22">
        <v>0</v>
      </c>
      <c r="CO80" s="22">
        <v>0</v>
      </c>
      <c r="CP80" s="19">
        <v>0</v>
      </c>
      <c r="CQ80" s="19">
        <v>0</v>
      </c>
      <c r="CR80" s="19">
        <v>0</v>
      </c>
      <c r="CS80" s="19">
        <v>0</v>
      </c>
      <c r="CT80" s="19">
        <v>0</v>
      </c>
      <c r="CU80" s="19">
        <v>0</v>
      </c>
      <c r="CV80" s="19">
        <v>0</v>
      </c>
      <c r="CW80">
        <v>192</v>
      </c>
      <c r="CX80">
        <v>16</v>
      </c>
      <c r="CY80">
        <v>0</v>
      </c>
      <c r="CZ80">
        <v>0</v>
      </c>
      <c r="DA80">
        <v>0</v>
      </c>
      <c r="DB80">
        <v>0</v>
      </c>
      <c r="DC80">
        <v>0</v>
      </c>
      <c r="DD80">
        <v>0</v>
      </c>
      <c r="DE80">
        <v>0</v>
      </c>
      <c r="DF80">
        <v>0</v>
      </c>
      <c r="DG80">
        <v>0</v>
      </c>
      <c r="DH80">
        <v>0</v>
      </c>
      <c r="DI80">
        <v>0</v>
      </c>
      <c r="DJ80">
        <v>0</v>
      </c>
      <c r="DK80">
        <v>0</v>
      </c>
      <c r="DL80">
        <v>0</v>
      </c>
      <c r="DM80">
        <v>0</v>
      </c>
      <c r="DN80">
        <v>0</v>
      </c>
      <c r="DO80">
        <v>0</v>
      </c>
      <c r="DP80">
        <v>2</v>
      </c>
      <c r="DQ80">
        <v>10</v>
      </c>
      <c r="DR80">
        <v>16</v>
      </c>
      <c r="DS80">
        <v>18</v>
      </c>
      <c r="DT80">
        <v>17</v>
      </c>
      <c r="DU80">
        <v>22</v>
      </c>
      <c r="DV80">
        <v>15</v>
      </c>
      <c r="DW80">
        <v>22</v>
      </c>
      <c r="DX80">
        <v>31</v>
      </c>
      <c r="DY80">
        <v>21</v>
      </c>
      <c r="DZ80">
        <v>18</v>
      </c>
      <c r="EA80">
        <v>0</v>
      </c>
      <c r="EB80" t="s">
        <v>770</v>
      </c>
      <c r="EC80">
        <v>54</v>
      </c>
      <c r="ED80">
        <v>86</v>
      </c>
      <c r="EE80">
        <v>91</v>
      </c>
      <c r="EF80">
        <v>0</v>
      </c>
      <c r="EG80">
        <v>34</v>
      </c>
      <c r="EH80" t="s">
        <v>845</v>
      </c>
      <c r="EI80" t="s">
        <v>1000</v>
      </c>
      <c r="EJ80" t="s">
        <v>1001</v>
      </c>
      <c r="EK80" t="s">
        <v>1262</v>
      </c>
      <c r="EL80" t="s">
        <v>1263</v>
      </c>
      <c r="EM80" t="s">
        <v>209</v>
      </c>
      <c r="EN80" t="s">
        <v>1264</v>
      </c>
      <c r="EO80" t="s">
        <v>1265</v>
      </c>
      <c r="EP80" t="s">
        <v>128</v>
      </c>
      <c r="EQ80" t="s">
        <v>123</v>
      </c>
      <c r="ER80" t="s">
        <v>117</v>
      </c>
      <c r="ES80" t="s">
        <v>124</v>
      </c>
      <c r="ET80" t="s">
        <v>118</v>
      </c>
      <c r="EU80" t="s">
        <v>119</v>
      </c>
      <c r="EV80" t="s">
        <v>133</v>
      </c>
      <c r="EW80">
        <v>2010</v>
      </c>
      <c r="EX80">
        <v>49</v>
      </c>
      <c r="EY80">
        <v>2</v>
      </c>
      <c r="FA80">
        <v>16</v>
      </c>
      <c r="FB80" t="s">
        <v>765</v>
      </c>
      <c r="FC80" t="s">
        <v>765</v>
      </c>
      <c r="FD80" t="s">
        <v>1520</v>
      </c>
      <c r="FE80">
        <v>21432696</v>
      </c>
    </row>
    <row r="81" spans="1:161">
      <c r="A81" t="s">
        <v>481</v>
      </c>
      <c r="B81" t="s">
        <v>394</v>
      </c>
      <c r="C81" t="s">
        <v>595</v>
      </c>
      <c r="D81" t="s">
        <v>514</v>
      </c>
      <c r="E81">
        <v>2010</v>
      </c>
      <c r="F81" t="s">
        <v>682</v>
      </c>
      <c r="G81" s="15" t="s">
        <v>1555</v>
      </c>
      <c r="H81" s="15" t="s">
        <v>1538</v>
      </c>
      <c r="I81" s="16">
        <v>9</v>
      </c>
      <c r="J81" s="25">
        <v>0</v>
      </c>
      <c r="K81" s="25">
        <v>1</v>
      </c>
      <c r="L81" s="25">
        <v>1</v>
      </c>
      <c r="M81" s="11">
        <v>1</v>
      </c>
      <c r="N81" s="11">
        <v>1</v>
      </c>
      <c r="O81" s="11">
        <v>0</v>
      </c>
      <c r="P81" s="11">
        <v>1</v>
      </c>
      <c r="Q81" s="11">
        <v>1</v>
      </c>
      <c r="R81" s="11">
        <v>0</v>
      </c>
      <c r="S81" s="11">
        <v>0</v>
      </c>
      <c r="T81" s="11">
        <v>0</v>
      </c>
      <c r="U81" s="11">
        <v>0</v>
      </c>
      <c r="V81" s="11">
        <v>0</v>
      </c>
      <c r="W81" s="11">
        <v>0</v>
      </c>
      <c r="X81" s="11">
        <v>1</v>
      </c>
      <c r="Y81" s="11">
        <v>0</v>
      </c>
      <c r="Z81" s="11">
        <v>0</v>
      </c>
      <c r="AA81" s="11">
        <v>0</v>
      </c>
      <c r="AB81" s="11">
        <v>0</v>
      </c>
      <c r="AC81" s="11">
        <v>0</v>
      </c>
      <c r="AD81" s="11">
        <v>0</v>
      </c>
      <c r="AE81" s="11">
        <v>0</v>
      </c>
      <c r="AF81" s="11">
        <v>0</v>
      </c>
      <c r="AG81" s="11">
        <v>0</v>
      </c>
      <c r="AH81" s="11">
        <v>0</v>
      </c>
      <c r="AI81" s="11">
        <v>0</v>
      </c>
      <c r="AJ81" s="11">
        <v>0</v>
      </c>
      <c r="AK81" s="11">
        <v>0</v>
      </c>
      <c r="AL81" s="11">
        <v>0</v>
      </c>
      <c r="AM81" s="11">
        <v>0</v>
      </c>
      <c r="AN81" s="11">
        <v>0</v>
      </c>
      <c r="AO81" s="11">
        <v>0</v>
      </c>
      <c r="AP81" s="11">
        <v>0</v>
      </c>
      <c r="AQ81" s="11">
        <v>0</v>
      </c>
      <c r="AR81" s="11">
        <v>1</v>
      </c>
      <c r="AS81" s="11">
        <v>0</v>
      </c>
      <c r="AT81" s="11">
        <v>0</v>
      </c>
      <c r="AU81" s="11">
        <v>0</v>
      </c>
      <c r="AV81" s="11">
        <v>0</v>
      </c>
      <c r="AW81" s="11">
        <v>0</v>
      </c>
      <c r="AX81" s="11">
        <v>1</v>
      </c>
      <c r="AY81" s="11">
        <v>0</v>
      </c>
      <c r="AZ81" s="11">
        <v>0</v>
      </c>
      <c r="BA81" s="11">
        <v>0</v>
      </c>
      <c r="BB81" s="11">
        <v>0</v>
      </c>
      <c r="BC81" s="11">
        <v>0</v>
      </c>
      <c r="BD81" s="11">
        <v>0</v>
      </c>
      <c r="BE81" s="11">
        <v>0</v>
      </c>
      <c r="BF81" s="11">
        <v>0</v>
      </c>
      <c r="BG81" s="11">
        <v>0</v>
      </c>
      <c r="BH81" s="11">
        <v>0</v>
      </c>
      <c r="BI81" s="11">
        <v>0</v>
      </c>
      <c r="BJ81" s="11">
        <v>0</v>
      </c>
      <c r="BK81" s="11">
        <v>0</v>
      </c>
      <c r="BL81" s="11">
        <v>0</v>
      </c>
      <c r="BM81" s="11">
        <v>0</v>
      </c>
      <c r="BN81" s="11">
        <v>0</v>
      </c>
      <c r="BO81" s="11">
        <v>0</v>
      </c>
      <c r="BP81" s="11">
        <v>0</v>
      </c>
      <c r="BQ81" s="11">
        <v>1</v>
      </c>
      <c r="BR81" s="11">
        <v>0</v>
      </c>
      <c r="BS81" s="11">
        <v>0</v>
      </c>
      <c r="BT81" s="11">
        <v>0</v>
      </c>
      <c r="BU81" s="32">
        <f t="shared" si="16"/>
        <v>0</v>
      </c>
      <c r="BV81" s="32">
        <f t="shared" si="17"/>
        <v>0</v>
      </c>
      <c r="BW81" s="32">
        <f t="shared" si="18"/>
        <v>0</v>
      </c>
      <c r="BX81" s="32">
        <f t="shared" si="19"/>
        <v>0</v>
      </c>
      <c r="BY81" s="32">
        <f t="shared" si="20"/>
        <v>0</v>
      </c>
      <c r="BZ81" s="32">
        <f t="shared" si="21"/>
        <v>0</v>
      </c>
      <c r="CA81" s="32">
        <f t="shared" si="22"/>
        <v>0</v>
      </c>
      <c r="CB81" s="32">
        <f t="shared" si="23"/>
        <v>0</v>
      </c>
      <c r="CC81" s="32">
        <f t="shared" si="24"/>
        <v>0</v>
      </c>
      <c r="CD81" s="32">
        <f t="shared" si="25"/>
        <v>0</v>
      </c>
      <c r="CE81" s="32">
        <f t="shared" si="26"/>
        <v>0</v>
      </c>
      <c r="CF81" s="32">
        <f t="shared" si="27"/>
        <v>0</v>
      </c>
      <c r="CG81" s="32">
        <f t="shared" si="28"/>
        <v>0</v>
      </c>
      <c r="CH81" s="32">
        <f t="shared" si="29"/>
        <v>0</v>
      </c>
      <c r="CI81" s="32">
        <f t="shared" si="30"/>
        <v>0</v>
      </c>
      <c r="CJ81" s="32">
        <f t="shared" si="31"/>
        <v>0</v>
      </c>
      <c r="CK81" s="22">
        <v>0</v>
      </c>
      <c r="CL81" s="22">
        <v>0</v>
      </c>
      <c r="CM81" s="22">
        <v>0</v>
      </c>
      <c r="CN81" s="22">
        <v>0</v>
      </c>
      <c r="CO81" s="22">
        <v>0</v>
      </c>
      <c r="CP81" s="19">
        <v>0</v>
      </c>
      <c r="CQ81" s="19">
        <v>0</v>
      </c>
      <c r="CR81" s="19">
        <v>1</v>
      </c>
      <c r="CS81" s="19">
        <v>0</v>
      </c>
      <c r="CT81" s="19">
        <v>0</v>
      </c>
      <c r="CU81" s="19">
        <v>0</v>
      </c>
      <c r="CV81" s="19">
        <v>0</v>
      </c>
      <c r="CW81">
        <v>89</v>
      </c>
      <c r="CX81">
        <v>6.85</v>
      </c>
      <c r="CY81">
        <v>0</v>
      </c>
      <c r="CZ81">
        <v>0</v>
      </c>
      <c r="DA81">
        <v>0</v>
      </c>
      <c r="DB81">
        <v>0</v>
      </c>
      <c r="DC81">
        <v>0</v>
      </c>
      <c r="DD81">
        <v>0</v>
      </c>
      <c r="DE81">
        <v>0</v>
      </c>
      <c r="DF81">
        <v>0</v>
      </c>
      <c r="DG81">
        <v>0</v>
      </c>
      <c r="DH81">
        <v>0</v>
      </c>
      <c r="DI81">
        <v>0</v>
      </c>
      <c r="DJ81">
        <v>0</v>
      </c>
      <c r="DK81">
        <v>0</v>
      </c>
      <c r="DL81">
        <v>0</v>
      </c>
      <c r="DM81">
        <v>0</v>
      </c>
      <c r="DN81">
        <v>0</v>
      </c>
      <c r="DO81">
        <v>2</v>
      </c>
      <c r="DP81">
        <v>12</v>
      </c>
      <c r="DQ81">
        <v>16</v>
      </c>
      <c r="DR81">
        <v>14</v>
      </c>
      <c r="DS81">
        <v>8</v>
      </c>
      <c r="DT81">
        <v>6</v>
      </c>
      <c r="DU81">
        <v>5</v>
      </c>
      <c r="DV81">
        <v>7</v>
      </c>
      <c r="DW81">
        <v>11</v>
      </c>
      <c r="DX81">
        <v>4</v>
      </c>
      <c r="DY81">
        <v>2</v>
      </c>
      <c r="DZ81">
        <v>2</v>
      </c>
      <c r="EA81">
        <v>0</v>
      </c>
      <c r="EB81" t="s">
        <v>771</v>
      </c>
      <c r="EC81">
        <v>214</v>
      </c>
      <c r="ED81">
        <v>192</v>
      </c>
      <c r="EE81">
        <v>198</v>
      </c>
      <c r="EF81">
        <v>4</v>
      </c>
      <c r="EG81">
        <v>86</v>
      </c>
      <c r="EH81" t="s">
        <v>846</v>
      </c>
      <c r="EI81" t="s">
        <v>1002</v>
      </c>
      <c r="EJ81" t="s">
        <v>1003</v>
      </c>
      <c r="EK81" t="s">
        <v>1266</v>
      </c>
      <c r="EL81" t="s">
        <v>1240</v>
      </c>
      <c r="EM81" t="s">
        <v>1207</v>
      </c>
      <c r="EN81" t="s">
        <v>1267</v>
      </c>
      <c r="EO81" t="s">
        <v>1268</v>
      </c>
      <c r="EP81" t="s">
        <v>128</v>
      </c>
      <c r="EQ81" t="s">
        <v>123</v>
      </c>
      <c r="ER81" t="s">
        <v>1338</v>
      </c>
      <c r="ES81" t="s">
        <v>1339</v>
      </c>
      <c r="ET81" t="s">
        <v>1384</v>
      </c>
      <c r="EU81" t="s">
        <v>1385</v>
      </c>
      <c r="EV81" t="s">
        <v>134</v>
      </c>
      <c r="EW81">
        <v>2010</v>
      </c>
      <c r="EX81">
        <v>85</v>
      </c>
      <c r="EY81">
        <v>3</v>
      </c>
      <c r="FA81">
        <v>6</v>
      </c>
      <c r="FB81" t="s">
        <v>1431</v>
      </c>
      <c r="FC81" t="s">
        <v>1431</v>
      </c>
      <c r="FD81" t="s">
        <v>1521</v>
      </c>
      <c r="FE81">
        <v>20674543</v>
      </c>
    </row>
    <row r="82" spans="1:161">
      <c r="A82" t="s">
        <v>482</v>
      </c>
      <c r="B82" t="s">
        <v>395</v>
      </c>
      <c r="C82" t="s">
        <v>596</v>
      </c>
      <c r="D82" t="s">
        <v>203</v>
      </c>
      <c r="E82">
        <v>2009</v>
      </c>
      <c r="F82" t="s">
        <v>683</v>
      </c>
      <c r="G82" s="15" t="s">
        <v>1631</v>
      </c>
      <c r="H82" s="15" t="s">
        <v>1632</v>
      </c>
      <c r="I82" s="16">
        <v>3</v>
      </c>
      <c r="J82" s="25">
        <v>1</v>
      </c>
      <c r="K82" s="25">
        <v>1</v>
      </c>
      <c r="L82" s="25">
        <v>1</v>
      </c>
      <c r="M82" s="11">
        <v>0</v>
      </c>
      <c r="N82" s="11">
        <v>0</v>
      </c>
      <c r="O82" s="11">
        <v>0</v>
      </c>
      <c r="P82" s="11">
        <v>0</v>
      </c>
      <c r="Q82" s="11">
        <v>0</v>
      </c>
      <c r="R82" s="11">
        <v>0</v>
      </c>
      <c r="S82" s="11">
        <v>0</v>
      </c>
      <c r="T82" s="11">
        <v>0</v>
      </c>
      <c r="U82" s="11">
        <v>0</v>
      </c>
      <c r="V82" s="11">
        <v>0</v>
      </c>
      <c r="W82" s="11">
        <v>0</v>
      </c>
      <c r="X82" s="11">
        <v>0</v>
      </c>
      <c r="Y82" s="11">
        <v>0</v>
      </c>
      <c r="Z82" s="11">
        <v>0</v>
      </c>
      <c r="AA82" s="11">
        <v>0</v>
      </c>
      <c r="AB82" s="11">
        <v>0</v>
      </c>
      <c r="AC82" s="11">
        <v>0</v>
      </c>
      <c r="AD82" s="11">
        <v>0</v>
      </c>
      <c r="AE82" s="11">
        <v>0</v>
      </c>
      <c r="AF82" s="11">
        <v>0</v>
      </c>
      <c r="AG82" s="11">
        <v>0</v>
      </c>
      <c r="AH82" s="11">
        <v>0</v>
      </c>
      <c r="AI82" s="11">
        <v>0</v>
      </c>
      <c r="AJ82" s="11">
        <v>0</v>
      </c>
      <c r="AK82" s="11">
        <v>0</v>
      </c>
      <c r="AL82" s="11">
        <v>0</v>
      </c>
      <c r="AM82" s="11">
        <v>0</v>
      </c>
      <c r="AN82" s="11">
        <v>0</v>
      </c>
      <c r="AO82" s="11">
        <v>0</v>
      </c>
      <c r="AP82" s="11">
        <v>0</v>
      </c>
      <c r="AQ82" s="11">
        <v>0</v>
      </c>
      <c r="AR82" s="11">
        <v>0</v>
      </c>
      <c r="AS82" s="11">
        <v>0</v>
      </c>
      <c r="AT82" s="11">
        <v>0</v>
      </c>
      <c r="AU82" s="11">
        <v>0</v>
      </c>
      <c r="AV82" s="11">
        <v>0</v>
      </c>
      <c r="AW82" s="11">
        <v>0</v>
      </c>
      <c r="AX82" s="11">
        <v>0</v>
      </c>
      <c r="AY82" s="11">
        <v>0</v>
      </c>
      <c r="AZ82" s="11">
        <v>0</v>
      </c>
      <c r="BA82" s="11">
        <v>0</v>
      </c>
      <c r="BB82" s="11">
        <v>0</v>
      </c>
      <c r="BC82" s="11">
        <v>0</v>
      </c>
      <c r="BD82" s="11">
        <v>0</v>
      </c>
      <c r="BE82" s="11">
        <v>0</v>
      </c>
      <c r="BF82" s="11">
        <v>0</v>
      </c>
      <c r="BG82" s="11">
        <v>0</v>
      </c>
      <c r="BH82" s="11">
        <v>0</v>
      </c>
      <c r="BI82" s="11">
        <v>0</v>
      </c>
      <c r="BJ82" s="11">
        <v>0</v>
      </c>
      <c r="BK82" s="11">
        <v>0</v>
      </c>
      <c r="BL82" s="11">
        <v>0</v>
      </c>
      <c r="BM82" s="11">
        <v>0</v>
      </c>
      <c r="BN82" s="11">
        <v>0</v>
      </c>
      <c r="BO82" s="11">
        <v>1</v>
      </c>
      <c r="BP82" s="11">
        <v>0</v>
      </c>
      <c r="BQ82" s="11">
        <v>0</v>
      </c>
      <c r="BR82" s="11">
        <v>0</v>
      </c>
      <c r="BS82" s="11">
        <v>0</v>
      </c>
      <c r="BT82" s="11">
        <v>0</v>
      </c>
      <c r="BU82" s="32">
        <f t="shared" si="16"/>
        <v>0</v>
      </c>
      <c r="BV82" s="32">
        <f t="shared" si="17"/>
        <v>0</v>
      </c>
      <c r="BW82" s="32">
        <f t="shared" si="18"/>
        <v>0</v>
      </c>
      <c r="BX82" s="32">
        <f t="shared" si="19"/>
        <v>0</v>
      </c>
      <c r="BY82" s="32">
        <f t="shared" si="20"/>
        <v>0</v>
      </c>
      <c r="BZ82" s="32">
        <f t="shared" si="21"/>
        <v>0</v>
      </c>
      <c r="CA82" s="32">
        <f t="shared" si="22"/>
        <v>0</v>
      </c>
      <c r="CB82" s="32">
        <f t="shared" si="23"/>
        <v>0</v>
      </c>
      <c r="CC82" s="32">
        <f t="shared" si="24"/>
        <v>0</v>
      </c>
      <c r="CD82" s="32">
        <f t="shared" si="25"/>
        <v>0</v>
      </c>
      <c r="CE82" s="32">
        <f t="shared" si="26"/>
        <v>0</v>
      </c>
      <c r="CF82" s="32">
        <f t="shared" si="27"/>
        <v>0</v>
      </c>
      <c r="CG82" s="32">
        <f t="shared" si="28"/>
        <v>0</v>
      </c>
      <c r="CH82" s="32">
        <f t="shared" si="29"/>
        <v>0</v>
      </c>
      <c r="CI82" s="32">
        <f t="shared" si="30"/>
        <v>0</v>
      </c>
      <c r="CJ82" s="32">
        <f t="shared" si="31"/>
        <v>0</v>
      </c>
      <c r="CK82" s="22">
        <v>0</v>
      </c>
      <c r="CL82" s="22">
        <v>0</v>
      </c>
      <c r="CM82" s="22">
        <v>0</v>
      </c>
      <c r="CN82" s="22">
        <v>0</v>
      </c>
      <c r="CO82" s="22">
        <v>0</v>
      </c>
      <c r="CP82" s="19">
        <v>0</v>
      </c>
      <c r="CQ82" s="19">
        <v>0</v>
      </c>
      <c r="CR82" s="19">
        <v>0</v>
      </c>
      <c r="CS82" s="19">
        <v>0</v>
      </c>
      <c r="CT82" s="19">
        <v>0</v>
      </c>
      <c r="CU82" s="19">
        <v>0</v>
      </c>
      <c r="CV82" s="19">
        <v>0</v>
      </c>
      <c r="CW82">
        <v>23</v>
      </c>
      <c r="CX82">
        <v>1.77</v>
      </c>
      <c r="CY82">
        <v>0</v>
      </c>
      <c r="CZ82">
        <v>0</v>
      </c>
      <c r="DA82">
        <v>0</v>
      </c>
      <c r="DB82">
        <v>0</v>
      </c>
      <c r="DC82">
        <v>0</v>
      </c>
      <c r="DD82">
        <v>0</v>
      </c>
      <c r="DE82">
        <v>0</v>
      </c>
      <c r="DF82">
        <v>0</v>
      </c>
      <c r="DG82">
        <v>0</v>
      </c>
      <c r="DH82">
        <v>0</v>
      </c>
      <c r="DI82">
        <v>0</v>
      </c>
      <c r="DJ82">
        <v>0</v>
      </c>
      <c r="DK82">
        <v>0</v>
      </c>
      <c r="DL82">
        <v>0</v>
      </c>
      <c r="DM82">
        <v>0</v>
      </c>
      <c r="DN82">
        <v>0</v>
      </c>
      <c r="DO82">
        <v>0</v>
      </c>
      <c r="DP82">
        <v>0</v>
      </c>
      <c r="DQ82">
        <v>2</v>
      </c>
      <c r="DR82">
        <v>1</v>
      </c>
      <c r="DS82">
        <v>3</v>
      </c>
      <c r="DT82">
        <v>1</v>
      </c>
      <c r="DU82">
        <v>5</v>
      </c>
      <c r="DV82">
        <v>1</v>
      </c>
      <c r="DW82">
        <v>3</v>
      </c>
      <c r="DX82">
        <v>4</v>
      </c>
      <c r="DY82">
        <v>1</v>
      </c>
      <c r="DZ82">
        <v>2</v>
      </c>
      <c r="EA82">
        <v>0</v>
      </c>
      <c r="EB82" t="s">
        <v>772</v>
      </c>
      <c r="EC82">
        <v>60</v>
      </c>
      <c r="ED82">
        <v>36</v>
      </c>
      <c r="EE82">
        <v>38</v>
      </c>
      <c r="EF82">
        <v>0</v>
      </c>
      <c r="EG82">
        <v>38</v>
      </c>
      <c r="EH82" t="s">
        <v>847</v>
      </c>
      <c r="EI82" t="s">
        <v>1004</v>
      </c>
      <c r="EJ82" t="s">
        <v>1005</v>
      </c>
      <c r="EK82" t="s">
        <v>1269</v>
      </c>
      <c r="EL82" t="s">
        <v>1270</v>
      </c>
      <c r="EM82" t="s">
        <v>204</v>
      </c>
      <c r="EN82" t="s">
        <v>1271</v>
      </c>
      <c r="EO82" t="s">
        <v>1272</v>
      </c>
      <c r="EP82" t="s">
        <v>197</v>
      </c>
      <c r="EQ82" t="s">
        <v>198</v>
      </c>
      <c r="ER82" t="s">
        <v>205</v>
      </c>
      <c r="ES82" t="s">
        <v>206</v>
      </c>
      <c r="ET82" t="s">
        <v>207</v>
      </c>
      <c r="EU82" t="s">
        <v>208</v>
      </c>
      <c r="EV82" t="s">
        <v>156</v>
      </c>
      <c r="EW82">
        <v>2009</v>
      </c>
      <c r="EX82">
        <v>22</v>
      </c>
      <c r="EY82">
        <v>3</v>
      </c>
      <c r="FA82">
        <v>7</v>
      </c>
      <c r="FB82" t="s">
        <v>1428</v>
      </c>
      <c r="FC82" t="s">
        <v>1429</v>
      </c>
      <c r="FD82" t="s">
        <v>1522</v>
      </c>
      <c r="FE82">
        <v>19541564</v>
      </c>
    </row>
    <row r="83" spans="1:161">
      <c r="A83" t="s">
        <v>483</v>
      </c>
      <c r="B83" t="s">
        <v>396</v>
      </c>
      <c r="C83" t="s">
        <v>597</v>
      </c>
      <c r="D83" t="s">
        <v>221</v>
      </c>
      <c r="E83">
        <v>2009</v>
      </c>
      <c r="F83" t="s">
        <v>684</v>
      </c>
      <c r="G83" s="15" t="s">
        <v>1616</v>
      </c>
      <c r="H83" s="15" t="s">
        <v>1633</v>
      </c>
      <c r="I83" s="16">
        <v>2</v>
      </c>
      <c r="J83" s="25">
        <v>1</v>
      </c>
      <c r="K83" s="25">
        <v>1</v>
      </c>
      <c r="L83" s="25">
        <v>1</v>
      </c>
      <c r="M83" s="11">
        <v>0</v>
      </c>
      <c r="N83" s="11">
        <v>1</v>
      </c>
      <c r="O83" s="11">
        <v>0</v>
      </c>
      <c r="P83" s="11">
        <v>0</v>
      </c>
      <c r="Q83" s="11">
        <v>1</v>
      </c>
      <c r="R83" s="11">
        <v>0</v>
      </c>
      <c r="S83" s="11">
        <v>0</v>
      </c>
      <c r="T83" s="11">
        <v>0</v>
      </c>
      <c r="U83" s="11">
        <v>0</v>
      </c>
      <c r="V83" s="11">
        <v>0</v>
      </c>
      <c r="W83" s="11">
        <v>0</v>
      </c>
      <c r="X83" s="11">
        <v>1</v>
      </c>
      <c r="Y83" s="11">
        <v>1</v>
      </c>
      <c r="Z83" s="11">
        <v>0</v>
      </c>
      <c r="AA83" s="11">
        <v>0</v>
      </c>
      <c r="AB83" s="11">
        <v>0</v>
      </c>
      <c r="AC83" s="11">
        <v>0</v>
      </c>
      <c r="AD83" s="11">
        <v>0</v>
      </c>
      <c r="AE83" s="11">
        <v>0</v>
      </c>
      <c r="AF83" s="11">
        <v>0</v>
      </c>
      <c r="AG83" s="11">
        <v>0</v>
      </c>
      <c r="AH83" s="11">
        <v>0</v>
      </c>
      <c r="AI83" s="11">
        <v>0</v>
      </c>
      <c r="AJ83" s="11">
        <v>0</v>
      </c>
      <c r="AK83" s="11">
        <v>0</v>
      </c>
      <c r="AL83" s="11">
        <v>0</v>
      </c>
      <c r="AM83" s="11">
        <v>0</v>
      </c>
      <c r="AN83" s="11">
        <v>0</v>
      </c>
      <c r="AO83" s="11">
        <v>0</v>
      </c>
      <c r="AP83" s="11">
        <v>0</v>
      </c>
      <c r="AQ83" s="11">
        <v>0</v>
      </c>
      <c r="AR83" s="11">
        <v>0</v>
      </c>
      <c r="AS83" s="11">
        <v>0</v>
      </c>
      <c r="AT83" s="11">
        <v>0</v>
      </c>
      <c r="AU83" s="11">
        <v>0</v>
      </c>
      <c r="AV83" s="11">
        <v>0</v>
      </c>
      <c r="AW83" s="11">
        <v>0</v>
      </c>
      <c r="AX83" s="11">
        <v>0</v>
      </c>
      <c r="AY83" s="11">
        <v>0</v>
      </c>
      <c r="AZ83" s="11">
        <v>0</v>
      </c>
      <c r="BA83" s="11">
        <v>0</v>
      </c>
      <c r="BB83" s="11">
        <v>0</v>
      </c>
      <c r="BC83" s="11">
        <v>0</v>
      </c>
      <c r="BD83" s="11">
        <v>0</v>
      </c>
      <c r="BE83" s="11">
        <v>0</v>
      </c>
      <c r="BF83" s="11">
        <v>0</v>
      </c>
      <c r="BG83" s="11">
        <v>0</v>
      </c>
      <c r="BH83" s="11">
        <v>0</v>
      </c>
      <c r="BI83" s="11">
        <v>0</v>
      </c>
      <c r="BJ83" s="11">
        <v>0</v>
      </c>
      <c r="BK83" s="11">
        <v>1</v>
      </c>
      <c r="BL83" s="11">
        <v>1</v>
      </c>
      <c r="BM83" s="11">
        <v>0</v>
      </c>
      <c r="BN83" s="11">
        <v>0</v>
      </c>
      <c r="BO83" s="11">
        <v>0</v>
      </c>
      <c r="BP83" s="11">
        <v>0</v>
      </c>
      <c r="BQ83" s="11">
        <v>0</v>
      </c>
      <c r="BR83" s="11">
        <v>0</v>
      </c>
      <c r="BS83" s="11">
        <v>0</v>
      </c>
      <c r="BT83" s="11">
        <v>0</v>
      </c>
      <c r="BU83" s="32">
        <f t="shared" si="16"/>
        <v>0</v>
      </c>
      <c r="BV83" s="32">
        <f t="shared" si="17"/>
        <v>0</v>
      </c>
      <c r="BW83" s="32">
        <f t="shared" si="18"/>
        <v>0</v>
      </c>
      <c r="BX83" s="32">
        <f t="shared" si="19"/>
        <v>0</v>
      </c>
      <c r="BY83" s="32">
        <f t="shared" si="20"/>
        <v>0</v>
      </c>
      <c r="BZ83" s="32">
        <f t="shared" si="21"/>
        <v>0</v>
      </c>
      <c r="CA83" s="32">
        <f t="shared" si="22"/>
        <v>0</v>
      </c>
      <c r="CB83" s="32">
        <f t="shared" si="23"/>
        <v>0</v>
      </c>
      <c r="CC83" s="32">
        <f t="shared" si="24"/>
        <v>0</v>
      </c>
      <c r="CD83" s="32">
        <f t="shared" si="25"/>
        <v>0</v>
      </c>
      <c r="CE83" s="32">
        <f t="shared" si="26"/>
        <v>0</v>
      </c>
      <c r="CF83" s="32">
        <f t="shared" si="27"/>
        <v>0</v>
      </c>
      <c r="CG83" s="32">
        <f t="shared" si="28"/>
        <v>0</v>
      </c>
      <c r="CH83" s="32">
        <f t="shared" si="29"/>
        <v>0</v>
      </c>
      <c r="CI83" s="32">
        <f t="shared" si="30"/>
        <v>0</v>
      </c>
      <c r="CJ83" s="32">
        <f t="shared" si="31"/>
        <v>0</v>
      </c>
      <c r="CK83" s="22">
        <v>0</v>
      </c>
      <c r="CL83" s="22">
        <v>0</v>
      </c>
      <c r="CM83" s="22">
        <v>0</v>
      </c>
      <c r="CN83" s="22">
        <v>0</v>
      </c>
      <c r="CO83" s="22">
        <v>0</v>
      </c>
      <c r="CP83" s="19">
        <v>0</v>
      </c>
      <c r="CQ83" s="19">
        <v>0</v>
      </c>
      <c r="CR83" s="19">
        <v>1</v>
      </c>
      <c r="CS83" s="19">
        <v>0</v>
      </c>
      <c r="CT83" s="19">
        <v>0</v>
      </c>
      <c r="CU83" s="19">
        <v>0</v>
      </c>
      <c r="CV83" s="19">
        <v>0</v>
      </c>
      <c r="CW83">
        <v>221</v>
      </c>
      <c r="CX83">
        <v>17</v>
      </c>
      <c r="CY83">
        <v>0</v>
      </c>
      <c r="CZ83">
        <v>0</v>
      </c>
      <c r="DA83">
        <v>0</v>
      </c>
      <c r="DB83">
        <v>0</v>
      </c>
      <c r="DC83">
        <v>0</v>
      </c>
      <c r="DD83">
        <v>0</v>
      </c>
      <c r="DE83">
        <v>0</v>
      </c>
      <c r="DF83">
        <v>0</v>
      </c>
      <c r="DG83">
        <v>0</v>
      </c>
      <c r="DH83">
        <v>0</v>
      </c>
      <c r="DI83">
        <v>0</v>
      </c>
      <c r="DJ83">
        <v>0</v>
      </c>
      <c r="DK83">
        <v>0</v>
      </c>
      <c r="DL83">
        <v>0</v>
      </c>
      <c r="DM83">
        <v>0</v>
      </c>
      <c r="DN83">
        <v>0</v>
      </c>
      <c r="DO83">
        <v>5</v>
      </c>
      <c r="DP83">
        <v>16</v>
      </c>
      <c r="DQ83">
        <v>28</v>
      </c>
      <c r="DR83">
        <v>30</v>
      </c>
      <c r="DS83">
        <v>18</v>
      </c>
      <c r="DT83">
        <v>23</v>
      </c>
      <c r="DU83">
        <v>31</v>
      </c>
      <c r="DV83">
        <v>16</v>
      </c>
      <c r="DW83">
        <v>15</v>
      </c>
      <c r="DX83">
        <v>12</v>
      </c>
      <c r="DY83">
        <v>14</v>
      </c>
      <c r="DZ83">
        <v>13</v>
      </c>
      <c r="EA83">
        <v>0</v>
      </c>
      <c r="EB83" t="s">
        <v>773</v>
      </c>
      <c r="EC83">
        <v>87</v>
      </c>
      <c r="ED83">
        <v>115</v>
      </c>
      <c r="EE83">
        <v>122</v>
      </c>
      <c r="EF83">
        <v>5</v>
      </c>
      <c r="EG83">
        <v>48</v>
      </c>
      <c r="EH83" t="s">
        <v>848</v>
      </c>
      <c r="EI83" t="s">
        <v>1006</v>
      </c>
      <c r="EJ83" t="s">
        <v>1007</v>
      </c>
      <c r="EK83" t="s">
        <v>1273</v>
      </c>
      <c r="EL83" t="s">
        <v>1274</v>
      </c>
      <c r="EM83" t="s">
        <v>154</v>
      </c>
      <c r="EP83" t="s">
        <v>222</v>
      </c>
      <c r="EQ83" t="s">
        <v>223</v>
      </c>
      <c r="ER83" t="s">
        <v>224</v>
      </c>
      <c r="ES83" t="s">
        <v>225</v>
      </c>
      <c r="ET83" t="s">
        <v>226</v>
      </c>
      <c r="EU83" t="s">
        <v>227</v>
      </c>
      <c r="EV83" t="s">
        <v>120</v>
      </c>
      <c r="EW83">
        <v>2009</v>
      </c>
      <c r="EX83">
        <v>31</v>
      </c>
      <c r="EY83">
        <v>1</v>
      </c>
      <c r="FA83">
        <v>24</v>
      </c>
      <c r="FB83" t="s">
        <v>1435</v>
      </c>
      <c r="FC83" t="s">
        <v>1436</v>
      </c>
      <c r="FD83" t="s">
        <v>1523</v>
      </c>
      <c r="FE83">
        <v>19445314</v>
      </c>
    </row>
    <row r="84" spans="1:161">
      <c r="A84" t="s">
        <v>484</v>
      </c>
      <c r="B84" t="s">
        <v>397</v>
      </c>
      <c r="C84" t="s">
        <v>598</v>
      </c>
      <c r="D84" t="s">
        <v>136</v>
      </c>
      <c r="E84">
        <v>2009</v>
      </c>
      <c r="F84" t="s">
        <v>685</v>
      </c>
      <c r="G84" s="15" t="s">
        <v>1634</v>
      </c>
      <c r="H84" s="15" t="s">
        <v>1538</v>
      </c>
      <c r="I84" s="16">
        <v>5</v>
      </c>
      <c r="J84" s="25">
        <v>1</v>
      </c>
      <c r="K84" s="25">
        <v>1</v>
      </c>
      <c r="L84" s="25">
        <v>1</v>
      </c>
      <c r="M84" s="11">
        <v>0</v>
      </c>
      <c r="N84" s="11">
        <v>0</v>
      </c>
      <c r="O84" s="11">
        <v>0</v>
      </c>
      <c r="P84" s="11">
        <v>0</v>
      </c>
      <c r="Q84" s="11">
        <v>1</v>
      </c>
      <c r="R84" s="11">
        <v>0</v>
      </c>
      <c r="S84" s="11">
        <v>0</v>
      </c>
      <c r="T84" s="11">
        <v>0</v>
      </c>
      <c r="U84" s="11">
        <v>0</v>
      </c>
      <c r="V84" s="11">
        <v>0</v>
      </c>
      <c r="W84" s="11">
        <v>0</v>
      </c>
      <c r="X84" s="11">
        <v>1</v>
      </c>
      <c r="Y84" s="11">
        <v>0</v>
      </c>
      <c r="Z84" s="11">
        <v>0</v>
      </c>
      <c r="AA84" s="11">
        <v>0</v>
      </c>
      <c r="AB84" s="11">
        <v>0</v>
      </c>
      <c r="AC84" s="11">
        <v>0</v>
      </c>
      <c r="AD84" s="11">
        <v>0</v>
      </c>
      <c r="AE84" s="11">
        <v>0</v>
      </c>
      <c r="AF84" s="11">
        <v>0</v>
      </c>
      <c r="AG84" s="11">
        <v>0</v>
      </c>
      <c r="AH84" s="11">
        <v>0</v>
      </c>
      <c r="AI84" s="11">
        <v>0</v>
      </c>
      <c r="AJ84" s="11">
        <v>0</v>
      </c>
      <c r="AK84" s="11">
        <v>0</v>
      </c>
      <c r="AL84" s="11">
        <v>0</v>
      </c>
      <c r="AM84" s="11">
        <v>0</v>
      </c>
      <c r="AN84" s="11">
        <v>0</v>
      </c>
      <c r="AO84" s="11">
        <v>0</v>
      </c>
      <c r="AP84" s="11">
        <v>0</v>
      </c>
      <c r="AQ84" s="11">
        <v>0</v>
      </c>
      <c r="AR84" s="11">
        <v>1</v>
      </c>
      <c r="AS84" s="11">
        <v>0</v>
      </c>
      <c r="AT84" s="11">
        <v>1</v>
      </c>
      <c r="AU84" s="11">
        <v>0</v>
      </c>
      <c r="AV84" s="11">
        <v>0</v>
      </c>
      <c r="AW84" s="11">
        <v>0</v>
      </c>
      <c r="AX84" s="11">
        <v>0</v>
      </c>
      <c r="AY84" s="11">
        <v>0</v>
      </c>
      <c r="AZ84" s="11">
        <v>0</v>
      </c>
      <c r="BA84" s="11">
        <v>0</v>
      </c>
      <c r="BB84" s="11">
        <v>0</v>
      </c>
      <c r="BC84" s="11">
        <v>0</v>
      </c>
      <c r="BD84" s="11">
        <v>0</v>
      </c>
      <c r="BE84" s="11">
        <v>0</v>
      </c>
      <c r="BF84" s="11">
        <v>0</v>
      </c>
      <c r="BG84" s="11">
        <v>0</v>
      </c>
      <c r="BH84" s="11">
        <v>0</v>
      </c>
      <c r="BI84" s="11">
        <v>0</v>
      </c>
      <c r="BJ84" s="11">
        <v>0</v>
      </c>
      <c r="BK84" s="11">
        <v>0</v>
      </c>
      <c r="BL84" s="11">
        <v>0</v>
      </c>
      <c r="BM84" s="11">
        <v>0</v>
      </c>
      <c r="BN84" s="11">
        <v>0</v>
      </c>
      <c r="BO84" s="11">
        <v>0</v>
      </c>
      <c r="BP84" s="11">
        <v>0</v>
      </c>
      <c r="BQ84" s="11">
        <v>0</v>
      </c>
      <c r="BR84" s="11">
        <v>0</v>
      </c>
      <c r="BS84" s="11">
        <v>0</v>
      </c>
      <c r="BT84" s="11">
        <v>0</v>
      </c>
      <c r="BU84" s="32">
        <f t="shared" si="16"/>
        <v>0</v>
      </c>
      <c r="BV84" s="32">
        <f t="shared" si="17"/>
        <v>0</v>
      </c>
      <c r="BW84" s="32">
        <f t="shared" si="18"/>
        <v>0</v>
      </c>
      <c r="BX84" s="32">
        <f t="shared" si="19"/>
        <v>0</v>
      </c>
      <c r="BY84" s="32">
        <f t="shared" si="20"/>
        <v>0</v>
      </c>
      <c r="BZ84" s="32">
        <f t="shared" si="21"/>
        <v>0</v>
      </c>
      <c r="CA84" s="32">
        <f t="shared" si="22"/>
        <v>0</v>
      </c>
      <c r="CB84" s="32">
        <f t="shared" si="23"/>
        <v>0</v>
      </c>
      <c r="CC84" s="32">
        <f t="shared" si="24"/>
        <v>0</v>
      </c>
      <c r="CD84" s="32">
        <f t="shared" si="25"/>
        <v>0</v>
      </c>
      <c r="CE84" s="32">
        <f t="shared" si="26"/>
        <v>0</v>
      </c>
      <c r="CF84" s="32">
        <f t="shared" si="27"/>
        <v>0</v>
      </c>
      <c r="CG84" s="32">
        <f t="shared" si="28"/>
        <v>0</v>
      </c>
      <c r="CH84" s="32">
        <f t="shared" si="29"/>
        <v>0</v>
      </c>
      <c r="CI84" s="32">
        <f t="shared" si="30"/>
        <v>0</v>
      </c>
      <c r="CJ84" s="32">
        <f t="shared" si="31"/>
        <v>0</v>
      </c>
      <c r="CK84" s="22">
        <v>0</v>
      </c>
      <c r="CL84" s="22">
        <v>0</v>
      </c>
      <c r="CM84" s="22">
        <v>0</v>
      </c>
      <c r="CN84" s="22">
        <v>0</v>
      </c>
      <c r="CO84" s="22">
        <v>0</v>
      </c>
      <c r="CP84" s="19">
        <v>0</v>
      </c>
      <c r="CQ84" s="19">
        <v>0</v>
      </c>
      <c r="CR84" s="19">
        <v>0</v>
      </c>
      <c r="CS84" s="19">
        <v>0</v>
      </c>
      <c r="CT84" s="19">
        <v>0</v>
      </c>
      <c r="CU84" s="19">
        <v>0</v>
      </c>
      <c r="CV84" s="19">
        <v>0</v>
      </c>
      <c r="CW84">
        <v>157</v>
      </c>
      <c r="CX84">
        <v>11.21</v>
      </c>
      <c r="CY84">
        <v>0</v>
      </c>
      <c r="CZ84">
        <v>0</v>
      </c>
      <c r="DA84">
        <v>0</v>
      </c>
      <c r="DB84">
        <v>0</v>
      </c>
      <c r="DC84">
        <v>0</v>
      </c>
      <c r="DD84">
        <v>0</v>
      </c>
      <c r="DE84">
        <v>0</v>
      </c>
      <c r="DF84">
        <v>0</v>
      </c>
      <c r="DG84">
        <v>0</v>
      </c>
      <c r="DH84">
        <v>0</v>
      </c>
      <c r="DI84">
        <v>0</v>
      </c>
      <c r="DJ84">
        <v>0</v>
      </c>
      <c r="DK84">
        <v>0</v>
      </c>
      <c r="DL84">
        <v>0</v>
      </c>
      <c r="DM84">
        <v>0</v>
      </c>
      <c r="DN84">
        <v>0</v>
      </c>
      <c r="DO84">
        <v>12</v>
      </c>
      <c r="DP84">
        <v>18</v>
      </c>
      <c r="DQ84">
        <v>11</v>
      </c>
      <c r="DR84">
        <v>18</v>
      </c>
      <c r="DS84">
        <v>8</v>
      </c>
      <c r="DT84">
        <v>16</v>
      </c>
      <c r="DU84">
        <v>15</v>
      </c>
      <c r="DV84">
        <v>13</v>
      </c>
      <c r="DW84">
        <v>12</v>
      </c>
      <c r="DX84">
        <v>4</v>
      </c>
      <c r="DY84">
        <v>13</v>
      </c>
      <c r="DZ84">
        <v>16</v>
      </c>
      <c r="EA84">
        <v>1</v>
      </c>
      <c r="EB84" t="s">
        <v>774</v>
      </c>
      <c r="EC84">
        <v>92</v>
      </c>
      <c r="ED84">
        <v>221</v>
      </c>
      <c r="EE84">
        <v>235</v>
      </c>
      <c r="EF84">
        <v>5</v>
      </c>
      <c r="EG84">
        <v>69</v>
      </c>
      <c r="EH84" t="s">
        <v>849</v>
      </c>
      <c r="EI84" t="s">
        <v>1008</v>
      </c>
      <c r="EJ84" t="s">
        <v>1009</v>
      </c>
      <c r="EK84" t="s">
        <v>1275</v>
      </c>
      <c r="EL84" t="s">
        <v>1258</v>
      </c>
      <c r="EM84" t="s">
        <v>131</v>
      </c>
      <c r="EN84" t="s">
        <v>1276</v>
      </c>
      <c r="EO84" t="s">
        <v>1277</v>
      </c>
      <c r="EP84" t="s">
        <v>137</v>
      </c>
      <c r="EQ84" t="s">
        <v>127</v>
      </c>
      <c r="ER84" t="s">
        <v>138</v>
      </c>
      <c r="ES84" t="s">
        <v>139</v>
      </c>
      <c r="ET84" t="s">
        <v>140</v>
      </c>
      <c r="EU84" t="s">
        <v>141</v>
      </c>
      <c r="EV84" t="s">
        <v>120</v>
      </c>
      <c r="EW84">
        <v>2009</v>
      </c>
      <c r="EX84">
        <v>60</v>
      </c>
      <c r="EY84">
        <v>1</v>
      </c>
      <c r="FA84">
        <v>19</v>
      </c>
      <c r="FB84" t="s">
        <v>1393</v>
      </c>
      <c r="FC84" t="s">
        <v>1394</v>
      </c>
      <c r="FD84" t="s">
        <v>1524</v>
      </c>
      <c r="FE84">
        <v>19682645</v>
      </c>
    </row>
    <row r="85" spans="1:161">
      <c r="A85" t="s">
        <v>485</v>
      </c>
      <c r="B85" t="s">
        <v>368</v>
      </c>
      <c r="C85" t="s">
        <v>599</v>
      </c>
      <c r="D85" t="s">
        <v>506</v>
      </c>
      <c r="E85">
        <v>2008</v>
      </c>
      <c r="F85" t="s">
        <v>686</v>
      </c>
      <c r="G85" s="15" t="e">
        <v>#VALUE!</v>
      </c>
      <c r="H85" s="15" t="e">
        <v>#VALUE!</v>
      </c>
      <c r="I85" s="16">
        <v>1</v>
      </c>
      <c r="J85" s="25">
        <v>0</v>
      </c>
      <c r="K85" s="25">
        <v>0</v>
      </c>
      <c r="L85" s="25">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1</v>
      </c>
      <c r="AK85" s="11">
        <v>0</v>
      </c>
      <c r="AL85" s="11">
        <v>0</v>
      </c>
      <c r="AM85" s="11">
        <v>0</v>
      </c>
      <c r="AN85" s="11">
        <v>0</v>
      </c>
      <c r="AO85" s="11">
        <v>0</v>
      </c>
      <c r="AP85" s="11">
        <v>0</v>
      </c>
      <c r="AQ85" s="11">
        <v>0</v>
      </c>
      <c r="AR85" s="11">
        <v>0</v>
      </c>
      <c r="AS85" s="11">
        <v>0</v>
      </c>
      <c r="AT85" s="11">
        <v>1</v>
      </c>
      <c r="AU85" s="11">
        <v>0</v>
      </c>
      <c r="AV85" s="11">
        <v>0</v>
      </c>
      <c r="AW85" s="11">
        <v>0</v>
      </c>
      <c r="AX85" s="11">
        <v>0</v>
      </c>
      <c r="AY85" s="11">
        <v>1</v>
      </c>
      <c r="AZ85" s="11">
        <v>1</v>
      </c>
      <c r="BA85" s="11">
        <v>1</v>
      </c>
      <c r="BB85" s="11">
        <v>0</v>
      </c>
      <c r="BC85" s="11">
        <v>0</v>
      </c>
      <c r="BD85" s="11">
        <v>0</v>
      </c>
      <c r="BE85" s="11">
        <v>0</v>
      </c>
      <c r="BF85" s="11">
        <v>0</v>
      </c>
      <c r="BG85" s="11">
        <v>0</v>
      </c>
      <c r="BH85" s="11">
        <v>0</v>
      </c>
      <c r="BI85" s="11">
        <v>0</v>
      </c>
      <c r="BJ85" s="11">
        <v>0</v>
      </c>
      <c r="BK85" s="11">
        <v>0</v>
      </c>
      <c r="BL85" s="11">
        <v>0</v>
      </c>
      <c r="BM85" s="11">
        <v>0</v>
      </c>
      <c r="BN85" s="11">
        <v>0</v>
      </c>
      <c r="BO85" s="11">
        <v>0</v>
      </c>
      <c r="BP85" s="11">
        <v>0</v>
      </c>
      <c r="BQ85" s="11">
        <v>1</v>
      </c>
      <c r="BR85" s="11">
        <v>0</v>
      </c>
      <c r="BS85" s="11">
        <v>0</v>
      </c>
      <c r="BT85" s="11">
        <v>0</v>
      </c>
      <c r="BU85" s="32">
        <f t="shared" si="16"/>
        <v>0</v>
      </c>
      <c r="BV85" s="32">
        <f t="shared" si="17"/>
        <v>0</v>
      </c>
      <c r="BW85" s="32">
        <f t="shared" si="18"/>
        <v>0</v>
      </c>
      <c r="BX85" s="32">
        <f t="shared" si="19"/>
        <v>0</v>
      </c>
      <c r="BY85" s="32">
        <f t="shared" si="20"/>
        <v>0</v>
      </c>
      <c r="BZ85" s="32">
        <f t="shared" si="21"/>
        <v>0</v>
      </c>
      <c r="CA85" s="32">
        <f t="shared" si="22"/>
        <v>0</v>
      </c>
      <c r="CB85" s="32">
        <f t="shared" si="23"/>
        <v>0</v>
      </c>
      <c r="CC85" s="32">
        <f t="shared" si="24"/>
        <v>0</v>
      </c>
      <c r="CD85" s="32">
        <f t="shared" si="25"/>
        <v>0</v>
      </c>
      <c r="CE85" s="32">
        <f t="shared" si="26"/>
        <v>0</v>
      </c>
      <c r="CF85" s="32">
        <f t="shared" si="27"/>
        <v>0</v>
      </c>
      <c r="CG85" s="32">
        <f t="shared" si="28"/>
        <v>0</v>
      </c>
      <c r="CH85" s="32">
        <f t="shared" si="29"/>
        <v>0</v>
      </c>
      <c r="CI85" s="32">
        <f t="shared" si="30"/>
        <v>0</v>
      </c>
      <c r="CJ85" s="32">
        <f t="shared" si="31"/>
        <v>0</v>
      </c>
      <c r="CK85" s="22">
        <v>0</v>
      </c>
      <c r="CL85" s="22">
        <v>0</v>
      </c>
      <c r="CM85" s="22">
        <v>0</v>
      </c>
      <c r="CN85" s="22">
        <v>0</v>
      </c>
      <c r="CO85" s="22">
        <v>0</v>
      </c>
      <c r="CP85" s="19">
        <v>0</v>
      </c>
      <c r="CQ85" s="19">
        <v>0</v>
      </c>
      <c r="CR85" s="19">
        <v>1</v>
      </c>
      <c r="CS85" s="19">
        <v>0</v>
      </c>
      <c r="CT85" s="19">
        <v>0</v>
      </c>
      <c r="CU85" s="19">
        <v>0</v>
      </c>
      <c r="CV85" s="19">
        <v>0</v>
      </c>
      <c r="CW85">
        <v>92</v>
      </c>
      <c r="CX85">
        <v>6.13</v>
      </c>
      <c r="CY85">
        <v>0</v>
      </c>
      <c r="CZ85">
        <v>0</v>
      </c>
      <c r="DA85">
        <v>0</v>
      </c>
      <c r="DB85">
        <v>0</v>
      </c>
      <c r="DC85">
        <v>0</v>
      </c>
      <c r="DD85">
        <v>0</v>
      </c>
      <c r="DE85">
        <v>0</v>
      </c>
      <c r="DF85">
        <v>0</v>
      </c>
      <c r="DG85">
        <v>0</v>
      </c>
      <c r="DH85">
        <v>0</v>
      </c>
      <c r="DI85">
        <v>0</v>
      </c>
      <c r="DJ85">
        <v>0</v>
      </c>
      <c r="DK85">
        <v>0</v>
      </c>
      <c r="DL85">
        <v>0</v>
      </c>
      <c r="DM85">
        <v>0</v>
      </c>
      <c r="DN85">
        <v>2</v>
      </c>
      <c r="DO85">
        <v>10</v>
      </c>
      <c r="DP85">
        <v>11</v>
      </c>
      <c r="DQ85">
        <v>6</v>
      </c>
      <c r="DR85">
        <v>12</v>
      </c>
      <c r="DS85">
        <v>8</v>
      </c>
      <c r="DT85">
        <v>6</v>
      </c>
      <c r="DU85">
        <v>9</v>
      </c>
      <c r="DV85">
        <v>6</v>
      </c>
      <c r="DW85">
        <v>4</v>
      </c>
      <c r="DX85">
        <v>8</v>
      </c>
      <c r="DY85">
        <v>5</v>
      </c>
      <c r="DZ85">
        <v>5</v>
      </c>
      <c r="EA85">
        <v>0</v>
      </c>
      <c r="EB85" t="s">
        <v>775</v>
      </c>
      <c r="EC85">
        <v>159</v>
      </c>
      <c r="ED85">
        <v>157</v>
      </c>
      <c r="EE85">
        <v>164</v>
      </c>
      <c r="EF85">
        <v>0</v>
      </c>
      <c r="EG85">
        <v>43</v>
      </c>
      <c r="EH85" t="s">
        <v>850</v>
      </c>
      <c r="EI85" t="s">
        <v>1010</v>
      </c>
      <c r="EJ85" t="s">
        <v>1011</v>
      </c>
      <c r="EK85" t="s">
        <v>1236</v>
      </c>
      <c r="EL85" t="s">
        <v>189</v>
      </c>
      <c r="EM85" t="s">
        <v>190</v>
      </c>
      <c r="EP85" t="s">
        <v>1300</v>
      </c>
      <c r="EQ85" t="s">
        <v>185</v>
      </c>
      <c r="ER85" t="s">
        <v>1326</v>
      </c>
      <c r="ES85" t="s">
        <v>1327</v>
      </c>
      <c r="ET85" t="s">
        <v>1369</v>
      </c>
      <c r="EU85" t="s">
        <v>1370</v>
      </c>
      <c r="EV85" t="s">
        <v>199</v>
      </c>
      <c r="EW85">
        <v>2008</v>
      </c>
      <c r="EX85">
        <v>65</v>
      </c>
      <c r="EY85">
        <v>13</v>
      </c>
      <c r="FA85">
        <v>13</v>
      </c>
      <c r="FB85" t="s">
        <v>143</v>
      </c>
      <c r="FC85" t="s">
        <v>143</v>
      </c>
      <c r="FD85" t="s">
        <v>1525</v>
      </c>
      <c r="FE85">
        <v>19033551</v>
      </c>
    </row>
    <row r="86" spans="1:161">
      <c r="A86" t="s">
        <v>486</v>
      </c>
      <c r="B86" t="s">
        <v>398</v>
      </c>
      <c r="C86" t="s">
        <v>600</v>
      </c>
      <c r="D86" t="s">
        <v>285</v>
      </c>
      <c r="E86">
        <v>2006</v>
      </c>
      <c r="F86" t="s">
        <v>687</v>
      </c>
      <c r="G86" s="15" t="s">
        <v>1635</v>
      </c>
      <c r="H86" s="15" t="s">
        <v>1636</v>
      </c>
      <c r="I86" s="16">
        <v>6</v>
      </c>
      <c r="J86" s="25">
        <v>0</v>
      </c>
      <c r="K86" s="25">
        <v>0</v>
      </c>
      <c r="L86" s="25">
        <v>1</v>
      </c>
      <c r="M86" s="11">
        <v>0</v>
      </c>
      <c r="N86" s="11">
        <v>1</v>
      </c>
      <c r="O86" s="11">
        <v>1</v>
      </c>
      <c r="P86" s="11">
        <v>1</v>
      </c>
      <c r="Q86" s="11">
        <v>1</v>
      </c>
      <c r="R86" s="11">
        <v>0</v>
      </c>
      <c r="S86" s="11">
        <v>0</v>
      </c>
      <c r="T86" s="11">
        <v>0</v>
      </c>
      <c r="U86" s="11">
        <v>1</v>
      </c>
      <c r="V86" s="11">
        <v>0</v>
      </c>
      <c r="W86" s="11">
        <v>1</v>
      </c>
      <c r="X86" s="11">
        <v>1</v>
      </c>
      <c r="Y86" s="11">
        <v>0</v>
      </c>
      <c r="Z86" s="11">
        <v>0</v>
      </c>
      <c r="AA86" s="11">
        <v>0</v>
      </c>
      <c r="AB86" s="11">
        <v>0</v>
      </c>
      <c r="AC86" s="11">
        <v>0</v>
      </c>
      <c r="AD86" s="11">
        <v>0</v>
      </c>
      <c r="AE86" s="11">
        <v>0</v>
      </c>
      <c r="AF86" s="11">
        <v>0</v>
      </c>
      <c r="AG86" s="11">
        <v>0</v>
      </c>
      <c r="AH86" s="11">
        <v>0</v>
      </c>
      <c r="AI86" s="11">
        <v>0</v>
      </c>
      <c r="AJ86" s="11">
        <v>1</v>
      </c>
      <c r="AK86" s="11">
        <v>0</v>
      </c>
      <c r="AL86" s="11">
        <v>0</v>
      </c>
      <c r="AM86" s="11">
        <v>0</v>
      </c>
      <c r="AN86" s="11">
        <v>0</v>
      </c>
      <c r="AO86" s="11">
        <v>0</v>
      </c>
      <c r="AP86" s="11">
        <v>0</v>
      </c>
      <c r="AQ86" s="11">
        <v>0</v>
      </c>
      <c r="AR86" s="11">
        <v>1</v>
      </c>
      <c r="AS86" s="11">
        <v>0</v>
      </c>
      <c r="AT86" s="11">
        <v>1</v>
      </c>
      <c r="AU86" s="11">
        <v>0</v>
      </c>
      <c r="AV86" s="11">
        <v>0</v>
      </c>
      <c r="AW86" s="11">
        <v>0</v>
      </c>
      <c r="AX86" s="11">
        <v>0</v>
      </c>
      <c r="AY86" s="11">
        <v>0</v>
      </c>
      <c r="AZ86" s="11">
        <v>0</v>
      </c>
      <c r="BA86" s="11">
        <v>0</v>
      </c>
      <c r="BB86" s="11">
        <v>0</v>
      </c>
      <c r="BC86" s="11">
        <v>0</v>
      </c>
      <c r="BD86" s="11">
        <v>0</v>
      </c>
      <c r="BE86" s="11">
        <v>0</v>
      </c>
      <c r="BF86" s="11">
        <v>0</v>
      </c>
      <c r="BG86" s="11">
        <v>0</v>
      </c>
      <c r="BH86" s="11">
        <v>0</v>
      </c>
      <c r="BI86" s="11">
        <v>0</v>
      </c>
      <c r="BJ86" s="11">
        <v>0</v>
      </c>
      <c r="BK86" s="11">
        <v>0</v>
      </c>
      <c r="BL86" s="11">
        <v>0</v>
      </c>
      <c r="BM86" s="11">
        <v>0</v>
      </c>
      <c r="BN86" s="11">
        <v>0</v>
      </c>
      <c r="BO86" s="11">
        <v>0</v>
      </c>
      <c r="BP86" s="11">
        <v>0</v>
      </c>
      <c r="BQ86" s="11">
        <v>1</v>
      </c>
      <c r="BR86" s="11">
        <v>0</v>
      </c>
      <c r="BS86" s="11">
        <v>0</v>
      </c>
      <c r="BT86" s="11">
        <v>0</v>
      </c>
      <c r="BU86" s="32">
        <f t="shared" si="16"/>
        <v>0</v>
      </c>
      <c r="BV86" s="32">
        <f t="shared" si="17"/>
        <v>0</v>
      </c>
      <c r="BW86" s="32">
        <f t="shared" si="18"/>
        <v>0</v>
      </c>
      <c r="BX86" s="32">
        <f t="shared" si="19"/>
        <v>0</v>
      </c>
      <c r="BY86" s="32">
        <f t="shared" si="20"/>
        <v>0</v>
      </c>
      <c r="BZ86" s="32">
        <f t="shared" si="21"/>
        <v>0</v>
      </c>
      <c r="CA86" s="32">
        <f t="shared" si="22"/>
        <v>0</v>
      </c>
      <c r="CB86" s="32">
        <f t="shared" si="23"/>
        <v>0</v>
      </c>
      <c r="CC86" s="32">
        <f t="shared" si="24"/>
        <v>0</v>
      </c>
      <c r="CD86" s="32">
        <f t="shared" si="25"/>
        <v>0</v>
      </c>
      <c r="CE86" s="32">
        <f t="shared" si="26"/>
        <v>0</v>
      </c>
      <c r="CF86" s="32">
        <f t="shared" si="27"/>
        <v>0</v>
      </c>
      <c r="CG86" s="32">
        <f t="shared" si="28"/>
        <v>0</v>
      </c>
      <c r="CH86" s="32">
        <f t="shared" si="29"/>
        <v>0</v>
      </c>
      <c r="CI86" s="32">
        <f t="shared" si="30"/>
        <v>0</v>
      </c>
      <c r="CJ86" s="32">
        <f t="shared" si="31"/>
        <v>0</v>
      </c>
      <c r="CK86" s="22">
        <v>0</v>
      </c>
      <c r="CL86" s="22">
        <v>0</v>
      </c>
      <c r="CM86" s="22">
        <v>0</v>
      </c>
      <c r="CN86" s="22">
        <v>0</v>
      </c>
      <c r="CO86" s="22">
        <v>0</v>
      </c>
      <c r="CP86" s="19">
        <v>0</v>
      </c>
      <c r="CQ86" s="19">
        <v>0</v>
      </c>
      <c r="CR86" s="19">
        <v>1</v>
      </c>
      <c r="CS86" s="19">
        <v>0</v>
      </c>
      <c r="CT86" s="19">
        <v>0</v>
      </c>
      <c r="CU86" s="19">
        <v>0</v>
      </c>
      <c r="CV86" s="19">
        <v>0</v>
      </c>
      <c r="CW86">
        <v>152</v>
      </c>
      <c r="CX86">
        <v>8.94</v>
      </c>
      <c r="CY86">
        <v>0</v>
      </c>
      <c r="CZ86">
        <v>0</v>
      </c>
      <c r="DA86">
        <v>0</v>
      </c>
      <c r="DB86">
        <v>0</v>
      </c>
      <c r="DC86">
        <v>0</v>
      </c>
      <c r="DD86">
        <v>0</v>
      </c>
      <c r="DE86">
        <v>0</v>
      </c>
      <c r="DF86">
        <v>0</v>
      </c>
      <c r="DG86">
        <v>0</v>
      </c>
      <c r="DH86">
        <v>0</v>
      </c>
      <c r="DI86">
        <v>0</v>
      </c>
      <c r="DJ86">
        <v>0</v>
      </c>
      <c r="DK86">
        <v>0</v>
      </c>
      <c r="DL86">
        <v>9</v>
      </c>
      <c r="DM86">
        <v>7</v>
      </c>
      <c r="DN86">
        <v>5</v>
      </c>
      <c r="DO86">
        <v>17</v>
      </c>
      <c r="DP86">
        <v>7</v>
      </c>
      <c r="DQ86">
        <v>8</v>
      </c>
      <c r="DR86">
        <v>4</v>
      </c>
      <c r="DS86">
        <v>7</v>
      </c>
      <c r="DT86">
        <v>11</v>
      </c>
      <c r="DU86">
        <v>18</v>
      </c>
      <c r="DV86">
        <v>11</v>
      </c>
      <c r="DW86">
        <v>9</v>
      </c>
      <c r="DX86">
        <v>14</v>
      </c>
      <c r="DY86">
        <v>10</v>
      </c>
      <c r="DZ86">
        <v>14</v>
      </c>
      <c r="EA86">
        <v>1</v>
      </c>
      <c r="EB86" t="s">
        <v>776</v>
      </c>
      <c r="EC86">
        <v>290</v>
      </c>
      <c r="ED86">
        <v>570</v>
      </c>
      <c r="EE86">
        <v>619</v>
      </c>
      <c r="EF86">
        <v>5</v>
      </c>
      <c r="EG86">
        <v>251</v>
      </c>
      <c r="EH86" t="s">
        <v>851</v>
      </c>
      <c r="EI86" t="s">
        <v>1012</v>
      </c>
      <c r="EJ86" t="s">
        <v>1013</v>
      </c>
      <c r="EK86" t="s">
        <v>1280</v>
      </c>
      <c r="EL86" t="s">
        <v>1281</v>
      </c>
      <c r="EM86" t="s">
        <v>1282</v>
      </c>
      <c r="EN86" t="s">
        <v>1283</v>
      </c>
      <c r="EO86" t="s">
        <v>1284</v>
      </c>
      <c r="EP86" t="s">
        <v>128</v>
      </c>
      <c r="EQ86" t="s">
        <v>123</v>
      </c>
      <c r="ER86" t="s">
        <v>286</v>
      </c>
      <c r="ES86" t="s">
        <v>287</v>
      </c>
      <c r="ET86" t="s">
        <v>288</v>
      </c>
      <c r="EU86" t="s">
        <v>289</v>
      </c>
      <c r="EV86" t="s">
        <v>199</v>
      </c>
      <c r="EW86">
        <v>2006</v>
      </c>
      <c r="EX86">
        <v>273</v>
      </c>
      <c r="EY86">
        <v>13</v>
      </c>
      <c r="FA86">
        <v>10</v>
      </c>
      <c r="FB86" t="s">
        <v>1437</v>
      </c>
      <c r="FC86" t="s">
        <v>1438</v>
      </c>
      <c r="FD86" t="s">
        <v>1526</v>
      </c>
      <c r="FE86">
        <v>17266777</v>
      </c>
    </row>
    <row r="87" spans="1:161">
      <c r="A87" t="s">
        <v>487</v>
      </c>
      <c r="B87" t="s">
        <v>399</v>
      </c>
      <c r="C87" t="s">
        <v>601</v>
      </c>
      <c r="D87" t="s">
        <v>116</v>
      </c>
      <c r="E87">
        <v>2005</v>
      </c>
      <c r="F87" t="s">
        <v>688</v>
      </c>
      <c r="G87" s="15" t="s">
        <v>1637</v>
      </c>
      <c r="H87" s="15" t="s">
        <v>1638</v>
      </c>
      <c r="I87" s="16">
        <v>2</v>
      </c>
      <c r="J87" s="25">
        <v>1</v>
      </c>
      <c r="K87" s="25">
        <v>1</v>
      </c>
      <c r="L87" s="25">
        <v>1</v>
      </c>
      <c r="M87" s="11">
        <v>0</v>
      </c>
      <c r="N87" s="11">
        <v>1</v>
      </c>
      <c r="O87" s="11">
        <v>0</v>
      </c>
      <c r="P87" s="11">
        <v>0</v>
      </c>
      <c r="Q87" s="11">
        <v>0</v>
      </c>
      <c r="R87" s="11">
        <v>0</v>
      </c>
      <c r="S87" s="11">
        <v>0</v>
      </c>
      <c r="T87" s="11">
        <v>0</v>
      </c>
      <c r="U87" s="11">
        <v>0</v>
      </c>
      <c r="V87" s="11">
        <v>0</v>
      </c>
      <c r="W87" s="11">
        <v>0</v>
      </c>
      <c r="X87" s="11">
        <v>1</v>
      </c>
      <c r="Y87" s="11">
        <v>0</v>
      </c>
      <c r="Z87" s="11">
        <v>0</v>
      </c>
      <c r="AA87" s="11">
        <v>0</v>
      </c>
      <c r="AB87" s="11">
        <v>0</v>
      </c>
      <c r="AC87" s="11">
        <v>0</v>
      </c>
      <c r="AD87" s="11">
        <v>0</v>
      </c>
      <c r="AE87" s="11">
        <v>0</v>
      </c>
      <c r="AF87" s="11">
        <v>0</v>
      </c>
      <c r="AG87" s="11">
        <v>0</v>
      </c>
      <c r="AH87" s="11">
        <v>0</v>
      </c>
      <c r="AI87" s="11">
        <v>0</v>
      </c>
      <c r="AJ87" s="11">
        <v>0</v>
      </c>
      <c r="AK87" s="11">
        <v>0</v>
      </c>
      <c r="AL87" s="11">
        <v>0</v>
      </c>
      <c r="AM87" s="11">
        <v>0</v>
      </c>
      <c r="AN87" s="11">
        <v>0</v>
      </c>
      <c r="AO87" s="11">
        <v>0</v>
      </c>
      <c r="AP87" s="11">
        <v>0</v>
      </c>
      <c r="AQ87" s="11">
        <v>0</v>
      </c>
      <c r="AR87" s="11">
        <v>0</v>
      </c>
      <c r="AS87" s="11">
        <v>0</v>
      </c>
      <c r="AT87" s="11">
        <v>0</v>
      </c>
      <c r="AU87" s="11">
        <v>0</v>
      </c>
      <c r="AV87" s="11">
        <v>0</v>
      </c>
      <c r="AW87" s="11">
        <v>0</v>
      </c>
      <c r="AX87" s="11">
        <v>0</v>
      </c>
      <c r="AY87" s="11">
        <v>0</v>
      </c>
      <c r="AZ87" s="11">
        <v>0</v>
      </c>
      <c r="BA87" s="11">
        <v>0</v>
      </c>
      <c r="BB87" s="11">
        <v>0</v>
      </c>
      <c r="BC87" s="11">
        <v>0</v>
      </c>
      <c r="BD87" s="11">
        <v>0</v>
      </c>
      <c r="BE87" s="11">
        <v>0</v>
      </c>
      <c r="BF87" s="11">
        <v>0</v>
      </c>
      <c r="BG87" s="11">
        <v>0</v>
      </c>
      <c r="BH87" s="11">
        <v>0</v>
      </c>
      <c r="BI87" s="11">
        <v>0</v>
      </c>
      <c r="BJ87" s="11">
        <v>0</v>
      </c>
      <c r="BK87" s="11">
        <v>0</v>
      </c>
      <c r="BL87" s="11">
        <v>1</v>
      </c>
      <c r="BM87" s="11">
        <v>0</v>
      </c>
      <c r="BN87" s="11">
        <v>0</v>
      </c>
      <c r="BO87" s="11">
        <v>0</v>
      </c>
      <c r="BP87" s="11">
        <v>1</v>
      </c>
      <c r="BQ87" s="11">
        <v>0</v>
      </c>
      <c r="BR87" s="11">
        <v>0</v>
      </c>
      <c r="BS87" s="11">
        <v>0</v>
      </c>
      <c r="BT87" s="11">
        <v>0</v>
      </c>
      <c r="BU87" s="32">
        <f t="shared" si="16"/>
        <v>0</v>
      </c>
      <c r="BV87" s="32">
        <f t="shared" si="17"/>
        <v>0</v>
      </c>
      <c r="BW87" s="32">
        <f t="shared" si="18"/>
        <v>0</v>
      </c>
      <c r="BX87" s="32">
        <f t="shared" si="19"/>
        <v>0</v>
      </c>
      <c r="BY87" s="32">
        <f t="shared" si="20"/>
        <v>0</v>
      </c>
      <c r="BZ87" s="32">
        <f t="shared" si="21"/>
        <v>0</v>
      </c>
      <c r="CA87" s="32">
        <f t="shared" si="22"/>
        <v>0</v>
      </c>
      <c r="CB87" s="32">
        <f t="shared" si="23"/>
        <v>0</v>
      </c>
      <c r="CC87" s="32">
        <f t="shared" si="24"/>
        <v>0</v>
      </c>
      <c r="CD87" s="32">
        <f t="shared" si="25"/>
        <v>0</v>
      </c>
      <c r="CE87" s="32">
        <f t="shared" si="26"/>
        <v>0</v>
      </c>
      <c r="CF87" s="32">
        <f t="shared" si="27"/>
        <v>0</v>
      </c>
      <c r="CG87" s="32">
        <f t="shared" si="28"/>
        <v>0</v>
      </c>
      <c r="CH87" s="32">
        <f t="shared" si="29"/>
        <v>0</v>
      </c>
      <c r="CI87" s="32">
        <f t="shared" si="30"/>
        <v>0</v>
      </c>
      <c r="CJ87" s="32">
        <f t="shared" si="31"/>
        <v>0</v>
      </c>
      <c r="CK87" s="22">
        <v>0</v>
      </c>
      <c r="CL87" s="22">
        <v>0</v>
      </c>
      <c r="CM87" s="22">
        <v>0</v>
      </c>
      <c r="CN87" s="22">
        <v>0</v>
      </c>
      <c r="CO87" s="22">
        <v>0</v>
      </c>
      <c r="CP87" s="19">
        <v>1</v>
      </c>
      <c r="CQ87" s="19">
        <v>1</v>
      </c>
      <c r="CR87" s="19">
        <v>1</v>
      </c>
      <c r="CS87" s="19">
        <v>0</v>
      </c>
      <c r="CT87" s="19">
        <v>0</v>
      </c>
      <c r="CU87" s="19">
        <v>0</v>
      </c>
      <c r="CV87" s="19">
        <v>0</v>
      </c>
      <c r="CW87">
        <v>217</v>
      </c>
      <c r="CX87">
        <v>12.06</v>
      </c>
      <c r="CY87">
        <v>0</v>
      </c>
      <c r="CZ87">
        <v>0</v>
      </c>
      <c r="DA87">
        <v>0</v>
      </c>
      <c r="DB87">
        <v>0</v>
      </c>
      <c r="DC87">
        <v>0</v>
      </c>
      <c r="DD87">
        <v>0</v>
      </c>
      <c r="DE87">
        <v>0</v>
      </c>
      <c r="DF87">
        <v>0</v>
      </c>
      <c r="DG87">
        <v>0</v>
      </c>
      <c r="DH87">
        <v>0</v>
      </c>
      <c r="DI87">
        <v>0</v>
      </c>
      <c r="DJ87">
        <v>0</v>
      </c>
      <c r="DK87">
        <v>6</v>
      </c>
      <c r="DL87">
        <v>14</v>
      </c>
      <c r="DM87">
        <v>12</v>
      </c>
      <c r="DN87">
        <v>15</v>
      </c>
      <c r="DO87">
        <v>14</v>
      </c>
      <c r="DP87">
        <v>14</v>
      </c>
      <c r="DQ87">
        <v>21</v>
      </c>
      <c r="DR87">
        <v>16</v>
      </c>
      <c r="DS87">
        <v>15</v>
      </c>
      <c r="DT87">
        <v>19</v>
      </c>
      <c r="DU87">
        <v>7</v>
      </c>
      <c r="DV87">
        <v>13</v>
      </c>
      <c r="DW87">
        <v>16</v>
      </c>
      <c r="DX87">
        <v>13</v>
      </c>
      <c r="DY87">
        <v>9</v>
      </c>
      <c r="DZ87">
        <v>12</v>
      </c>
      <c r="EA87">
        <v>1</v>
      </c>
      <c r="EB87" t="s">
        <v>777</v>
      </c>
      <c r="EC87">
        <v>106</v>
      </c>
      <c r="ED87">
        <v>152</v>
      </c>
      <c r="EE87">
        <v>170</v>
      </c>
      <c r="EF87">
        <v>1</v>
      </c>
      <c r="EG87">
        <v>58</v>
      </c>
      <c r="EH87" t="s">
        <v>399</v>
      </c>
      <c r="EI87" t="s">
        <v>1014</v>
      </c>
      <c r="EJ87" t="s">
        <v>1015</v>
      </c>
      <c r="EK87" t="s">
        <v>1285</v>
      </c>
      <c r="EL87" t="s">
        <v>1286</v>
      </c>
      <c r="EM87" t="s">
        <v>192</v>
      </c>
      <c r="EP87" t="s">
        <v>128</v>
      </c>
      <c r="EQ87" t="s">
        <v>123</v>
      </c>
      <c r="ER87" t="s">
        <v>117</v>
      </c>
      <c r="ES87" t="s">
        <v>124</v>
      </c>
      <c r="ET87" t="s">
        <v>118</v>
      </c>
      <c r="EU87" t="s">
        <v>119</v>
      </c>
      <c r="EV87" t="s">
        <v>146</v>
      </c>
      <c r="EW87">
        <v>2005</v>
      </c>
      <c r="EX87">
        <v>39</v>
      </c>
      <c r="EY87">
        <v>4</v>
      </c>
      <c r="FA87">
        <v>26</v>
      </c>
      <c r="FB87" t="s">
        <v>1414</v>
      </c>
      <c r="FC87" t="s">
        <v>1414</v>
      </c>
      <c r="FD87" t="s">
        <v>1527</v>
      </c>
      <c r="FE87">
        <v>16817850</v>
      </c>
    </row>
    <row r="88" spans="1:161">
      <c r="A88" t="s">
        <v>488</v>
      </c>
      <c r="B88" t="s">
        <v>400</v>
      </c>
      <c r="C88" t="s">
        <v>602</v>
      </c>
      <c r="D88" t="s">
        <v>116</v>
      </c>
      <c r="E88">
        <v>2003</v>
      </c>
      <c r="F88" t="s">
        <v>689</v>
      </c>
      <c r="G88" s="15" t="s">
        <v>368</v>
      </c>
      <c r="H88" s="15" t="s">
        <v>1639</v>
      </c>
      <c r="I88" s="16">
        <v>2</v>
      </c>
      <c r="J88" s="25">
        <v>1</v>
      </c>
      <c r="K88" s="25">
        <v>1</v>
      </c>
      <c r="L88" s="25">
        <v>1</v>
      </c>
      <c r="M88" s="11">
        <v>0</v>
      </c>
      <c r="N88" s="11">
        <v>0</v>
      </c>
      <c r="O88" s="11">
        <v>1</v>
      </c>
      <c r="P88" s="11">
        <v>1</v>
      </c>
      <c r="Q88" s="11">
        <v>0</v>
      </c>
      <c r="R88" s="11">
        <v>0</v>
      </c>
      <c r="S88" s="11">
        <v>0</v>
      </c>
      <c r="T88" s="11">
        <v>1</v>
      </c>
      <c r="U88" s="11">
        <v>0</v>
      </c>
      <c r="V88" s="11">
        <v>0</v>
      </c>
      <c r="W88" s="11">
        <v>0</v>
      </c>
      <c r="X88" s="11">
        <v>0</v>
      </c>
      <c r="Y88" s="11">
        <v>1</v>
      </c>
      <c r="Z88" s="11">
        <v>1</v>
      </c>
      <c r="AA88" s="11">
        <v>0</v>
      </c>
      <c r="AB88" s="11">
        <v>0</v>
      </c>
      <c r="AC88" s="11">
        <v>0</v>
      </c>
      <c r="AD88" s="11">
        <v>0</v>
      </c>
      <c r="AE88" s="11">
        <v>0</v>
      </c>
      <c r="AF88" s="11">
        <v>0</v>
      </c>
      <c r="AG88" s="11">
        <v>0</v>
      </c>
      <c r="AH88" s="11">
        <v>0</v>
      </c>
      <c r="AI88" s="11">
        <v>0</v>
      </c>
      <c r="AJ88" s="11">
        <v>0</v>
      </c>
      <c r="AK88" s="11">
        <v>0</v>
      </c>
      <c r="AL88" s="11">
        <v>0</v>
      </c>
      <c r="AM88" s="11">
        <v>0</v>
      </c>
      <c r="AN88" s="11">
        <v>0</v>
      </c>
      <c r="AO88" s="11">
        <v>0</v>
      </c>
      <c r="AP88" s="11">
        <v>0</v>
      </c>
      <c r="AQ88" s="11">
        <v>0</v>
      </c>
      <c r="AR88" s="11">
        <v>0</v>
      </c>
      <c r="AS88" s="11">
        <v>0</v>
      </c>
      <c r="AT88" s="11">
        <v>0</v>
      </c>
      <c r="AU88" s="11">
        <v>0</v>
      </c>
      <c r="AV88" s="11">
        <v>0</v>
      </c>
      <c r="AW88" s="11">
        <v>0</v>
      </c>
      <c r="AX88" s="11">
        <v>0</v>
      </c>
      <c r="AY88" s="11">
        <v>1</v>
      </c>
      <c r="AZ88" s="11">
        <v>0</v>
      </c>
      <c r="BA88" s="11">
        <v>0</v>
      </c>
      <c r="BB88" s="11">
        <v>0</v>
      </c>
      <c r="BC88" s="11">
        <v>0</v>
      </c>
      <c r="BD88" s="11">
        <v>0</v>
      </c>
      <c r="BE88" s="11">
        <v>0</v>
      </c>
      <c r="BF88" s="11">
        <v>0</v>
      </c>
      <c r="BG88" s="11">
        <v>0</v>
      </c>
      <c r="BH88" s="11">
        <v>0</v>
      </c>
      <c r="BI88" s="11">
        <v>0</v>
      </c>
      <c r="BJ88" s="11">
        <v>0</v>
      </c>
      <c r="BK88" s="11">
        <v>0</v>
      </c>
      <c r="BL88" s="11">
        <v>0</v>
      </c>
      <c r="BM88" s="11">
        <v>0</v>
      </c>
      <c r="BN88" s="11">
        <v>0</v>
      </c>
      <c r="BO88" s="11">
        <v>1</v>
      </c>
      <c r="BP88" s="11">
        <v>1</v>
      </c>
      <c r="BQ88" s="11">
        <v>1</v>
      </c>
      <c r="BR88" s="11">
        <v>0</v>
      </c>
      <c r="BS88" s="11">
        <v>0</v>
      </c>
      <c r="BT88" s="11">
        <v>0</v>
      </c>
      <c r="BU88" s="32">
        <f t="shared" si="16"/>
        <v>0</v>
      </c>
      <c r="BV88" s="32">
        <f t="shared" si="17"/>
        <v>0</v>
      </c>
      <c r="BW88" s="32">
        <f t="shared" si="18"/>
        <v>0</v>
      </c>
      <c r="BX88" s="32">
        <f t="shared" si="19"/>
        <v>0</v>
      </c>
      <c r="BY88" s="32">
        <f t="shared" si="20"/>
        <v>0</v>
      </c>
      <c r="BZ88" s="32">
        <f t="shared" si="21"/>
        <v>0</v>
      </c>
      <c r="CA88" s="32">
        <f t="shared" si="22"/>
        <v>0</v>
      </c>
      <c r="CB88" s="32">
        <f t="shared" si="23"/>
        <v>0</v>
      </c>
      <c r="CC88" s="32">
        <f t="shared" si="24"/>
        <v>0</v>
      </c>
      <c r="CD88" s="32">
        <f t="shared" si="25"/>
        <v>0</v>
      </c>
      <c r="CE88" s="32">
        <f t="shared" si="26"/>
        <v>0</v>
      </c>
      <c r="CF88" s="32">
        <f t="shared" si="27"/>
        <v>0</v>
      </c>
      <c r="CG88" s="32">
        <f t="shared" si="28"/>
        <v>0</v>
      </c>
      <c r="CH88" s="32">
        <f t="shared" si="29"/>
        <v>0</v>
      </c>
      <c r="CI88" s="32">
        <f t="shared" si="30"/>
        <v>0</v>
      </c>
      <c r="CJ88" s="32">
        <f t="shared" si="31"/>
        <v>0</v>
      </c>
      <c r="CK88" s="22">
        <v>0</v>
      </c>
      <c r="CL88" s="22">
        <v>0</v>
      </c>
      <c r="CM88" s="22">
        <v>0</v>
      </c>
      <c r="CN88" s="22">
        <v>0</v>
      </c>
      <c r="CO88" s="22">
        <v>0</v>
      </c>
      <c r="CP88" s="19">
        <v>0</v>
      </c>
      <c r="CQ88" s="19">
        <v>0</v>
      </c>
      <c r="CR88" s="19">
        <v>1</v>
      </c>
      <c r="CS88" s="19">
        <v>0</v>
      </c>
      <c r="CT88" s="19">
        <v>0</v>
      </c>
      <c r="CU88" s="19">
        <v>0</v>
      </c>
      <c r="CV88" s="19">
        <v>0</v>
      </c>
      <c r="CW88">
        <v>272</v>
      </c>
      <c r="CX88">
        <v>14.32</v>
      </c>
      <c r="CY88">
        <v>0</v>
      </c>
      <c r="CZ88">
        <v>0</v>
      </c>
      <c r="DA88">
        <v>0</v>
      </c>
      <c r="DB88">
        <v>0</v>
      </c>
      <c r="DC88">
        <v>0</v>
      </c>
      <c r="DD88">
        <v>0</v>
      </c>
      <c r="DE88">
        <v>0</v>
      </c>
      <c r="DF88">
        <v>0</v>
      </c>
      <c r="DG88">
        <v>0</v>
      </c>
      <c r="DH88">
        <v>0</v>
      </c>
      <c r="DI88">
        <v>1</v>
      </c>
      <c r="DJ88">
        <v>4</v>
      </c>
      <c r="DK88">
        <v>18</v>
      </c>
      <c r="DL88">
        <v>14</v>
      </c>
      <c r="DM88">
        <v>14</v>
      </c>
      <c r="DN88">
        <v>13</v>
      </c>
      <c r="DO88">
        <v>26</v>
      </c>
      <c r="DP88">
        <v>15</v>
      </c>
      <c r="DQ88">
        <v>16</v>
      </c>
      <c r="DR88">
        <v>21</v>
      </c>
      <c r="DS88">
        <v>19</v>
      </c>
      <c r="DT88">
        <v>12</v>
      </c>
      <c r="DU88">
        <v>27</v>
      </c>
      <c r="DV88">
        <v>12</v>
      </c>
      <c r="DW88">
        <v>20</v>
      </c>
      <c r="DX88">
        <v>10</v>
      </c>
      <c r="DY88">
        <v>15</v>
      </c>
      <c r="DZ88">
        <v>15</v>
      </c>
      <c r="EA88">
        <v>0</v>
      </c>
      <c r="EB88" t="s">
        <v>778</v>
      </c>
      <c r="EC88">
        <v>97</v>
      </c>
      <c r="ED88">
        <v>272</v>
      </c>
      <c r="EE88">
        <v>282</v>
      </c>
      <c r="EF88">
        <v>1</v>
      </c>
      <c r="EG88">
        <v>52</v>
      </c>
      <c r="EH88" t="s">
        <v>400</v>
      </c>
      <c r="EI88" t="s">
        <v>1016</v>
      </c>
      <c r="EJ88" t="s">
        <v>1017</v>
      </c>
      <c r="EK88" t="s">
        <v>1287</v>
      </c>
      <c r="EL88" t="s">
        <v>1288</v>
      </c>
      <c r="EM88" t="s">
        <v>190</v>
      </c>
      <c r="EP88" t="s">
        <v>128</v>
      </c>
      <c r="EQ88" t="s">
        <v>123</v>
      </c>
      <c r="ER88" t="s">
        <v>117</v>
      </c>
      <c r="ES88" t="s">
        <v>124</v>
      </c>
      <c r="ET88" t="s">
        <v>118</v>
      </c>
      <c r="EU88" t="s">
        <v>119</v>
      </c>
      <c r="EV88" t="s">
        <v>156</v>
      </c>
      <c r="EW88">
        <v>2003</v>
      </c>
      <c r="EX88">
        <v>34</v>
      </c>
      <c r="EY88">
        <v>4</v>
      </c>
      <c r="FA88">
        <v>6</v>
      </c>
      <c r="FB88" t="s">
        <v>1439</v>
      </c>
      <c r="FC88" t="s">
        <v>1439</v>
      </c>
      <c r="FD88" t="s">
        <v>1528</v>
      </c>
      <c r="FE88">
        <v>12962996</v>
      </c>
    </row>
    <row r="89" spans="1:161">
      <c r="A89" t="s">
        <v>489</v>
      </c>
      <c r="B89" t="s">
        <v>238</v>
      </c>
      <c r="C89" t="s">
        <v>603</v>
      </c>
      <c r="D89" t="s">
        <v>168</v>
      </c>
      <c r="E89">
        <v>2002</v>
      </c>
      <c r="F89" t="s">
        <v>690</v>
      </c>
      <c r="G89" s="15" t="s">
        <v>1640</v>
      </c>
      <c r="H89" s="15" t="s">
        <v>1601</v>
      </c>
      <c r="I89" s="16">
        <v>2</v>
      </c>
      <c r="J89" s="25">
        <v>1</v>
      </c>
      <c r="K89" s="25">
        <v>1</v>
      </c>
      <c r="L89" s="25">
        <v>1</v>
      </c>
      <c r="M89" s="11">
        <v>0</v>
      </c>
      <c r="N89" s="11">
        <v>0</v>
      </c>
      <c r="O89" s="11">
        <v>0</v>
      </c>
      <c r="P89" s="11">
        <v>0</v>
      </c>
      <c r="Q89" s="11">
        <v>0</v>
      </c>
      <c r="R89" s="11">
        <v>0</v>
      </c>
      <c r="S89" s="11">
        <v>0</v>
      </c>
      <c r="T89" s="11">
        <v>0</v>
      </c>
      <c r="U89" s="11">
        <v>0</v>
      </c>
      <c r="V89" s="11">
        <v>0</v>
      </c>
      <c r="W89" s="11">
        <v>0</v>
      </c>
      <c r="X89" s="11">
        <v>0</v>
      </c>
      <c r="Y89" s="11">
        <v>1</v>
      </c>
      <c r="Z89" s="11">
        <v>0</v>
      </c>
      <c r="AA89" s="11">
        <v>0</v>
      </c>
      <c r="AB89" s="11">
        <v>0</v>
      </c>
      <c r="AC89" s="11">
        <v>0</v>
      </c>
      <c r="AD89" s="11">
        <v>0</v>
      </c>
      <c r="AE89" s="11">
        <v>0</v>
      </c>
      <c r="AF89" s="11">
        <v>0</v>
      </c>
      <c r="AG89" s="11">
        <v>0</v>
      </c>
      <c r="AH89" s="11">
        <v>0</v>
      </c>
      <c r="AI89" s="11">
        <v>0</v>
      </c>
      <c r="AJ89" s="11">
        <v>0</v>
      </c>
      <c r="AK89" s="11">
        <v>0</v>
      </c>
      <c r="AL89" s="11">
        <v>0</v>
      </c>
      <c r="AM89" s="11">
        <v>1</v>
      </c>
      <c r="AN89" s="11">
        <v>0</v>
      </c>
      <c r="AO89" s="11">
        <v>0</v>
      </c>
      <c r="AP89" s="11">
        <v>0</v>
      </c>
      <c r="AQ89" s="11">
        <v>0</v>
      </c>
      <c r="AR89" s="11">
        <v>0</v>
      </c>
      <c r="AS89" s="11">
        <v>1</v>
      </c>
      <c r="AT89" s="11">
        <v>0</v>
      </c>
      <c r="AU89" s="11">
        <v>0</v>
      </c>
      <c r="AV89" s="11">
        <v>1</v>
      </c>
      <c r="AW89" s="11">
        <v>0</v>
      </c>
      <c r="AX89" s="11">
        <v>0</v>
      </c>
      <c r="AY89" s="11">
        <v>1</v>
      </c>
      <c r="AZ89" s="11">
        <v>0</v>
      </c>
      <c r="BA89" s="11">
        <v>0</v>
      </c>
      <c r="BB89" s="11">
        <v>0</v>
      </c>
      <c r="BC89" s="11">
        <v>0</v>
      </c>
      <c r="BD89" s="11">
        <v>0</v>
      </c>
      <c r="BE89" s="11">
        <v>0</v>
      </c>
      <c r="BF89" s="11">
        <v>0</v>
      </c>
      <c r="BG89" s="11">
        <v>0</v>
      </c>
      <c r="BH89" s="11">
        <v>0</v>
      </c>
      <c r="BI89" s="11">
        <v>0</v>
      </c>
      <c r="BJ89" s="11">
        <v>0</v>
      </c>
      <c r="BK89" s="11">
        <v>0</v>
      </c>
      <c r="BL89" s="11">
        <v>0</v>
      </c>
      <c r="BM89" s="11">
        <v>0</v>
      </c>
      <c r="BN89" s="11">
        <v>0</v>
      </c>
      <c r="BO89" s="11">
        <v>0</v>
      </c>
      <c r="BP89" s="11">
        <v>0</v>
      </c>
      <c r="BQ89" s="11">
        <v>1</v>
      </c>
      <c r="BR89" s="11">
        <v>0</v>
      </c>
      <c r="BS89" s="11">
        <v>0</v>
      </c>
      <c r="BT89" s="11">
        <v>0</v>
      </c>
      <c r="BU89" s="32">
        <f t="shared" si="16"/>
        <v>1</v>
      </c>
      <c r="BV89" s="32">
        <f t="shared" si="17"/>
        <v>1</v>
      </c>
      <c r="BW89" s="32">
        <f t="shared" si="18"/>
        <v>0</v>
      </c>
      <c r="BX89" s="32">
        <f t="shared" si="19"/>
        <v>0</v>
      </c>
      <c r="BY89" s="32">
        <f t="shared" si="20"/>
        <v>0</v>
      </c>
      <c r="BZ89" s="32">
        <f t="shared" si="21"/>
        <v>1</v>
      </c>
      <c r="CA89" s="32">
        <f t="shared" si="22"/>
        <v>0</v>
      </c>
      <c r="CB89" s="32">
        <f t="shared" si="23"/>
        <v>0</v>
      </c>
      <c r="CC89" s="32">
        <f t="shared" si="24"/>
        <v>0</v>
      </c>
      <c r="CD89" s="32">
        <f t="shared" si="25"/>
        <v>0</v>
      </c>
      <c r="CE89" s="32">
        <f t="shared" si="26"/>
        <v>0</v>
      </c>
      <c r="CF89" s="32">
        <f t="shared" si="27"/>
        <v>0</v>
      </c>
      <c r="CG89" s="32">
        <f t="shared" si="28"/>
        <v>0</v>
      </c>
      <c r="CH89" s="32">
        <f t="shared" si="29"/>
        <v>0</v>
      </c>
      <c r="CI89" s="32">
        <f t="shared" si="30"/>
        <v>0</v>
      </c>
      <c r="CJ89" s="32">
        <f t="shared" si="31"/>
        <v>0</v>
      </c>
      <c r="CK89" s="22">
        <v>0</v>
      </c>
      <c r="CL89" s="22">
        <v>0</v>
      </c>
      <c r="CM89" s="22">
        <v>0</v>
      </c>
      <c r="CN89" s="22">
        <v>0</v>
      </c>
      <c r="CO89" s="22">
        <v>0</v>
      </c>
      <c r="CP89" s="19">
        <v>0</v>
      </c>
      <c r="CQ89" s="19">
        <v>0</v>
      </c>
      <c r="CR89" s="19">
        <v>1</v>
      </c>
      <c r="CS89" s="19">
        <v>0</v>
      </c>
      <c r="CT89" s="19">
        <v>0</v>
      </c>
      <c r="CU89" s="19">
        <v>0</v>
      </c>
      <c r="CV89" s="19">
        <v>0</v>
      </c>
      <c r="CW89">
        <v>80</v>
      </c>
      <c r="CX89">
        <v>4</v>
      </c>
      <c r="CY89">
        <v>0</v>
      </c>
      <c r="CZ89">
        <v>0</v>
      </c>
      <c r="DA89">
        <v>0</v>
      </c>
      <c r="DB89">
        <v>0</v>
      </c>
      <c r="DC89">
        <v>0</v>
      </c>
      <c r="DD89">
        <v>0</v>
      </c>
      <c r="DE89">
        <v>0</v>
      </c>
      <c r="DF89">
        <v>0</v>
      </c>
      <c r="DG89">
        <v>0</v>
      </c>
      <c r="DH89">
        <v>0</v>
      </c>
      <c r="DI89">
        <v>0</v>
      </c>
      <c r="DJ89">
        <v>3</v>
      </c>
      <c r="DK89">
        <v>2</v>
      </c>
      <c r="DL89">
        <v>4</v>
      </c>
      <c r="DM89">
        <v>1</v>
      </c>
      <c r="DN89">
        <v>1</v>
      </c>
      <c r="DO89">
        <v>6</v>
      </c>
      <c r="DP89">
        <v>0</v>
      </c>
      <c r="DQ89">
        <v>3</v>
      </c>
      <c r="DR89">
        <v>2</v>
      </c>
      <c r="DS89">
        <v>3</v>
      </c>
      <c r="DT89">
        <v>6</v>
      </c>
      <c r="DU89">
        <v>10</v>
      </c>
      <c r="DV89">
        <v>3</v>
      </c>
      <c r="DW89">
        <v>4</v>
      </c>
      <c r="DX89">
        <v>6</v>
      </c>
      <c r="DY89">
        <v>20</v>
      </c>
      <c r="DZ89">
        <v>6</v>
      </c>
      <c r="EA89">
        <v>0</v>
      </c>
      <c r="EB89" t="s">
        <v>779</v>
      </c>
      <c r="EC89">
        <v>43</v>
      </c>
      <c r="ED89">
        <v>80</v>
      </c>
      <c r="EE89">
        <v>82</v>
      </c>
      <c r="EF89">
        <v>3</v>
      </c>
      <c r="EG89">
        <v>41</v>
      </c>
      <c r="EH89" t="s">
        <v>238</v>
      </c>
      <c r="EI89" t="s">
        <v>1018</v>
      </c>
      <c r="EJ89" t="s">
        <v>1019</v>
      </c>
      <c r="EK89" t="s">
        <v>237</v>
      </c>
      <c r="EL89" t="s">
        <v>188</v>
      </c>
      <c r="EM89" t="s">
        <v>148</v>
      </c>
      <c r="EN89" t="s">
        <v>1278</v>
      </c>
      <c r="EO89" t="s">
        <v>1279</v>
      </c>
      <c r="EP89" t="s">
        <v>145</v>
      </c>
      <c r="EQ89" t="s">
        <v>132</v>
      </c>
      <c r="ER89" t="s">
        <v>255</v>
      </c>
      <c r="ES89" t="s">
        <v>256</v>
      </c>
      <c r="ET89" t="s">
        <v>257</v>
      </c>
      <c r="EU89" t="s">
        <v>258</v>
      </c>
      <c r="EV89" t="s">
        <v>312</v>
      </c>
      <c r="EW89">
        <v>2002</v>
      </c>
      <c r="EX89">
        <v>38</v>
      </c>
      <c r="EY89">
        <v>6</v>
      </c>
      <c r="FA89">
        <v>18</v>
      </c>
      <c r="FB89" t="s">
        <v>1414</v>
      </c>
      <c r="FC89" t="s">
        <v>1414</v>
      </c>
      <c r="FD89" t="s">
        <v>1529</v>
      </c>
      <c r="FE89">
        <v>14740000</v>
      </c>
    </row>
    <row r="90" spans="1:161">
      <c r="A90" t="s">
        <v>483</v>
      </c>
      <c r="B90" t="s">
        <v>401</v>
      </c>
      <c r="C90" t="s">
        <v>604</v>
      </c>
      <c r="D90" t="s">
        <v>515</v>
      </c>
      <c r="E90">
        <v>2001</v>
      </c>
      <c r="G90" s="15" t="s">
        <v>130</v>
      </c>
      <c r="H90" s="15" t="s">
        <v>1627</v>
      </c>
      <c r="I90" s="16">
        <v>4</v>
      </c>
      <c r="J90" s="25">
        <v>1</v>
      </c>
      <c r="K90" s="25">
        <v>1</v>
      </c>
      <c r="L90" s="25">
        <v>1</v>
      </c>
      <c r="M90" s="11">
        <v>0</v>
      </c>
      <c r="N90" s="11">
        <v>0</v>
      </c>
      <c r="O90" s="11">
        <v>0</v>
      </c>
      <c r="P90" s="11">
        <v>0</v>
      </c>
      <c r="Q90" s="11">
        <v>1</v>
      </c>
      <c r="R90" s="11">
        <v>0</v>
      </c>
      <c r="S90" s="11">
        <v>0</v>
      </c>
      <c r="T90" s="11">
        <v>0</v>
      </c>
      <c r="U90" s="11">
        <v>0</v>
      </c>
      <c r="V90" s="11">
        <v>0</v>
      </c>
      <c r="W90" s="11">
        <v>0</v>
      </c>
      <c r="X90" s="11">
        <v>1</v>
      </c>
      <c r="Y90" s="11">
        <v>0</v>
      </c>
      <c r="Z90" s="11">
        <v>1</v>
      </c>
      <c r="AA90" s="11">
        <v>0</v>
      </c>
      <c r="AB90" s="11">
        <v>0</v>
      </c>
      <c r="AC90" s="11">
        <v>0</v>
      </c>
      <c r="AD90" s="11">
        <v>0</v>
      </c>
      <c r="AE90" s="11">
        <v>0</v>
      </c>
      <c r="AF90" s="11">
        <v>0</v>
      </c>
      <c r="AG90" s="11">
        <v>0</v>
      </c>
      <c r="AH90" s="11">
        <v>0</v>
      </c>
      <c r="AI90" s="11">
        <v>0</v>
      </c>
      <c r="AJ90" s="11">
        <v>0</v>
      </c>
      <c r="AK90" s="11">
        <v>0</v>
      </c>
      <c r="AL90" s="11">
        <v>0</v>
      </c>
      <c r="AM90" s="11">
        <v>0</v>
      </c>
      <c r="AN90" s="11">
        <v>0</v>
      </c>
      <c r="AO90" s="11">
        <v>0</v>
      </c>
      <c r="AP90" s="11">
        <v>0</v>
      </c>
      <c r="AQ90" s="11">
        <v>0</v>
      </c>
      <c r="AR90" s="11">
        <v>0</v>
      </c>
      <c r="AS90" s="11">
        <v>0</v>
      </c>
      <c r="AT90" s="11">
        <v>1</v>
      </c>
      <c r="AU90" s="11">
        <v>0</v>
      </c>
      <c r="AV90" s="11">
        <v>0</v>
      </c>
      <c r="AW90" s="11">
        <v>0</v>
      </c>
      <c r="AX90" s="11">
        <v>0</v>
      </c>
      <c r="AY90" s="11">
        <v>0</v>
      </c>
      <c r="AZ90" s="11">
        <v>0</v>
      </c>
      <c r="BA90" s="11">
        <v>0</v>
      </c>
      <c r="BB90" s="11">
        <v>0</v>
      </c>
      <c r="BC90" s="11">
        <v>0</v>
      </c>
      <c r="BD90" s="11">
        <v>0</v>
      </c>
      <c r="BE90" s="11">
        <v>0</v>
      </c>
      <c r="BF90" s="11">
        <v>0</v>
      </c>
      <c r="BG90" s="11">
        <v>0</v>
      </c>
      <c r="BH90" s="11">
        <v>0</v>
      </c>
      <c r="BI90" s="11">
        <v>0</v>
      </c>
      <c r="BJ90" s="11">
        <v>0</v>
      </c>
      <c r="BK90" s="11">
        <v>0</v>
      </c>
      <c r="BL90" s="11">
        <v>0</v>
      </c>
      <c r="BM90" s="11">
        <v>0</v>
      </c>
      <c r="BN90" s="11">
        <v>0</v>
      </c>
      <c r="BO90" s="11">
        <v>1</v>
      </c>
      <c r="BP90" s="11">
        <v>0</v>
      </c>
      <c r="BQ90" s="11">
        <v>0</v>
      </c>
      <c r="BR90" s="11">
        <v>0</v>
      </c>
      <c r="BS90" s="11">
        <v>0</v>
      </c>
      <c r="BT90" s="11">
        <v>0</v>
      </c>
      <c r="BU90" s="32">
        <f t="shared" si="16"/>
        <v>0</v>
      </c>
      <c r="BV90" s="32">
        <f t="shared" si="17"/>
        <v>0</v>
      </c>
      <c r="BW90" s="32">
        <f t="shared" si="18"/>
        <v>0</v>
      </c>
      <c r="BX90" s="32">
        <f t="shared" si="19"/>
        <v>0</v>
      </c>
      <c r="BY90" s="32">
        <f t="shared" si="20"/>
        <v>0</v>
      </c>
      <c r="BZ90" s="32">
        <f t="shared" si="21"/>
        <v>0</v>
      </c>
      <c r="CA90" s="32">
        <f t="shared" si="22"/>
        <v>0</v>
      </c>
      <c r="CB90" s="32">
        <f t="shared" si="23"/>
        <v>0</v>
      </c>
      <c r="CC90" s="32">
        <f t="shared" si="24"/>
        <v>0</v>
      </c>
      <c r="CD90" s="32">
        <f t="shared" si="25"/>
        <v>0</v>
      </c>
      <c r="CE90" s="32">
        <f t="shared" si="26"/>
        <v>0</v>
      </c>
      <c r="CF90" s="32">
        <f t="shared" si="27"/>
        <v>0</v>
      </c>
      <c r="CG90" s="32">
        <f t="shared" si="28"/>
        <v>0</v>
      </c>
      <c r="CH90" s="32">
        <f t="shared" si="29"/>
        <v>0</v>
      </c>
      <c r="CI90" s="32">
        <f t="shared" si="30"/>
        <v>0</v>
      </c>
      <c r="CJ90" s="32">
        <f t="shared" si="31"/>
        <v>0</v>
      </c>
      <c r="CK90" s="22">
        <v>0</v>
      </c>
      <c r="CL90" s="22">
        <v>0</v>
      </c>
      <c r="CM90" s="22">
        <v>0</v>
      </c>
      <c r="CN90" s="22">
        <v>0</v>
      </c>
      <c r="CO90" s="22">
        <v>0</v>
      </c>
      <c r="CP90" s="19">
        <v>0</v>
      </c>
      <c r="CQ90" s="19">
        <v>0</v>
      </c>
      <c r="CR90" s="19">
        <v>1</v>
      </c>
      <c r="CS90" s="19">
        <v>0</v>
      </c>
      <c r="CT90" s="19">
        <v>0</v>
      </c>
      <c r="CU90" s="19">
        <v>0</v>
      </c>
      <c r="CV90" s="19">
        <v>0</v>
      </c>
      <c r="CW90">
        <v>59</v>
      </c>
      <c r="CX90">
        <v>2.81</v>
      </c>
      <c r="CY90">
        <v>0</v>
      </c>
      <c r="CZ90">
        <v>0</v>
      </c>
      <c r="DA90">
        <v>0</v>
      </c>
      <c r="DB90">
        <v>0</v>
      </c>
      <c r="DC90">
        <v>0</v>
      </c>
      <c r="DD90">
        <v>0</v>
      </c>
      <c r="DE90">
        <v>0</v>
      </c>
      <c r="DF90">
        <v>0</v>
      </c>
      <c r="DG90">
        <v>1</v>
      </c>
      <c r="DH90">
        <v>2</v>
      </c>
      <c r="DI90">
        <v>2</v>
      </c>
      <c r="DJ90">
        <v>1</v>
      </c>
      <c r="DK90">
        <v>2</v>
      </c>
      <c r="DL90">
        <v>6</v>
      </c>
      <c r="DM90">
        <v>0</v>
      </c>
      <c r="DN90">
        <v>2</v>
      </c>
      <c r="DO90">
        <v>8</v>
      </c>
      <c r="DP90">
        <v>2</v>
      </c>
      <c r="DQ90">
        <v>6</v>
      </c>
      <c r="DR90">
        <v>2</v>
      </c>
      <c r="DS90">
        <v>2</v>
      </c>
      <c r="DT90">
        <v>3</v>
      </c>
      <c r="DU90">
        <v>5</v>
      </c>
      <c r="DV90">
        <v>0</v>
      </c>
      <c r="DW90">
        <v>2</v>
      </c>
      <c r="DX90">
        <v>5</v>
      </c>
      <c r="DY90">
        <v>2</v>
      </c>
      <c r="DZ90">
        <v>6</v>
      </c>
      <c r="EA90">
        <v>0</v>
      </c>
      <c r="EB90" t="s">
        <v>780</v>
      </c>
      <c r="EC90">
        <v>47</v>
      </c>
      <c r="ED90">
        <v>130</v>
      </c>
      <c r="EE90">
        <v>136</v>
      </c>
      <c r="EF90">
        <v>3</v>
      </c>
      <c r="EG90">
        <v>36</v>
      </c>
      <c r="EH90" t="s">
        <v>401</v>
      </c>
      <c r="EJ90" t="s">
        <v>1020</v>
      </c>
      <c r="EK90" t="s">
        <v>1289</v>
      </c>
      <c r="EL90" t="s">
        <v>1290</v>
      </c>
      <c r="EN90" t="s">
        <v>125</v>
      </c>
      <c r="EP90" t="s">
        <v>297</v>
      </c>
      <c r="EQ90" t="s">
        <v>298</v>
      </c>
      <c r="ER90" t="s">
        <v>1340</v>
      </c>
      <c r="ES90" t="s">
        <v>1341</v>
      </c>
      <c r="ET90" t="s">
        <v>1386</v>
      </c>
      <c r="EU90" t="s">
        <v>1387</v>
      </c>
      <c r="EV90" t="s">
        <v>133</v>
      </c>
      <c r="EW90">
        <v>2001</v>
      </c>
      <c r="EX90">
        <v>59</v>
      </c>
      <c r="EY90">
        <v>9</v>
      </c>
      <c r="FA90">
        <v>10</v>
      </c>
      <c r="FB90" t="s">
        <v>1440</v>
      </c>
      <c r="FC90" t="s">
        <v>1441</v>
      </c>
      <c r="FD90" t="s">
        <v>1530</v>
      </c>
    </row>
    <row r="91" spans="1:161">
      <c r="A91" t="s">
        <v>490</v>
      </c>
      <c r="B91" t="s">
        <v>402</v>
      </c>
      <c r="C91" t="s">
        <v>605</v>
      </c>
      <c r="D91" t="s">
        <v>116</v>
      </c>
      <c r="E91">
        <v>2001</v>
      </c>
      <c r="F91" t="s">
        <v>691</v>
      </c>
      <c r="G91" s="15" t="s">
        <v>1641</v>
      </c>
      <c r="H91" s="15" t="s">
        <v>1642</v>
      </c>
      <c r="I91" s="16">
        <v>2</v>
      </c>
      <c r="J91" s="25">
        <v>0</v>
      </c>
      <c r="K91" s="25">
        <v>1</v>
      </c>
      <c r="L91" s="25">
        <v>1</v>
      </c>
      <c r="M91" s="11">
        <v>0</v>
      </c>
      <c r="N91" s="11">
        <v>1</v>
      </c>
      <c r="O91" s="11">
        <v>0</v>
      </c>
      <c r="P91" s="11">
        <v>0</v>
      </c>
      <c r="Q91" s="11">
        <v>1</v>
      </c>
      <c r="R91" s="11">
        <v>0</v>
      </c>
      <c r="S91" s="11">
        <v>0</v>
      </c>
      <c r="T91" s="11">
        <v>0</v>
      </c>
      <c r="U91" s="11">
        <v>0</v>
      </c>
      <c r="V91" s="11">
        <v>0</v>
      </c>
      <c r="W91" s="11">
        <v>0</v>
      </c>
      <c r="X91" s="11">
        <v>0</v>
      </c>
      <c r="Y91" s="11">
        <v>0</v>
      </c>
      <c r="Z91" s="11">
        <v>0</v>
      </c>
      <c r="AA91" s="11">
        <v>0</v>
      </c>
      <c r="AB91" s="11">
        <v>0</v>
      </c>
      <c r="AC91" s="11">
        <v>0</v>
      </c>
      <c r="AD91" s="11">
        <v>0</v>
      </c>
      <c r="AE91" s="11">
        <v>0</v>
      </c>
      <c r="AF91" s="11">
        <v>0</v>
      </c>
      <c r="AG91" s="11">
        <v>0</v>
      </c>
      <c r="AH91" s="11">
        <v>0</v>
      </c>
      <c r="AI91" s="11">
        <v>0</v>
      </c>
      <c r="AJ91" s="11">
        <v>0</v>
      </c>
      <c r="AK91" s="11">
        <v>0</v>
      </c>
      <c r="AL91" s="11">
        <v>0</v>
      </c>
      <c r="AM91" s="11">
        <v>0</v>
      </c>
      <c r="AN91" s="11">
        <v>0</v>
      </c>
      <c r="AO91" s="11">
        <v>0</v>
      </c>
      <c r="AP91" s="11">
        <v>0</v>
      </c>
      <c r="AQ91" s="11">
        <v>0</v>
      </c>
      <c r="AR91" s="11">
        <v>0</v>
      </c>
      <c r="AS91" s="11">
        <v>0</v>
      </c>
      <c r="AT91" s="11">
        <v>0</v>
      </c>
      <c r="AU91" s="11">
        <v>0</v>
      </c>
      <c r="AV91" s="11">
        <v>1</v>
      </c>
      <c r="AW91" s="11">
        <v>0</v>
      </c>
      <c r="AX91" s="11">
        <v>0</v>
      </c>
      <c r="AY91" s="11">
        <v>0</v>
      </c>
      <c r="AZ91" s="11">
        <v>0</v>
      </c>
      <c r="BA91" s="11">
        <v>0</v>
      </c>
      <c r="BB91" s="11">
        <v>0</v>
      </c>
      <c r="BC91" s="11">
        <v>0</v>
      </c>
      <c r="BD91" s="11">
        <v>0</v>
      </c>
      <c r="BE91" s="11">
        <v>0</v>
      </c>
      <c r="BF91" s="11">
        <v>0</v>
      </c>
      <c r="BG91" s="11">
        <v>0</v>
      </c>
      <c r="BH91" s="11">
        <v>0</v>
      </c>
      <c r="BI91" s="11">
        <v>0</v>
      </c>
      <c r="BJ91" s="11">
        <v>0</v>
      </c>
      <c r="BK91" s="11">
        <v>0</v>
      </c>
      <c r="BL91" s="11">
        <v>0</v>
      </c>
      <c r="BM91" s="11">
        <v>0</v>
      </c>
      <c r="BN91" s="11">
        <v>0</v>
      </c>
      <c r="BO91" s="11">
        <v>0</v>
      </c>
      <c r="BP91" s="11">
        <v>0</v>
      </c>
      <c r="BQ91" s="11">
        <v>0</v>
      </c>
      <c r="BR91" s="11">
        <v>0</v>
      </c>
      <c r="BS91" s="11">
        <v>0</v>
      </c>
      <c r="BT91" s="11">
        <v>0</v>
      </c>
      <c r="BU91" s="32">
        <f t="shared" si="16"/>
        <v>0</v>
      </c>
      <c r="BV91" s="32">
        <f t="shared" si="17"/>
        <v>0</v>
      </c>
      <c r="BW91" s="32">
        <f t="shared" si="18"/>
        <v>0</v>
      </c>
      <c r="BX91" s="32">
        <f t="shared" si="19"/>
        <v>0</v>
      </c>
      <c r="BY91" s="32">
        <f t="shared" si="20"/>
        <v>0</v>
      </c>
      <c r="BZ91" s="32">
        <f t="shared" si="21"/>
        <v>0</v>
      </c>
      <c r="CA91" s="32">
        <f t="shared" si="22"/>
        <v>0</v>
      </c>
      <c r="CB91" s="32">
        <f t="shared" si="23"/>
        <v>0</v>
      </c>
      <c r="CC91" s="32">
        <f t="shared" si="24"/>
        <v>0</v>
      </c>
      <c r="CD91" s="32">
        <f t="shared" si="25"/>
        <v>0</v>
      </c>
      <c r="CE91" s="32">
        <f t="shared" si="26"/>
        <v>0</v>
      </c>
      <c r="CF91" s="32">
        <f t="shared" si="27"/>
        <v>0</v>
      </c>
      <c r="CG91" s="32">
        <f t="shared" si="28"/>
        <v>0</v>
      </c>
      <c r="CH91" s="32">
        <f t="shared" si="29"/>
        <v>0</v>
      </c>
      <c r="CI91" s="32">
        <f t="shared" si="30"/>
        <v>0</v>
      </c>
      <c r="CJ91" s="32">
        <f t="shared" si="31"/>
        <v>0</v>
      </c>
      <c r="CK91" s="22">
        <v>0</v>
      </c>
      <c r="CL91" s="22">
        <v>0</v>
      </c>
      <c r="CM91" s="22">
        <v>0</v>
      </c>
      <c r="CN91" s="22">
        <v>0</v>
      </c>
      <c r="CO91" s="22">
        <v>0</v>
      </c>
      <c r="CP91" s="19">
        <v>0</v>
      </c>
      <c r="CQ91" s="19">
        <v>0</v>
      </c>
      <c r="CR91" s="19">
        <v>1</v>
      </c>
      <c r="CS91" s="19">
        <v>0</v>
      </c>
      <c r="CT91" s="19">
        <v>0</v>
      </c>
      <c r="CU91" s="19">
        <v>0</v>
      </c>
      <c r="CV91" s="19">
        <v>0</v>
      </c>
      <c r="CW91">
        <v>46</v>
      </c>
      <c r="CX91">
        <v>1.92</v>
      </c>
      <c r="CY91">
        <v>0</v>
      </c>
      <c r="CZ91">
        <v>0</v>
      </c>
      <c r="DA91">
        <v>0</v>
      </c>
      <c r="DB91">
        <v>0</v>
      </c>
      <c r="DC91">
        <v>0</v>
      </c>
      <c r="DD91">
        <v>1</v>
      </c>
      <c r="DE91">
        <v>2</v>
      </c>
      <c r="DF91">
        <v>4</v>
      </c>
      <c r="DG91">
        <v>0</v>
      </c>
      <c r="DH91">
        <v>2</v>
      </c>
      <c r="DI91">
        <v>3</v>
      </c>
      <c r="DJ91">
        <v>1</v>
      </c>
      <c r="DK91">
        <v>2</v>
      </c>
      <c r="DL91">
        <v>3</v>
      </c>
      <c r="DM91">
        <v>2</v>
      </c>
      <c r="DN91">
        <v>2</v>
      </c>
      <c r="DO91">
        <v>9</v>
      </c>
      <c r="DP91">
        <v>2</v>
      </c>
      <c r="DQ91">
        <v>4</v>
      </c>
      <c r="DR91">
        <v>1</v>
      </c>
      <c r="DS91">
        <v>5</v>
      </c>
      <c r="DT91">
        <v>1</v>
      </c>
      <c r="DU91">
        <v>0</v>
      </c>
      <c r="DV91">
        <v>0</v>
      </c>
      <c r="DW91">
        <v>0</v>
      </c>
      <c r="DX91">
        <v>1</v>
      </c>
      <c r="DY91">
        <v>0</v>
      </c>
      <c r="DZ91">
        <v>1</v>
      </c>
      <c r="EA91">
        <v>0</v>
      </c>
      <c r="EB91" t="s">
        <v>781</v>
      </c>
      <c r="EC91">
        <v>54</v>
      </c>
      <c r="ED91">
        <v>59</v>
      </c>
      <c r="EE91">
        <v>61</v>
      </c>
      <c r="EF91">
        <v>0</v>
      </c>
      <c r="EG91">
        <v>19</v>
      </c>
      <c r="EH91" t="s">
        <v>402</v>
      </c>
      <c r="EI91" t="s">
        <v>1021</v>
      </c>
      <c r="EJ91" t="s">
        <v>1022</v>
      </c>
      <c r="EK91" t="s">
        <v>1291</v>
      </c>
      <c r="EL91" t="s">
        <v>166</v>
      </c>
      <c r="EM91" t="s">
        <v>167</v>
      </c>
      <c r="EP91" t="s">
        <v>128</v>
      </c>
      <c r="EQ91" t="s">
        <v>123</v>
      </c>
      <c r="ER91" t="s">
        <v>117</v>
      </c>
      <c r="ES91" t="s">
        <v>124</v>
      </c>
      <c r="ET91" t="s">
        <v>118</v>
      </c>
      <c r="EU91" t="s">
        <v>119</v>
      </c>
      <c r="EV91" t="s">
        <v>134</v>
      </c>
      <c r="EW91">
        <v>2001</v>
      </c>
      <c r="EX91">
        <v>31</v>
      </c>
      <c r="EY91">
        <v>1</v>
      </c>
      <c r="FA91">
        <v>5</v>
      </c>
      <c r="FB91" t="s">
        <v>1422</v>
      </c>
      <c r="FC91" t="s">
        <v>1422</v>
      </c>
      <c r="FD91" t="s">
        <v>1531</v>
      </c>
      <c r="FE91">
        <v>11570431</v>
      </c>
    </row>
    <row r="92" spans="1:161">
      <c r="A92" t="s">
        <v>491</v>
      </c>
      <c r="B92" t="s">
        <v>368</v>
      </c>
      <c r="C92" t="s">
        <v>606</v>
      </c>
      <c r="D92" t="s">
        <v>516</v>
      </c>
      <c r="E92">
        <v>1997</v>
      </c>
      <c r="F92" t="s">
        <v>692</v>
      </c>
      <c r="G92" s="15" t="e">
        <v>#VALUE!</v>
      </c>
      <c r="H92" s="15" t="e">
        <v>#VALUE!</v>
      </c>
      <c r="I92" s="16">
        <v>1</v>
      </c>
      <c r="J92" s="25">
        <v>0</v>
      </c>
      <c r="K92" s="25">
        <v>1</v>
      </c>
      <c r="L92" s="25">
        <v>1</v>
      </c>
      <c r="M92" s="11">
        <v>0</v>
      </c>
      <c r="N92" s="11">
        <v>1</v>
      </c>
      <c r="O92" s="11">
        <v>0</v>
      </c>
      <c r="P92" s="11">
        <v>1</v>
      </c>
      <c r="Q92" s="11">
        <v>0</v>
      </c>
      <c r="R92" s="11">
        <v>0</v>
      </c>
      <c r="S92" s="11">
        <v>0</v>
      </c>
      <c r="T92" s="11">
        <v>0</v>
      </c>
      <c r="U92" s="11">
        <v>0</v>
      </c>
      <c r="V92" s="11">
        <v>0</v>
      </c>
      <c r="W92" s="11">
        <v>0</v>
      </c>
      <c r="X92" s="11">
        <v>0</v>
      </c>
      <c r="Y92" s="11">
        <v>0</v>
      </c>
      <c r="Z92" s="11">
        <v>0</v>
      </c>
      <c r="AA92" s="11">
        <v>0</v>
      </c>
      <c r="AB92" s="11">
        <v>0</v>
      </c>
      <c r="AC92" s="11">
        <v>0</v>
      </c>
      <c r="AD92" s="11">
        <v>0</v>
      </c>
      <c r="AE92" s="11">
        <v>0</v>
      </c>
      <c r="AF92" s="11">
        <v>0</v>
      </c>
      <c r="AG92" s="11">
        <v>0</v>
      </c>
      <c r="AH92" s="11">
        <v>0</v>
      </c>
      <c r="AI92" s="11">
        <v>0</v>
      </c>
      <c r="AJ92" s="11">
        <v>0</v>
      </c>
      <c r="AK92" s="11">
        <v>0</v>
      </c>
      <c r="AL92" s="11">
        <v>0</v>
      </c>
      <c r="AM92" s="11">
        <v>0</v>
      </c>
      <c r="AN92" s="11">
        <v>0</v>
      </c>
      <c r="AO92" s="11">
        <v>0</v>
      </c>
      <c r="AP92" s="11">
        <v>0</v>
      </c>
      <c r="AQ92" s="11">
        <v>0</v>
      </c>
      <c r="AR92" s="11">
        <v>0</v>
      </c>
      <c r="AS92" s="11">
        <v>0</v>
      </c>
      <c r="AT92" s="11">
        <v>0</v>
      </c>
      <c r="AU92" s="11">
        <v>0</v>
      </c>
      <c r="AV92" s="11">
        <v>0</v>
      </c>
      <c r="AW92" s="11">
        <v>0</v>
      </c>
      <c r="AX92" s="11">
        <v>0</v>
      </c>
      <c r="AY92" s="11">
        <v>0</v>
      </c>
      <c r="AZ92" s="11">
        <v>0</v>
      </c>
      <c r="BA92" s="11">
        <v>0</v>
      </c>
      <c r="BB92" s="11">
        <v>0</v>
      </c>
      <c r="BC92" s="11">
        <v>0</v>
      </c>
      <c r="BD92" s="11">
        <v>0</v>
      </c>
      <c r="BE92" s="11">
        <v>0</v>
      </c>
      <c r="BF92" s="11">
        <v>0</v>
      </c>
      <c r="BG92" s="11">
        <v>0</v>
      </c>
      <c r="BH92" s="11">
        <v>0</v>
      </c>
      <c r="BI92" s="11">
        <v>0</v>
      </c>
      <c r="BJ92" s="11">
        <v>0</v>
      </c>
      <c r="BK92" s="11">
        <v>0</v>
      </c>
      <c r="BL92" s="11">
        <v>0</v>
      </c>
      <c r="BM92" s="11">
        <v>0</v>
      </c>
      <c r="BN92" s="11">
        <v>0</v>
      </c>
      <c r="BO92" s="11">
        <v>0</v>
      </c>
      <c r="BP92" s="11">
        <v>0</v>
      </c>
      <c r="BQ92" s="11">
        <v>1</v>
      </c>
      <c r="BR92" s="11">
        <v>0</v>
      </c>
      <c r="BS92" s="11">
        <v>0</v>
      </c>
      <c r="BT92" s="11">
        <v>0</v>
      </c>
      <c r="BU92" s="32">
        <f t="shared" si="16"/>
        <v>0</v>
      </c>
      <c r="BV92" s="32">
        <f t="shared" si="17"/>
        <v>0</v>
      </c>
      <c r="BW92" s="32">
        <f t="shared" si="18"/>
        <v>0</v>
      </c>
      <c r="BX92" s="32">
        <f t="shared" si="19"/>
        <v>0</v>
      </c>
      <c r="BY92" s="32">
        <f t="shared" si="20"/>
        <v>0</v>
      </c>
      <c r="BZ92" s="32">
        <f t="shared" si="21"/>
        <v>0</v>
      </c>
      <c r="CA92" s="32">
        <f t="shared" si="22"/>
        <v>0</v>
      </c>
      <c r="CB92" s="32">
        <f t="shared" si="23"/>
        <v>0</v>
      </c>
      <c r="CC92" s="32">
        <f t="shared" si="24"/>
        <v>0</v>
      </c>
      <c r="CD92" s="32">
        <f t="shared" si="25"/>
        <v>0</v>
      </c>
      <c r="CE92" s="32">
        <f t="shared" si="26"/>
        <v>0</v>
      </c>
      <c r="CF92" s="32">
        <f t="shared" si="27"/>
        <v>0</v>
      </c>
      <c r="CG92" s="32">
        <f t="shared" si="28"/>
        <v>0</v>
      </c>
      <c r="CH92" s="32">
        <f t="shared" si="29"/>
        <v>0</v>
      </c>
      <c r="CI92" s="32">
        <f t="shared" si="30"/>
        <v>0</v>
      </c>
      <c r="CJ92" s="32">
        <f t="shared" si="31"/>
        <v>0</v>
      </c>
      <c r="CK92" s="22">
        <v>0</v>
      </c>
      <c r="CL92" s="22">
        <v>0</v>
      </c>
      <c r="CM92" s="22">
        <v>0</v>
      </c>
      <c r="CN92" s="22">
        <v>0</v>
      </c>
      <c r="CO92" s="22">
        <v>0</v>
      </c>
      <c r="CP92" s="19">
        <v>0</v>
      </c>
      <c r="CQ92" s="19">
        <v>0</v>
      </c>
      <c r="CR92" s="19">
        <v>0</v>
      </c>
      <c r="CS92" s="19">
        <v>0</v>
      </c>
      <c r="CT92" s="19">
        <v>0</v>
      </c>
      <c r="CU92" s="19">
        <v>0</v>
      </c>
      <c r="CV92" s="19">
        <v>0</v>
      </c>
      <c r="CW92">
        <v>11</v>
      </c>
      <c r="CX92">
        <v>0.42</v>
      </c>
      <c r="CY92">
        <v>0</v>
      </c>
      <c r="CZ92">
        <v>0</v>
      </c>
      <c r="DA92">
        <v>0</v>
      </c>
      <c r="DB92">
        <v>0</v>
      </c>
      <c r="DC92">
        <v>2</v>
      </c>
      <c r="DD92">
        <v>2</v>
      </c>
      <c r="DE92">
        <v>1</v>
      </c>
      <c r="DF92">
        <v>1</v>
      </c>
      <c r="DG92">
        <v>1</v>
      </c>
      <c r="DH92">
        <v>0</v>
      </c>
      <c r="DI92">
        <v>1</v>
      </c>
      <c r="DJ92">
        <v>0</v>
      </c>
      <c r="DK92">
        <v>0</v>
      </c>
      <c r="DL92">
        <v>0</v>
      </c>
      <c r="DM92">
        <v>1</v>
      </c>
      <c r="DN92">
        <v>0</v>
      </c>
      <c r="DO92">
        <v>0</v>
      </c>
      <c r="DP92">
        <v>0</v>
      </c>
      <c r="DQ92">
        <v>0</v>
      </c>
      <c r="DR92">
        <v>0</v>
      </c>
      <c r="DS92">
        <v>0</v>
      </c>
      <c r="DT92">
        <v>0</v>
      </c>
      <c r="DU92">
        <v>0</v>
      </c>
      <c r="DV92">
        <v>0</v>
      </c>
      <c r="DW92">
        <v>1</v>
      </c>
      <c r="DX92">
        <v>0</v>
      </c>
      <c r="DY92">
        <v>0</v>
      </c>
      <c r="DZ92">
        <v>1</v>
      </c>
      <c r="EA92">
        <v>0</v>
      </c>
      <c r="EB92" t="s">
        <v>782</v>
      </c>
      <c r="EC92">
        <v>185</v>
      </c>
      <c r="ED92">
        <v>35</v>
      </c>
      <c r="EE92">
        <v>42</v>
      </c>
      <c r="EF92">
        <v>0</v>
      </c>
      <c r="EG92">
        <v>8</v>
      </c>
      <c r="EH92" t="s">
        <v>368</v>
      </c>
      <c r="EI92" t="s">
        <v>1023</v>
      </c>
      <c r="EJ92" t="s">
        <v>1024</v>
      </c>
      <c r="EK92" t="s">
        <v>1292</v>
      </c>
      <c r="EL92" t="s">
        <v>1293</v>
      </c>
      <c r="EP92" t="s">
        <v>145</v>
      </c>
      <c r="EQ92" t="s">
        <v>132</v>
      </c>
      <c r="ER92" t="s">
        <v>1342</v>
      </c>
      <c r="ES92" t="s">
        <v>1343</v>
      </c>
      <c r="ET92" t="s">
        <v>1388</v>
      </c>
      <c r="EU92" t="s">
        <v>1389</v>
      </c>
      <c r="EV92" t="s">
        <v>146</v>
      </c>
      <c r="EW92">
        <v>1997</v>
      </c>
      <c r="EX92">
        <v>41</v>
      </c>
      <c r="EY92">
        <v>2</v>
      </c>
      <c r="FA92">
        <v>6</v>
      </c>
      <c r="FB92" t="s">
        <v>1422</v>
      </c>
      <c r="FC92" t="s">
        <v>1422</v>
      </c>
      <c r="FD92" t="s">
        <v>1532</v>
      </c>
      <c r="FE92">
        <v>9760590</v>
      </c>
    </row>
    <row r="93" spans="1:161">
      <c r="A93" t="s">
        <v>492</v>
      </c>
      <c r="B93" t="s">
        <v>403</v>
      </c>
      <c r="D93" t="s">
        <v>517</v>
      </c>
      <c r="E93">
        <v>1996</v>
      </c>
      <c r="G93" s="15" t="s">
        <v>368</v>
      </c>
      <c r="H93" s="15" t="s">
        <v>1643</v>
      </c>
      <c r="I93" s="16">
        <v>4</v>
      </c>
      <c r="J93" s="25">
        <v>0</v>
      </c>
      <c r="K93" s="25">
        <v>1</v>
      </c>
      <c r="L93" s="25">
        <v>1</v>
      </c>
      <c r="M93" s="11">
        <v>0</v>
      </c>
      <c r="N93" s="11">
        <v>0</v>
      </c>
      <c r="O93" s="11">
        <v>0</v>
      </c>
      <c r="P93" s="11">
        <v>0</v>
      </c>
      <c r="Q93" s="11">
        <v>0</v>
      </c>
      <c r="R93" s="11">
        <v>0</v>
      </c>
      <c r="S93" s="11">
        <v>0</v>
      </c>
      <c r="T93" s="11">
        <v>0</v>
      </c>
      <c r="U93" s="11">
        <v>0</v>
      </c>
      <c r="V93" s="11">
        <v>0</v>
      </c>
      <c r="W93" s="11">
        <v>0</v>
      </c>
      <c r="X93" s="11">
        <v>0</v>
      </c>
      <c r="Y93" s="11">
        <v>0</v>
      </c>
      <c r="Z93" s="11">
        <v>0</v>
      </c>
      <c r="AA93" s="11">
        <v>0</v>
      </c>
      <c r="AB93" s="11">
        <v>0</v>
      </c>
      <c r="AC93" s="11">
        <v>0</v>
      </c>
      <c r="AD93" s="11">
        <v>0</v>
      </c>
      <c r="AE93" s="11">
        <v>0</v>
      </c>
      <c r="AF93" s="11">
        <v>0</v>
      </c>
      <c r="AG93" s="11">
        <v>0</v>
      </c>
      <c r="AH93" s="11">
        <v>0</v>
      </c>
      <c r="AI93" s="11">
        <v>0</v>
      </c>
      <c r="AJ93" s="11">
        <v>0</v>
      </c>
      <c r="AK93" s="11">
        <v>0</v>
      </c>
      <c r="AL93" s="11">
        <v>0</v>
      </c>
      <c r="AM93" s="11">
        <v>0</v>
      </c>
      <c r="AN93" s="11">
        <v>0</v>
      </c>
      <c r="AO93" s="11">
        <v>0</v>
      </c>
      <c r="AP93" s="11">
        <v>0</v>
      </c>
      <c r="AQ93" s="11">
        <v>0</v>
      </c>
      <c r="AR93" s="11">
        <v>0</v>
      </c>
      <c r="AS93" s="11">
        <v>0</v>
      </c>
      <c r="AT93" s="11">
        <v>0</v>
      </c>
      <c r="AU93" s="11">
        <v>0</v>
      </c>
      <c r="AV93" s="11">
        <v>0</v>
      </c>
      <c r="AW93" s="11">
        <v>0</v>
      </c>
      <c r="AX93" s="11">
        <v>0</v>
      </c>
      <c r="AY93" s="11">
        <v>0</v>
      </c>
      <c r="AZ93" s="11">
        <v>0</v>
      </c>
      <c r="BA93" s="11">
        <v>0</v>
      </c>
      <c r="BB93" s="11">
        <v>0</v>
      </c>
      <c r="BC93" s="11">
        <v>0</v>
      </c>
      <c r="BD93" s="11">
        <v>0</v>
      </c>
      <c r="BE93" s="11">
        <v>0</v>
      </c>
      <c r="BF93" s="11">
        <v>0</v>
      </c>
      <c r="BG93" s="11">
        <v>0</v>
      </c>
      <c r="BH93" s="11">
        <v>0</v>
      </c>
      <c r="BI93" s="11">
        <v>0</v>
      </c>
      <c r="BJ93" s="11">
        <v>0</v>
      </c>
      <c r="BK93" s="11">
        <v>0</v>
      </c>
      <c r="BL93" s="11">
        <v>0</v>
      </c>
      <c r="BM93" s="11">
        <v>0</v>
      </c>
      <c r="BN93" s="11">
        <v>0</v>
      </c>
      <c r="BO93" s="11">
        <v>0</v>
      </c>
      <c r="BP93" s="11">
        <v>0</v>
      </c>
      <c r="BQ93" s="11">
        <v>0</v>
      </c>
      <c r="BR93" s="11">
        <v>0</v>
      </c>
      <c r="BS93" s="11">
        <v>0</v>
      </c>
      <c r="BT93" s="11">
        <v>0</v>
      </c>
      <c r="BU93" s="32">
        <f t="shared" si="16"/>
        <v>0</v>
      </c>
      <c r="BV93" s="32">
        <f t="shared" si="17"/>
        <v>0</v>
      </c>
      <c r="BW93" s="32">
        <f t="shared" si="18"/>
        <v>0</v>
      </c>
      <c r="BX93" s="32">
        <f t="shared" si="19"/>
        <v>0</v>
      </c>
      <c r="BY93" s="32">
        <f t="shared" si="20"/>
        <v>0</v>
      </c>
      <c r="BZ93" s="32">
        <f t="shared" si="21"/>
        <v>0</v>
      </c>
      <c r="CA93" s="32">
        <f t="shared" si="22"/>
        <v>0</v>
      </c>
      <c r="CB93" s="32">
        <f t="shared" si="23"/>
        <v>0</v>
      </c>
      <c r="CC93" s="32">
        <f t="shared" si="24"/>
        <v>0</v>
      </c>
      <c r="CD93" s="32">
        <f t="shared" si="25"/>
        <v>0</v>
      </c>
      <c r="CE93" s="32">
        <f t="shared" si="26"/>
        <v>0</v>
      </c>
      <c r="CF93" s="32">
        <f t="shared" si="27"/>
        <v>0</v>
      </c>
      <c r="CG93" s="32">
        <f t="shared" si="28"/>
        <v>0</v>
      </c>
      <c r="CH93" s="32">
        <f t="shared" si="29"/>
        <v>0</v>
      </c>
      <c r="CI93" s="32">
        <f t="shared" si="30"/>
        <v>0</v>
      </c>
      <c r="CJ93" s="32">
        <f t="shared" si="31"/>
        <v>0</v>
      </c>
      <c r="CK93" s="22">
        <v>0</v>
      </c>
      <c r="CL93" s="22">
        <v>0</v>
      </c>
      <c r="CM93" s="22">
        <v>0</v>
      </c>
      <c r="CN93" s="22">
        <v>0</v>
      </c>
      <c r="CO93" s="22">
        <v>0</v>
      </c>
      <c r="CP93" s="19">
        <v>0</v>
      </c>
      <c r="CQ93" s="19">
        <v>0</v>
      </c>
      <c r="CR93" s="19">
        <v>1</v>
      </c>
      <c r="CS93" s="19">
        <v>0</v>
      </c>
      <c r="CT93" s="19">
        <v>0</v>
      </c>
      <c r="CU93" s="19">
        <v>0</v>
      </c>
      <c r="CV93" s="19">
        <v>0</v>
      </c>
      <c r="EB93" t="s">
        <v>783</v>
      </c>
      <c r="EC93">
        <v>30</v>
      </c>
      <c r="ED93">
        <v>11</v>
      </c>
      <c r="EE93">
        <v>11</v>
      </c>
      <c r="EF93">
        <v>0</v>
      </c>
      <c r="EG93">
        <v>3</v>
      </c>
      <c r="EH93" t="s">
        <v>403</v>
      </c>
      <c r="EJ93" t="s">
        <v>1025</v>
      </c>
      <c r="EL93" t="s">
        <v>1294</v>
      </c>
      <c r="EP93" t="s">
        <v>1306</v>
      </c>
      <c r="EQ93" t="s">
        <v>185</v>
      </c>
      <c r="ER93" t="s">
        <v>1344</v>
      </c>
      <c r="ET93" t="s">
        <v>1390</v>
      </c>
      <c r="EU93" t="s">
        <v>1391</v>
      </c>
      <c r="EW93">
        <v>1996</v>
      </c>
      <c r="EX93">
        <v>21</v>
      </c>
      <c r="FA93">
        <v>11</v>
      </c>
      <c r="FB93" t="s">
        <v>1442</v>
      </c>
      <c r="FC93" t="s">
        <v>1443</v>
      </c>
      <c r="FD93" t="s">
        <v>1533</v>
      </c>
      <c r="FE93">
        <v>9429339</v>
      </c>
    </row>
    <row r="94" spans="1:161">
      <c r="N94" s="11">
        <v>0</v>
      </c>
      <c r="O94" s="11">
        <v>0</v>
      </c>
      <c r="P94" s="11">
        <v>0</v>
      </c>
      <c r="Q94" s="11">
        <v>0</v>
      </c>
      <c r="R94" s="11">
        <v>0</v>
      </c>
      <c r="S94" s="11">
        <v>0</v>
      </c>
      <c r="T94" s="11">
        <v>0</v>
      </c>
      <c r="BU94" s="32">
        <f t="shared" si="16"/>
        <v>0</v>
      </c>
      <c r="BV94" s="32">
        <f t="shared" si="17"/>
        <v>0</v>
      </c>
      <c r="BW94" s="32">
        <f t="shared" si="18"/>
        <v>0</v>
      </c>
      <c r="BX94" s="32">
        <f t="shared" si="19"/>
        <v>0</v>
      </c>
      <c r="BY94" s="32">
        <f t="shared" si="20"/>
        <v>0</v>
      </c>
      <c r="BZ94" s="32">
        <f t="shared" si="21"/>
        <v>0</v>
      </c>
      <c r="CA94" s="32">
        <f t="shared" si="22"/>
        <v>0</v>
      </c>
      <c r="CB94" s="32">
        <f t="shared" si="23"/>
        <v>0</v>
      </c>
      <c r="CC94" s="32">
        <f t="shared" si="24"/>
        <v>0</v>
      </c>
      <c r="CD94" s="32">
        <f t="shared" si="25"/>
        <v>0</v>
      </c>
      <c r="CE94" s="32">
        <f t="shared" si="26"/>
        <v>0</v>
      </c>
      <c r="CF94" s="32">
        <f t="shared" si="27"/>
        <v>0</v>
      </c>
      <c r="CG94" s="32">
        <f t="shared" si="28"/>
        <v>0</v>
      </c>
      <c r="CH94" s="32">
        <f t="shared" si="29"/>
        <v>0</v>
      </c>
      <c r="CI94" s="32">
        <f t="shared" si="30"/>
        <v>0</v>
      </c>
      <c r="CJ94" s="32">
        <f t="shared" si="31"/>
        <v>0</v>
      </c>
      <c r="FA94">
        <v>6</v>
      </c>
      <c r="FB94" t="s">
        <v>1444</v>
      </c>
      <c r="FC94" t="s">
        <v>1444</v>
      </c>
      <c r="FD94" t="s">
        <v>1534</v>
      </c>
    </row>
    <row r="95" spans="1:161">
      <c r="BU95" s="32">
        <f t="shared" si="16"/>
        <v>0</v>
      </c>
      <c r="BV95" s="32">
        <f t="shared" si="17"/>
        <v>0</v>
      </c>
      <c r="BW95" s="32">
        <f t="shared" si="18"/>
        <v>0</v>
      </c>
      <c r="BX95" s="32">
        <f t="shared" si="19"/>
        <v>0</v>
      </c>
      <c r="BY95" s="32">
        <f t="shared" si="20"/>
        <v>0</v>
      </c>
      <c r="BZ95" s="32">
        <f t="shared" si="21"/>
        <v>0</v>
      </c>
      <c r="CA95" s="32">
        <f t="shared" si="22"/>
        <v>0</v>
      </c>
      <c r="CB95" s="32">
        <f t="shared" si="23"/>
        <v>0</v>
      </c>
      <c r="CC95" s="32">
        <f t="shared" si="24"/>
        <v>0</v>
      </c>
      <c r="CD95" s="32">
        <f t="shared" si="25"/>
        <v>0</v>
      </c>
      <c r="CE95" s="32">
        <f t="shared" si="26"/>
        <v>0</v>
      </c>
      <c r="CF95" s="32">
        <f t="shared" si="27"/>
        <v>0</v>
      </c>
      <c r="CG95" s="32">
        <f t="shared" si="28"/>
        <v>0</v>
      </c>
      <c r="CH95" s="32">
        <f t="shared" si="29"/>
        <v>0</v>
      </c>
      <c r="CI95" s="32">
        <f t="shared" si="30"/>
        <v>0</v>
      </c>
      <c r="CJ95" s="32">
        <f t="shared" si="31"/>
        <v>0</v>
      </c>
    </row>
    <row r="96" spans="1:161">
      <c r="BU96" s="32">
        <f t="shared" si="16"/>
        <v>0</v>
      </c>
      <c r="BV96" s="32">
        <f t="shared" si="17"/>
        <v>0</v>
      </c>
      <c r="BW96" s="32">
        <f t="shared" si="18"/>
        <v>0</v>
      </c>
      <c r="BX96" s="32">
        <f t="shared" si="19"/>
        <v>0</v>
      </c>
      <c r="BY96" s="32">
        <f t="shared" si="20"/>
        <v>0</v>
      </c>
      <c r="BZ96" s="32">
        <f t="shared" si="21"/>
        <v>0</v>
      </c>
      <c r="CA96" s="32">
        <f t="shared" si="22"/>
        <v>0</v>
      </c>
      <c r="CB96" s="32">
        <f t="shared" si="23"/>
        <v>0</v>
      </c>
      <c r="CC96" s="32">
        <f t="shared" si="24"/>
        <v>0</v>
      </c>
      <c r="CD96" s="32">
        <f t="shared" si="25"/>
        <v>0</v>
      </c>
      <c r="CE96" s="32">
        <f t="shared" si="26"/>
        <v>0</v>
      </c>
      <c r="CF96" s="32">
        <f t="shared" si="27"/>
        <v>0</v>
      </c>
      <c r="CG96" s="32">
        <f t="shared" si="28"/>
        <v>0</v>
      </c>
      <c r="CH96" s="32">
        <f t="shared" si="29"/>
        <v>0</v>
      </c>
      <c r="CI96" s="32">
        <f t="shared" si="30"/>
        <v>0</v>
      </c>
      <c r="CJ96" s="32">
        <f t="shared" si="31"/>
        <v>0</v>
      </c>
    </row>
    <row r="97" spans="73:88">
      <c r="BU97" s="32">
        <f t="shared" si="16"/>
        <v>0</v>
      </c>
      <c r="BV97" s="32">
        <f t="shared" si="17"/>
        <v>0</v>
      </c>
      <c r="BW97" s="32">
        <f t="shared" si="18"/>
        <v>0</v>
      </c>
      <c r="BX97" s="32">
        <f t="shared" si="19"/>
        <v>0</v>
      </c>
      <c r="BY97" s="32">
        <f t="shared" si="20"/>
        <v>0</v>
      </c>
      <c r="BZ97" s="32">
        <f t="shared" si="21"/>
        <v>0</v>
      </c>
      <c r="CA97" s="32">
        <f t="shared" si="22"/>
        <v>0</v>
      </c>
      <c r="CB97" s="32">
        <f t="shared" si="23"/>
        <v>0</v>
      </c>
      <c r="CC97" s="32">
        <f t="shared" si="24"/>
        <v>0</v>
      </c>
      <c r="CD97" s="32">
        <f t="shared" si="25"/>
        <v>0</v>
      </c>
      <c r="CE97" s="32">
        <f t="shared" si="26"/>
        <v>0</v>
      </c>
      <c r="CF97" s="32">
        <f t="shared" si="27"/>
        <v>0</v>
      </c>
      <c r="CG97" s="32">
        <f t="shared" si="28"/>
        <v>0</v>
      </c>
      <c r="CH97" s="32">
        <f t="shared" si="29"/>
        <v>0</v>
      </c>
      <c r="CI97" s="32">
        <f t="shared" si="30"/>
        <v>0</v>
      </c>
      <c r="CJ97" s="32">
        <f t="shared" si="31"/>
        <v>0</v>
      </c>
    </row>
    <row r="98" spans="73:88">
      <c r="BU98" s="32">
        <f t="shared" si="16"/>
        <v>0</v>
      </c>
      <c r="BV98" s="32">
        <f t="shared" si="17"/>
        <v>0</v>
      </c>
      <c r="BW98" s="32">
        <f t="shared" si="18"/>
        <v>0</v>
      </c>
      <c r="BX98" s="32">
        <f t="shared" si="19"/>
        <v>0</v>
      </c>
      <c r="BY98" s="32">
        <f t="shared" si="20"/>
        <v>0</v>
      </c>
      <c r="BZ98" s="32">
        <f t="shared" si="21"/>
        <v>0</v>
      </c>
      <c r="CA98" s="32">
        <f t="shared" si="22"/>
        <v>0</v>
      </c>
      <c r="CB98" s="32">
        <f t="shared" si="23"/>
        <v>0</v>
      </c>
      <c r="CC98" s="32">
        <f t="shared" si="24"/>
        <v>0</v>
      </c>
      <c r="CD98" s="32">
        <f t="shared" si="25"/>
        <v>0</v>
      </c>
      <c r="CE98" s="32">
        <f t="shared" si="26"/>
        <v>0</v>
      </c>
      <c r="CF98" s="32">
        <f t="shared" si="27"/>
        <v>0</v>
      </c>
      <c r="CG98" s="32">
        <f t="shared" si="28"/>
        <v>0</v>
      </c>
      <c r="CH98" s="32">
        <f t="shared" si="29"/>
        <v>0</v>
      </c>
      <c r="CI98" s="32">
        <f t="shared" si="30"/>
        <v>0</v>
      </c>
      <c r="CJ98" s="32">
        <f t="shared" si="31"/>
        <v>0</v>
      </c>
    </row>
    <row r="99" spans="73:88">
      <c r="BU99" s="32">
        <f t="shared" si="16"/>
        <v>0</v>
      </c>
      <c r="BV99" s="32">
        <f t="shared" si="17"/>
        <v>0</v>
      </c>
      <c r="BW99" s="32">
        <f t="shared" si="18"/>
        <v>0</v>
      </c>
      <c r="BX99" s="32">
        <f t="shared" si="19"/>
        <v>0</v>
      </c>
      <c r="BY99" s="32">
        <f t="shared" si="20"/>
        <v>0</v>
      </c>
      <c r="BZ99" s="32">
        <f t="shared" si="21"/>
        <v>0</v>
      </c>
      <c r="CA99" s="32">
        <f t="shared" si="22"/>
        <v>0</v>
      </c>
      <c r="CB99" s="32">
        <f t="shared" si="23"/>
        <v>0</v>
      </c>
      <c r="CC99" s="32">
        <f t="shared" si="24"/>
        <v>0</v>
      </c>
      <c r="CD99" s="32">
        <f t="shared" si="25"/>
        <v>0</v>
      </c>
      <c r="CE99" s="32">
        <f t="shared" si="26"/>
        <v>0</v>
      </c>
      <c r="CF99" s="32">
        <f t="shared" si="27"/>
        <v>0</v>
      </c>
      <c r="CG99" s="32">
        <f t="shared" si="28"/>
        <v>0</v>
      </c>
      <c r="CH99" s="32">
        <f t="shared" si="29"/>
        <v>0</v>
      </c>
      <c r="CI99" s="32">
        <f t="shared" si="30"/>
        <v>0</v>
      </c>
      <c r="CJ99" s="32">
        <f t="shared" si="31"/>
        <v>0</v>
      </c>
    </row>
    <row r="100" spans="73:88">
      <c r="BU100" s="32">
        <f t="shared" si="16"/>
        <v>0</v>
      </c>
      <c r="BV100" s="32">
        <f t="shared" si="17"/>
        <v>0</v>
      </c>
      <c r="BW100" s="32">
        <f t="shared" si="18"/>
        <v>0</v>
      </c>
      <c r="BX100" s="32">
        <f t="shared" si="19"/>
        <v>0</v>
      </c>
      <c r="BY100" s="32">
        <f t="shared" si="20"/>
        <v>0</v>
      </c>
      <c r="BZ100" s="32">
        <f t="shared" si="21"/>
        <v>0</v>
      </c>
      <c r="CA100" s="32">
        <f t="shared" si="22"/>
        <v>0</v>
      </c>
      <c r="CB100" s="32">
        <f t="shared" si="23"/>
        <v>0</v>
      </c>
      <c r="CC100" s="32">
        <f t="shared" si="24"/>
        <v>0</v>
      </c>
      <c r="CD100" s="32">
        <f t="shared" si="25"/>
        <v>0</v>
      </c>
      <c r="CE100" s="32">
        <f t="shared" si="26"/>
        <v>0</v>
      </c>
      <c r="CF100" s="32">
        <f t="shared" si="27"/>
        <v>0</v>
      </c>
      <c r="CG100" s="32">
        <f t="shared" si="28"/>
        <v>0</v>
      </c>
      <c r="CH100" s="32">
        <f t="shared" si="29"/>
        <v>0</v>
      </c>
      <c r="CI100" s="32">
        <f t="shared" si="30"/>
        <v>0</v>
      </c>
      <c r="CJ100" s="32">
        <f t="shared" si="31"/>
        <v>0</v>
      </c>
    </row>
    <row r="101" spans="73:88">
      <c r="BU101" s="32">
        <f t="shared" si="16"/>
        <v>0</v>
      </c>
      <c r="BV101" s="32">
        <f t="shared" si="17"/>
        <v>0</v>
      </c>
      <c r="BW101" s="32">
        <f t="shared" si="18"/>
        <v>0</v>
      </c>
      <c r="BX101" s="32">
        <f t="shared" si="19"/>
        <v>0</v>
      </c>
      <c r="BY101" s="32">
        <f t="shared" si="20"/>
        <v>0</v>
      </c>
      <c r="BZ101" s="32">
        <f t="shared" si="21"/>
        <v>0</v>
      </c>
      <c r="CA101" s="32">
        <f t="shared" si="22"/>
        <v>0</v>
      </c>
      <c r="CB101" s="32">
        <f t="shared" si="23"/>
        <v>0</v>
      </c>
      <c r="CC101" s="32">
        <f t="shared" si="24"/>
        <v>0</v>
      </c>
      <c r="CD101" s="32">
        <f t="shared" si="25"/>
        <v>0</v>
      </c>
      <c r="CE101" s="32">
        <f t="shared" si="26"/>
        <v>0</v>
      </c>
      <c r="CF101" s="32">
        <f t="shared" si="27"/>
        <v>0</v>
      </c>
      <c r="CG101" s="32">
        <f t="shared" si="28"/>
        <v>0</v>
      </c>
      <c r="CH101" s="32">
        <f t="shared" si="29"/>
        <v>0</v>
      </c>
      <c r="CI101" s="32">
        <f t="shared" si="30"/>
        <v>0</v>
      </c>
      <c r="CJ101" s="32">
        <f t="shared" si="31"/>
        <v>0</v>
      </c>
    </row>
    <row r="102" spans="73:88">
      <c r="BU102" s="32">
        <f t="shared" si="16"/>
        <v>0</v>
      </c>
      <c r="BV102" s="32">
        <f t="shared" si="17"/>
        <v>0</v>
      </c>
      <c r="BW102" s="32">
        <f t="shared" si="18"/>
        <v>0</v>
      </c>
      <c r="BX102" s="32">
        <f t="shared" si="19"/>
        <v>0</v>
      </c>
      <c r="BY102" s="32">
        <f t="shared" si="20"/>
        <v>0</v>
      </c>
      <c r="BZ102" s="32">
        <f t="shared" si="21"/>
        <v>0</v>
      </c>
      <c r="CA102" s="32">
        <f t="shared" si="22"/>
        <v>0</v>
      </c>
      <c r="CB102" s="32">
        <f t="shared" si="23"/>
        <v>0</v>
      </c>
      <c r="CC102" s="32">
        <f t="shared" si="24"/>
        <v>0</v>
      </c>
      <c r="CD102" s="32">
        <f t="shared" si="25"/>
        <v>0</v>
      </c>
      <c r="CE102" s="32">
        <f t="shared" si="26"/>
        <v>0</v>
      </c>
      <c r="CF102" s="32">
        <f t="shared" si="27"/>
        <v>0</v>
      </c>
      <c r="CG102" s="32">
        <f t="shared" si="28"/>
        <v>0</v>
      </c>
      <c r="CH102" s="32">
        <f t="shared" si="29"/>
        <v>0</v>
      </c>
      <c r="CI102" s="32">
        <f t="shared" si="30"/>
        <v>0</v>
      </c>
      <c r="CJ102" s="32">
        <f t="shared" si="31"/>
        <v>0</v>
      </c>
    </row>
    <row r="103" spans="73:88">
      <c r="BU103" s="32">
        <f t="shared" si="16"/>
        <v>0</v>
      </c>
      <c r="BV103" s="32">
        <f t="shared" si="17"/>
        <v>0</v>
      </c>
      <c r="BW103" s="32">
        <f t="shared" si="18"/>
        <v>0</v>
      </c>
      <c r="BX103" s="32">
        <f t="shared" si="19"/>
        <v>0</v>
      </c>
      <c r="BY103" s="32">
        <f t="shared" si="20"/>
        <v>0</v>
      </c>
      <c r="BZ103" s="32">
        <f t="shared" si="21"/>
        <v>0</v>
      </c>
      <c r="CA103" s="32">
        <f t="shared" si="22"/>
        <v>0</v>
      </c>
      <c r="CB103" s="32">
        <f t="shared" si="23"/>
        <v>0</v>
      </c>
      <c r="CC103" s="32">
        <f t="shared" si="24"/>
        <v>0</v>
      </c>
      <c r="CD103" s="32">
        <f t="shared" si="25"/>
        <v>0</v>
      </c>
      <c r="CE103" s="32">
        <f t="shared" si="26"/>
        <v>0</v>
      </c>
      <c r="CF103" s="32">
        <f t="shared" si="27"/>
        <v>0</v>
      </c>
      <c r="CG103" s="32">
        <f t="shared" si="28"/>
        <v>0</v>
      </c>
      <c r="CH103" s="32">
        <f t="shared" si="29"/>
        <v>0</v>
      </c>
      <c r="CI103" s="32">
        <f t="shared" si="30"/>
        <v>0</v>
      </c>
      <c r="CJ103" s="32">
        <f t="shared" si="31"/>
        <v>0</v>
      </c>
    </row>
    <row r="104" spans="73:88">
      <c r="BU104" s="32">
        <f t="shared" si="16"/>
        <v>0</v>
      </c>
      <c r="BV104" s="32">
        <f t="shared" si="17"/>
        <v>0</v>
      </c>
      <c r="BW104" s="32">
        <f t="shared" si="18"/>
        <v>0</v>
      </c>
      <c r="BX104" s="32">
        <f t="shared" si="19"/>
        <v>0</v>
      </c>
      <c r="BY104" s="32">
        <f t="shared" si="20"/>
        <v>0</v>
      </c>
      <c r="BZ104" s="32">
        <f t="shared" si="21"/>
        <v>0</v>
      </c>
      <c r="CA104" s="32">
        <f t="shared" si="22"/>
        <v>0</v>
      </c>
      <c r="CB104" s="32">
        <f t="shared" si="23"/>
        <v>0</v>
      </c>
      <c r="CC104" s="32">
        <f t="shared" si="24"/>
        <v>0</v>
      </c>
      <c r="CD104" s="32">
        <f t="shared" si="25"/>
        <v>0</v>
      </c>
      <c r="CE104" s="32">
        <f t="shared" si="26"/>
        <v>0</v>
      </c>
      <c r="CF104" s="32">
        <f t="shared" si="27"/>
        <v>0</v>
      </c>
      <c r="CG104" s="32">
        <f t="shared" si="28"/>
        <v>0</v>
      </c>
      <c r="CH104" s="32">
        <f t="shared" si="29"/>
        <v>0</v>
      </c>
      <c r="CI104" s="32">
        <f t="shared" si="30"/>
        <v>0</v>
      </c>
      <c r="CJ104" s="32">
        <f t="shared" si="31"/>
        <v>0</v>
      </c>
    </row>
    <row r="105" spans="73:88">
      <c r="BU105" s="32">
        <f t="shared" si="16"/>
        <v>0</v>
      </c>
      <c r="BV105" s="32">
        <f t="shared" si="17"/>
        <v>0</v>
      </c>
      <c r="BW105" s="32">
        <f t="shared" si="18"/>
        <v>0</v>
      </c>
      <c r="BX105" s="32">
        <f t="shared" si="19"/>
        <v>0</v>
      </c>
      <c r="BY105" s="32">
        <f t="shared" si="20"/>
        <v>0</v>
      </c>
      <c r="BZ105" s="32">
        <f t="shared" si="21"/>
        <v>0</v>
      </c>
      <c r="CA105" s="32">
        <f t="shared" si="22"/>
        <v>0</v>
      </c>
      <c r="CB105" s="32">
        <f t="shared" si="23"/>
        <v>0</v>
      </c>
      <c r="CC105" s="32">
        <f t="shared" si="24"/>
        <v>0</v>
      </c>
      <c r="CD105" s="32">
        <f t="shared" si="25"/>
        <v>0</v>
      </c>
      <c r="CE105" s="32">
        <f t="shared" si="26"/>
        <v>0</v>
      </c>
      <c r="CF105" s="32">
        <f t="shared" si="27"/>
        <v>0</v>
      </c>
      <c r="CG105" s="32">
        <f t="shared" si="28"/>
        <v>0</v>
      </c>
      <c r="CH105" s="32">
        <f t="shared" si="29"/>
        <v>0</v>
      </c>
      <c r="CI105" s="32">
        <f t="shared" si="30"/>
        <v>0</v>
      </c>
      <c r="CJ105" s="32">
        <f t="shared" si="31"/>
        <v>0</v>
      </c>
    </row>
    <row r="106" spans="73:88">
      <c r="BU106" s="32">
        <f t="shared" si="16"/>
        <v>0</v>
      </c>
      <c r="BV106" s="32">
        <f t="shared" si="17"/>
        <v>0</v>
      </c>
      <c r="BW106" s="32">
        <f t="shared" si="18"/>
        <v>0</v>
      </c>
      <c r="BX106" s="32">
        <f t="shared" si="19"/>
        <v>0</v>
      </c>
      <c r="BY106" s="32">
        <f t="shared" si="20"/>
        <v>0</v>
      </c>
      <c r="BZ106" s="32">
        <f t="shared" si="21"/>
        <v>0</v>
      </c>
      <c r="CA106" s="32">
        <f t="shared" si="22"/>
        <v>0</v>
      </c>
      <c r="CB106" s="32">
        <f t="shared" si="23"/>
        <v>0</v>
      </c>
      <c r="CC106" s="32">
        <f t="shared" si="24"/>
        <v>0</v>
      </c>
      <c r="CD106" s="32">
        <f t="shared" si="25"/>
        <v>0</v>
      </c>
      <c r="CE106" s="32">
        <f t="shared" si="26"/>
        <v>0</v>
      </c>
      <c r="CF106" s="32">
        <f t="shared" si="27"/>
        <v>0</v>
      </c>
      <c r="CG106" s="32">
        <f t="shared" si="28"/>
        <v>0</v>
      </c>
      <c r="CH106" s="32">
        <f t="shared" si="29"/>
        <v>0</v>
      </c>
      <c r="CI106" s="32">
        <f t="shared" si="30"/>
        <v>0</v>
      </c>
      <c r="CJ106" s="32">
        <f t="shared" si="31"/>
        <v>0</v>
      </c>
    </row>
    <row r="107" spans="73:88">
      <c r="BU107" s="32">
        <f t="shared" si="16"/>
        <v>0</v>
      </c>
      <c r="BV107" s="32">
        <f t="shared" si="17"/>
        <v>0</v>
      </c>
      <c r="BW107" s="32">
        <f t="shared" si="18"/>
        <v>0</v>
      </c>
      <c r="BX107" s="32">
        <f t="shared" si="19"/>
        <v>0</v>
      </c>
      <c r="BY107" s="32">
        <f t="shared" si="20"/>
        <v>0</v>
      </c>
      <c r="BZ107" s="32">
        <f t="shared" si="21"/>
        <v>0</v>
      </c>
      <c r="CA107" s="32">
        <f t="shared" si="22"/>
        <v>0</v>
      </c>
      <c r="CB107" s="32">
        <f t="shared" si="23"/>
        <v>0</v>
      </c>
      <c r="CC107" s="32">
        <f t="shared" si="24"/>
        <v>0</v>
      </c>
      <c r="CD107" s="32">
        <f t="shared" si="25"/>
        <v>0</v>
      </c>
      <c r="CE107" s="32">
        <f t="shared" si="26"/>
        <v>0</v>
      </c>
      <c r="CF107" s="32">
        <f t="shared" si="27"/>
        <v>0</v>
      </c>
      <c r="CG107" s="32">
        <f t="shared" si="28"/>
        <v>0</v>
      </c>
      <c r="CH107" s="32">
        <f t="shared" si="29"/>
        <v>0</v>
      </c>
      <c r="CI107" s="32">
        <f t="shared" si="30"/>
        <v>0</v>
      </c>
      <c r="CJ107" s="32">
        <f t="shared" si="31"/>
        <v>0</v>
      </c>
    </row>
    <row r="108" spans="73:88">
      <c r="BU108" s="32">
        <f t="shared" si="16"/>
        <v>0</v>
      </c>
      <c r="BV108" s="32">
        <f t="shared" si="17"/>
        <v>0</v>
      </c>
      <c r="BW108" s="32">
        <f t="shared" si="18"/>
        <v>0</v>
      </c>
      <c r="BX108" s="32">
        <f t="shared" si="19"/>
        <v>0</v>
      </c>
      <c r="BY108" s="32">
        <f t="shared" si="20"/>
        <v>0</v>
      </c>
      <c r="BZ108" s="32">
        <f t="shared" si="21"/>
        <v>0</v>
      </c>
      <c r="CA108" s="32">
        <f t="shared" si="22"/>
        <v>0</v>
      </c>
      <c r="CB108" s="32">
        <f t="shared" si="23"/>
        <v>0</v>
      </c>
      <c r="CC108" s="32">
        <f t="shared" si="24"/>
        <v>0</v>
      </c>
      <c r="CD108" s="32">
        <f t="shared" si="25"/>
        <v>0</v>
      </c>
      <c r="CE108" s="32">
        <f t="shared" si="26"/>
        <v>0</v>
      </c>
      <c r="CF108" s="32">
        <f t="shared" si="27"/>
        <v>0</v>
      </c>
      <c r="CG108" s="32">
        <f t="shared" si="28"/>
        <v>0</v>
      </c>
      <c r="CH108" s="32">
        <f t="shared" si="29"/>
        <v>0</v>
      </c>
      <c r="CI108" s="32">
        <f t="shared" si="30"/>
        <v>0</v>
      </c>
      <c r="CJ108" s="32">
        <f t="shared" si="31"/>
        <v>0</v>
      </c>
    </row>
    <row r="109" spans="73:88">
      <c r="BU109" s="32">
        <f t="shared" si="16"/>
        <v>0</v>
      </c>
      <c r="BV109" s="32">
        <f t="shared" si="17"/>
        <v>0</v>
      </c>
      <c r="BW109" s="32">
        <f t="shared" si="18"/>
        <v>0</v>
      </c>
      <c r="BX109" s="32">
        <f t="shared" si="19"/>
        <v>0</v>
      </c>
      <c r="BY109" s="32">
        <f t="shared" si="20"/>
        <v>0</v>
      </c>
      <c r="BZ109" s="32">
        <f t="shared" si="21"/>
        <v>0</v>
      </c>
      <c r="CA109" s="32">
        <f t="shared" si="22"/>
        <v>0</v>
      </c>
      <c r="CB109" s="32">
        <f t="shared" si="23"/>
        <v>0</v>
      </c>
      <c r="CC109" s="32">
        <f t="shared" si="24"/>
        <v>0</v>
      </c>
      <c r="CD109" s="32">
        <f t="shared" si="25"/>
        <v>0</v>
      </c>
      <c r="CE109" s="32">
        <f t="shared" si="26"/>
        <v>0</v>
      </c>
      <c r="CF109" s="32">
        <f t="shared" si="27"/>
        <v>0</v>
      </c>
      <c r="CG109" s="32">
        <f t="shared" si="28"/>
        <v>0</v>
      </c>
      <c r="CH109" s="32">
        <f t="shared" si="29"/>
        <v>0</v>
      </c>
      <c r="CI109" s="32">
        <f t="shared" si="30"/>
        <v>0</v>
      </c>
      <c r="CJ109" s="32">
        <f t="shared" si="31"/>
        <v>0</v>
      </c>
    </row>
    <row r="110" spans="73:88">
      <c r="BU110" s="32">
        <f t="shared" si="16"/>
        <v>0</v>
      </c>
      <c r="BV110" s="32">
        <f t="shared" si="17"/>
        <v>0</v>
      </c>
      <c r="BW110" s="32">
        <f t="shared" si="18"/>
        <v>0</v>
      </c>
      <c r="BX110" s="32">
        <f t="shared" si="19"/>
        <v>0</v>
      </c>
      <c r="BY110" s="32">
        <f t="shared" si="20"/>
        <v>0</v>
      </c>
      <c r="BZ110" s="32">
        <f t="shared" si="21"/>
        <v>0</v>
      </c>
      <c r="CA110" s="32">
        <f t="shared" si="22"/>
        <v>0</v>
      </c>
      <c r="CB110" s="32">
        <f t="shared" si="23"/>
        <v>0</v>
      </c>
      <c r="CC110" s="32">
        <f t="shared" si="24"/>
        <v>0</v>
      </c>
      <c r="CD110" s="32">
        <f t="shared" si="25"/>
        <v>0</v>
      </c>
      <c r="CE110" s="32">
        <f t="shared" si="26"/>
        <v>0</v>
      </c>
      <c r="CF110" s="32">
        <f t="shared" si="27"/>
        <v>0</v>
      </c>
      <c r="CG110" s="32">
        <f t="shared" si="28"/>
        <v>0</v>
      </c>
      <c r="CH110" s="32">
        <f t="shared" si="29"/>
        <v>0</v>
      </c>
      <c r="CI110" s="32">
        <f t="shared" si="30"/>
        <v>0</v>
      </c>
      <c r="CJ110" s="32">
        <f t="shared" si="31"/>
        <v>0</v>
      </c>
    </row>
    <row r="111" spans="73:88">
      <c r="BU111" s="32">
        <f t="shared" si="16"/>
        <v>0</v>
      </c>
      <c r="BV111" s="32">
        <f t="shared" si="17"/>
        <v>0</v>
      </c>
      <c r="BW111" s="32">
        <f t="shared" si="18"/>
        <v>0</v>
      </c>
      <c r="BX111" s="32">
        <f t="shared" si="19"/>
        <v>0</v>
      </c>
      <c r="BY111" s="32">
        <f t="shared" si="20"/>
        <v>0</v>
      </c>
      <c r="BZ111" s="32">
        <f t="shared" si="21"/>
        <v>0</v>
      </c>
      <c r="CA111" s="32">
        <f t="shared" si="22"/>
        <v>0</v>
      </c>
      <c r="CB111" s="32">
        <f t="shared" si="23"/>
        <v>0</v>
      </c>
      <c r="CC111" s="32">
        <f t="shared" si="24"/>
        <v>0</v>
      </c>
      <c r="CD111" s="32">
        <f t="shared" si="25"/>
        <v>0</v>
      </c>
      <c r="CE111" s="32">
        <f t="shared" si="26"/>
        <v>0</v>
      </c>
      <c r="CF111" s="32">
        <f t="shared" si="27"/>
        <v>0</v>
      </c>
      <c r="CG111" s="32">
        <f t="shared" si="28"/>
        <v>0</v>
      </c>
      <c r="CH111" s="32">
        <f t="shared" si="29"/>
        <v>0</v>
      </c>
      <c r="CI111" s="32">
        <f t="shared" si="30"/>
        <v>0</v>
      </c>
      <c r="CJ111" s="32">
        <f t="shared" si="31"/>
        <v>0</v>
      </c>
    </row>
    <row r="112" spans="73:88">
      <c r="BU112" s="32">
        <f t="shared" si="16"/>
        <v>0</v>
      </c>
      <c r="BV112" s="32">
        <f t="shared" si="17"/>
        <v>0</v>
      </c>
      <c r="BW112" s="32">
        <f t="shared" si="18"/>
        <v>0</v>
      </c>
      <c r="BX112" s="32">
        <f t="shared" si="19"/>
        <v>0</v>
      </c>
      <c r="BY112" s="32">
        <f t="shared" si="20"/>
        <v>0</v>
      </c>
      <c r="BZ112" s="32">
        <f t="shared" si="21"/>
        <v>0</v>
      </c>
      <c r="CA112" s="32">
        <f t="shared" si="22"/>
        <v>0</v>
      </c>
      <c r="CB112" s="32">
        <f t="shared" si="23"/>
        <v>0</v>
      </c>
      <c r="CC112" s="32">
        <f t="shared" si="24"/>
        <v>0</v>
      </c>
      <c r="CD112" s="32">
        <f t="shared" si="25"/>
        <v>0</v>
      </c>
      <c r="CE112" s="32">
        <f t="shared" si="26"/>
        <v>0</v>
      </c>
      <c r="CF112" s="32">
        <f t="shared" si="27"/>
        <v>0</v>
      </c>
      <c r="CG112" s="32">
        <f t="shared" si="28"/>
        <v>0</v>
      </c>
      <c r="CH112" s="32">
        <f t="shared" si="29"/>
        <v>0</v>
      </c>
      <c r="CI112" s="32">
        <f t="shared" si="30"/>
        <v>0</v>
      </c>
      <c r="CJ112" s="32">
        <f t="shared" si="31"/>
        <v>0</v>
      </c>
    </row>
    <row r="113" spans="73:88">
      <c r="BU113" s="32">
        <f t="shared" si="16"/>
        <v>0</v>
      </c>
      <c r="BV113" s="32">
        <f t="shared" si="17"/>
        <v>0</v>
      </c>
      <c r="BW113" s="32">
        <f t="shared" si="18"/>
        <v>0</v>
      </c>
      <c r="BX113" s="32">
        <f t="shared" si="19"/>
        <v>0</v>
      </c>
      <c r="BY113" s="32">
        <f t="shared" si="20"/>
        <v>0</v>
      </c>
      <c r="BZ113" s="32">
        <f t="shared" si="21"/>
        <v>0</v>
      </c>
      <c r="CA113" s="32">
        <f t="shared" si="22"/>
        <v>0</v>
      </c>
      <c r="CB113" s="32">
        <f t="shared" si="23"/>
        <v>0</v>
      </c>
      <c r="CC113" s="32">
        <f t="shared" si="24"/>
        <v>0</v>
      </c>
      <c r="CD113" s="32">
        <f t="shared" si="25"/>
        <v>0</v>
      </c>
      <c r="CE113" s="32">
        <f t="shared" si="26"/>
        <v>0</v>
      </c>
      <c r="CF113" s="32">
        <f t="shared" si="27"/>
        <v>0</v>
      </c>
      <c r="CG113" s="32">
        <f t="shared" si="28"/>
        <v>0</v>
      </c>
      <c r="CH113" s="32">
        <f t="shared" si="29"/>
        <v>0</v>
      </c>
      <c r="CI113" s="32">
        <f t="shared" si="30"/>
        <v>0</v>
      </c>
      <c r="CJ113" s="32">
        <f t="shared" si="31"/>
        <v>0</v>
      </c>
    </row>
    <row r="114" spans="73:88">
      <c r="BU114" s="32">
        <f t="shared" si="16"/>
        <v>0</v>
      </c>
      <c r="BV114" s="32">
        <f t="shared" si="17"/>
        <v>0</v>
      </c>
      <c r="BW114" s="32">
        <f t="shared" si="18"/>
        <v>0</v>
      </c>
      <c r="BX114" s="32">
        <f t="shared" si="19"/>
        <v>0</v>
      </c>
      <c r="BY114" s="32">
        <f t="shared" si="20"/>
        <v>0</v>
      </c>
      <c r="BZ114" s="32">
        <f t="shared" si="21"/>
        <v>0</v>
      </c>
      <c r="CA114" s="32">
        <f t="shared" si="22"/>
        <v>0</v>
      </c>
      <c r="CB114" s="32">
        <f t="shared" si="23"/>
        <v>0</v>
      </c>
      <c r="CC114" s="32">
        <f t="shared" si="24"/>
        <v>0</v>
      </c>
      <c r="CD114" s="32">
        <f t="shared" si="25"/>
        <v>0</v>
      </c>
      <c r="CE114" s="32">
        <f t="shared" si="26"/>
        <v>0</v>
      </c>
      <c r="CF114" s="32">
        <f t="shared" si="27"/>
        <v>0</v>
      </c>
      <c r="CG114" s="32">
        <f t="shared" si="28"/>
        <v>0</v>
      </c>
      <c r="CH114" s="32">
        <f t="shared" si="29"/>
        <v>0</v>
      </c>
      <c r="CI114" s="32">
        <f t="shared" si="30"/>
        <v>0</v>
      </c>
      <c r="CJ114" s="32">
        <f t="shared" si="31"/>
        <v>0</v>
      </c>
    </row>
    <row r="115" spans="73:88">
      <c r="BU115" s="32">
        <f t="shared" si="16"/>
        <v>0</v>
      </c>
      <c r="BV115" s="32">
        <f t="shared" si="17"/>
        <v>0</v>
      </c>
      <c r="BW115" s="32">
        <f t="shared" si="18"/>
        <v>0</v>
      </c>
      <c r="BX115" s="32">
        <f t="shared" si="19"/>
        <v>0</v>
      </c>
      <c r="BY115" s="32">
        <f t="shared" si="20"/>
        <v>0</v>
      </c>
      <c r="BZ115" s="32">
        <f t="shared" si="21"/>
        <v>0</v>
      </c>
      <c r="CA115" s="32">
        <f t="shared" si="22"/>
        <v>0</v>
      </c>
      <c r="CB115" s="32">
        <f t="shared" si="23"/>
        <v>0</v>
      </c>
      <c r="CC115" s="32">
        <f t="shared" si="24"/>
        <v>0</v>
      </c>
      <c r="CD115" s="32">
        <f t="shared" si="25"/>
        <v>0</v>
      </c>
      <c r="CE115" s="32">
        <f t="shared" si="26"/>
        <v>0</v>
      </c>
      <c r="CF115" s="32">
        <f t="shared" si="27"/>
        <v>0</v>
      </c>
      <c r="CG115" s="32">
        <f t="shared" si="28"/>
        <v>0</v>
      </c>
      <c r="CH115" s="32">
        <f t="shared" si="29"/>
        <v>0</v>
      </c>
      <c r="CI115" s="32">
        <f t="shared" si="30"/>
        <v>0</v>
      </c>
      <c r="CJ115" s="32">
        <f t="shared" si="31"/>
        <v>0</v>
      </c>
    </row>
    <row r="116" spans="73:88">
      <c r="BU116" s="32">
        <f t="shared" si="16"/>
        <v>0</v>
      </c>
      <c r="BV116" s="32">
        <f t="shared" si="17"/>
        <v>0</v>
      </c>
      <c r="BW116" s="32">
        <f t="shared" si="18"/>
        <v>0</v>
      </c>
      <c r="BX116" s="32">
        <f t="shared" si="19"/>
        <v>0</v>
      </c>
      <c r="BY116" s="32">
        <f t="shared" si="20"/>
        <v>0</v>
      </c>
      <c r="BZ116" s="32">
        <f t="shared" si="21"/>
        <v>0</v>
      </c>
      <c r="CA116" s="32">
        <f t="shared" si="22"/>
        <v>0</v>
      </c>
      <c r="CB116" s="32">
        <f t="shared" si="23"/>
        <v>0</v>
      </c>
      <c r="CC116" s="32">
        <f t="shared" si="24"/>
        <v>0</v>
      </c>
      <c r="CD116" s="32">
        <f t="shared" si="25"/>
        <v>0</v>
      </c>
      <c r="CE116" s="32">
        <f t="shared" si="26"/>
        <v>0</v>
      </c>
      <c r="CF116" s="32">
        <f t="shared" si="27"/>
        <v>0</v>
      </c>
      <c r="CG116" s="32">
        <f t="shared" si="28"/>
        <v>0</v>
      </c>
      <c r="CH116" s="32">
        <f t="shared" si="29"/>
        <v>0</v>
      </c>
      <c r="CI116" s="32">
        <f t="shared" si="30"/>
        <v>0</v>
      </c>
      <c r="CJ116" s="32">
        <f t="shared" si="31"/>
        <v>0</v>
      </c>
    </row>
    <row r="117" spans="73:88">
      <c r="BU117" s="32">
        <f t="shared" si="16"/>
        <v>0</v>
      </c>
      <c r="BV117" s="32">
        <f t="shared" si="17"/>
        <v>0</v>
      </c>
      <c r="BW117" s="32">
        <f t="shared" si="18"/>
        <v>0</v>
      </c>
      <c r="BX117" s="32">
        <f t="shared" si="19"/>
        <v>0</v>
      </c>
      <c r="BY117" s="32">
        <f t="shared" si="20"/>
        <v>0</v>
      </c>
      <c r="BZ117" s="32">
        <f t="shared" si="21"/>
        <v>0</v>
      </c>
      <c r="CA117" s="32">
        <f t="shared" si="22"/>
        <v>0</v>
      </c>
      <c r="CB117" s="32">
        <f t="shared" si="23"/>
        <v>0</v>
      </c>
      <c r="CC117" s="32">
        <f t="shared" si="24"/>
        <v>0</v>
      </c>
      <c r="CD117" s="32">
        <f t="shared" si="25"/>
        <v>0</v>
      </c>
      <c r="CE117" s="32">
        <f t="shared" si="26"/>
        <v>0</v>
      </c>
      <c r="CF117" s="32">
        <f t="shared" si="27"/>
        <v>0</v>
      </c>
      <c r="CG117" s="32">
        <f t="shared" si="28"/>
        <v>0</v>
      </c>
      <c r="CH117" s="32">
        <f t="shared" si="29"/>
        <v>0</v>
      </c>
      <c r="CI117" s="32">
        <f t="shared" si="30"/>
        <v>0</v>
      </c>
      <c r="CJ117" s="32">
        <f t="shared" si="31"/>
        <v>0</v>
      </c>
    </row>
    <row r="118" spans="73:88">
      <c r="BU118" s="32">
        <f t="shared" si="16"/>
        <v>0</v>
      </c>
      <c r="BV118" s="32">
        <f t="shared" si="17"/>
        <v>0</v>
      </c>
      <c r="BW118" s="32">
        <f t="shared" si="18"/>
        <v>0</v>
      </c>
      <c r="BX118" s="32">
        <f t="shared" si="19"/>
        <v>0</v>
      </c>
      <c r="BY118" s="32">
        <f t="shared" si="20"/>
        <v>0</v>
      </c>
      <c r="BZ118" s="32">
        <f t="shared" si="21"/>
        <v>0</v>
      </c>
      <c r="CA118" s="32">
        <f t="shared" si="22"/>
        <v>0</v>
      </c>
      <c r="CB118" s="32">
        <f t="shared" si="23"/>
        <v>0</v>
      </c>
      <c r="CC118" s="32">
        <f t="shared" si="24"/>
        <v>0</v>
      </c>
      <c r="CD118" s="32">
        <f t="shared" si="25"/>
        <v>0</v>
      </c>
      <c r="CE118" s="32">
        <f t="shared" si="26"/>
        <v>0</v>
      </c>
      <c r="CF118" s="32">
        <f t="shared" si="27"/>
        <v>0</v>
      </c>
      <c r="CG118" s="32">
        <f t="shared" si="28"/>
        <v>0</v>
      </c>
      <c r="CH118" s="32">
        <f t="shared" si="29"/>
        <v>0</v>
      </c>
      <c r="CI118" s="32">
        <f t="shared" si="30"/>
        <v>0</v>
      </c>
      <c r="CJ118" s="32">
        <f t="shared" si="31"/>
        <v>0</v>
      </c>
    </row>
    <row r="119" spans="73:88">
      <c r="BU119" s="32">
        <f t="shared" si="16"/>
        <v>0</v>
      </c>
      <c r="BV119" s="32">
        <f t="shared" si="17"/>
        <v>0</v>
      </c>
      <c r="BW119" s="32">
        <f t="shared" si="18"/>
        <v>0</v>
      </c>
      <c r="BX119" s="32">
        <f t="shared" si="19"/>
        <v>0</v>
      </c>
      <c r="BY119" s="32">
        <f t="shared" si="20"/>
        <v>0</v>
      </c>
      <c r="BZ119" s="32">
        <f t="shared" si="21"/>
        <v>0</v>
      </c>
      <c r="CA119" s="32">
        <f t="shared" si="22"/>
        <v>0</v>
      </c>
      <c r="CB119" s="32">
        <f t="shared" si="23"/>
        <v>0</v>
      </c>
      <c r="CC119" s="32">
        <f t="shared" si="24"/>
        <v>0</v>
      </c>
      <c r="CD119" s="32">
        <f t="shared" si="25"/>
        <v>0</v>
      </c>
      <c r="CE119" s="32">
        <f t="shared" si="26"/>
        <v>0</v>
      </c>
      <c r="CF119" s="32">
        <f t="shared" si="27"/>
        <v>0</v>
      </c>
      <c r="CG119" s="32">
        <f t="shared" si="28"/>
        <v>0</v>
      </c>
      <c r="CH119" s="32">
        <f t="shared" si="29"/>
        <v>0</v>
      </c>
      <c r="CI119" s="32">
        <f t="shared" si="30"/>
        <v>0</v>
      </c>
      <c r="CJ119" s="32">
        <f t="shared" si="31"/>
        <v>0</v>
      </c>
    </row>
    <row r="120" spans="73:88">
      <c r="BU120" s="32">
        <f t="shared" si="16"/>
        <v>0</v>
      </c>
      <c r="BV120" s="32">
        <f t="shared" si="17"/>
        <v>0</v>
      </c>
      <c r="BW120" s="32">
        <f t="shared" si="18"/>
        <v>0</v>
      </c>
      <c r="BX120" s="32">
        <f t="shared" si="19"/>
        <v>0</v>
      </c>
      <c r="BY120" s="32">
        <f t="shared" si="20"/>
        <v>0</v>
      </c>
      <c r="BZ120" s="32">
        <f t="shared" si="21"/>
        <v>0</v>
      </c>
      <c r="CA120" s="32">
        <f t="shared" si="22"/>
        <v>0</v>
      </c>
      <c r="CB120" s="32">
        <f t="shared" si="23"/>
        <v>0</v>
      </c>
      <c r="CC120" s="32">
        <f t="shared" si="24"/>
        <v>0</v>
      </c>
      <c r="CD120" s="32">
        <f t="shared" si="25"/>
        <v>0</v>
      </c>
      <c r="CE120" s="32">
        <f t="shared" si="26"/>
        <v>0</v>
      </c>
      <c r="CF120" s="32">
        <f t="shared" si="27"/>
        <v>0</v>
      </c>
      <c r="CG120" s="32">
        <f t="shared" si="28"/>
        <v>0</v>
      </c>
      <c r="CH120" s="32">
        <f t="shared" si="29"/>
        <v>0</v>
      </c>
      <c r="CI120" s="32">
        <f t="shared" si="30"/>
        <v>0</v>
      </c>
      <c r="CJ120" s="32">
        <f t="shared" si="31"/>
        <v>0</v>
      </c>
    </row>
    <row r="121" spans="73:88">
      <c r="BU121" s="32">
        <f t="shared" si="16"/>
        <v>0</v>
      </c>
      <c r="BV121" s="32">
        <f t="shared" si="17"/>
        <v>0</v>
      </c>
      <c r="BW121" s="32">
        <f t="shared" si="18"/>
        <v>0</v>
      </c>
      <c r="BX121" s="32">
        <f t="shared" si="19"/>
        <v>0</v>
      </c>
      <c r="BY121" s="32">
        <f t="shared" si="20"/>
        <v>0</v>
      </c>
      <c r="BZ121" s="32">
        <f t="shared" si="21"/>
        <v>0</v>
      </c>
      <c r="CA121" s="32">
        <f t="shared" si="22"/>
        <v>0</v>
      </c>
      <c r="CB121" s="32">
        <f t="shared" si="23"/>
        <v>0</v>
      </c>
      <c r="CC121" s="32">
        <f t="shared" si="24"/>
        <v>0</v>
      </c>
      <c r="CD121" s="32">
        <f t="shared" si="25"/>
        <v>0</v>
      </c>
      <c r="CE121" s="32">
        <f t="shared" si="26"/>
        <v>0</v>
      </c>
      <c r="CF121" s="32">
        <f t="shared" si="27"/>
        <v>0</v>
      </c>
      <c r="CG121" s="32">
        <f t="shared" si="28"/>
        <v>0</v>
      </c>
      <c r="CH121" s="32">
        <f t="shared" si="29"/>
        <v>0</v>
      </c>
      <c r="CI121" s="32">
        <f t="shared" si="30"/>
        <v>0</v>
      </c>
      <c r="CJ121" s="32">
        <f t="shared" si="31"/>
        <v>0</v>
      </c>
    </row>
    <row r="122" spans="73:88">
      <c r="BU122" s="32">
        <f t="shared" si="16"/>
        <v>0</v>
      </c>
      <c r="BV122" s="32">
        <f t="shared" si="17"/>
        <v>0</v>
      </c>
      <c r="BW122" s="32">
        <f t="shared" si="18"/>
        <v>0</v>
      </c>
      <c r="BX122" s="32">
        <f t="shared" si="19"/>
        <v>0</v>
      </c>
      <c r="BY122" s="32">
        <f t="shared" si="20"/>
        <v>0</v>
      </c>
      <c r="BZ122" s="32">
        <f t="shared" si="21"/>
        <v>0</v>
      </c>
      <c r="CA122" s="32">
        <f t="shared" si="22"/>
        <v>0</v>
      </c>
      <c r="CB122" s="32">
        <f t="shared" si="23"/>
        <v>0</v>
      </c>
      <c r="CC122" s="32">
        <f t="shared" si="24"/>
        <v>0</v>
      </c>
      <c r="CD122" s="32">
        <f t="shared" si="25"/>
        <v>0</v>
      </c>
      <c r="CE122" s="32">
        <f t="shared" si="26"/>
        <v>0</v>
      </c>
      <c r="CF122" s="32">
        <f t="shared" si="27"/>
        <v>0</v>
      </c>
      <c r="CG122" s="32">
        <f t="shared" si="28"/>
        <v>0</v>
      </c>
      <c r="CH122" s="32">
        <f t="shared" si="29"/>
        <v>0</v>
      </c>
      <c r="CI122" s="32">
        <f t="shared" si="30"/>
        <v>0</v>
      </c>
      <c r="CJ122" s="32">
        <f t="shared" si="31"/>
        <v>0</v>
      </c>
    </row>
    <row r="123" spans="73:88">
      <c r="BU123" s="32">
        <f t="shared" si="16"/>
        <v>0</v>
      </c>
      <c r="BV123" s="32">
        <f t="shared" si="17"/>
        <v>0</v>
      </c>
      <c r="BW123" s="32">
        <f t="shared" si="18"/>
        <v>0</v>
      </c>
      <c r="BX123" s="32">
        <f t="shared" si="19"/>
        <v>0</v>
      </c>
      <c r="BY123" s="32">
        <f t="shared" si="20"/>
        <v>0</v>
      </c>
      <c r="BZ123" s="32">
        <f t="shared" si="21"/>
        <v>0</v>
      </c>
      <c r="CA123" s="32">
        <f t="shared" si="22"/>
        <v>0</v>
      </c>
      <c r="CB123" s="32">
        <f t="shared" si="23"/>
        <v>0</v>
      </c>
      <c r="CC123" s="32">
        <f t="shared" si="24"/>
        <v>0</v>
      </c>
      <c r="CD123" s="32">
        <f t="shared" si="25"/>
        <v>0</v>
      </c>
      <c r="CE123" s="32">
        <f t="shared" si="26"/>
        <v>0</v>
      </c>
      <c r="CF123" s="32">
        <f t="shared" si="27"/>
        <v>0</v>
      </c>
      <c r="CG123" s="32">
        <f t="shared" si="28"/>
        <v>0</v>
      </c>
      <c r="CH123" s="32">
        <f t="shared" si="29"/>
        <v>0</v>
      </c>
      <c r="CI123" s="32">
        <f t="shared" si="30"/>
        <v>0</v>
      </c>
      <c r="CJ123" s="32">
        <f t="shared" si="31"/>
        <v>0</v>
      </c>
    </row>
    <row r="124" spans="73:88">
      <c r="BU124" s="32">
        <f t="shared" si="16"/>
        <v>0</v>
      </c>
      <c r="BV124" s="32">
        <f t="shared" si="17"/>
        <v>0</v>
      </c>
      <c r="BW124" s="32">
        <f t="shared" si="18"/>
        <v>0</v>
      </c>
      <c r="BX124" s="32">
        <f t="shared" si="19"/>
        <v>0</v>
      </c>
      <c r="BY124" s="32">
        <f t="shared" si="20"/>
        <v>0</v>
      </c>
      <c r="BZ124" s="32">
        <f t="shared" si="21"/>
        <v>0</v>
      </c>
      <c r="CA124" s="32">
        <f t="shared" si="22"/>
        <v>0</v>
      </c>
      <c r="CB124" s="32">
        <f t="shared" si="23"/>
        <v>0</v>
      </c>
      <c r="CC124" s="32">
        <f t="shared" si="24"/>
        <v>0</v>
      </c>
      <c r="CD124" s="32">
        <f t="shared" si="25"/>
        <v>0</v>
      </c>
      <c r="CE124" s="32">
        <f t="shared" si="26"/>
        <v>0</v>
      </c>
      <c r="CF124" s="32">
        <f t="shared" si="27"/>
        <v>0</v>
      </c>
      <c r="CG124" s="32">
        <f t="shared" si="28"/>
        <v>0</v>
      </c>
      <c r="CH124" s="32">
        <f t="shared" si="29"/>
        <v>0</v>
      </c>
      <c r="CI124" s="32">
        <f t="shared" si="30"/>
        <v>0</v>
      </c>
      <c r="CJ124" s="32">
        <f t="shared" si="31"/>
        <v>0</v>
      </c>
    </row>
    <row r="125" spans="73:88">
      <c r="BU125" s="32">
        <f t="shared" si="16"/>
        <v>0</v>
      </c>
      <c r="BV125" s="32">
        <f t="shared" si="17"/>
        <v>0</v>
      </c>
      <c r="BW125" s="32">
        <f t="shared" si="18"/>
        <v>0</v>
      </c>
      <c r="BX125" s="32">
        <f t="shared" si="19"/>
        <v>0</v>
      </c>
      <c r="BY125" s="32">
        <f t="shared" si="20"/>
        <v>0</v>
      </c>
      <c r="BZ125" s="32">
        <f t="shared" si="21"/>
        <v>0</v>
      </c>
      <c r="CA125" s="32">
        <f t="shared" si="22"/>
        <v>0</v>
      </c>
      <c r="CB125" s="32">
        <f t="shared" si="23"/>
        <v>0</v>
      </c>
      <c r="CC125" s="32">
        <f t="shared" si="24"/>
        <v>0</v>
      </c>
      <c r="CD125" s="32">
        <f t="shared" si="25"/>
        <v>0</v>
      </c>
      <c r="CE125" s="32">
        <f t="shared" si="26"/>
        <v>0</v>
      </c>
      <c r="CF125" s="32">
        <f t="shared" si="27"/>
        <v>0</v>
      </c>
      <c r="CG125" s="32">
        <f t="shared" si="28"/>
        <v>0</v>
      </c>
      <c r="CH125" s="32">
        <f t="shared" si="29"/>
        <v>0</v>
      </c>
      <c r="CI125" s="32">
        <f t="shared" si="30"/>
        <v>0</v>
      </c>
      <c r="CJ125" s="32">
        <f t="shared" si="31"/>
        <v>0</v>
      </c>
    </row>
    <row r="126" spans="73:88">
      <c r="BU126" s="32">
        <f t="shared" si="16"/>
        <v>0</v>
      </c>
      <c r="BV126" s="32">
        <f t="shared" si="17"/>
        <v>0</v>
      </c>
      <c r="BW126" s="32">
        <f t="shared" si="18"/>
        <v>0</v>
      </c>
      <c r="BX126" s="32">
        <f t="shared" si="19"/>
        <v>0</v>
      </c>
      <c r="BY126" s="32">
        <f t="shared" si="20"/>
        <v>0</v>
      </c>
      <c r="BZ126" s="32">
        <f t="shared" si="21"/>
        <v>0</v>
      </c>
      <c r="CA126" s="32">
        <f t="shared" si="22"/>
        <v>0</v>
      </c>
      <c r="CB126" s="32">
        <f t="shared" si="23"/>
        <v>0</v>
      </c>
      <c r="CC126" s="32">
        <f t="shared" si="24"/>
        <v>0</v>
      </c>
      <c r="CD126" s="32">
        <f t="shared" si="25"/>
        <v>0</v>
      </c>
      <c r="CE126" s="32">
        <f t="shared" si="26"/>
        <v>0</v>
      </c>
      <c r="CF126" s="32">
        <f t="shared" si="27"/>
        <v>0</v>
      </c>
      <c r="CG126" s="32">
        <f t="shared" si="28"/>
        <v>0</v>
      </c>
      <c r="CH126" s="32">
        <f t="shared" si="29"/>
        <v>0</v>
      </c>
      <c r="CI126" s="32">
        <f t="shared" si="30"/>
        <v>0</v>
      </c>
      <c r="CJ126" s="32">
        <f t="shared" si="31"/>
        <v>0</v>
      </c>
    </row>
    <row r="127" spans="73:88">
      <c r="BU127" s="32">
        <f t="shared" ref="BU127:BU190" si="32">IF(OR(ISNUMBER(SEARCH("hydroxymelatonin", $A128)), ISNUMBER(SEARCH("hydroxymelatonin", $C128))),1,0)</f>
        <v>0</v>
      </c>
      <c r="BV127" s="32">
        <f t="shared" ref="BV127:BV190" si="33">IF(OR(ISNUMBER(SEARCH("3-OHM", $A128)),ISNUMBER(SEARCH("3-OHM", $C128)),ISNUMBER(SEARCH("3-hydroxymelatonin", $A128)), ISNUMBER(SEARCH("3-hydroxymelatonin", $C128))),1,0)</f>
        <v>0</v>
      </c>
      <c r="BW127" s="32">
        <f t="shared" ref="BW127:BW190" si="34">IF(OR(ISNUMBER(SEARCH("2-OHM", $A128)),ISNUMBER(SEARCH("2-OHM", $C128)),ISNUMBER(SEARCH("2-hydroxymelatonin", $A128)), ISNUMBER(SEARCH("2-hydroxymelatonin", $C128))),1,0)</f>
        <v>0</v>
      </c>
      <c r="BX127" s="32">
        <f t="shared" ref="BX127:BX190" si="35">IF(OR(ISNUMBER(SEARCH("6-OHM", $A128)),ISNUMBER(SEARCH("6-OHM", $C128)),ISNUMBER(SEARCH("6-hydroxymelatonin", $A128)), ISNUMBER(SEARCH("6-hydroxymelatonin", $C128))),1,0)</f>
        <v>0</v>
      </c>
      <c r="BY127" s="32">
        <f t="shared" ref="BY127:BY190" si="36">IF(OR(ISNUMBER(SEARCH("4-OHM", $A128)),ISNUMBER(SEARCH("4-OHM", $C128)),ISNUMBER(SEARCH("4-hydroxymelatonin", $A128)), ISNUMBER(SEARCH("4-hydroxymelatonin", $C128))),1,0)</f>
        <v>0</v>
      </c>
      <c r="BZ127" s="32">
        <f t="shared" ref="BZ127:BZ190" si="37">IF(OR(ISNUMBER(SEARCH("cyclic hydroxymelatonin", $A128)),ISNUMBER(SEARCH("cyclic hydroxmelatonin", $C128)),ISNUMBER(SEARCH("cyclic 3-hydroxymelatonin", $A128)), ISNUMBER(SEARCH("cyclic 3-hydroxymelatonin", $C128))),1,0)</f>
        <v>0</v>
      </c>
      <c r="CA127" s="32">
        <f t="shared" ref="CA127:CA190" si="38">IF(OR(ISNUMBER(SEARCH("melatonin glucoronate", $A128)), ISNUMBER(SEARCH("melatonin glucoronate", $C128))),1,0)</f>
        <v>0</v>
      </c>
      <c r="CB127" s="32">
        <f t="shared" ref="CB127:CB190" si="39">IF(OR(ISNUMBER(SEARCH("AMIO", $A128)),ISNUMBER(SEARCH("AMIO", $C128)), ISNUMBER(SEARCH("2-acetamidoethyl-5methoxyindolin-2-one", $A128)), ISNUMBER(SEARCH("2-acetamidoethyl-5methoxyindolin-2-one", $C128))),1,0)</f>
        <v>0</v>
      </c>
      <c r="CC127" s="32">
        <f t="shared" ref="CC127:CC190" si="40">IF(OR(ISNUMBER(SEARCH("AMK", $A128)),ISNUMBER(SEARCH("AMK", $C128)), ISNUMBER(SEARCH("N-acetyl-5-methoxykynuramine", $A128)), ISNUMBER(SEARCH("N-acetyl-5-methoxykynuramine", $C128))),1,0)</f>
        <v>0</v>
      </c>
      <c r="CD127" s="32">
        <f t="shared" ref="CD127:CD190" si="41">IF(OR(ISNUMBER(SEARCH("AFMK", $A128)),ISNUMBER(SEARCH("AFMK", $C128)), ISNUMBER(SEARCH("N1-acetyl-N2-formyl-5-methoxykynuramine", $A128)), ISNUMBER(SEARCH("N1-acetyl-N2-formyl-5-methoxykynuramine", $C128))),1,0)</f>
        <v>0</v>
      </c>
      <c r="CE127" s="32">
        <f t="shared" ref="CE127:CE190" si="42">IF(OR(ISNUMBER(SEARCH("2,3-dihydroxymelatonin", $A128)), ISNUMBER(SEARCH("2,3-dihydroxymelatonin", $C128))),1,0)</f>
        <v>0</v>
      </c>
      <c r="CF127" s="32">
        <f t="shared" ref="CF127:CF190" si="43">IF(OR(ISNUMBER(SEARCH("5-MIAA", $A128)),ISNUMBER(SEARCH("5-MIAA", $C128)), ISNUMBER(SEARCH("5-methoxyindole-3-acetic acid", $A128)), ISNUMBER(SEARCH("5-methoxyindole-3-acetic acid", $C128))),1,0)</f>
        <v>0</v>
      </c>
      <c r="CG127" s="32">
        <f t="shared" ref="CG127:CG190" si="44">IF(OR(ISNUMBER(SEARCH("5-ML", $A128)),ISNUMBER(SEARCH("5-ML", $C128)), ISNUMBER(SEARCH("5-methoxytryptophol", $A128)), ISNUMBER(SEARCH("5-methoxytryptophol", $C128))),1,0)</f>
        <v>0</v>
      </c>
      <c r="CH127" s="32">
        <f t="shared" ref="CH127:CH190" si="45">IF(OR(ISNUMBER(SEARCH("5-MT", $A128)),ISNUMBER(SEARCH("5-MT", $C128)), ISNUMBER(SEARCH("5-methoxytryptamine", $A128)), ISNUMBER(SEARCH("2-acetamidoethyl-5methoxyindolin-2-one", $C128))),1,0)</f>
        <v>0</v>
      </c>
      <c r="CI127" s="32">
        <f t="shared" ref="CI127:CI190" si="46">IF(OR(ISNUMBER(SEARCH("5-methoxy-1H-indole-3-carbaldehyde", $A128)), ISNUMBER(SEARCH("5-methoxy-1H-indole-3-carbaldehyde", $C128))),1,0)</f>
        <v>0</v>
      </c>
      <c r="CJ127" s="32">
        <f t="shared" ref="CJ127:CJ190" si="47">IF(OR(ISNUMBER(SEARCH("conjugate", $A128)), ISNUMBER(SEARCH("conjugate", $C128))),1,0)</f>
        <v>0</v>
      </c>
    </row>
    <row r="128" spans="73:88">
      <c r="BU128" s="32">
        <f t="shared" si="32"/>
        <v>0</v>
      </c>
      <c r="BV128" s="32">
        <f t="shared" si="33"/>
        <v>0</v>
      </c>
      <c r="BW128" s="32">
        <f t="shared" si="34"/>
        <v>0</v>
      </c>
      <c r="BX128" s="32">
        <f t="shared" si="35"/>
        <v>0</v>
      </c>
      <c r="BY128" s="32">
        <f t="shared" si="36"/>
        <v>0</v>
      </c>
      <c r="BZ128" s="32">
        <f t="shared" si="37"/>
        <v>0</v>
      </c>
      <c r="CA128" s="32">
        <f t="shared" si="38"/>
        <v>0</v>
      </c>
      <c r="CB128" s="32">
        <f t="shared" si="39"/>
        <v>0</v>
      </c>
      <c r="CC128" s="32">
        <f t="shared" si="40"/>
        <v>0</v>
      </c>
      <c r="CD128" s="32">
        <f t="shared" si="41"/>
        <v>0</v>
      </c>
      <c r="CE128" s="32">
        <f t="shared" si="42"/>
        <v>0</v>
      </c>
      <c r="CF128" s="32">
        <f t="shared" si="43"/>
        <v>0</v>
      </c>
      <c r="CG128" s="32">
        <f t="shared" si="44"/>
        <v>0</v>
      </c>
      <c r="CH128" s="32">
        <f t="shared" si="45"/>
        <v>0</v>
      </c>
      <c r="CI128" s="32">
        <f t="shared" si="46"/>
        <v>0</v>
      </c>
      <c r="CJ128" s="32">
        <f t="shared" si="47"/>
        <v>0</v>
      </c>
    </row>
    <row r="129" spans="73:88">
      <c r="BU129" s="32">
        <f t="shared" si="32"/>
        <v>0</v>
      </c>
      <c r="BV129" s="32">
        <f t="shared" si="33"/>
        <v>0</v>
      </c>
      <c r="BW129" s="32">
        <f t="shared" si="34"/>
        <v>0</v>
      </c>
      <c r="BX129" s="32">
        <f t="shared" si="35"/>
        <v>0</v>
      </c>
      <c r="BY129" s="32">
        <f t="shared" si="36"/>
        <v>0</v>
      </c>
      <c r="BZ129" s="32">
        <f t="shared" si="37"/>
        <v>0</v>
      </c>
      <c r="CA129" s="32">
        <f t="shared" si="38"/>
        <v>0</v>
      </c>
      <c r="CB129" s="32">
        <f t="shared" si="39"/>
        <v>0</v>
      </c>
      <c r="CC129" s="32">
        <f t="shared" si="40"/>
        <v>0</v>
      </c>
      <c r="CD129" s="32">
        <f t="shared" si="41"/>
        <v>0</v>
      </c>
      <c r="CE129" s="32">
        <f t="shared" si="42"/>
        <v>0</v>
      </c>
      <c r="CF129" s="32">
        <f t="shared" si="43"/>
        <v>0</v>
      </c>
      <c r="CG129" s="32">
        <f t="shared" si="44"/>
        <v>0</v>
      </c>
      <c r="CH129" s="32">
        <f t="shared" si="45"/>
        <v>0</v>
      </c>
      <c r="CI129" s="32">
        <f t="shared" si="46"/>
        <v>0</v>
      </c>
      <c r="CJ129" s="32">
        <f t="shared" si="47"/>
        <v>0</v>
      </c>
    </row>
    <row r="130" spans="73:88">
      <c r="BU130" s="32">
        <f t="shared" si="32"/>
        <v>0</v>
      </c>
      <c r="BV130" s="32">
        <f t="shared" si="33"/>
        <v>0</v>
      </c>
      <c r="BW130" s="32">
        <f t="shared" si="34"/>
        <v>0</v>
      </c>
      <c r="BX130" s="32">
        <f t="shared" si="35"/>
        <v>0</v>
      </c>
      <c r="BY130" s="32">
        <f t="shared" si="36"/>
        <v>0</v>
      </c>
      <c r="BZ130" s="32">
        <f t="shared" si="37"/>
        <v>0</v>
      </c>
      <c r="CA130" s="32">
        <f t="shared" si="38"/>
        <v>0</v>
      </c>
      <c r="CB130" s="32">
        <f t="shared" si="39"/>
        <v>0</v>
      </c>
      <c r="CC130" s="32">
        <f t="shared" si="40"/>
        <v>0</v>
      </c>
      <c r="CD130" s="32">
        <f t="shared" si="41"/>
        <v>0</v>
      </c>
      <c r="CE130" s="32">
        <f t="shared" si="42"/>
        <v>0</v>
      </c>
      <c r="CF130" s="32">
        <f t="shared" si="43"/>
        <v>0</v>
      </c>
      <c r="CG130" s="32">
        <f t="shared" si="44"/>
        <v>0</v>
      </c>
      <c r="CH130" s="32">
        <f t="shared" si="45"/>
        <v>0</v>
      </c>
      <c r="CI130" s="32">
        <f t="shared" si="46"/>
        <v>0</v>
      </c>
      <c r="CJ130" s="32">
        <f t="shared" si="47"/>
        <v>0</v>
      </c>
    </row>
    <row r="131" spans="73:88">
      <c r="BU131" s="32">
        <f t="shared" si="32"/>
        <v>0</v>
      </c>
      <c r="BV131" s="32">
        <f t="shared" si="33"/>
        <v>0</v>
      </c>
      <c r="BW131" s="32">
        <f t="shared" si="34"/>
        <v>0</v>
      </c>
      <c r="BX131" s="32">
        <f t="shared" si="35"/>
        <v>0</v>
      </c>
      <c r="BY131" s="32">
        <f t="shared" si="36"/>
        <v>0</v>
      </c>
      <c r="BZ131" s="32">
        <f t="shared" si="37"/>
        <v>0</v>
      </c>
      <c r="CA131" s="32">
        <f t="shared" si="38"/>
        <v>0</v>
      </c>
      <c r="CB131" s="32">
        <f t="shared" si="39"/>
        <v>0</v>
      </c>
      <c r="CC131" s="32">
        <f t="shared" si="40"/>
        <v>0</v>
      </c>
      <c r="CD131" s="32">
        <f t="shared" si="41"/>
        <v>0</v>
      </c>
      <c r="CE131" s="32">
        <f t="shared" si="42"/>
        <v>0</v>
      </c>
      <c r="CF131" s="32">
        <f t="shared" si="43"/>
        <v>0</v>
      </c>
      <c r="CG131" s="32">
        <f t="shared" si="44"/>
        <v>0</v>
      </c>
      <c r="CH131" s="32">
        <f t="shared" si="45"/>
        <v>0</v>
      </c>
      <c r="CI131" s="32">
        <f t="shared" si="46"/>
        <v>0</v>
      </c>
      <c r="CJ131" s="32">
        <f t="shared" si="47"/>
        <v>0</v>
      </c>
    </row>
    <row r="132" spans="73:88">
      <c r="BU132" s="32">
        <f t="shared" si="32"/>
        <v>0</v>
      </c>
      <c r="BV132" s="32">
        <f t="shared" si="33"/>
        <v>0</v>
      </c>
      <c r="BW132" s="32">
        <f t="shared" si="34"/>
        <v>0</v>
      </c>
      <c r="BX132" s="32">
        <f t="shared" si="35"/>
        <v>0</v>
      </c>
      <c r="BY132" s="32">
        <f t="shared" si="36"/>
        <v>0</v>
      </c>
      <c r="BZ132" s="32">
        <f t="shared" si="37"/>
        <v>0</v>
      </c>
      <c r="CA132" s="32">
        <f t="shared" si="38"/>
        <v>0</v>
      </c>
      <c r="CB132" s="32">
        <f t="shared" si="39"/>
        <v>0</v>
      </c>
      <c r="CC132" s="32">
        <f t="shared" si="40"/>
        <v>0</v>
      </c>
      <c r="CD132" s="32">
        <f t="shared" si="41"/>
        <v>0</v>
      </c>
      <c r="CE132" s="32">
        <f t="shared" si="42"/>
        <v>0</v>
      </c>
      <c r="CF132" s="32">
        <f t="shared" si="43"/>
        <v>0</v>
      </c>
      <c r="CG132" s="32">
        <f t="shared" si="44"/>
        <v>0</v>
      </c>
      <c r="CH132" s="32">
        <f t="shared" si="45"/>
        <v>0</v>
      </c>
      <c r="CI132" s="32">
        <f t="shared" si="46"/>
        <v>0</v>
      </c>
      <c r="CJ132" s="32">
        <f t="shared" si="47"/>
        <v>0</v>
      </c>
    </row>
    <row r="133" spans="73:88">
      <c r="BU133" s="32">
        <f t="shared" si="32"/>
        <v>0</v>
      </c>
      <c r="BV133" s="32">
        <f t="shared" si="33"/>
        <v>0</v>
      </c>
      <c r="BW133" s="32">
        <f t="shared" si="34"/>
        <v>0</v>
      </c>
      <c r="BX133" s="32">
        <f t="shared" si="35"/>
        <v>0</v>
      </c>
      <c r="BY133" s="32">
        <f t="shared" si="36"/>
        <v>0</v>
      </c>
      <c r="BZ133" s="32">
        <f t="shared" si="37"/>
        <v>0</v>
      </c>
      <c r="CA133" s="32">
        <f t="shared" si="38"/>
        <v>0</v>
      </c>
      <c r="CB133" s="32">
        <f t="shared" si="39"/>
        <v>0</v>
      </c>
      <c r="CC133" s="32">
        <f t="shared" si="40"/>
        <v>0</v>
      </c>
      <c r="CD133" s="32">
        <f t="shared" si="41"/>
        <v>0</v>
      </c>
      <c r="CE133" s="32">
        <f t="shared" si="42"/>
        <v>0</v>
      </c>
      <c r="CF133" s="32">
        <f t="shared" si="43"/>
        <v>0</v>
      </c>
      <c r="CG133" s="32">
        <f t="shared" si="44"/>
        <v>0</v>
      </c>
      <c r="CH133" s="32">
        <f t="shared" si="45"/>
        <v>0</v>
      </c>
      <c r="CI133" s="32">
        <f t="shared" si="46"/>
        <v>0</v>
      </c>
      <c r="CJ133" s="32">
        <f t="shared" si="47"/>
        <v>0</v>
      </c>
    </row>
    <row r="134" spans="73:88">
      <c r="BU134" s="32">
        <f t="shared" si="32"/>
        <v>0</v>
      </c>
      <c r="BV134" s="32">
        <f t="shared" si="33"/>
        <v>0</v>
      </c>
      <c r="BW134" s="32">
        <f t="shared" si="34"/>
        <v>0</v>
      </c>
      <c r="BX134" s="32">
        <f t="shared" si="35"/>
        <v>0</v>
      </c>
      <c r="BY134" s="32">
        <f t="shared" si="36"/>
        <v>0</v>
      </c>
      <c r="BZ134" s="32">
        <f t="shared" si="37"/>
        <v>0</v>
      </c>
      <c r="CA134" s="32">
        <f t="shared" si="38"/>
        <v>0</v>
      </c>
      <c r="CB134" s="32">
        <f t="shared" si="39"/>
        <v>0</v>
      </c>
      <c r="CC134" s="32">
        <f t="shared" si="40"/>
        <v>0</v>
      </c>
      <c r="CD134" s="32">
        <f t="shared" si="41"/>
        <v>0</v>
      </c>
      <c r="CE134" s="32">
        <f t="shared" si="42"/>
        <v>0</v>
      </c>
      <c r="CF134" s="32">
        <f t="shared" si="43"/>
        <v>0</v>
      </c>
      <c r="CG134" s="32">
        <f t="shared" si="44"/>
        <v>0</v>
      </c>
      <c r="CH134" s="32">
        <f t="shared" si="45"/>
        <v>0</v>
      </c>
      <c r="CI134" s="32">
        <f t="shared" si="46"/>
        <v>0</v>
      </c>
      <c r="CJ134" s="32">
        <f t="shared" si="47"/>
        <v>0</v>
      </c>
    </row>
    <row r="135" spans="73:88">
      <c r="BU135" s="32">
        <f t="shared" si="32"/>
        <v>0</v>
      </c>
      <c r="BV135" s="32">
        <f t="shared" si="33"/>
        <v>0</v>
      </c>
      <c r="BW135" s="32">
        <f t="shared" si="34"/>
        <v>0</v>
      </c>
      <c r="BX135" s="32">
        <f t="shared" si="35"/>
        <v>0</v>
      </c>
      <c r="BY135" s="32">
        <f t="shared" si="36"/>
        <v>0</v>
      </c>
      <c r="BZ135" s="32">
        <f t="shared" si="37"/>
        <v>0</v>
      </c>
      <c r="CA135" s="32">
        <f t="shared" si="38"/>
        <v>0</v>
      </c>
      <c r="CB135" s="32">
        <f t="shared" si="39"/>
        <v>0</v>
      </c>
      <c r="CC135" s="32">
        <f t="shared" si="40"/>
        <v>0</v>
      </c>
      <c r="CD135" s="32">
        <f t="shared" si="41"/>
        <v>0</v>
      </c>
      <c r="CE135" s="32">
        <f t="shared" si="42"/>
        <v>0</v>
      </c>
      <c r="CF135" s="32">
        <f t="shared" si="43"/>
        <v>0</v>
      </c>
      <c r="CG135" s="32">
        <f t="shared" si="44"/>
        <v>0</v>
      </c>
      <c r="CH135" s="32">
        <f t="shared" si="45"/>
        <v>0</v>
      </c>
      <c r="CI135" s="32">
        <f t="shared" si="46"/>
        <v>0</v>
      </c>
      <c r="CJ135" s="32">
        <f t="shared" si="47"/>
        <v>0</v>
      </c>
    </row>
    <row r="136" spans="73:88">
      <c r="BU136" s="32">
        <f t="shared" si="32"/>
        <v>0</v>
      </c>
      <c r="BV136" s="32">
        <f t="shared" si="33"/>
        <v>0</v>
      </c>
      <c r="BW136" s="32">
        <f t="shared" si="34"/>
        <v>0</v>
      </c>
      <c r="BX136" s="32">
        <f t="shared" si="35"/>
        <v>0</v>
      </c>
      <c r="BY136" s="32">
        <f t="shared" si="36"/>
        <v>0</v>
      </c>
      <c r="BZ136" s="32">
        <f t="shared" si="37"/>
        <v>0</v>
      </c>
      <c r="CA136" s="32">
        <f t="shared" si="38"/>
        <v>0</v>
      </c>
      <c r="CB136" s="32">
        <f t="shared" si="39"/>
        <v>0</v>
      </c>
      <c r="CC136" s="32">
        <f t="shared" si="40"/>
        <v>0</v>
      </c>
      <c r="CD136" s="32">
        <f t="shared" si="41"/>
        <v>0</v>
      </c>
      <c r="CE136" s="32">
        <f t="shared" si="42"/>
        <v>0</v>
      </c>
      <c r="CF136" s="32">
        <f t="shared" si="43"/>
        <v>0</v>
      </c>
      <c r="CG136" s="32">
        <f t="shared" si="44"/>
        <v>0</v>
      </c>
      <c r="CH136" s="32">
        <f t="shared" si="45"/>
        <v>0</v>
      </c>
      <c r="CI136" s="32">
        <f t="shared" si="46"/>
        <v>0</v>
      </c>
      <c r="CJ136" s="32">
        <f t="shared" si="47"/>
        <v>0</v>
      </c>
    </row>
    <row r="137" spans="73:88">
      <c r="BU137" s="32">
        <f t="shared" si="32"/>
        <v>0</v>
      </c>
      <c r="BV137" s="32">
        <f t="shared" si="33"/>
        <v>0</v>
      </c>
      <c r="BW137" s="32">
        <f t="shared" si="34"/>
        <v>0</v>
      </c>
      <c r="BX137" s="32">
        <f t="shared" si="35"/>
        <v>0</v>
      </c>
      <c r="BY137" s="32">
        <f t="shared" si="36"/>
        <v>0</v>
      </c>
      <c r="BZ137" s="32">
        <f t="shared" si="37"/>
        <v>0</v>
      </c>
      <c r="CA137" s="32">
        <f t="shared" si="38"/>
        <v>0</v>
      </c>
      <c r="CB137" s="32">
        <f t="shared" si="39"/>
        <v>0</v>
      </c>
      <c r="CC137" s="32">
        <f t="shared" si="40"/>
        <v>0</v>
      </c>
      <c r="CD137" s="32">
        <f t="shared" si="41"/>
        <v>0</v>
      </c>
      <c r="CE137" s="32">
        <f t="shared" si="42"/>
        <v>0</v>
      </c>
      <c r="CF137" s="32">
        <f t="shared" si="43"/>
        <v>0</v>
      </c>
      <c r="CG137" s="32">
        <f t="shared" si="44"/>
        <v>0</v>
      </c>
      <c r="CH137" s="32">
        <f t="shared" si="45"/>
        <v>0</v>
      </c>
      <c r="CI137" s="32">
        <f t="shared" si="46"/>
        <v>0</v>
      </c>
      <c r="CJ137" s="32">
        <f t="shared" si="47"/>
        <v>0</v>
      </c>
    </row>
    <row r="138" spans="73:88">
      <c r="BU138" s="32">
        <f t="shared" si="32"/>
        <v>0</v>
      </c>
      <c r="BV138" s="32">
        <f t="shared" si="33"/>
        <v>0</v>
      </c>
      <c r="BW138" s="32">
        <f t="shared" si="34"/>
        <v>0</v>
      </c>
      <c r="BX138" s="32">
        <f t="shared" si="35"/>
        <v>0</v>
      </c>
      <c r="BY138" s="32">
        <f t="shared" si="36"/>
        <v>0</v>
      </c>
      <c r="BZ138" s="32">
        <f t="shared" si="37"/>
        <v>0</v>
      </c>
      <c r="CA138" s="32">
        <f t="shared" si="38"/>
        <v>0</v>
      </c>
      <c r="CB138" s="32">
        <f t="shared" si="39"/>
        <v>0</v>
      </c>
      <c r="CC138" s="32">
        <f t="shared" si="40"/>
        <v>0</v>
      </c>
      <c r="CD138" s="32">
        <f t="shared" si="41"/>
        <v>0</v>
      </c>
      <c r="CE138" s="32">
        <f t="shared" si="42"/>
        <v>0</v>
      </c>
      <c r="CF138" s="32">
        <f t="shared" si="43"/>
        <v>0</v>
      </c>
      <c r="CG138" s="32">
        <f t="shared" si="44"/>
        <v>0</v>
      </c>
      <c r="CH138" s="32">
        <f t="shared" si="45"/>
        <v>0</v>
      </c>
      <c r="CI138" s="32">
        <f t="shared" si="46"/>
        <v>0</v>
      </c>
      <c r="CJ138" s="32">
        <f t="shared" si="47"/>
        <v>0</v>
      </c>
    </row>
    <row r="139" spans="73:88">
      <c r="BU139" s="32">
        <f t="shared" si="32"/>
        <v>0</v>
      </c>
      <c r="BV139" s="32">
        <f t="shared" si="33"/>
        <v>0</v>
      </c>
      <c r="BW139" s="32">
        <f t="shared" si="34"/>
        <v>0</v>
      </c>
      <c r="BX139" s="32">
        <f t="shared" si="35"/>
        <v>0</v>
      </c>
      <c r="BY139" s="32">
        <f t="shared" si="36"/>
        <v>0</v>
      </c>
      <c r="BZ139" s="32">
        <f t="shared" si="37"/>
        <v>0</v>
      </c>
      <c r="CA139" s="32">
        <f t="shared" si="38"/>
        <v>0</v>
      </c>
      <c r="CB139" s="32">
        <f t="shared" si="39"/>
        <v>0</v>
      </c>
      <c r="CC139" s="32">
        <f t="shared" si="40"/>
        <v>0</v>
      </c>
      <c r="CD139" s="32">
        <f t="shared" si="41"/>
        <v>0</v>
      </c>
      <c r="CE139" s="32">
        <f t="shared" si="42"/>
        <v>0</v>
      </c>
      <c r="CF139" s="32">
        <f t="shared" si="43"/>
        <v>0</v>
      </c>
      <c r="CG139" s="32">
        <f t="shared" si="44"/>
        <v>0</v>
      </c>
      <c r="CH139" s="32">
        <f t="shared" si="45"/>
        <v>0</v>
      </c>
      <c r="CI139" s="32">
        <f t="shared" si="46"/>
        <v>0</v>
      </c>
      <c r="CJ139" s="32">
        <f t="shared" si="47"/>
        <v>0</v>
      </c>
    </row>
    <row r="140" spans="73:88">
      <c r="BU140" s="32">
        <f t="shared" si="32"/>
        <v>0</v>
      </c>
      <c r="BV140" s="32">
        <f t="shared" si="33"/>
        <v>0</v>
      </c>
      <c r="BW140" s="32">
        <f t="shared" si="34"/>
        <v>0</v>
      </c>
      <c r="BX140" s="32">
        <f t="shared" si="35"/>
        <v>0</v>
      </c>
      <c r="BY140" s="32">
        <f t="shared" si="36"/>
        <v>0</v>
      </c>
      <c r="BZ140" s="32">
        <f t="shared" si="37"/>
        <v>0</v>
      </c>
      <c r="CA140" s="32">
        <f t="shared" si="38"/>
        <v>0</v>
      </c>
      <c r="CB140" s="32">
        <f t="shared" si="39"/>
        <v>0</v>
      </c>
      <c r="CC140" s="32">
        <f t="shared" si="40"/>
        <v>0</v>
      </c>
      <c r="CD140" s="32">
        <f t="shared" si="41"/>
        <v>0</v>
      </c>
      <c r="CE140" s="32">
        <f t="shared" si="42"/>
        <v>0</v>
      </c>
      <c r="CF140" s="32">
        <f t="shared" si="43"/>
        <v>0</v>
      </c>
      <c r="CG140" s="32">
        <f t="shared" si="44"/>
        <v>0</v>
      </c>
      <c r="CH140" s="32">
        <f t="shared" si="45"/>
        <v>0</v>
      </c>
      <c r="CI140" s="32">
        <f t="shared" si="46"/>
        <v>0</v>
      </c>
      <c r="CJ140" s="32">
        <f t="shared" si="47"/>
        <v>0</v>
      </c>
    </row>
    <row r="141" spans="73:88">
      <c r="BU141" s="32">
        <f t="shared" si="32"/>
        <v>0</v>
      </c>
      <c r="BV141" s="32">
        <f t="shared" si="33"/>
        <v>0</v>
      </c>
      <c r="BW141" s="32">
        <f t="shared" si="34"/>
        <v>0</v>
      </c>
      <c r="BX141" s="32">
        <f t="shared" si="35"/>
        <v>0</v>
      </c>
      <c r="BY141" s="32">
        <f t="shared" si="36"/>
        <v>0</v>
      </c>
      <c r="BZ141" s="32">
        <f t="shared" si="37"/>
        <v>0</v>
      </c>
      <c r="CA141" s="32">
        <f t="shared" si="38"/>
        <v>0</v>
      </c>
      <c r="CB141" s="32">
        <f t="shared" si="39"/>
        <v>0</v>
      </c>
      <c r="CC141" s="32">
        <f t="shared" si="40"/>
        <v>0</v>
      </c>
      <c r="CD141" s="32">
        <f t="shared" si="41"/>
        <v>0</v>
      </c>
      <c r="CE141" s="32">
        <f t="shared" si="42"/>
        <v>0</v>
      </c>
      <c r="CF141" s="32">
        <f t="shared" si="43"/>
        <v>0</v>
      </c>
      <c r="CG141" s="32">
        <f t="shared" si="44"/>
        <v>0</v>
      </c>
      <c r="CH141" s="32">
        <f t="shared" si="45"/>
        <v>0</v>
      </c>
      <c r="CI141" s="32">
        <f t="shared" si="46"/>
        <v>0</v>
      </c>
      <c r="CJ141" s="32">
        <f t="shared" si="47"/>
        <v>0</v>
      </c>
    </row>
    <row r="142" spans="73:88">
      <c r="BU142" s="32">
        <f t="shared" si="32"/>
        <v>0</v>
      </c>
      <c r="BV142" s="32">
        <f t="shared" si="33"/>
        <v>0</v>
      </c>
      <c r="BW142" s="32">
        <f t="shared" si="34"/>
        <v>0</v>
      </c>
      <c r="BX142" s="32">
        <f t="shared" si="35"/>
        <v>0</v>
      </c>
      <c r="BY142" s="32">
        <f t="shared" si="36"/>
        <v>0</v>
      </c>
      <c r="BZ142" s="32">
        <f t="shared" si="37"/>
        <v>0</v>
      </c>
      <c r="CA142" s="32">
        <f t="shared" si="38"/>
        <v>0</v>
      </c>
      <c r="CB142" s="32">
        <f t="shared" si="39"/>
        <v>0</v>
      </c>
      <c r="CC142" s="32">
        <f t="shared" si="40"/>
        <v>0</v>
      </c>
      <c r="CD142" s="32">
        <f t="shared" si="41"/>
        <v>0</v>
      </c>
      <c r="CE142" s="32">
        <f t="shared" si="42"/>
        <v>0</v>
      </c>
      <c r="CF142" s="32">
        <f t="shared" si="43"/>
        <v>0</v>
      </c>
      <c r="CG142" s="32">
        <f t="shared" si="44"/>
        <v>0</v>
      </c>
      <c r="CH142" s="32">
        <f t="shared" si="45"/>
        <v>0</v>
      </c>
      <c r="CI142" s="32">
        <f t="shared" si="46"/>
        <v>0</v>
      </c>
      <c r="CJ142" s="32">
        <f t="shared" si="47"/>
        <v>0</v>
      </c>
    </row>
    <row r="143" spans="73:88">
      <c r="BU143" s="32">
        <f t="shared" si="32"/>
        <v>0</v>
      </c>
      <c r="BV143" s="32">
        <f t="shared" si="33"/>
        <v>0</v>
      </c>
      <c r="BW143" s="32">
        <f t="shared" si="34"/>
        <v>0</v>
      </c>
      <c r="BX143" s="32">
        <f t="shared" si="35"/>
        <v>0</v>
      </c>
      <c r="BY143" s="32">
        <f t="shared" si="36"/>
        <v>0</v>
      </c>
      <c r="BZ143" s="32">
        <f t="shared" si="37"/>
        <v>0</v>
      </c>
      <c r="CA143" s="32">
        <f t="shared" si="38"/>
        <v>0</v>
      </c>
      <c r="CB143" s="32">
        <f t="shared" si="39"/>
        <v>0</v>
      </c>
      <c r="CC143" s="32">
        <f t="shared" si="40"/>
        <v>0</v>
      </c>
      <c r="CD143" s="32">
        <f t="shared" si="41"/>
        <v>0</v>
      </c>
      <c r="CE143" s="32">
        <f t="shared" si="42"/>
        <v>0</v>
      </c>
      <c r="CF143" s="32">
        <f t="shared" si="43"/>
        <v>0</v>
      </c>
      <c r="CG143" s="32">
        <f t="shared" si="44"/>
        <v>0</v>
      </c>
      <c r="CH143" s="32">
        <f t="shared" si="45"/>
        <v>0</v>
      </c>
      <c r="CI143" s="32">
        <f t="shared" si="46"/>
        <v>0</v>
      </c>
      <c r="CJ143" s="32">
        <f t="shared" si="47"/>
        <v>0</v>
      </c>
    </row>
    <row r="144" spans="73:88">
      <c r="BU144" s="32">
        <f t="shared" si="32"/>
        <v>0</v>
      </c>
      <c r="BV144" s="32">
        <f t="shared" si="33"/>
        <v>0</v>
      </c>
      <c r="BW144" s="32">
        <f t="shared" si="34"/>
        <v>0</v>
      </c>
      <c r="BX144" s="32">
        <f t="shared" si="35"/>
        <v>0</v>
      </c>
      <c r="BY144" s="32">
        <f t="shared" si="36"/>
        <v>0</v>
      </c>
      <c r="BZ144" s="32">
        <f t="shared" si="37"/>
        <v>0</v>
      </c>
      <c r="CA144" s="32">
        <f t="shared" si="38"/>
        <v>0</v>
      </c>
      <c r="CB144" s="32">
        <f t="shared" si="39"/>
        <v>0</v>
      </c>
      <c r="CC144" s="32">
        <f t="shared" si="40"/>
        <v>0</v>
      </c>
      <c r="CD144" s="32">
        <f t="shared" si="41"/>
        <v>0</v>
      </c>
      <c r="CE144" s="32">
        <f t="shared" si="42"/>
        <v>0</v>
      </c>
      <c r="CF144" s="32">
        <f t="shared" si="43"/>
        <v>0</v>
      </c>
      <c r="CG144" s="32">
        <f t="shared" si="44"/>
        <v>0</v>
      </c>
      <c r="CH144" s="32">
        <f t="shared" si="45"/>
        <v>0</v>
      </c>
      <c r="CI144" s="32">
        <f t="shared" si="46"/>
        <v>0</v>
      </c>
      <c r="CJ144" s="32">
        <f t="shared" si="47"/>
        <v>0</v>
      </c>
    </row>
    <row r="145" spans="73:88">
      <c r="BU145" s="32">
        <f t="shared" si="32"/>
        <v>0</v>
      </c>
      <c r="BV145" s="32">
        <f t="shared" si="33"/>
        <v>0</v>
      </c>
      <c r="BW145" s="32">
        <f t="shared" si="34"/>
        <v>0</v>
      </c>
      <c r="BX145" s="32">
        <f t="shared" si="35"/>
        <v>0</v>
      </c>
      <c r="BY145" s="32">
        <f t="shared" si="36"/>
        <v>0</v>
      </c>
      <c r="BZ145" s="32">
        <f t="shared" si="37"/>
        <v>0</v>
      </c>
      <c r="CA145" s="32">
        <f t="shared" si="38"/>
        <v>0</v>
      </c>
      <c r="CB145" s="32">
        <f t="shared" si="39"/>
        <v>0</v>
      </c>
      <c r="CC145" s="32">
        <f t="shared" si="40"/>
        <v>0</v>
      </c>
      <c r="CD145" s="32">
        <f t="shared" si="41"/>
        <v>0</v>
      </c>
      <c r="CE145" s="32">
        <f t="shared" si="42"/>
        <v>0</v>
      </c>
      <c r="CF145" s="32">
        <f t="shared" si="43"/>
        <v>0</v>
      </c>
      <c r="CG145" s="32">
        <f t="shared" si="44"/>
        <v>0</v>
      </c>
      <c r="CH145" s="32">
        <f t="shared" si="45"/>
        <v>0</v>
      </c>
      <c r="CI145" s="32">
        <f t="shared" si="46"/>
        <v>0</v>
      </c>
      <c r="CJ145" s="32">
        <f t="shared" si="47"/>
        <v>0</v>
      </c>
    </row>
    <row r="146" spans="73:88">
      <c r="BU146" s="32">
        <f t="shared" si="32"/>
        <v>0</v>
      </c>
      <c r="BV146" s="32">
        <f t="shared" si="33"/>
        <v>0</v>
      </c>
      <c r="BW146" s="32">
        <f t="shared" si="34"/>
        <v>0</v>
      </c>
      <c r="BX146" s="32">
        <f t="shared" si="35"/>
        <v>0</v>
      </c>
      <c r="BY146" s="32">
        <f t="shared" si="36"/>
        <v>0</v>
      </c>
      <c r="BZ146" s="32">
        <f t="shared" si="37"/>
        <v>0</v>
      </c>
      <c r="CA146" s="32">
        <f t="shared" si="38"/>
        <v>0</v>
      </c>
      <c r="CB146" s="32">
        <f t="shared" si="39"/>
        <v>0</v>
      </c>
      <c r="CC146" s="32">
        <f t="shared" si="40"/>
        <v>0</v>
      </c>
      <c r="CD146" s="32">
        <f t="shared" si="41"/>
        <v>0</v>
      </c>
      <c r="CE146" s="32">
        <f t="shared" si="42"/>
        <v>0</v>
      </c>
      <c r="CF146" s="32">
        <f t="shared" si="43"/>
        <v>0</v>
      </c>
      <c r="CG146" s="32">
        <f t="shared" si="44"/>
        <v>0</v>
      </c>
      <c r="CH146" s="32">
        <f t="shared" si="45"/>
        <v>0</v>
      </c>
      <c r="CI146" s="32">
        <f t="shared" si="46"/>
        <v>0</v>
      </c>
      <c r="CJ146" s="32">
        <f t="shared" si="47"/>
        <v>0</v>
      </c>
    </row>
    <row r="147" spans="73:88">
      <c r="BU147" s="32">
        <f t="shared" si="32"/>
        <v>0</v>
      </c>
      <c r="BV147" s="32">
        <f t="shared" si="33"/>
        <v>0</v>
      </c>
      <c r="BW147" s="32">
        <f t="shared" si="34"/>
        <v>0</v>
      </c>
      <c r="BX147" s="32">
        <f t="shared" si="35"/>
        <v>0</v>
      </c>
      <c r="BY147" s="32">
        <f t="shared" si="36"/>
        <v>0</v>
      </c>
      <c r="BZ147" s="32">
        <f t="shared" si="37"/>
        <v>0</v>
      </c>
      <c r="CA147" s="32">
        <f t="shared" si="38"/>
        <v>0</v>
      </c>
      <c r="CB147" s="32">
        <f t="shared" si="39"/>
        <v>0</v>
      </c>
      <c r="CC147" s="32">
        <f t="shared" si="40"/>
        <v>0</v>
      </c>
      <c r="CD147" s="32">
        <f t="shared" si="41"/>
        <v>0</v>
      </c>
      <c r="CE147" s="32">
        <f t="shared" si="42"/>
        <v>0</v>
      </c>
      <c r="CF147" s="32">
        <f t="shared" si="43"/>
        <v>0</v>
      </c>
      <c r="CG147" s="32">
        <f t="shared" si="44"/>
        <v>0</v>
      </c>
      <c r="CH147" s="32">
        <f t="shared" si="45"/>
        <v>0</v>
      </c>
      <c r="CI147" s="32">
        <f t="shared" si="46"/>
        <v>0</v>
      </c>
      <c r="CJ147" s="32">
        <f t="shared" si="47"/>
        <v>0</v>
      </c>
    </row>
    <row r="148" spans="73:88">
      <c r="BU148" s="32">
        <f t="shared" si="32"/>
        <v>0</v>
      </c>
      <c r="BV148" s="32">
        <f t="shared" si="33"/>
        <v>0</v>
      </c>
      <c r="BW148" s="32">
        <f t="shared" si="34"/>
        <v>0</v>
      </c>
      <c r="BX148" s="32">
        <f t="shared" si="35"/>
        <v>0</v>
      </c>
      <c r="BY148" s="32">
        <f t="shared" si="36"/>
        <v>0</v>
      </c>
      <c r="BZ148" s="32">
        <f t="shared" si="37"/>
        <v>0</v>
      </c>
      <c r="CA148" s="32">
        <f t="shared" si="38"/>
        <v>0</v>
      </c>
      <c r="CB148" s="32">
        <f t="shared" si="39"/>
        <v>0</v>
      </c>
      <c r="CC148" s="32">
        <f t="shared" si="40"/>
        <v>0</v>
      </c>
      <c r="CD148" s="32">
        <f t="shared" si="41"/>
        <v>0</v>
      </c>
      <c r="CE148" s="32">
        <f t="shared" si="42"/>
        <v>0</v>
      </c>
      <c r="CF148" s="32">
        <f t="shared" si="43"/>
        <v>0</v>
      </c>
      <c r="CG148" s="32">
        <f t="shared" si="44"/>
        <v>0</v>
      </c>
      <c r="CH148" s="32">
        <f t="shared" si="45"/>
        <v>0</v>
      </c>
      <c r="CI148" s="32">
        <f t="shared" si="46"/>
        <v>0</v>
      </c>
      <c r="CJ148" s="32">
        <f t="shared" si="47"/>
        <v>0</v>
      </c>
    </row>
    <row r="149" spans="73:88">
      <c r="BU149" s="32">
        <f t="shared" si="32"/>
        <v>0</v>
      </c>
      <c r="BV149" s="32">
        <f t="shared" si="33"/>
        <v>0</v>
      </c>
      <c r="BW149" s="32">
        <f t="shared" si="34"/>
        <v>0</v>
      </c>
      <c r="BX149" s="32">
        <f t="shared" si="35"/>
        <v>0</v>
      </c>
      <c r="BY149" s="32">
        <f t="shared" si="36"/>
        <v>0</v>
      </c>
      <c r="BZ149" s="32">
        <f t="shared" si="37"/>
        <v>0</v>
      </c>
      <c r="CA149" s="32">
        <f t="shared" si="38"/>
        <v>0</v>
      </c>
      <c r="CB149" s="32">
        <f t="shared" si="39"/>
        <v>0</v>
      </c>
      <c r="CC149" s="32">
        <f t="shared" si="40"/>
        <v>0</v>
      </c>
      <c r="CD149" s="32">
        <f t="shared" si="41"/>
        <v>0</v>
      </c>
      <c r="CE149" s="32">
        <f t="shared" si="42"/>
        <v>0</v>
      </c>
      <c r="CF149" s="32">
        <f t="shared" si="43"/>
        <v>0</v>
      </c>
      <c r="CG149" s="32">
        <f t="shared" si="44"/>
        <v>0</v>
      </c>
      <c r="CH149" s="32">
        <f t="shared" si="45"/>
        <v>0</v>
      </c>
      <c r="CI149" s="32">
        <f t="shared" si="46"/>
        <v>0</v>
      </c>
      <c r="CJ149" s="32">
        <f t="shared" si="47"/>
        <v>0</v>
      </c>
    </row>
    <row r="150" spans="73:88">
      <c r="BU150" s="32">
        <f t="shared" si="32"/>
        <v>0</v>
      </c>
      <c r="BV150" s="32">
        <f t="shared" si="33"/>
        <v>0</v>
      </c>
      <c r="BW150" s="32">
        <f t="shared" si="34"/>
        <v>0</v>
      </c>
      <c r="BX150" s="32">
        <f t="shared" si="35"/>
        <v>0</v>
      </c>
      <c r="BY150" s="32">
        <f t="shared" si="36"/>
        <v>0</v>
      </c>
      <c r="BZ150" s="32">
        <f t="shared" si="37"/>
        <v>0</v>
      </c>
      <c r="CA150" s="32">
        <f t="shared" si="38"/>
        <v>0</v>
      </c>
      <c r="CB150" s="32">
        <f t="shared" si="39"/>
        <v>0</v>
      </c>
      <c r="CC150" s="32">
        <f t="shared" si="40"/>
        <v>0</v>
      </c>
      <c r="CD150" s="32">
        <f t="shared" si="41"/>
        <v>0</v>
      </c>
      <c r="CE150" s="32">
        <f t="shared" si="42"/>
        <v>0</v>
      </c>
      <c r="CF150" s="32">
        <f t="shared" si="43"/>
        <v>0</v>
      </c>
      <c r="CG150" s="32">
        <f t="shared" si="44"/>
        <v>0</v>
      </c>
      <c r="CH150" s="32">
        <f t="shared" si="45"/>
        <v>0</v>
      </c>
      <c r="CI150" s="32">
        <f t="shared" si="46"/>
        <v>0</v>
      </c>
      <c r="CJ150" s="32">
        <f t="shared" si="47"/>
        <v>0</v>
      </c>
    </row>
    <row r="151" spans="73:88">
      <c r="BU151" s="32">
        <f t="shared" si="32"/>
        <v>0</v>
      </c>
      <c r="BV151" s="32">
        <f t="shared" si="33"/>
        <v>0</v>
      </c>
      <c r="BW151" s="32">
        <f t="shared" si="34"/>
        <v>0</v>
      </c>
      <c r="BX151" s="32">
        <f t="shared" si="35"/>
        <v>0</v>
      </c>
      <c r="BY151" s="32">
        <f t="shared" si="36"/>
        <v>0</v>
      </c>
      <c r="BZ151" s="32">
        <f t="shared" si="37"/>
        <v>0</v>
      </c>
      <c r="CA151" s="32">
        <f t="shared" si="38"/>
        <v>0</v>
      </c>
      <c r="CB151" s="32">
        <f t="shared" si="39"/>
        <v>0</v>
      </c>
      <c r="CC151" s="32">
        <f t="shared" si="40"/>
        <v>0</v>
      </c>
      <c r="CD151" s="32">
        <f t="shared" si="41"/>
        <v>0</v>
      </c>
      <c r="CE151" s="32">
        <f t="shared" si="42"/>
        <v>0</v>
      </c>
      <c r="CF151" s="32">
        <f t="shared" si="43"/>
        <v>0</v>
      </c>
      <c r="CG151" s="32">
        <f t="shared" si="44"/>
        <v>0</v>
      </c>
      <c r="CH151" s="32">
        <f t="shared" si="45"/>
        <v>0</v>
      </c>
      <c r="CI151" s="32">
        <f t="shared" si="46"/>
        <v>0</v>
      </c>
      <c r="CJ151" s="32">
        <f t="shared" si="47"/>
        <v>0</v>
      </c>
    </row>
    <row r="152" spans="73:88">
      <c r="BU152" s="32">
        <f t="shared" si="32"/>
        <v>0</v>
      </c>
      <c r="BV152" s="32">
        <f t="shared" si="33"/>
        <v>0</v>
      </c>
      <c r="BW152" s="32">
        <f t="shared" si="34"/>
        <v>0</v>
      </c>
      <c r="BX152" s="32">
        <f t="shared" si="35"/>
        <v>0</v>
      </c>
      <c r="BY152" s="32">
        <f t="shared" si="36"/>
        <v>0</v>
      </c>
      <c r="BZ152" s="32">
        <f t="shared" si="37"/>
        <v>0</v>
      </c>
      <c r="CA152" s="32">
        <f t="shared" si="38"/>
        <v>0</v>
      </c>
      <c r="CB152" s="32">
        <f t="shared" si="39"/>
        <v>0</v>
      </c>
      <c r="CC152" s="32">
        <f t="shared" si="40"/>
        <v>0</v>
      </c>
      <c r="CD152" s="32">
        <f t="shared" si="41"/>
        <v>0</v>
      </c>
      <c r="CE152" s="32">
        <f t="shared" si="42"/>
        <v>0</v>
      </c>
      <c r="CF152" s="32">
        <f t="shared" si="43"/>
        <v>0</v>
      </c>
      <c r="CG152" s="32">
        <f t="shared" si="44"/>
        <v>0</v>
      </c>
      <c r="CH152" s="32">
        <f t="shared" si="45"/>
        <v>0</v>
      </c>
      <c r="CI152" s="32">
        <f t="shared" si="46"/>
        <v>0</v>
      </c>
      <c r="CJ152" s="32">
        <f t="shared" si="47"/>
        <v>0</v>
      </c>
    </row>
    <row r="153" spans="73:88">
      <c r="BU153" s="32">
        <f t="shared" si="32"/>
        <v>0</v>
      </c>
      <c r="BV153" s="32">
        <f t="shared" si="33"/>
        <v>0</v>
      </c>
      <c r="BW153" s="32">
        <f t="shared" si="34"/>
        <v>0</v>
      </c>
      <c r="BX153" s="32">
        <f t="shared" si="35"/>
        <v>0</v>
      </c>
      <c r="BY153" s="32">
        <f t="shared" si="36"/>
        <v>0</v>
      </c>
      <c r="BZ153" s="32">
        <f t="shared" si="37"/>
        <v>0</v>
      </c>
      <c r="CA153" s="32">
        <f t="shared" si="38"/>
        <v>0</v>
      </c>
      <c r="CB153" s="32">
        <f t="shared" si="39"/>
        <v>0</v>
      </c>
      <c r="CC153" s="32">
        <f t="shared" si="40"/>
        <v>0</v>
      </c>
      <c r="CD153" s="32">
        <f t="shared" si="41"/>
        <v>0</v>
      </c>
      <c r="CE153" s="32">
        <f t="shared" si="42"/>
        <v>0</v>
      </c>
      <c r="CF153" s="32">
        <f t="shared" si="43"/>
        <v>0</v>
      </c>
      <c r="CG153" s="32">
        <f t="shared" si="44"/>
        <v>0</v>
      </c>
      <c r="CH153" s="32">
        <f t="shared" si="45"/>
        <v>0</v>
      </c>
      <c r="CI153" s="32">
        <f t="shared" si="46"/>
        <v>0</v>
      </c>
      <c r="CJ153" s="32">
        <f t="shared" si="47"/>
        <v>0</v>
      </c>
    </row>
    <row r="154" spans="73:88">
      <c r="BU154" s="32">
        <f t="shared" si="32"/>
        <v>0</v>
      </c>
      <c r="BV154" s="32">
        <f t="shared" si="33"/>
        <v>0</v>
      </c>
      <c r="BW154" s="32">
        <f t="shared" si="34"/>
        <v>0</v>
      </c>
      <c r="BX154" s="32">
        <f t="shared" si="35"/>
        <v>0</v>
      </c>
      <c r="BY154" s="32">
        <f t="shared" si="36"/>
        <v>0</v>
      </c>
      <c r="BZ154" s="32">
        <f t="shared" si="37"/>
        <v>0</v>
      </c>
      <c r="CA154" s="32">
        <f t="shared" si="38"/>
        <v>0</v>
      </c>
      <c r="CB154" s="32">
        <f t="shared" si="39"/>
        <v>0</v>
      </c>
      <c r="CC154" s="32">
        <f t="shared" si="40"/>
        <v>0</v>
      </c>
      <c r="CD154" s="32">
        <f t="shared" si="41"/>
        <v>0</v>
      </c>
      <c r="CE154" s="32">
        <f t="shared" si="42"/>
        <v>0</v>
      </c>
      <c r="CF154" s="32">
        <f t="shared" si="43"/>
        <v>0</v>
      </c>
      <c r="CG154" s="32">
        <f t="shared" si="44"/>
        <v>0</v>
      </c>
      <c r="CH154" s="32">
        <f t="shared" si="45"/>
        <v>0</v>
      </c>
      <c r="CI154" s="32">
        <f t="shared" si="46"/>
        <v>0</v>
      </c>
      <c r="CJ154" s="32">
        <f t="shared" si="47"/>
        <v>0</v>
      </c>
    </row>
    <row r="155" spans="73:88">
      <c r="BU155" s="32">
        <f t="shared" si="32"/>
        <v>0</v>
      </c>
      <c r="BV155" s="32">
        <f t="shared" si="33"/>
        <v>0</v>
      </c>
      <c r="BW155" s="32">
        <f t="shared" si="34"/>
        <v>0</v>
      </c>
      <c r="BX155" s="32">
        <f t="shared" si="35"/>
        <v>0</v>
      </c>
      <c r="BY155" s="32">
        <f t="shared" si="36"/>
        <v>0</v>
      </c>
      <c r="BZ155" s="32">
        <f t="shared" si="37"/>
        <v>0</v>
      </c>
      <c r="CA155" s="32">
        <f t="shared" si="38"/>
        <v>0</v>
      </c>
      <c r="CB155" s="32">
        <f t="shared" si="39"/>
        <v>0</v>
      </c>
      <c r="CC155" s="32">
        <f t="shared" si="40"/>
        <v>0</v>
      </c>
      <c r="CD155" s="32">
        <f t="shared" si="41"/>
        <v>0</v>
      </c>
      <c r="CE155" s="32">
        <f t="shared" si="42"/>
        <v>0</v>
      </c>
      <c r="CF155" s="32">
        <f t="shared" si="43"/>
        <v>0</v>
      </c>
      <c r="CG155" s="32">
        <f t="shared" si="44"/>
        <v>0</v>
      </c>
      <c r="CH155" s="32">
        <f t="shared" si="45"/>
        <v>0</v>
      </c>
      <c r="CI155" s="32">
        <f t="shared" si="46"/>
        <v>0</v>
      </c>
      <c r="CJ155" s="32">
        <f t="shared" si="47"/>
        <v>0</v>
      </c>
    </row>
    <row r="156" spans="73:88">
      <c r="BU156" s="32">
        <f t="shared" si="32"/>
        <v>0</v>
      </c>
      <c r="BV156" s="32">
        <f t="shared" si="33"/>
        <v>0</v>
      </c>
      <c r="BW156" s="32">
        <f t="shared" si="34"/>
        <v>0</v>
      </c>
      <c r="BX156" s="32">
        <f t="shared" si="35"/>
        <v>0</v>
      </c>
      <c r="BY156" s="32">
        <f t="shared" si="36"/>
        <v>0</v>
      </c>
      <c r="BZ156" s="32">
        <f t="shared" si="37"/>
        <v>0</v>
      </c>
      <c r="CA156" s="32">
        <f t="shared" si="38"/>
        <v>0</v>
      </c>
      <c r="CB156" s="32">
        <f t="shared" si="39"/>
        <v>0</v>
      </c>
      <c r="CC156" s="32">
        <f t="shared" si="40"/>
        <v>0</v>
      </c>
      <c r="CD156" s="32">
        <f t="shared" si="41"/>
        <v>0</v>
      </c>
      <c r="CE156" s="32">
        <f t="shared" si="42"/>
        <v>0</v>
      </c>
      <c r="CF156" s="32">
        <f t="shared" si="43"/>
        <v>0</v>
      </c>
      <c r="CG156" s="32">
        <f t="shared" si="44"/>
        <v>0</v>
      </c>
      <c r="CH156" s="32">
        <f t="shared" si="45"/>
        <v>0</v>
      </c>
      <c r="CI156" s="32">
        <f t="shared" si="46"/>
        <v>0</v>
      </c>
      <c r="CJ156" s="32">
        <f t="shared" si="47"/>
        <v>0</v>
      </c>
    </row>
    <row r="157" spans="73:88">
      <c r="BU157" s="32">
        <f t="shared" si="32"/>
        <v>0</v>
      </c>
      <c r="BV157" s="32">
        <f t="shared" si="33"/>
        <v>0</v>
      </c>
      <c r="BW157" s="32">
        <f t="shared" si="34"/>
        <v>0</v>
      </c>
      <c r="BX157" s="32">
        <f t="shared" si="35"/>
        <v>0</v>
      </c>
      <c r="BY157" s="32">
        <f t="shared" si="36"/>
        <v>0</v>
      </c>
      <c r="BZ157" s="32">
        <f t="shared" si="37"/>
        <v>0</v>
      </c>
      <c r="CA157" s="32">
        <f t="shared" si="38"/>
        <v>0</v>
      </c>
      <c r="CB157" s="32">
        <f t="shared" si="39"/>
        <v>0</v>
      </c>
      <c r="CC157" s="32">
        <f t="shared" si="40"/>
        <v>0</v>
      </c>
      <c r="CD157" s="32">
        <f t="shared" si="41"/>
        <v>0</v>
      </c>
      <c r="CE157" s="32">
        <f t="shared" si="42"/>
        <v>0</v>
      </c>
      <c r="CF157" s="32">
        <f t="shared" si="43"/>
        <v>0</v>
      </c>
      <c r="CG157" s="32">
        <f t="shared" si="44"/>
        <v>0</v>
      </c>
      <c r="CH157" s="32">
        <f t="shared" si="45"/>
        <v>0</v>
      </c>
      <c r="CI157" s="32">
        <f t="shared" si="46"/>
        <v>0</v>
      </c>
      <c r="CJ157" s="32">
        <f t="shared" si="47"/>
        <v>0</v>
      </c>
    </row>
    <row r="158" spans="73:88">
      <c r="BU158" s="32">
        <f t="shared" si="32"/>
        <v>0</v>
      </c>
      <c r="BV158" s="32">
        <f t="shared" si="33"/>
        <v>0</v>
      </c>
      <c r="BW158" s="32">
        <f t="shared" si="34"/>
        <v>0</v>
      </c>
      <c r="BX158" s="32">
        <f t="shared" si="35"/>
        <v>0</v>
      </c>
      <c r="BY158" s="32">
        <f t="shared" si="36"/>
        <v>0</v>
      </c>
      <c r="BZ158" s="32">
        <f t="shared" si="37"/>
        <v>0</v>
      </c>
      <c r="CA158" s="32">
        <f t="shared" si="38"/>
        <v>0</v>
      </c>
      <c r="CB158" s="32">
        <f t="shared" si="39"/>
        <v>0</v>
      </c>
      <c r="CC158" s="32">
        <f t="shared" si="40"/>
        <v>0</v>
      </c>
      <c r="CD158" s="32">
        <f t="shared" si="41"/>
        <v>0</v>
      </c>
      <c r="CE158" s="32">
        <f t="shared" si="42"/>
        <v>0</v>
      </c>
      <c r="CF158" s="32">
        <f t="shared" si="43"/>
        <v>0</v>
      </c>
      <c r="CG158" s="32">
        <f t="shared" si="44"/>
        <v>0</v>
      </c>
      <c r="CH158" s="32">
        <f t="shared" si="45"/>
        <v>0</v>
      </c>
      <c r="CI158" s="32">
        <f t="shared" si="46"/>
        <v>0</v>
      </c>
      <c r="CJ158" s="32">
        <f t="shared" si="47"/>
        <v>0</v>
      </c>
    </row>
    <row r="159" spans="73:88">
      <c r="BU159" s="32">
        <f t="shared" si="32"/>
        <v>0</v>
      </c>
      <c r="BV159" s="32">
        <f t="shared" si="33"/>
        <v>0</v>
      </c>
      <c r="BW159" s="32">
        <f t="shared" si="34"/>
        <v>0</v>
      </c>
      <c r="BX159" s="32">
        <f t="shared" si="35"/>
        <v>0</v>
      </c>
      <c r="BY159" s="32">
        <f t="shared" si="36"/>
        <v>0</v>
      </c>
      <c r="BZ159" s="32">
        <f t="shared" si="37"/>
        <v>0</v>
      </c>
      <c r="CA159" s="32">
        <f t="shared" si="38"/>
        <v>0</v>
      </c>
      <c r="CB159" s="32">
        <f t="shared" si="39"/>
        <v>0</v>
      </c>
      <c r="CC159" s="32">
        <f t="shared" si="40"/>
        <v>0</v>
      </c>
      <c r="CD159" s="32">
        <f t="shared" si="41"/>
        <v>0</v>
      </c>
      <c r="CE159" s="32">
        <f t="shared" si="42"/>
        <v>0</v>
      </c>
      <c r="CF159" s="32">
        <f t="shared" si="43"/>
        <v>0</v>
      </c>
      <c r="CG159" s="32">
        <f t="shared" si="44"/>
        <v>0</v>
      </c>
      <c r="CH159" s="32">
        <f t="shared" si="45"/>
        <v>0</v>
      </c>
      <c r="CI159" s="32">
        <f t="shared" si="46"/>
        <v>0</v>
      </c>
      <c r="CJ159" s="32">
        <f t="shared" si="47"/>
        <v>0</v>
      </c>
    </row>
    <row r="160" spans="73:88">
      <c r="BU160" s="32">
        <f t="shared" si="32"/>
        <v>0</v>
      </c>
      <c r="BV160" s="32">
        <f t="shared" si="33"/>
        <v>0</v>
      </c>
      <c r="BW160" s="32">
        <f t="shared" si="34"/>
        <v>0</v>
      </c>
      <c r="BX160" s="32">
        <f t="shared" si="35"/>
        <v>0</v>
      </c>
      <c r="BY160" s="32">
        <f t="shared" si="36"/>
        <v>0</v>
      </c>
      <c r="BZ160" s="32">
        <f t="shared" si="37"/>
        <v>0</v>
      </c>
      <c r="CA160" s="32">
        <f t="shared" si="38"/>
        <v>0</v>
      </c>
      <c r="CB160" s="32">
        <f t="shared" si="39"/>
        <v>0</v>
      </c>
      <c r="CC160" s="32">
        <f t="shared" si="40"/>
        <v>0</v>
      </c>
      <c r="CD160" s="32">
        <f t="shared" si="41"/>
        <v>0</v>
      </c>
      <c r="CE160" s="32">
        <f t="shared" si="42"/>
        <v>0</v>
      </c>
      <c r="CF160" s="32">
        <f t="shared" si="43"/>
        <v>0</v>
      </c>
      <c r="CG160" s="32">
        <f t="shared" si="44"/>
        <v>0</v>
      </c>
      <c r="CH160" s="32">
        <f t="shared" si="45"/>
        <v>0</v>
      </c>
      <c r="CI160" s="32">
        <f t="shared" si="46"/>
        <v>0</v>
      </c>
      <c r="CJ160" s="32">
        <f t="shared" si="47"/>
        <v>0</v>
      </c>
    </row>
    <row r="161" spans="73:88">
      <c r="BU161" s="32">
        <f t="shared" si="32"/>
        <v>0</v>
      </c>
      <c r="BV161" s="32">
        <f t="shared" si="33"/>
        <v>0</v>
      </c>
      <c r="BW161" s="32">
        <f t="shared" si="34"/>
        <v>0</v>
      </c>
      <c r="BX161" s="32">
        <f t="shared" si="35"/>
        <v>0</v>
      </c>
      <c r="BY161" s="32">
        <f t="shared" si="36"/>
        <v>0</v>
      </c>
      <c r="BZ161" s="32">
        <f t="shared" si="37"/>
        <v>0</v>
      </c>
      <c r="CA161" s="32">
        <f t="shared" si="38"/>
        <v>0</v>
      </c>
      <c r="CB161" s="32">
        <f t="shared" si="39"/>
        <v>0</v>
      </c>
      <c r="CC161" s="32">
        <f t="shared" si="40"/>
        <v>0</v>
      </c>
      <c r="CD161" s="32">
        <f t="shared" si="41"/>
        <v>0</v>
      </c>
      <c r="CE161" s="32">
        <f t="shared" si="42"/>
        <v>0</v>
      </c>
      <c r="CF161" s="32">
        <f t="shared" si="43"/>
        <v>0</v>
      </c>
      <c r="CG161" s="32">
        <f t="shared" si="44"/>
        <v>0</v>
      </c>
      <c r="CH161" s="32">
        <f t="shared" si="45"/>
        <v>0</v>
      </c>
      <c r="CI161" s="32">
        <f t="shared" si="46"/>
        <v>0</v>
      </c>
      <c r="CJ161" s="32">
        <f t="shared" si="47"/>
        <v>0</v>
      </c>
    </row>
    <row r="162" spans="73:88">
      <c r="BU162" s="32">
        <f t="shared" si="32"/>
        <v>0</v>
      </c>
      <c r="BV162" s="32">
        <f t="shared" si="33"/>
        <v>0</v>
      </c>
      <c r="BW162" s="32">
        <f t="shared" si="34"/>
        <v>0</v>
      </c>
      <c r="BX162" s="32">
        <f t="shared" si="35"/>
        <v>0</v>
      </c>
      <c r="BY162" s="32">
        <f t="shared" si="36"/>
        <v>0</v>
      </c>
      <c r="BZ162" s="32">
        <f t="shared" si="37"/>
        <v>0</v>
      </c>
      <c r="CA162" s="32">
        <f t="shared" si="38"/>
        <v>0</v>
      </c>
      <c r="CB162" s="32">
        <f t="shared" si="39"/>
        <v>0</v>
      </c>
      <c r="CC162" s="32">
        <f t="shared" si="40"/>
        <v>0</v>
      </c>
      <c r="CD162" s="32">
        <f t="shared" si="41"/>
        <v>0</v>
      </c>
      <c r="CE162" s="32">
        <f t="shared" si="42"/>
        <v>0</v>
      </c>
      <c r="CF162" s="32">
        <f t="shared" si="43"/>
        <v>0</v>
      </c>
      <c r="CG162" s="32">
        <f t="shared" si="44"/>
        <v>0</v>
      </c>
      <c r="CH162" s="32">
        <f t="shared" si="45"/>
        <v>0</v>
      </c>
      <c r="CI162" s="32">
        <f t="shared" si="46"/>
        <v>0</v>
      </c>
      <c r="CJ162" s="32">
        <f t="shared" si="47"/>
        <v>0</v>
      </c>
    </row>
    <row r="163" spans="73:88">
      <c r="BU163" s="32">
        <f t="shared" si="32"/>
        <v>0</v>
      </c>
      <c r="BV163" s="32">
        <f t="shared" si="33"/>
        <v>0</v>
      </c>
      <c r="BW163" s="32">
        <f t="shared" si="34"/>
        <v>0</v>
      </c>
      <c r="BX163" s="32">
        <f t="shared" si="35"/>
        <v>0</v>
      </c>
      <c r="BY163" s="32">
        <f t="shared" si="36"/>
        <v>0</v>
      </c>
      <c r="BZ163" s="32">
        <f t="shared" si="37"/>
        <v>0</v>
      </c>
      <c r="CA163" s="32">
        <f t="shared" si="38"/>
        <v>0</v>
      </c>
      <c r="CB163" s="32">
        <f t="shared" si="39"/>
        <v>0</v>
      </c>
      <c r="CC163" s="32">
        <f t="shared" si="40"/>
        <v>0</v>
      </c>
      <c r="CD163" s="32">
        <f t="shared" si="41"/>
        <v>0</v>
      </c>
      <c r="CE163" s="32">
        <f t="shared" si="42"/>
        <v>0</v>
      </c>
      <c r="CF163" s="32">
        <f t="shared" si="43"/>
        <v>0</v>
      </c>
      <c r="CG163" s="32">
        <f t="shared" si="44"/>
        <v>0</v>
      </c>
      <c r="CH163" s="32">
        <f t="shared" si="45"/>
        <v>0</v>
      </c>
      <c r="CI163" s="32">
        <f t="shared" si="46"/>
        <v>0</v>
      </c>
      <c r="CJ163" s="32">
        <f t="shared" si="47"/>
        <v>0</v>
      </c>
    </row>
    <row r="164" spans="73:88">
      <c r="BU164" s="32">
        <f t="shared" si="32"/>
        <v>0</v>
      </c>
      <c r="BV164" s="32">
        <f t="shared" si="33"/>
        <v>0</v>
      </c>
      <c r="BW164" s="32">
        <f t="shared" si="34"/>
        <v>0</v>
      </c>
      <c r="BX164" s="32">
        <f t="shared" si="35"/>
        <v>0</v>
      </c>
      <c r="BY164" s="32">
        <f t="shared" si="36"/>
        <v>0</v>
      </c>
      <c r="BZ164" s="32">
        <f t="shared" si="37"/>
        <v>0</v>
      </c>
      <c r="CA164" s="32">
        <f t="shared" si="38"/>
        <v>0</v>
      </c>
      <c r="CB164" s="32">
        <f t="shared" si="39"/>
        <v>0</v>
      </c>
      <c r="CC164" s="32">
        <f t="shared" si="40"/>
        <v>0</v>
      </c>
      <c r="CD164" s="32">
        <f t="shared" si="41"/>
        <v>0</v>
      </c>
      <c r="CE164" s="32">
        <f t="shared" si="42"/>
        <v>0</v>
      </c>
      <c r="CF164" s="32">
        <f t="shared" si="43"/>
        <v>0</v>
      </c>
      <c r="CG164" s="32">
        <f t="shared" si="44"/>
        <v>0</v>
      </c>
      <c r="CH164" s="32">
        <f t="shared" si="45"/>
        <v>0</v>
      </c>
      <c r="CI164" s="32">
        <f t="shared" si="46"/>
        <v>0</v>
      </c>
      <c r="CJ164" s="32">
        <f t="shared" si="47"/>
        <v>0</v>
      </c>
    </row>
    <row r="165" spans="73:88">
      <c r="BU165" s="32">
        <f t="shared" si="32"/>
        <v>0</v>
      </c>
      <c r="BV165" s="32">
        <f t="shared" si="33"/>
        <v>0</v>
      </c>
      <c r="BW165" s="32">
        <f t="shared" si="34"/>
        <v>0</v>
      </c>
      <c r="BX165" s="32">
        <f t="shared" si="35"/>
        <v>0</v>
      </c>
      <c r="BY165" s="32">
        <f t="shared" si="36"/>
        <v>0</v>
      </c>
      <c r="BZ165" s="32">
        <f t="shared" si="37"/>
        <v>0</v>
      </c>
      <c r="CA165" s="32">
        <f t="shared" si="38"/>
        <v>0</v>
      </c>
      <c r="CB165" s="32">
        <f t="shared" si="39"/>
        <v>0</v>
      </c>
      <c r="CC165" s="32">
        <f t="shared" si="40"/>
        <v>0</v>
      </c>
      <c r="CD165" s="32">
        <f t="shared" si="41"/>
        <v>0</v>
      </c>
      <c r="CE165" s="32">
        <f t="shared" si="42"/>
        <v>0</v>
      </c>
      <c r="CF165" s="32">
        <f t="shared" si="43"/>
        <v>0</v>
      </c>
      <c r="CG165" s="32">
        <f t="shared" si="44"/>
        <v>0</v>
      </c>
      <c r="CH165" s="32">
        <f t="shared" si="45"/>
        <v>0</v>
      </c>
      <c r="CI165" s="32">
        <f t="shared" si="46"/>
        <v>0</v>
      </c>
      <c r="CJ165" s="32">
        <f t="shared" si="47"/>
        <v>0</v>
      </c>
    </row>
    <row r="166" spans="73:88">
      <c r="BU166" s="32">
        <f t="shared" si="32"/>
        <v>0</v>
      </c>
      <c r="BV166" s="32">
        <f t="shared" si="33"/>
        <v>0</v>
      </c>
      <c r="BW166" s="32">
        <f t="shared" si="34"/>
        <v>0</v>
      </c>
      <c r="BX166" s="32">
        <f t="shared" si="35"/>
        <v>0</v>
      </c>
      <c r="BY166" s="32">
        <f t="shared" si="36"/>
        <v>0</v>
      </c>
      <c r="BZ166" s="32">
        <f t="shared" si="37"/>
        <v>0</v>
      </c>
      <c r="CA166" s="32">
        <f t="shared" si="38"/>
        <v>0</v>
      </c>
      <c r="CB166" s="32">
        <f t="shared" si="39"/>
        <v>0</v>
      </c>
      <c r="CC166" s="32">
        <f t="shared" si="40"/>
        <v>0</v>
      </c>
      <c r="CD166" s="32">
        <f t="shared" si="41"/>
        <v>0</v>
      </c>
      <c r="CE166" s="32">
        <f t="shared" si="42"/>
        <v>0</v>
      </c>
      <c r="CF166" s="32">
        <f t="shared" si="43"/>
        <v>0</v>
      </c>
      <c r="CG166" s="32">
        <f t="shared" si="44"/>
        <v>0</v>
      </c>
      <c r="CH166" s="32">
        <f t="shared" si="45"/>
        <v>0</v>
      </c>
      <c r="CI166" s="32">
        <f t="shared" si="46"/>
        <v>0</v>
      </c>
      <c r="CJ166" s="32">
        <f t="shared" si="47"/>
        <v>0</v>
      </c>
    </row>
    <row r="167" spans="73:88">
      <c r="BU167" s="32">
        <f t="shared" si="32"/>
        <v>0</v>
      </c>
      <c r="BV167" s="32">
        <f t="shared" si="33"/>
        <v>0</v>
      </c>
      <c r="BW167" s="32">
        <f t="shared" si="34"/>
        <v>0</v>
      </c>
      <c r="BX167" s="32">
        <f t="shared" si="35"/>
        <v>0</v>
      </c>
      <c r="BY167" s="32">
        <f t="shared" si="36"/>
        <v>0</v>
      </c>
      <c r="BZ167" s="32">
        <f t="shared" si="37"/>
        <v>0</v>
      </c>
      <c r="CA167" s="32">
        <f t="shared" si="38"/>
        <v>0</v>
      </c>
      <c r="CB167" s="32">
        <f t="shared" si="39"/>
        <v>0</v>
      </c>
      <c r="CC167" s="32">
        <f t="shared" si="40"/>
        <v>0</v>
      </c>
      <c r="CD167" s="32">
        <f t="shared" si="41"/>
        <v>0</v>
      </c>
      <c r="CE167" s="32">
        <f t="shared" si="42"/>
        <v>0</v>
      </c>
      <c r="CF167" s="32">
        <f t="shared" si="43"/>
        <v>0</v>
      </c>
      <c r="CG167" s="32">
        <f t="shared" si="44"/>
        <v>0</v>
      </c>
      <c r="CH167" s="32">
        <f t="shared" si="45"/>
        <v>0</v>
      </c>
      <c r="CI167" s="32">
        <f t="shared" si="46"/>
        <v>0</v>
      </c>
      <c r="CJ167" s="32">
        <f t="shared" si="47"/>
        <v>0</v>
      </c>
    </row>
    <row r="168" spans="73:88">
      <c r="BU168" s="32">
        <f t="shared" si="32"/>
        <v>0</v>
      </c>
      <c r="BV168" s="32">
        <f t="shared" si="33"/>
        <v>0</v>
      </c>
      <c r="BW168" s="32">
        <f t="shared" si="34"/>
        <v>0</v>
      </c>
      <c r="BX168" s="32">
        <f t="shared" si="35"/>
        <v>0</v>
      </c>
      <c r="BY168" s="32">
        <f t="shared" si="36"/>
        <v>0</v>
      </c>
      <c r="BZ168" s="32">
        <f t="shared" si="37"/>
        <v>0</v>
      </c>
      <c r="CA168" s="32">
        <f t="shared" si="38"/>
        <v>0</v>
      </c>
      <c r="CB168" s="32">
        <f t="shared" si="39"/>
        <v>0</v>
      </c>
      <c r="CC168" s="32">
        <f t="shared" si="40"/>
        <v>0</v>
      </c>
      <c r="CD168" s="32">
        <f t="shared" si="41"/>
        <v>0</v>
      </c>
      <c r="CE168" s="32">
        <f t="shared" si="42"/>
        <v>0</v>
      </c>
      <c r="CF168" s="32">
        <f t="shared" si="43"/>
        <v>0</v>
      </c>
      <c r="CG168" s="32">
        <f t="shared" si="44"/>
        <v>0</v>
      </c>
      <c r="CH168" s="32">
        <f t="shared" si="45"/>
        <v>0</v>
      </c>
      <c r="CI168" s="32">
        <f t="shared" si="46"/>
        <v>0</v>
      </c>
      <c r="CJ168" s="32">
        <f t="shared" si="47"/>
        <v>0</v>
      </c>
    </row>
    <row r="169" spans="73:88">
      <c r="BU169" s="32">
        <f t="shared" si="32"/>
        <v>0</v>
      </c>
      <c r="BV169" s="32">
        <f t="shared" si="33"/>
        <v>0</v>
      </c>
      <c r="BW169" s="32">
        <f t="shared" si="34"/>
        <v>0</v>
      </c>
      <c r="BX169" s="32">
        <f t="shared" si="35"/>
        <v>0</v>
      </c>
      <c r="BY169" s="32">
        <f t="shared" si="36"/>
        <v>0</v>
      </c>
      <c r="BZ169" s="32">
        <f t="shared" si="37"/>
        <v>0</v>
      </c>
      <c r="CA169" s="32">
        <f t="shared" si="38"/>
        <v>0</v>
      </c>
      <c r="CB169" s="32">
        <f t="shared" si="39"/>
        <v>0</v>
      </c>
      <c r="CC169" s="32">
        <f t="shared" si="40"/>
        <v>0</v>
      </c>
      <c r="CD169" s="32">
        <f t="shared" si="41"/>
        <v>0</v>
      </c>
      <c r="CE169" s="32">
        <f t="shared" si="42"/>
        <v>0</v>
      </c>
      <c r="CF169" s="32">
        <f t="shared" si="43"/>
        <v>0</v>
      </c>
      <c r="CG169" s="32">
        <f t="shared" si="44"/>
        <v>0</v>
      </c>
      <c r="CH169" s="32">
        <f t="shared" si="45"/>
        <v>0</v>
      </c>
      <c r="CI169" s="32">
        <f t="shared" si="46"/>
        <v>0</v>
      </c>
      <c r="CJ169" s="32">
        <f t="shared" si="47"/>
        <v>0</v>
      </c>
    </row>
    <row r="170" spans="73:88">
      <c r="BU170" s="32">
        <f t="shared" si="32"/>
        <v>0</v>
      </c>
      <c r="BV170" s="32">
        <f t="shared" si="33"/>
        <v>0</v>
      </c>
      <c r="BW170" s="32">
        <f t="shared" si="34"/>
        <v>0</v>
      </c>
      <c r="BX170" s="32">
        <f t="shared" si="35"/>
        <v>0</v>
      </c>
      <c r="BY170" s="32">
        <f t="shared" si="36"/>
        <v>0</v>
      </c>
      <c r="BZ170" s="32">
        <f t="shared" si="37"/>
        <v>0</v>
      </c>
      <c r="CA170" s="32">
        <f t="shared" si="38"/>
        <v>0</v>
      </c>
      <c r="CB170" s="32">
        <f t="shared" si="39"/>
        <v>0</v>
      </c>
      <c r="CC170" s="32">
        <f t="shared" si="40"/>
        <v>0</v>
      </c>
      <c r="CD170" s="32">
        <f t="shared" si="41"/>
        <v>0</v>
      </c>
      <c r="CE170" s="32">
        <f t="shared" si="42"/>
        <v>0</v>
      </c>
      <c r="CF170" s="32">
        <f t="shared" si="43"/>
        <v>0</v>
      </c>
      <c r="CG170" s="32">
        <f t="shared" si="44"/>
        <v>0</v>
      </c>
      <c r="CH170" s="32">
        <f t="shared" si="45"/>
        <v>0</v>
      </c>
      <c r="CI170" s="32">
        <f t="shared" si="46"/>
        <v>0</v>
      </c>
      <c r="CJ170" s="32">
        <f t="shared" si="47"/>
        <v>0</v>
      </c>
    </row>
    <row r="171" spans="73:88">
      <c r="BU171" s="32">
        <f t="shared" si="32"/>
        <v>0</v>
      </c>
      <c r="BV171" s="32">
        <f t="shared" si="33"/>
        <v>0</v>
      </c>
      <c r="BW171" s="32">
        <f t="shared" si="34"/>
        <v>0</v>
      </c>
      <c r="BX171" s="32">
        <f t="shared" si="35"/>
        <v>0</v>
      </c>
      <c r="BY171" s="32">
        <f t="shared" si="36"/>
        <v>0</v>
      </c>
      <c r="BZ171" s="32">
        <f t="shared" si="37"/>
        <v>0</v>
      </c>
      <c r="CA171" s="32">
        <f t="shared" si="38"/>
        <v>0</v>
      </c>
      <c r="CB171" s="32">
        <f t="shared" si="39"/>
        <v>0</v>
      </c>
      <c r="CC171" s="32">
        <f t="shared" si="40"/>
        <v>0</v>
      </c>
      <c r="CD171" s="32">
        <f t="shared" si="41"/>
        <v>0</v>
      </c>
      <c r="CE171" s="32">
        <f t="shared" si="42"/>
        <v>0</v>
      </c>
      <c r="CF171" s="32">
        <f t="shared" si="43"/>
        <v>0</v>
      </c>
      <c r="CG171" s="32">
        <f t="shared" si="44"/>
        <v>0</v>
      </c>
      <c r="CH171" s="32">
        <f t="shared" si="45"/>
        <v>0</v>
      </c>
      <c r="CI171" s="32">
        <f t="shared" si="46"/>
        <v>0</v>
      </c>
      <c r="CJ171" s="32">
        <f t="shared" si="47"/>
        <v>0</v>
      </c>
    </row>
    <row r="172" spans="73:88">
      <c r="BU172" s="32">
        <f t="shared" si="32"/>
        <v>0</v>
      </c>
      <c r="BV172" s="32">
        <f t="shared" si="33"/>
        <v>0</v>
      </c>
      <c r="BW172" s="32">
        <f t="shared" si="34"/>
        <v>0</v>
      </c>
      <c r="BX172" s="32">
        <f t="shared" si="35"/>
        <v>0</v>
      </c>
      <c r="BY172" s="32">
        <f t="shared" si="36"/>
        <v>0</v>
      </c>
      <c r="BZ172" s="32">
        <f t="shared" si="37"/>
        <v>0</v>
      </c>
      <c r="CA172" s="32">
        <f t="shared" si="38"/>
        <v>0</v>
      </c>
      <c r="CB172" s="32">
        <f t="shared" si="39"/>
        <v>0</v>
      </c>
      <c r="CC172" s="32">
        <f t="shared" si="40"/>
        <v>0</v>
      </c>
      <c r="CD172" s="32">
        <f t="shared" si="41"/>
        <v>0</v>
      </c>
      <c r="CE172" s="32">
        <f t="shared" si="42"/>
        <v>0</v>
      </c>
      <c r="CF172" s="32">
        <f t="shared" si="43"/>
        <v>0</v>
      </c>
      <c r="CG172" s="32">
        <f t="shared" si="44"/>
        <v>0</v>
      </c>
      <c r="CH172" s="32">
        <f t="shared" si="45"/>
        <v>0</v>
      </c>
      <c r="CI172" s="32">
        <f t="shared" si="46"/>
        <v>0</v>
      </c>
      <c r="CJ172" s="32">
        <f t="shared" si="47"/>
        <v>0</v>
      </c>
    </row>
    <row r="173" spans="73:88">
      <c r="BU173" s="32">
        <f t="shared" si="32"/>
        <v>0</v>
      </c>
      <c r="BV173" s="32">
        <f t="shared" si="33"/>
        <v>0</v>
      </c>
      <c r="BW173" s="32">
        <f t="shared" si="34"/>
        <v>0</v>
      </c>
      <c r="BX173" s="32">
        <f t="shared" si="35"/>
        <v>0</v>
      </c>
      <c r="BY173" s="32">
        <f t="shared" si="36"/>
        <v>0</v>
      </c>
      <c r="BZ173" s="32">
        <f t="shared" si="37"/>
        <v>0</v>
      </c>
      <c r="CA173" s="32">
        <f t="shared" si="38"/>
        <v>0</v>
      </c>
      <c r="CB173" s="32">
        <f t="shared" si="39"/>
        <v>0</v>
      </c>
      <c r="CC173" s="32">
        <f t="shared" si="40"/>
        <v>0</v>
      </c>
      <c r="CD173" s="32">
        <f t="shared" si="41"/>
        <v>0</v>
      </c>
      <c r="CE173" s="32">
        <f t="shared" si="42"/>
        <v>0</v>
      </c>
      <c r="CF173" s="32">
        <f t="shared" si="43"/>
        <v>0</v>
      </c>
      <c r="CG173" s="32">
        <f t="shared" si="44"/>
        <v>0</v>
      </c>
      <c r="CH173" s="32">
        <f t="shared" si="45"/>
        <v>0</v>
      </c>
      <c r="CI173" s="32">
        <f t="shared" si="46"/>
        <v>0</v>
      </c>
      <c r="CJ173" s="32">
        <f t="shared" si="47"/>
        <v>0</v>
      </c>
    </row>
    <row r="174" spans="73:88">
      <c r="BU174" s="32">
        <f t="shared" si="32"/>
        <v>0</v>
      </c>
      <c r="BV174" s="32">
        <f t="shared" si="33"/>
        <v>0</v>
      </c>
      <c r="BW174" s="32">
        <f t="shared" si="34"/>
        <v>0</v>
      </c>
      <c r="BX174" s="32">
        <f t="shared" si="35"/>
        <v>0</v>
      </c>
      <c r="BY174" s="32">
        <f t="shared" si="36"/>
        <v>0</v>
      </c>
      <c r="BZ174" s="32">
        <f t="shared" si="37"/>
        <v>0</v>
      </c>
      <c r="CA174" s="32">
        <f t="shared" si="38"/>
        <v>0</v>
      </c>
      <c r="CB174" s="32">
        <f t="shared" si="39"/>
        <v>0</v>
      </c>
      <c r="CC174" s="32">
        <f t="shared" si="40"/>
        <v>0</v>
      </c>
      <c r="CD174" s="32">
        <f t="shared" si="41"/>
        <v>0</v>
      </c>
      <c r="CE174" s="32">
        <f t="shared" si="42"/>
        <v>0</v>
      </c>
      <c r="CF174" s="32">
        <f t="shared" si="43"/>
        <v>0</v>
      </c>
      <c r="CG174" s="32">
        <f t="shared" si="44"/>
        <v>0</v>
      </c>
      <c r="CH174" s="32">
        <f t="shared" si="45"/>
        <v>0</v>
      </c>
      <c r="CI174" s="32">
        <f t="shared" si="46"/>
        <v>0</v>
      </c>
      <c r="CJ174" s="32">
        <f t="shared" si="47"/>
        <v>0</v>
      </c>
    </row>
    <row r="175" spans="73:88">
      <c r="BU175" s="32">
        <f t="shared" si="32"/>
        <v>0</v>
      </c>
      <c r="BV175" s="32">
        <f t="shared" si="33"/>
        <v>0</v>
      </c>
      <c r="BW175" s="32">
        <f t="shared" si="34"/>
        <v>0</v>
      </c>
      <c r="BX175" s="32">
        <f t="shared" si="35"/>
        <v>0</v>
      </c>
      <c r="BY175" s="32">
        <f t="shared" si="36"/>
        <v>0</v>
      </c>
      <c r="BZ175" s="32">
        <f t="shared" si="37"/>
        <v>0</v>
      </c>
      <c r="CA175" s="32">
        <f t="shared" si="38"/>
        <v>0</v>
      </c>
      <c r="CB175" s="32">
        <f t="shared" si="39"/>
        <v>0</v>
      </c>
      <c r="CC175" s="32">
        <f t="shared" si="40"/>
        <v>0</v>
      </c>
      <c r="CD175" s="32">
        <f t="shared" si="41"/>
        <v>0</v>
      </c>
      <c r="CE175" s="32">
        <f t="shared" si="42"/>
        <v>0</v>
      </c>
      <c r="CF175" s="32">
        <f t="shared" si="43"/>
        <v>0</v>
      </c>
      <c r="CG175" s="32">
        <f t="shared" si="44"/>
        <v>0</v>
      </c>
      <c r="CH175" s="32">
        <f t="shared" si="45"/>
        <v>0</v>
      </c>
      <c r="CI175" s="32">
        <f t="shared" si="46"/>
        <v>0</v>
      </c>
      <c r="CJ175" s="32">
        <f t="shared" si="47"/>
        <v>0</v>
      </c>
    </row>
    <row r="176" spans="73:88">
      <c r="BU176" s="32">
        <f t="shared" si="32"/>
        <v>0</v>
      </c>
      <c r="BV176" s="32">
        <f t="shared" si="33"/>
        <v>0</v>
      </c>
      <c r="BW176" s="32">
        <f t="shared" si="34"/>
        <v>0</v>
      </c>
      <c r="BX176" s="32">
        <f t="shared" si="35"/>
        <v>0</v>
      </c>
      <c r="BY176" s="32">
        <f t="shared" si="36"/>
        <v>0</v>
      </c>
      <c r="BZ176" s="32">
        <f t="shared" si="37"/>
        <v>0</v>
      </c>
      <c r="CA176" s="32">
        <f t="shared" si="38"/>
        <v>0</v>
      </c>
      <c r="CB176" s="32">
        <f t="shared" si="39"/>
        <v>0</v>
      </c>
      <c r="CC176" s="32">
        <f t="shared" si="40"/>
        <v>0</v>
      </c>
      <c r="CD176" s="32">
        <f t="shared" si="41"/>
        <v>0</v>
      </c>
      <c r="CE176" s="32">
        <f t="shared" si="42"/>
        <v>0</v>
      </c>
      <c r="CF176" s="32">
        <f t="shared" si="43"/>
        <v>0</v>
      </c>
      <c r="CG176" s="32">
        <f t="shared" si="44"/>
        <v>0</v>
      </c>
      <c r="CH176" s="32">
        <f t="shared" si="45"/>
        <v>0</v>
      </c>
      <c r="CI176" s="32">
        <f t="shared" si="46"/>
        <v>0</v>
      </c>
      <c r="CJ176" s="32">
        <f t="shared" si="47"/>
        <v>0</v>
      </c>
    </row>
    <row r="177" spans="73:88">
      <c r="BU177" s="32">
        <f t="shared" si="32"/>
        <v>0</v>
      </c>
      <c r="BV177" s="32">
        <f t="shared" si="33"/>
        <v>0</v>
      </c>
      <c r="BW177" s="32">
        <f t="shared" si="34"/>
        <v>0</v>
      </c>
      <c r="BX177" s="32">
        <f t="shared" si="35"/>
        <v>0</v>
      </c>
      <c r="BY177" s="32">
        <f t="shared" si="36"/>
        <v>0</v>
      </c>
      <c r="BZ177" s="32">
        <f t="shared" si="37"/>
        <v>0</v>
      </c>
      <c r="CA177" s="32">
        <f t="shared" si="38"/>
        <v>0</v>
      </c>
      <c r="CB177" s="32">
        <f t="shared" si="39"/>
        <v>0</v>
      </c>
      <c r="CC177" s="32">
        <f t="shared" si="40"/>
        <v>0</v>
      </c>
      <c r="CD177" s="32">
        <f t="shared" si="41"/>
        <v>0</v>
      </c>
      <c r="CE177" s="32">
        <f t="shared" si="42"/>
        <v>0</v>
      </c>
      <c r="CF177" s="32">
        <f t="shared" si="43"/>
        <v>0</v>
      </c>
      <c r="CG177" s="32">
        <f t="shared" si="44"/>
        <v>0</v>
      </c>
      <c r="CH177" s="32">
        <f t="shared" si="45"/>
        <v>0</v>
      </c>
      <c r="CI177" s="32">
        <f t="shared" si="46"/>
        <v>0</v>
      </c>
      <c r="CJ177" s="32">
        <f t="shared" si="47"/>
        <v>0</v>
      </c>
    </row>
    <row r="178" spans="73:88">
      <c r="BU178" s="32">
        <f t="shared" si="32"/>
        <v>0</v>
      </c>
      <c r="BV178" s="32">
        <f t="shared" si="33"/>
        <v>0</v>
      </c>
      <c r="BW178" s="32">
        <f t="shared" si="34"/>
        <v>0</v>
      </c>
      <c r="BX178" s="32">
        <f t="shared" si="35"/>
        <v>0</v>
      </c>
      <c r="BY178" s="32">
        <f t="shared" si="36"/>
        <v>0</v>
      </c>
      <c r="BZ178" s="32">
        <f t="shared" si="37"/>
        <v>0</v>
      </c>
      <c r="CA178" s="32">
        <f t="shared" si="38"/>
        <v>0</v>
      </c>
      <c r="CB178" s="32">
        <f t="shared" si="39"/>
        <v>0</v>
      </c>
      <c r="CC178" s="32">
        <f t="shared" si="40"/>
        <v>0</v>
      </c>
      <c r="CD178" s="32">
        <f t="shared" si="41"/>
        <v>0</v>
      </c>
      <c r="CE178" s="32">
        <f t="shared" si="42"/>
        <v>0</v>
      </c>
      <c r="CF178" s="32">
        <f t="shared" si="43"/>
        <v>0</v>
      </c>
      <c r="CG178" s="32">
        <f t="shared" si="44"/>
        <v>0</v>
      </c>
      <c r="CH178" s="32">
        <f t="shared" si="45"/>
        <v>0</v>
      </c>
      <c r="CI178" s="32">
        <f t="shared" si="46"/>
        <v>0</v>
      </c>
      <c r="CJ178" s="32">
        <f t="shared" si="47"/>
        <v>0</v>
      </c>
    </row>
    <row r="179" spans="73:88">
      <c r="BU179" s="32">
        <f t="shared" si="32"/>
        <v>0</v>
      </c>
      <c r="BV179" s="32">
        <f t="shared" si="33"/>
        <v>0</v>
      </c>
      <c r="BW179" s="32">
        <f t="shared" si="34"/>
        <v>0</v>
      </c>
      <c r="BX179" s="32">
        <f t="shared" si="35"/>
        <v>0</v>
      </c>
      <c r="BY179" s="32">
        <f t="shared" si="36"/>
        <v>0</v>
      </c>
      <c r="BZ179" s="32">
        <f t="shared" si="37"/>
        <v>0</v>
      </c>
      <c r="CA179" s="32">
        <f t="shared" si="38"/>
        <v>0</v>
      </c>
      <c r="CB179" s="32">
        <f t="shared" si="39"/>
        <v>0</v>
      </c>
      <c r="CC179" s="32">
        <f t="shared" si="40"/>
        <v>0</v>
      </c>
      <c r="CD179" s="32">
        <f t="shared" si="41"/>
        <v>0</v>
      </c>
      <c r="CE179" s="32">
        <f t="shared" si="42"/>
        <v>0</v>
      </c>
      <c r="CF179" s="32">
        <f t="shared" si="43"/>
        <v>0</v>
      </c>
      <c r="CG179" s="32">
        <f t="shared" si="44"/>
        <v>0</v>
      </c>
      <c r="CH179" s="32">
        <f t="shared" si="45"/>
        <v>0</v>
      </c>
      <c r="CI179" s="32">
        <f t="shared" si="46"/>
        <v>0</v>
      </c>
      <c r="CJ179" s="32">
        <f t="shared" si="47"/>
        <v>0</v>
      </c>
    </row>
    <row r="180" spans="73:88">
      <c r="BU180" s="32">
        <f t="shared" si="32"/>
        <v>0</v>
      </c>
      <c r="BV180" s="32">
        <f t="shared" si="33"/>
        <v>0</v>
      </c>
      <c r="BW180" s="32">
        <f t="shared" si="34"/>
        <v>0</v>
      </c>
      <c r="BX180" s="32">
        <f t="shared" si="35"/>
        <v>0</v>
      </c>
      <c r="BY180" s="32">
        <f t="shared" si="36"/>
        <v>0</v>
      </c>
      <c r="BZ180" s="32">
        <f t="shared" si="37"/>
        <v>0</v>
      </c>
      <c r="CA180" s="32">
        <f t="shared" si="38"/>
        <v>0</v>
      </c>
      <c r="CB180" s="32">
        <f t="shared" si="39"/>
        <v>0</v>
      </c>
      <c r="CC180" s="32">
        <f t="shared" si="40"/>
        <v>0</v>
      </c>
      <c r="CD180" s="32">
        <f t="shared" si="41"/>
        <v>0</v>
      </c>
      <c r="CE180" s="32">
        <f t="shared" si="42"/>
        <v>0</v>
      </c>
      <c r="CF180" s="32">
        <f t="shared" si="43"/>
        <v>0</v>
      </c>
      <c r="CG180" s="32">
        <f t="shared" si="44"/>
        <v>0</v>
      </c>
      <c r="CH180" s="32">
        <f t="shared" si="45"/>
        <v>0</v>
      </c>
      <c r="CI180" s="32">
        <f t="shared" si="46"/>
        <v>0</v>
      </c>
      <c r="CJ180" s="32">
        <f t="shared" si="47"/>
        <v>0</v>
      </c>
    </row>
    <row r="181" spans="73:88">
      <c r="BU181" s="32">
        <f t="shared" si="32"/>
        <v>0</v>
      </c>
      <c r="BV181" s="32">
        <f t="shared" si="33"/>
        <v>0</v>
      </c>
      <c r="BW181" s="32">
        <f t="shared" si="34"/>
        <v>0</v>
      </c>
      <c r="BX181" s="32">
        <f t="shared" si="35"/>
        <v>0</v>
      </c>
      <c r="BY181" s="32">
        <f t="shared" si="36"/>
        <v>0</v>
      </c>
      <c r="BZ181" s="32">
        <f t="shared" si="37"/>
        <v>0</v>
      </c>
      <c r="CA181" s="32">
        <f t="shared" si="38"/>
        <v>0</v>
      </c>
      <c r="CB181" s="32">
        <f t="shared" si="39"/>
        <v>0</v>
      </c>
      <c r="CC181" s="32">
        <f t="shared" si="40"/>
        <v>0</v>
      </c>
      <c r="CD181" s="32">
        <f t="shared" si="41"/>
        <v>0</v>
      </c>
      <c r="CE181" s="32">
        <f t="shared" si="42"/>
        <v>0</v>
      </c>
      <c r="CF181" s="32">
        <f t="shared" si="43"/>
        <v>0</v>
      </c>
      <c r="CG181" s="32">
        <f t="shared" si="44"/>
        <v>0</v>
      </c>
      <c r="CH181" s="32">
        <f t="shared" si="45"/>
        <v>0</v>
      </c>
      <c r="CI181" s="32">
        <f t="shared" si="46"/>
        <v>0</v>
      </c>
      <c r="CJ181" s="32">
        <f t="shared" si="47"/>
        <v>0</v>
      </c>
    </row>
    <row r="182" spans="73:88">
      <c r="BU182" s="32">
        <f t="shared" si="32"/>
        <v>0</v>
      </c>
      <c r="BV182" s="32">
        <f t="shared" si="33"/>
        <v>0</v>
      </c>
      <c r="BW182" s="32">
        <f t="shared" si="34"/>
        <v>0</v>
      </c>
      <c r="BX182" s="32">
        <f t="shared" si="35"/>
        <v>0</v>
      </c>
      <c r="BY182" s="32">
        <f t="shared" si="36"/>
        <v>0</v>
      </c>
      <c r="BZ182" s="32">
        <f t="shared" si="37"/>
        <v>0</v>
      </c>
      <c r="CA182" s="32">
        <f t="shared" si="38"/>
        <v>0</v>
      </c>
      <c r="CB182" s="32">
        <f t="shared" si="39"/>
        <v>0</v>
      </c>
      <c r="CC182" s="32">
        <f t="shared" si="40"/>
        <v>0</v>
      </c>
      <c r="CD182" s="32">
        <f t="shared" si="41"/>
        <v>0</v>
      </c>
      <c r="CE182" s="32">
        <f t="shared" si="42"/>
        <v>0</v>
      </c>
      <c r="CF182" s="32">
        <f t="shared" si="43"/>
        <v>0</v>
      </c>
      <c r="CG182" s="32">
        <f t="shared" si="44"/>
        <v>0</v>
      </c>
      <c r="CH182" s="32">
        <f t="shared" si="45"/>
        <v>0</v>
      </c>
      <c r="CI182" s="32">
        <f t="shared" si="46"/>
        <v>0</v>
      </c>
      <c r="CJ182" s="32">
        <f t="shared" si="47"/>
        <v>0</v>
      </c>
    </row>
    <row r="183" spans="73:88">
      <c r="BU183" s="32">
        <f t="shared" si="32"/>
        <v>0</v>
      </c>
      <c r="BV183" s="32">
        <f t="shared" si="33"/>
        <v>0</v>
      </c>
      <c r="BW183" s="32">
        <f t="shared" si="34"/>
        <v>0</v>
      </c>
      <c r="BX183" s="32">
        <f t="shared" si="35"/>
        <v>0</v>
      </c>
      <c r="BY183" s="32">
        <f t="shared" si="36"/>
        <v>0</v>
      </c>
      <c r="BZ183" s="32">
        <f t="shared" si="37"/>
        <v>0</v>
      </c>
      <c r="CA183" s="32">
        <f t="shared" si="38"/>
        <v>0</v>
      </c>
      <c r="CB183" s="32">
        <f t="shared" si="39"/>
        <v>0</v>
      </c>
      <c r="CC183" s="32">
        <f t="shared" si="40"/>
        <v>0</v>
      </c>
      <c r="CD183" s="32">
        <f t="shared" si="41"/>
        <v>0</v>
      </c>
      <c r="CE183" s="32">
        <f t="shared" si="42"/>
        <v>0</v>
      </c>
      <c r="CF183" s="32">
        <f t="shared" si="43"/>
        <v>0</v>
      </c>
      <c r="CG183" s="32">
        <f t="shared" si="44"/>
        <v>0</v>
      </c>
      <c r="CH183" s="32">
        <f t="shared" si="45"/>
        <v>0</v>
      </c>
      <c r="CI183" s="32">
        <f t="shared" si="46"/>
        <v>0</v>
      </c>
      <c r="CJ183" s="32">
        <f t="shared" si="47"/>
        <v>0</v>
      </c>
    </row>
    <row r="184" spans="73:88">
      <c r="BU184" s="32">
        <f t="shared" si="32"/>
        <v>0</v>
      </c>
      <c r="BV184" s="32">
        <f t="shared" si="33"/>
        <v>0</v>
      </c>
      <c r="BW184" s="32">
        <f t="shared" si="34"/>
        <v>0</v>
      </c>
      <c r="BX184" s="32">
        <f t="shared" si="35"/>
        <v>0</v>
      </c>
      <c r="BY184" s="32">
        <f t="shared" si="36"/>
        <v>0</v>
      </c>
      <c r="BZ184" s="32">
        <f t="shared" si="37"/>
        <v>0</v>
      </c>
      <c r="CA184" s="32">
        <f t="shared" si="38"/>
        <v>0</v>
      </c>
      <c r="CB184" s="32">
        <f t="shared" si="39"/>
        <v>0</v>
      </c>
      <c r="CC184" s="32">
        <f t="shared" si="40"/>
        <v>0</v>
      </c>
      <c r="CD184" s="32">
        <f t="shared" si="41"/>
        <v>0</v>
      </c>
      <c r="CE184" s="32">
        <f t="shared" si="42"/>
        <v>0</v>
      </c>
      <c r="CF184" s="32">
        <f t="shared" si="43"/>
        <v>0</v>
      </c>
      <c r="CG184" s="32">
        <f t="shared" si="44"/>
        <v>0</v>
      </c>
      <c r="CH184" s="32">
        <f t="shared" si="45"/>
        <v>0</v>
      </c>
      <c r="CI184" s="32">
        <f t="shared" si="46"/>
        <v>0</v>
      </c>
      <c r="CJ184" s="32">
        <f t="shared" si="47"/>
        <v>0</v>
      </c>
    </row>
    <row r="185" spans="73:88">
      <c r="BU185" s="32">
        <f t="shared" si="32"/>
        <v>0</v>
      </c>
      <c r="BV185" s="32">
        <f t="shared" si="33"/>
        <v>0</v>
      </c>
      <c r="BW185" s="32">
        <f t="shared" si="34"/>
        <v>0</v>
      </c>
      <c r="BX185" s="32">
        <f t="shared" si="35"/>
        <v>0</v>
      </c>
      <c r="BY185" s="32">
        <f t="shared" si="36"/>
        <v>0</v>
      </c>
      <c r="BZ185" s="32">
        <f t="shared" si="37"/>
        <v>0</v>
      </c>
      <c r="CA185" s="32">
        <f t="shared" si="38"/>
        <v>0</v>
      </c>
      <c r="CB185" s="32">
        <f t="shared" si="39"/>
        <v>0</v>
      </c>
      <c r="CC185" s="32">
        <f t="shared" si="40"/>
        <v>0</v>
      </c>
      <c r="CD185" s="32">
        <f t="shared" si="41"/>
        <v>0</v>
      </c>
      <c r="CE185" s="32">
        <f t="shared" si="42"/>
        <v>0</v>
      </c>
      <c r="CF185" s="32">
        <f t="shared" si="43"/>
        <v>0</v>
      </c>
      <c r="CG185" s="32">
        <f t="shared" si="44"/>
        <v>0</v>
      </c>
      <c r="CH185" s="32">
        <f t="shared" si="45"/>
        <v>0</v>
      </c>
      <c r="CI185" s="32">
        <f t="shared" si="46"/>
        <v>0</v>
      </c>
      <c r="CJ185" s="32">
        <f t="shared" si="47"/>
        <v>0</v>
      </c>
    </row>
    <row r="186" spans="73:88">
      <c r="BU186" s="32">
        <f t="shared" si="32"/>
        <v>0</v>
      </c>
      <c r="BV186" s="32">
        <f t="shared" si="33"/>
        <v>0</v>
      </c>
      <c r="BW186" s="32">
        <f t="shared" si="34"/>
        <v>0</v>
      </c>
      <c r="BX186" s="32">
        <f t="shared" si="35"/>
        <v>0</v>
      </c>
      <c r="BY186" s="32">
        <f t="shared" si="36"/>
        <v>0</v>
      </c>
      <c r="BZ186" s="32">
        <f t="shared" si="37"/>
        <v>0</v>
      </c>
      <c r="CA186" s="32">
        <f t="shared" si="38"/>
        <v>0</v>
      </c>
      <c r="CB186" s="32">
        <f t="shared" si="39"/>
        <v>0</v>
      </c>
      <c r="CC186" s="32">
        <f t="shared" si="40"/>
        <v>0</v>
      </c>
      <c r="CD186" s="32">
        <f t="shared" si="41"/>
        <v>0</v>
      </c>
      <c r="CE186" s="32">
        <f t="shared" si="42"/>
        <v>0</v>
      </c>
      <c r="CF186" s="32">
        <f t="shared" si="43"/>
        <v>0</v>
      </c>
      <c r="CG186" s="32">
        <f t="shared" si="44"/>
        <v>0</v>
      </c>
      <c r="CH186" s="32">
        <f t="shared" si="45"/>
        <v>0</v>
      </c>
      <c r="CI186" s="32">
        <f t="shared" si="46"/>
        <v>0</v>
      </c>
      <c r="CJ186" s="32">
        <f t="shared" si="47"/>
        <v>0</v>
      </c>
    </row>
    <row r="187" spans="73:88">
      <c r="BU187" s="32">
        <f t="shared" si="32"/>
        <v>0</v>
      </c>
      <c r="BV187" s="32">
        <f t="shared" si="33"/>
        <v>0</v>
      </c>
      <c r="BW187" s="32">
        <f t="shared" si="34"/>
        <v>0</v>
      </c>
      <c r="BX187" s="32">
        <f t="shared" si="35"/>
        <v>0</v>
      </c>
      <c r="BY187" s="32">
        <f t="shared" si="36"/>
        <v>0</v>
      </c>
      <c r="BZ187" s="32">
        <f t="shared" si="37"/>
        <v>0</v>
      </c>
      <c r="CA187" s="32">
        <f t="shared" si="38"/>
        <v>0</v>
      </c>
      <c r="CB187" s="32">
        <f t="shared" si="39"/>
        <v>0</v>
      </c>
      <c r="CC187" s="32">
        <f t="shared" si="40"/>
        <v>0</v>
      </c>
      <c r="CD187" s="32">
        <f t="shared" si="41"/>
        <v>0</v>
      </c>
      <c r="CE187" s="32">
        <f t="shared" si="42"/>
        <v>0</v>
      </c>
      <c r="CF187" s="32">
        <f t="shared" si="43"/>
        <v>0</v>
      </c>
      <c r="CG187" s="32">
        <f t="shared" si="44"/>
        <v>0</v>
      </c>
      <c r="CH187" s="32">
        <f t="shared" si="45"/>
        <v>0</v>
      </c>
      <c r="CI187" s="32">
        <f t="shared" si="46"/>
        <v>0</v>
      </c>
      <c r="CJ187" s="32">
        <f t="shared" si="47"/>
        <v>0</v>
      </c>
    </row>
    <row r="188" spans="73:88">
      <c r="BU188" s="32">
        <f t="shared" si="32"/>
        <v>0</v>
      </c>
      <c r="BV188" s="32">
        <f t="shared" si="33"/>
        <v>0</v>
      </c>
      <c r="BW188" s="32">
        <f t="shared" si="34"/>
        <v>0</v>
      </c>
      <c r="BX188" s="32">
        <f t="shared" si="35"/>
        <v>0</v>
      </c>
      <c r="BY188" s="32">
        <f t="shared" si="36"/>
        <v>0</v>
      </c>
      <c r="BZ188" s="32">
        <f t="shared" si="37"/>
        <v>0</v>
      </c>
      <c r="CA188" s="32">
        <f t="shared" si="38"/>
        <v>0</v>
      </c>
      <c r="CB188" s="32">
        <f t="shared" si="39"/>
        <v>0</v>
      </c>
      <c r="CC188" s="32">
        <f t="shared" si="40"/>
        <v>0</v>
      </c>
      <c r="CD188" s="32">
        <f t="shared" si="41"/>
        <v>0</v>
      </c>
      <c r="CE188" s="32">
        <f t="shared" si="42"/>
        <v>0</v>
      </c>
      <c r="CF188" s="32">
        <f t="shared" si="43"/>
        <v>0</v>
      </c>
      <c r="CG188" s="32">
        <f t="shared" si="44"/>
        <v>0</v>
      </c>
      <c r="CH188" s="32">
        <f t="shared" si="45"/>
        <v>0</v>
      </c>
      <c r="CI188" s="32">
        <f t="shared" si="46"/>
        <v>0</v>
      </c>
      <c r="CJ188" s="32">
        <f t="shared" si="47"/>
        <v>0</v>
      </c>
    </row>
    <row r="189" spans="73:88">
      <c r="BU189" s="32">
        <f t="shared" si="32"/>
        <v>0</v>
      </c>
      <c r="BV189" s="32">
        <f t="shared" si="33"/>
        <v>0</v>
      </c>
      <c r="BW189" s="32">
        <f t="shared" si="34"/>
        <v>0</v>
      </c>
      <c r="BX189" s="32">
        <f t="shared" si="35"/>
        <v>0</v>
      </c>
      <c r="BY189" s="32">
        <f t="shared" si="36"/>
        <v>0</v>
      </c>
      <c r="BZ189" s="32">
        <f t="shared" si="37"/>
        <v>0</v>
      </c>
      <c r="CA189" s="32">
        <f t="shared" si="38"/>
        <v>0</v>
      </c>
      <c r="CB189" s="32">
        <f t="shared" si="39"/>
        <v>0</v>
      </c>
      <c r="CC189" s="32">
        <f t="shared" si="40"/>
        <v>0</v>
      </c>
      <c r="CD189" s="32">
        <f t="shared" si="41"/>
        <v>0</v>
      </c>
      <c r="CE189" s="32">
        <f t="shared" si="42"/>
        <v>0</v>
      </c>
      <c r="CF189" s="32">
        <f t="shared" si="43"/>
        <v>0</v>
      </c>
      <c r="CG189" s="32">
        <f t="shared" si="44"/>
        <v>0</v>
      </c>
      <c r="CH189" s="32">
        <f t="shared" si="45"/>
        <v>0</v>
      </c>
      <c r="CI189" s="32">
        <f t="shared" si="46"/>
        <v>0</v>
      </c>
      <c r="CJ189" s="32">
        <f t="shared" si="47"/>
        <v>0</v>
      </c>
    </row>
    <row r="190" spans="73:88">
      <c r="BU190" s="32">
        <f t="shared" si="32"/>
        <v>0</v>
      </c>
      <c r="BV190" s="32">
        <f t="shared" si="33"/>
        <v>0</v>
      </c>
      <c r="BW190" s="32">
        <f t="shared" si="34"/>
        <v>0</v>
      </c>
      <c r="BX190" s="32">
        <f t="shared" si="35"/>
        <v>0</v>
      </c>
      <c r="BY190" s="32">
        <f t="shared" si="36"/>
        <v>0</v>
      </c>
      <c r="BZ190" s="32">
        <f t="shared" si="37"/>
        <v>0</v>
      </c>
      <c r="CA190" s="32">
        <f t="shared" si="38"/>
        <v>0</v>
      </c>
      <c r="CB190" s="32">
        <f t="shared" si="39"/>
        <v>0</v>
      </c>
      <c r="CC190" s="32">
        <f t="shared" si="40"/>
        <v>0</v>
      </c>
      <c r="CD190" s="32">
        <f t="shared" si="41"/>
        <v>0</v>
      </c>
      <c r="CE190" s="32">
        <f t="shared" si="42"/>
        <v>0</v>
      </c>
      <c r="CF190" s="32">
        <f t="shared" si="43"/>
        <v>0</v>
      </c>
      <c r="CG190" s="32">
        <f t="shared" si="44"/>
        <v>0</v>
      </c>
      <c r="CH190" s="32">
        <f t="shared" si="45"/>
        <v>0</v>
      </c>
      <c r="CI190" s="32">
        <f t="shared" si="46"/>
        <v>0</v>
      </c>
      <c r="CJ190" s="32">
        <f t="shared" si="47"/>
        <v>0</v>
      </c>
    </row>
    <row r="191" spans="73:88">
      <c r="BU191" s="32">
        <f t="shared" ref="BU191:BU254" si="48">IF(OR(ISNUMBER(SEARCH("hydroxymelatonin", $A192)), ISNUMBER(SEARCH("hydroxymelatonin", $C192))),1,0)</f>
        <v>0</v>
      </c>
      <c r="BV191" s="32">
        <f t="shared" ref="BV191:BV254" si="49">IF(OR(ISNUMBER(SEARCH("3-OHM", $A192)),ISNUMBER(SEARCH("3-OHM", $C192)),ISNUMBER(SEARCH("3-hydroxymelatonin", $A192)), ISNUMBER(SEARCH("3-hydroxymelatonin", $C192))),1,0)</f>
        <v>0</v>
      </c>
      <c r="BW191" s="32">
        <f t="shared" ref="BW191:BW254" si="50">IF(OR(ISNUMBER(SEARCH("2-OHM", $A192)),ISNUMBER(SEARCH("2-OHM", $C192)),ISNUMBER(SEARCH("2-hydroxymelatonin", $A192)), ISNUMBER(SEARCH("2-hydroxymelatonin", $C192))),1,0)</f>
        <v>0</v>
      </c>
      <c r="BX191" s="32">
        <f t="shared" ref="BX191:BX254" si="51">IF(OR(ISNUMBER(SEARCH("6-OHM", $A192)),ISNUMBER(SEARCH("6-OHM", $C192)),ISNUMBER(SEARCH("6-hydroxymelatonin", $A192)), ISNUMBER(SEARCH("6-hydroxymelatonin", $C192))),1,0)</f>
        <v>0</v>
      </c>
      <c r="BY191" s="32">
        <f t="shared" ref="BY191:BY254" si="52">IF(OR(ISNUMBER(SEARCH("4-OHM", $A192)),ISNUMBER(SEARCH("4-OHM", $C192)),ISNUMBER(SEARCH("4-hydroxymelatonin", $A192)), ISNUMBER(SEARCH("4-hydroxymelatonin", $C192))),1,0)</f>
        <v>0</v>
      </c>
      <c r="BZ191" s="32">
        <f t="shared" ref="BZ191:BZ254" si="53">IF(OR(ISNUMBER(SEARCH("cyclic hydroxymelatonin", $A192)),ISNUMBER(SEARCH("cyclic hydroxmelatonin", $C192)),ISNUMBER(SEARCH("cyclic 3-hydroxymelatonin", $A192)), ISNUMBER(SEARCH("cyclic 3-hydroxymelatonin", $C192))),1,0)</f>
        <v>0</v>
      </c>
      <c r="CA191" s="32">
        <f t="shared" ref="CA191:CA254" si="54">IF(OR(ISNUMBER(SEARCH("melatonin glucoronate", $A192)), ISNUMBER(SEARCH("melatonin glucoronate", $C192))),1,0)</f>
        <v>0</v>
      </c>
      <c r="CB191" s="32">
        <f t="shared" ref="CB191:CB254" si="55">IF(OR(ISNUMBER(SEARCH("AMIO", $A192)),ISNUMBER(SEARCH("AMIO", $C192)), ISNUMBER(SEARCH("2-acetamidoethyl-5methoxyindolin-2-one", $A192)), ISNUMBER(SEARCH("2-acetamidoethyl-5methoxyindolin-2-one", $C192))),1,0)</f>
        <v>0</v>
      </c>
      <c r="CC191" s="32">
        <f t="shared" ref="CC191:CC254" si="56">IF(OR(ISNUMBER(SEARCH("AMK", $A192)),ISNUMBER(SEARCH("AMK", $C192)), ISNUMBER(SEARCH("N-acetyl-5-methoxykynuramine", $A192)), ISNUMBER(SEARCH("N-acetyl-5-methoxykynuramine", $C192))),1,0)</f>
        <v>0</v>
      </c>
      <c r="CD191" s="32">
        <f t="shared" ref="CD191:CD254" si="57">IF(OR(ISNUMBER(SEARCH("AFMK", $A192)),ISNUMBER(SEARCH("AFMK", $C192)), ISNUMBER(SEARCH("N1-acetyl-N2-formyl-5-methoxykynuramine", $A192)), ISNUMBER(SEARCH("N1-acetyl-N2-formyl-5-methoxykynuramine", $C192))),1,0)</f>
        <v>0</v>
      </c>
      <c r="CE191" s="32">
        <f t="shared" ref="CE191:CE254" si="58">IF(OR(ISNUMBER(SEARCH("2,3-dihydroxymelatonin", $A192)), ISNUMBER(SEARCH("2,3-dihydroxymelatonin", $C192))),1,0)</f>
        <v>0</v>
      </c>
      <c r="CF191" s="32">
        <f t="shared" ref="CF191:CF254" si="59">IF(OR(ISNUMBER(SEARCH("5-MIAA", $A192)),ISNUMBER(SEARCH("5-MIAA", $C192)), ISNUMBER(SEARCH("5-methoxyindole-3-acetic acid", $A192)), ISNUMBER(SEARCH("5-methoxyindole-3-acetic acid", $C192))),1,0)</f>
        <v>0</v>
      </c>
      <c r="CG191" s="32">
        <f t="shared" ref="CG191:CG254" si="60">IF(OR(ISNUMBER(SEARCH("5-ML", $A192)),ISNUMBER(SEARCH("5-ML", $C192)), ISNUMBER(SEARCH("5-methoxytryptophol", $A192)), ISNUMBER(SEARCH("5-methoxytryptophol", $C192))),1,0)</f>
        <v>0</v>
      </c>
      <c r="CH191" s="32">
        <f t="shared" ref="CH191:CH254" si="61">IF(OR(ISNUMBER(SEARCH("5-MT", $A192)),ISNUMBER(SEARCH("5-MT", $C192)), ISNUMBER(SEARCH("5-methoxytryptamine", $A192)), ISNUMBER(SEARCH("2-acetamidoethyl-5methoxyindolin-2-one", $C192))),1,0)</f>
        <v>0</v>
      </c>
      <c r="CI191" s="32">
        <f t="shared" ref="CI191:CI254" si="62">IF(OR(ISNUMBER(SEARCH("5-methoxy-1H-indole-3-carbaldehyde", $A192)), ISNUMBER(SEARCH("5-methoxy-1H-indole-3-carbaldehyde", $C192))),1,0)</f>
        <v>0</v>
      </c>
      <c r="CJ191" s="32">
        <f t="shared" ref="CJ191:CJ254" si="63">IF(OR(ISNUMBER(SEARCH("conjugate", $A192)), ISNUMBER(SEARCH("conjugate", $C192))),1,0)</f>
        <v>0</v>
      </c>
    </row>
    <row r="192" spans="73:88">
      <c r="BU192" s="32">
        <f t="shared" si="48"/>
        <v>0</v>
      </c>
      <c r="BV192" s="32">
        <f t="shared" si="49"/>
        <v>0</v>
      </c>
      <c r="BW192" s="32">
        <f t="shared" si="50"/>
        <v>0</v>
      </c>
      <c r="BX192" s="32">
        <f t="shared" si="51"/>
        <v>0</v>
      </c>
      <c r="BY192" s="32">
        <f t="shared" si="52"/>
        <v>0</v>
      </c>
      <c r="BZ192" s="32">
        <f t="shared" si="53"/>
        <v>0</v>
      </c>
      <c r="CA192" s="32">
        <f t="shared" si="54"/>
        <v>0</v>
      </c>
      <c r="CB192" s="32">
        <f t="shared" si="55"/>
        <v>0</v>
      </c>
      <c r="CC192" s="32">
        <f t="shared" si="56"/>
        <v>0</v>
      </c>
      <c r="CD192" s="32">
        <f t="shared" si="57"/>
        <v>0</v>
      </c>
      <c r="CE192" s="32">
        <f t="shared" si="58"/>
        <v>0</v>
      </c>
      <c r="CF192" s="32">
        <f t="shared" si="59"/>
        <v>0</v>
      </c>
      <c r="CG192" s="32">
        <f t="shared" si="60"/>
        <v>0</v>
      </c>
      <c r="CH192" s="32">
        <f t="shared" si="61"/>
        <v>0</v>
      </c>
      <c r="CI192" s="32">
        <f t="shared" si="62"/>
        <v>0</v>
      </c>
      <c r="CJ192" s="32">
        <f t="shared" si="63"/>
        <v>0</v>
      </c>
    </row>
    <row r="193" spans="73:88">
      <c r="BU193" s="32">
        <f t="shared" si="48"/>
        <v>0</v>
      </c>
      <c r="BV193" s="32">
        <f t="shared" si="49"/>
        <v>0</v>
      </c>
      <c r="BW193" s="32">
        <f t="shared" si="50"/>
        <v>0</v>
      </c>
      <c r="BX193" s="32">
        <f t="shared" si="51"/>
        <v>0</v>
      </c>
      <c r="BY193" s="32">
        <f t="shared" si="52"/>
        <v>0</v>
      </c>
      <c r="BZ193" s="32">
        <f t="shared" si="53"/>
        <v>0</v>
      </c>
      <c r="CA193" s="32">
        <f t="shared" si="54"/>
        <v>0</v>
      </c>
      <c r="CB193" s="32">
        <f t="shared" si="55"/>
        <v>0</v>
      </c>
      <c r="CC193" s="32">
        <f t="shared" si="56"/>
        <v>0</v>
      </c>
      <c r="CD193" s="32">
        <f t="shared" si="57"/>
        <v>0</v>
      </c>
      <c r="CE193" s="32">
        <f t="shared" si="58"/>
        <v>0</v>
      </c>
      <c r="CF193" s="32">
        <f t="shared" si="59"/>
        <v>0</v>
      </c>
      <c r="CG193" s="32">
        <f t="shared" si="60"/>
        <v>0</v>
      </c>
      <c r="CH193" s="32">
        <f t="shared" si="61"/>
        <v>0</v>
      </c>
      <c r="CI193" s="32">
        <f t="shared" si="62"/>
        <v>0</v>
      </c>
      <c r="CJ193" s="32">
        <f t="shared" si="63"/>
        <v>0</v>
      </c>
    </row>
    <row r="194" spans="73:88">
      <c r="BU194" s="32">
        <f t="shared" si="48"/>
        <v>0</v>
      </c>
      <c r="BV194" s="32">
        <f t="shared" si="49"/>
        <v>0</v>
      </c>
      <c r="BW194" s="32">
        <f t="shared" si="50"/>
        <v>0</v>
      </c>
      <c r="BX194" s="32">
        <f t="shared" si="51"/>
        <v>0</v>
      </c>
      <c r="BY194" s="32">
        <f t="shared" si="52"/>
        <v>0</v>
      </c>
      <c r="BZ194" s="32">
        <f t="shared" si="53"/>
        <v>0</v>
      </c>
      <c r="CA194" s="32">
        <f t="shared" si="54"/>
        <v>0</v>
      </c>
      <c r="CB194" s="32">
        <f t="shared" si="55"/>
        <v>0</v>
      </c>
      <c r="CC194" s="32">
        <f t="shared" si="56"/>
        <v>0</v>
      </c>
      <c r="CD194" s="32">
        <f t="shared" si="57"/>
        <v>0</v>
      </c>
      <c r="CE194" s="32">
        <f t="shared" si="58"/>
        <v>0</v>
      </c>
      <c r="CF194" s="32">
        <f t="shared" si="59"/>
        <v>0</v>
      </c>
      <c r="CG194" s="32">
        <f t="shared" si="60"/>
        <v>0</v>
      </c>
      <c r="CH194" s="32">
        <f t="shared" si="61"/>
        <v>0</v>
      </c>
      <c r="CI194" s="32">
        <f t="shared" si="62"/>
        <v>0</v>
      </c>
      <c r="CJ194" s="32">
        <f t="shared" si="63"/>
        <v>0</v>
      </c>
    </row>
    <row r="195" spans="73:88">
      <c r="BU195" s="32">
        <f t="shared" si="48"/>
        <v>0</v>
      </c>
      <c r="BV195" s="32">
        <f t="shared" si="49"/>
        <v>0</v>
      </c>
      <c r="BW195" s="32">
        <f t="shared" si="50"/>
        <v>0</v>
      </c>
      <c r="BX195" s="32">
        <f t="shared" si="51"/>
        <v>0</v>
      </c>
      <c r="BY195" s="32">
        <f t="shared" si="52"/>
        <v>0</v>
      </c>
      <c r="BZ195" s="32">
        <f t="shared" si="53"/>
        <v>0</v>
      </c>
      <c r="CA195" s="32">
        <f t="shared" si="54"/>
        <v>0</v>
      </c>
      <c r="CB195" s="32">
        <f t="shared" si="55"/>
        <v>0</v>
      </c>
      <c r="CC195" s="32">
        <f t="shared" si="56"/>
        <v>0</v>
      </c>
      <c r="CD195" s="32">
        <f t="shared" si="57"/>
        <v>0</v>
      </c>
      <c r="CE195" s="32">
        <f t="shared" si="58"/>
        <v>0</v>
      </c>
      <c r="CF195" s="32">
        <f t="shared" si="59"/>
        <v>0</v>
      </c>
      <c r="CG195" s="32">
        <f t="shared" si="60"/>
        <v>0</v>
      </c>
      <c r="CH195" s="32">
        <f t="shared" si="61"/>
        <v>0</v>
      </c>
      <c r="CI195" s="32">
        <f t="shared" si="62"/>
        <v>0</v>
      </c>
      <c r="CJ195" s="32">
        <f t="shared" si="63"/>
        <v>0</v>
      </c>
    </row>
    <row r="196" spans="73:88">
      <c r="BU196" s="32">
        <f t="shared" si="48"/>
        <v>0</v>
      </c>
      <c r="BV196" s="32">
        <f t="shared" si="49"/>
        <v>0</v>
      </c>
      <c r="BW196" s="32">
        <f t="shared" si="50"/>
        <v>0</v>
      </c>
      <c r="BX196" s="32">
        <f t="shared" si="51"/>
        <v>0</v>
      </c>
      <c r="BY196" s="32">
        <f t="shared" si="52"/>
        <v>0</v>
      </c>
      <c r="BZ196" s="32">
        <f t="shared" si="53"/>
        <v>0</v>
      </c>
      <c r="CA196" s="32">
        <f t="shared" si="54"/>
        <v>0</v>
      </c>
      <c r="CB196" s="32">
        <f t="shared" si="55"/>
        <v>0</v>
      </c>
      <c r="CC196" s="32">
        <f t="shared" si="56"/>
        <v>0</v>
      </c>
      <c r="CD196" s="32">
        <f t="shared" si="57"/>
        <v>0</v>
      </c>
      <c r="CE196" s="32">
        <f t="shared" si="58"/>
        <v>0</v>
      </c>
      <c r="CF196" s="32">
        <f t="shared" si="59"/>
        <v>0</v>
      </c>
      <c r="CG196" s="32">
        <f t="shared" si="60"/>
        <v>0</v>
      </c>
      <c r="CH196" s="32">
        <f t="shared" si="61"/>
        <v>0</v>
      </c>
      <c r="CI196" s="32">
        <f t="shared" si="62"/>
        <v>0</v>
      </c>
      <c r="CJ196" s="32">
        <f t="shared" si="63"/>
        <v>0</v>
      </c>
    </row>
    <row r="197" spans="73:88">
      <c r="BU197" s="32">
        <f t="shared" si="48"/>
        <v>0</v>
      </c>
      <c r="BV197" s="32">
        <f t="shared" si="49"/>
        <v>0</v>
      </c>
      <c r="BW197" s="32">
        <f t="shared" si="50"/>
        <v>0</v>
      </c>
      <c r="BX197" s="32">
        <f t="shared" si="51"/>
        <v>0</v>
      </c>
      <c r="BY197" s="32">
        <f t="shared" si="52"/>
        <v>0</v>
      </c>
      <c r="BZ197" s="32">
        <f t="shared" si="53"/>
        <v>0</v>
      </c>
      <c r="CA197" s="32">
        <f t="shared" si="54"/>
        <v>0</v>
      </c>
      <c r="CB197" s="32">
        <f t="shared" si="55"/>
        <v>0</v>
      </c>
      <c r="CC197" s="32">
        <f t="shared" si="56"/>
        <v>0</v>
      </c>
      <c r="CD197" s="32">
        <f t="shared" si="57"/>
        <v>0</v>
      </c>
      <c r="CE197" s="32">
        <f t="shared" si="58"/>
        <v>0</v>
      </c>
      <c r="CF197" s="32">
        <f t="shared" si="59"/>
        <v>0</v>
      </c>
      <c r="CG197" s="32">
        <f t="shared" si="60"/>
        <v>0</v>
      </c>
      <c r="CH197" s="32">
        <f t="shared" si="61"/>
        <v>0</v>
      </c>
      <c r="CI197" s="32">
        <f t="shared" si="62"/>
        <v>0</v>
      </c>
      <c r="CJ197" s="32">
        <f t="shared" si="63"/>
        <v>0</v>
      </c>
    </row>
    <row r="198" spans="73:88">
      <c r="BU198" s="32">
        <f t="shared" si="48"/>
        <v>0</v>
      </c>
      <c r="BV198" s="32">
        <f t="shared" si="49"/>
        <v>0</v>
      </c>
      <c r="BW198" s="32">
        <f t="shared" si="50"/>
        <v>0</v>
      </c>
      <c r="BX198" s="32">
        <f t="shared" si="51"/>
        <v>0</v>
      </c>
      <c r="BY198" s="32">
        <f t="shared" si="52"/>
        <v>0</v>
      </c>
      <c r="BZ198" s="32">
        <f t="shared" si="53"/>
        <v>0</v>
      </c>
      <c r="CA198" s="32">
        <f t="shared" si="54"/>
        <v>0</v>
      </c>
      <c r="CB198" s="32">
        <f t="shared" si="55"/>
        <v>0</v>
      </c>
      <c r="CC198" s="32">
        <f t="shared" si="56"/>
        <v>0</v>
      </c>
      <c r="CD198" s="32">
        <f t="shared" si="57"/>
        <v>0</v>
      </c>
      <c r="CE198" s="32">
        <f t="shared" si="58"/>
        <v>0</v>
      </c>
      <c r="CF198" s="32">
        <f t="shared" si="59"/>
        <v>0</v>
      </c>
      <c r="CG198" s="32">
        <f t="shared" si="60"/>
        <v>0</v>
      </c>
      <c r="CH198" s="32">
        <f t="shared" si="61"/>
        <v>0</v>
      </c>
      <c r="CI198" s="32">
        <f t="shared" si="62"/>
        <v>0</v>
      </c>
      <c r="CJ198" s="32">
        <f t="shared" si="63"/>
        <v>0</v>
      </c>
    </row>
    <row r="199" spans="73:88">
      <c r="BU199" s="32">
        <f t="shared" si="48"/>
        <v>0</v>
      </c>
      <c r="BV199" s="32">
        <f t="shared" si="49"/>
        <v>0</v>
      </c>
      <c r="BW199" s="32">
        <f t="shared" si="50"/>
        <v>0</v>
      </c>
      <c r="BX199" s="32">
        <f t="shared" si="51"/>
        <v>0</v>
      </c>
      <c r="BY199" s="32">
        <f t="shared" si="52"/>
        <v>0</v>
      </c>
      <c r="BZ199" s="32">
        <f t="shared" si="53"/>
        <v>0</v>
      </c>
      <c r="CA199" s="32">
        <f t="shared" si="54"/>
        <v>0</v>
      </c>
      <c r="CB199" s="32">
        <f t="shared" si="55"/>
        <v>0</v>
      </c>
      <c r="CC199" s="32">
        <f t="shared" si="56"/>
        <v>0</v>
      </c>
      <c r="CD199" s="32">
        <f t="shared" si="57"/>
        <v>0</v>
      </c>
      <c r="CE199" s="32">
        <f t="shared" si="58"/>
        <v>0</v>
      </c>
      <c r="CF199" s="32">
        <f t="shared" si="59"/>
        <v>0</v>
      </c>
      <c r="CG199" s="32">
        <f t="shared" si="60"/>
        <v>0</v>
      </c>
      <c r="CH199" s="32">
        <f t="shared" si="61"/>
        <v>0</v>
      </c>
      <c r="CI199" s="32">
        <f t="shared" si="62"/>
        <v>0</v>
      </c>
      <c r="CJ199" s="32">
        <f t="shared" si="63"/>
        <v>0</v>
      </c>
    </row>
    <row r="200" spans="73:88">
      <c r="BU200" s="32">
        <f t="shared" si="48"/>
        <v>0</v>
      </c>
      <c r="BV200" s="32">
        <f t="shared" si="49"/>
        <v>0</v>
      </c>
      <c r="BW200" s="32">
        <f t="shared" si="50"/>
        <v>0</v>
      </c>
      <c r="BX200" s="32">
        <f t="shared" si="51"/>
        <v>0</v>
      </c>
      <c r="BY200" s="32">
        <f t="shared" si="52"/>
        <v>0</v>
      </c>
      <c r="BZ200" s="32">
        <f t="shared" si="53"/>
        <v>0</v>
      </c>
      <c r="CA200" s="32">
        <f t="shared" si="54"/>
        <v>0</v>
      </c>
      <c r="CB200" s="32">
        <f t="shared" si="55"/>
        <v>0</v>
      </c>
      <c r="CC200" s="32">
        <f t="shared" si="56"/>
        <v>0</v>
      </c>
      <c r="CD200" s="32">
        <f t="shared" si="57"/>
        <v>0</v>
      </c>
      <c r="CE200" s="32">
        <f t="shared" si="58"/>
        <v>0</v>
      </c>
      <c r="CF200" s="32">
        <f t="shared" si="59"/>
        <v>0</v>
      </c>
      <c r="CG200" s="32">
        <f t="shared" si="60"/>
        <v>0</v>
      </c>
      <c r="CH200" s="32">
        <f t="shared" si="61"/>
        <v>0</v>
      </c>
      <c r="CI200" s="32">
        <f t="shared" si="62"/>
        <v>0</v>
      </c>
      <c r="CJ200" s="32">
        <f t="shared" si="63"/>
        <v>0</v>
      </c>
    </row>
    <row r="201" spans="73:88">
      <c r="BU201" s="32">
        <f t="shared" si="48"/>
        <v>0</v>
      </c>
      <c r="BV201" s="32">
        <f t="shared" si="49"/>
        <v>0</v>
      </c>
      <c r="BW201" s="32">
        <f t="shared" si="50"/>
        <v>0</v>
      </c>
      <c r="BX201" s="32">
        <f t="shared" si="51"/>
        <v>0</v>
      </c>
      <c r="BY201" s="32">
        <f t="shared" si="52"/>
        <v>0</v>
      </c>
      <c r="BZ201" s="32">
        <f t="shared" si="53"/>
        <v>0</v>
      </c>
      <c r="CA201" s="32">
        <f t="shared" si="54"/>
        <v>0</v>
      </c>
      <c r="CB201" s="32">
        <f t="shared" si="55"/>
        <v>0</v>
      </c>
      <c r="CC201" s="32">
        <f t="shared" si="56"/>
        <v>0</v>
      </c>
      <c r="CD201" s="32">
        <f t="shared" si="57"/>
        <v>0</v>
      </c>
      <c r="CE201" s="32">
        <f t="shared" si="58"/>
        <v>0</v>
      </c>
      <c r="CF201" s="32">
        <f t="shared" si="59"/>
        <v>0</v>
      </c>
      <c r="CG201" s="32">
        <f t="shared" si="60"/>
        <v>0</v>
      </c>
      <c r="CH201" s="32">
        <f t="shared" si="61"/>
        <v>0</v>
      </c>
      <c r="CI201" s="32">
        <f t="shared" si="62"/>
        <v>0</v>
      </c>
      <c r="CJ201" s="32">
        <f t="shared" si="63"/>
        <v>0</v>
      </c>
    </row>
    <row r="202" spans="73:88">
      <c r="BU202" s="32">
        <f t="shared" si="48"/>
        <v>0</v>
      </c>
      <c r="BV202" s="32">
        <f t="shared" si="49"/>
        <v>0</v>
      </c>
      <c r="BW202" s="32">
        <f t="shared" si="50"/>
        <v>0</v>
      </c>
      <c r="BX202" s="32">
        <f t="shared" si="51"/>
        <v>0</v>
      </c>
      <c r="BY202" s="32">
        <f t="shared" si="52"/>
        <v>0</v>
      </c>
      <c r="BZ202" s="32">
        <f t="shared" si="53"/>
        <v>0</v>
      </c>
      <c r="CA202" s="32">
        <f t="shared" si="54"/>
        <v>0</v>
      </c>
      <c r="CB202" s="32">
        <f t="shared" si="55"/>
        <v>0</v>
      </c>
      <c r="CC202" s="32">
        <f t="shared" si="56"/>
        <v>0</v>
      </c>
      <c r="CD202" s="32">
        <f t="shared" si="57"/>
        <v>0</v>
      </c>
      <c r="CE202" s="32">
        <f t="shared" si="58"/>
        <v>0</v>
      </c>
      <c r="CF202" s="32">
        <f t="shared" si="59"/>
        <v>0</v>
      </c>
      <c r="CG202" s="32">
        <f t="shared" si="60"/>
        <v>0</v>
      </c>
      <c r="CH202" s="32">
        <f t="shared" si="61"/>
        <v>0</v>
      </c>
      <c r="CI202" s="32">
        <f t="shared" si="62"/>
        <v>0</v>
      </c>
      <c r="CJ202" s="32">
        <f t="shared" si="63"/>
        <v>0</v>
      </c>
    </row>
    <row r="203" spans="73:88">
      <c r="BU203" s="32">
        <f t="shared" si="48"/>
        <v>0</v>
      </c>
      <c r="BV203" s="32">
        <f t="shared" si="49"/>
        <v>0</v>
      </c>
      <c r="BW203" s="32">
        <f t="shared" si="50"/>
        <v>0</v>
      </c>
      <c r="BX203" s="32">
        <f t="shared" si="51"/>
        <v>0</v>
      </c>
      <c r="BY203" s="32">
        <f t="shared" si="52"/>
        <v>0</v>
      </c>
      <c r="BZ203" s="32">
        <f t="shared" si="53"/>
        <v>0</v>
      </c>
      <c r="CA203" s="32">
        <f t="shared" si="54"/>
        <v>0</v>
      </c>
      <c r="CB203" s="32">
        <f t="shared" si="55"/>
        <v>0</v>
      </c>
      <c r="CC203" s="32">
        <f t="shared" si="56"/>
        <v>0</v>
      </c>
      <c r="CD203" s="32">
        <f t="shared" si="57"/>
        <v>0</v>
      </c>
      <c r="CE203" s="32">
        <f t="shared" si="58"/>
        <v>0</v>
      </c>
      <c r="CF203" s="32">
        <f t="shared" si="59"/>
        <v>0</v>
      </c>
      <c r="CG203" s="32">
        <f t="shared" si="60"/>
        <v>0</v>
      </c>
      <c r="CH203" s="32">
        <f t="shared" si="61"/>
        <v>0</v>
      </c>
      <c r="CI203" s="32">
        <f t="shared" si="62"/>
        <v>0</v>
      </c>
      <c r="CJ203" s="32">
        <f t="shared" si="63"/>
        <v>0</v>
      </c>
    </row>
    <row r="204" spans="73:88">
      <c r="BU204" s="32">
        <f t="shared" si="48"/>
        <v>0</v>
      </c>
      <c r="BV204" s="32">
        <f t="shared" si="49"/>
        <v>0</v>
      </c>
      <c r="BW204" s="32">
        <f t="shared" si="50"/>
        <v>0</v>
      </c>
      <c r="BX204" s="32">
        <f t="shared" si="51"/>
        <v>0</v>
      </c>
      <c r="BY204" s="32">
        <f t="shared" si="52"/>
        <v>0</v>
      </c>
      <c r="BZ204" s="32">
        <f t="shared" si="53"/>
        <v>0</v>
      </c>
      <c r="CA204" s="32">
        <f t="shared" si="54"/>
        <v>0</v>
      </c>
      <c r="CB204" s="32">
        <f t="shared" si="55"/>
        <v>0</v>
      </c>
      <c r="CC204" s="32">
        <f t="shared" si="56"/>
        <v>0</v>
      </c>
      <c r="CD204" s="32">
        <f t="shared" si="57"/>
        <v>0</v>
      </c>
      <c r="CE204" s="32">
        <f t="shared" si="58"/>
        <v>0</v>
      </c>
      <c r="CF204" s="32">
        <f t="shared" si="59"/>
        <v>0</v>
      </c>
      <c r="CG204" s="32">
        <f t="shared" si="60"/>
        <v>0</v>
      </c>
      <c r="CH204" s="32">
        <f t="shared" si="61"/>
        <v>0</v>
      </c>
      <c r="CI204" s="32">
        <f t="shared" si="62"/>
        <v>0</v>
      </c>
      <c r="CJ204" s="32">
        <f t="shared" si="63"/>
        <v>0</v>
      </c>
    </row>
    <row r="205" spans="73:88">
      <c r="BU205" s="32">
        <f t="shared" si="48"/>
        <v>0</v>
      </c>
      <c r="BV205" s="32">
        <f t="shared" si="49"/>
        <v>0</v>
      </c>
      <c r="BW205" s="32">
        <f t="shared" si="50"/>
        <v>0</v>
      </c>
      <c r="BX205" s="32">
        <f t="shared" si="51"/>
        <v>0</v>
      </c>
      <c r="BY205" s="32">
        <f t="shared" si="52"/>
        <v>0</v>
      </c>
      <c r="BZ205" s="32">
        <f t="shared" si="53"/>
        <v>0</v>
      </c>
      <c r="CA205" s="32">
        <f t="shared" si="54"/>
        <v>0</v>
      </c>
      <c r="CB205" s="32">
        <f t="shared" si="55"/>
        <v>0</v>
      </c>
      <c r="CC205" s="32">
        <f t="shared" si="56"/>
        <v>0</v>
      </c>
      <c r="CD205" s="32">
        <f t="shared" si="57"/>
        <v>0</v>
      </c>
      <c r="CE205" s="32">
        <f t="shared" si="58"/>
        <v>0</v>
      </c>
      <c r="CF205" s="32">
        <f t="shared" si="59"/>
        <v>0</v>
      </c>
      <c r="CG205" s="32">
        <f t="shared" si="60"/>
        <v>0</v>
      </c>
      <c r="CH205" s="32">
        <f t="shared" si="61"/>
        <v>0</v>
      </c>
      <c r="CI205" s="32">
        <f t="shared" si="62"/>
        <v>0</v>
      </c>
      <c r="CJ205" s="32">
        <f t="shared" si="63"/>
        <v>0</v>
      </c>
    </row>
    <row r="206" spans="73:88">
      <c r="BU206" s="32">
        <f t="shared" si="48"/>
        <v>0</v>
      </c>
      <c r="BV206" s="32">
        <f t="shared" si="49"/>
        <v>0</v>
      </c>
      <c r="BW206" s="32">
        <f t="shared" si="50"/>
        <v>0</v>
      </c>
      <c r="BX206" s="32">
        <f t="shared" si="51"/>
        <v>0</v>
      </c>
      <c r="BY206" s="32">
        <f t="shared" si="52"/>
        <v>0</v>
      </c>
      <c r="BZ206" s="32">
        <f t="shared" si="53"/>
        <v>0</v>
      </c>
      <c r="CA206" s="32">
        <f t="shared" si="54"/>
        <v>0</v>
      </c>
      <c r="CB206" s="32">
        <f t="shared" si="55"/>
        <v>0</v>
      </c>
      <c r="CC206" s="32">
        <f t="shared" si="56"/>
        <v>0</v>
      </c>
      <c r="CD206" s="32">
        <f t="shared" si="57"/>
        <v>0</v>
      </c>
      <c r="CE206" s="32">
        <f t="shared" si="58"/>
        <v>0</v>
      </c>
      <c r="CF206" s="32">
        <f t="shared" si="59"/>
        <v>0</v>
      </c>
      <c r="CG206" s="32">
        <f t="shared" si="60"/>
        <v>0</v>
      </c>
      <c r="CH206" s="32">
        <f t="shared" si="61"/>
        <v>0</v>
      </c>
      <c r="CI206" s="32">
        <f t="shared" si="62"/>
        <v>0</v>
      </c>
      <c r="CJ206" s="32">
        <f t="shared" si="63"/>
        <v>0</v>
      </c>
    </row>
    <row r="207" spans="73:88">
      <c r="BU207" s="32">
        <f t="shared" si="48"/>
        <v>0</v>
      </c>
      <c r="BV207" s="32">
        <f t="shared" si="49"/>
        <v>0</v>
      </c>
      <c r="BW207" s="32">
        <f t="shared" si="50"/>
        <v>0</v>
      </c>
      <c r="BX207" s="32">
        <f t="shared" si="51"/>
        <v>0</v>
      </c>
      <c r="BY207" s="32">
        <f t="shared" si="52"/>
        <v>0</v>
      </c>
      <c r="BZ207" s="32">
        <f t="shared" si="53"/>
        <v>0</v>
      </c>
      <c r="CA207" s="32">
        <f t="shared" si="54"/>
        <v>0</v>
      </c>
      <c r="CB207" s="32">
        <f t="shared" si="55"/>
        <v>0</v>
      </c>
      <c r="CC207" s="32">
        <f t="shared" si="56"/>
        <v>0</v>
      </c>
      <c r="CD207" s="32">
        <f t="shared" si="57"/>
        <v>0</v>
      </c>
      <c r="CE207" s="32">
        <f t="shared" si="58"/>
        <v>0</v>
      </c>
      <c r="CF207" s="32">
        <f t="shared" si="59"/>
        <v>0</v>
      </c>
      <c r="CG207" s="32">
        <f t="shared" si="60"/>
        <v>0</v>
      </c>
      <c r="CH207" s="32">
        <f t="shared" si="61"/>
        <v>0</v>
      </c>
      <c r="CI207" s="32">
        <f t="shared" si="62"/>
        <v>0</v>
      </c>
      <c r="CJ207" s="32">
        <f t="shared" si="63"/>
        <v>0</v>
      </c>
    </row>
    <row r="208" spans="73:88">
      <c r="BU208" s="32">
        <f t="shared" si="48"/>
        <v>0</v>
      </c>
      <c r="BV208" s="32">
        <f t="shared" si="49"/>
        <v>0</v>
      </c>
      <c r="BW208" s="32">
        <f t="shared" si="50"/>
        <v>0</v>
      </c>
      <c r="BX208" s="32">
        <f t="shared" si="51"/>
        <v>0</v>
      </c>
      <c r="BY208" s="32">
        <f t="shared" si="52"/>
        <v>0</v>
      </c>
      <c r="BZ208" s="32">
        <f t="shared" si="53"/>
        <v>0</v>
      </c>
      <c r="CA208" s="32">
        <f t="shared" si="54"/>
        <v>0</v>
      </c>
      <c r="CB208" s="32">
        <f t="shared" si="55"/>
        <v>0</v>
      </c>
      <c r="CC208" s="32">
        <f t="shared" si="56"/>
        <v>0</v>
      </c>
      <c r="CD208" s="32">
        <f t="shared" si="57"/>
        <v>0</v>
      </c>
      <c r="CE208" s="32">
        <f t="shared" si="58"/>
        <v>0</v>
      </c>
      <c r="CF208" s="32">
        <f t="shared" si="59"/>
        <v>0</v>
      </c>
      <c r="CG208" s="32">
        <f t="shared" si="60"/>
        <v>0</v>
      </c>
      <c r="CH208" s="32">
        <f t="shared" si="61"/>
        <v>0</v>
      </c>
      <c r="CI208" s="32">
        <f t="shared" si="62"/>
        <v>0</v>
      </c>
      <c r="CJ208" s="32">
        <f t="shared" si="63"/>
        <v>0</v>
      </c>
    </row>
    <row r="209" spans="73:88">
      <c r="BU209" s="32">
        <f t="shared" si="48"/>
        <v>0</v>
      </c>
      <c r="BV209" s="32">
        <f t="shared" si="49"/>
        <v>0</v>
      </c>
      <c r="BW209" s="32">
        <f t="shared" si="50"/>
        <v>0</v>
      </c>
      <c r="BX209" s="32">
        <f t="shared" si="51"/>
        <v>0</v>
      </c>
      <c r="BY209" s="32">
        <f t="shared" si="52"/>
        <v>0</v>
      </c>
      <c r="BZ209" s="32">
        <f t="shared" si="53"/>
        <v>0</v>
      </c>
      <c r="CA209" s="32">
        <f t="shared" si="54"/>
        <v>0</v>
      </c>
      <c r="CB209" s="32">
        <f t="shared" si="55"/>
        <v>0</v>
      </c>
      <c r="CC209" s="32">
        <f t="shared" si="56"/>
        <v>0</v>
      </c>
      <c r="CD209" s="32">
        <f t="shared" si="57"/>
        <v>0</v>
      </c>
      <c r="CE209" s="32">
        <f t="shared" si="58"/>
        <v>0</v>
      </c>
      <c r="CF209" s="32">
        <f t="shared" si="59"/>
        <v>0</v>
      </c>
      <c r="CG209" s="32">
        <f t="shared" si="60"/>
        <v>0</v>
      </c>
      <c r="CH209" s="32">
        <f t="shared" si="61"/>
        <v>0</v>
      </c>
      <c r="CI209" s="32">
        <f t="shared" si="62"/>
        <v>0</v>
      </c>
      <c r="CJ209" s="32">
        <f t="shared" si="63"/>
        <v>0</v>
      </c>
    </row>
    <row r="210" spans="73:88">
      <c r="BU210" s="32">
        <f t="shared" si="48"/>
        <v>0</v>
      </c>
      <c r="BV210" s="32">
        <f t="shared" si="49"/>
        <v>0</v>
      </c>
      <c r="BW210" s="32">
        <f t="shared" si="50"/>
        <v>0</v>
      </c>
      <c r="BX210" s="32">
        <f t="shared" si="51"/>
        <v>0</v>
      </c>
      <c r="BY210" s="32">
        <f t="shared" si="52"/>
        <v>0</v>
      </c>
      <c r="BZ210" s="32">
        <f t="shared" si="53"/>
        <v>0</v>
      </c>
      <c r="CA210" s="32">
        <f t="shared" si="54"/>
        <v>0</v>
      </c>
      <c r="CB210" s="32">
        <f t="shared" si="55"/>
        <v>0</v>
      </c>
      <c r="CC210" s="32">
        <f t="shared" si="56"/>
        <v>0</v>
      </c>
      <c r="CD210" s="32">
        <f t="shared" si="57"/>
        <v>0</v>
      </c>
      <c r="CE210" s="32">
        <f t="shared" si="58"/>
        <v>0</v>
      </c>
      <c r="CF210" s="32">
        <f t="shared" si="59"/>
        <v>0</v>
      </c>
      <c r="CG210" s="32">
        <f t="shared" si="60"/>
        <v>0</v>
      </c>
      <c r="CH210" s="32">
        <f t="shared" si="61"/>
        <v>0</v>
      </c>
      <c r="CI210" s="32">
        <f t="shared" si="62"/>
        <v>0</v>
      </c>
      <c r="CJ210" s="32">
        <f t="shared" si="63"/>
        <v>0</v>
      </c>
    </row>
    <row r="211" spans="73:88">
      <c r="BU211" s="32">
        <f t="shared" si="48"/>
        <v>0</v>
      </c>
      <c r="BV211" s="32">
        <f t="shared" si="49"/>
        <v>0</v>
      </c>
      <c r="BW211" s="32">
        <f t="shared" si="50"/>
        <v>0</v>
      </c>
      <c r="BX211" s="32">
        <f t="shared" si="51"/>
        <v>0</v>
      </c>
      <c r="BY211" s="32">
        <f t="shared" si="52"/>
        <v>0</v>
      </c>
      <c r="BZ211" s="32">
        <f t="shared" si="53"/>
        <v>0</v>
      </c>
      <c r="CA211" s="32">
        <f t="shared" si="54"/>
        <v>0</v>
      </c>
      <c r="CB211" s="32">
        <f t="shared" si="55"/>
        <v>0</v>
      </c>
      <c r="CC211" s="32">
        <f t="shared" si="56"/>
        <v>0</v>
      </c>
      <c r="CD211" s="32">
        <f t="shared" si="57"/>
        <v>0</v>
      </c>
      <c r="CE211" s="32">
        <f t="shared" si="58"/>
        <v>0</v>
      </c>
      <c r="CF211" s="32">
        <f t="shared" si="59"/>
        <v>0</v>
      </c>
      <c r="CG211" s="32">
        <f t="shared" si="60"/>
        <v>0</v>
      </c>
      <c r="CH211" s="32">
        <f t="shared" si="61"/>
        <v>0</v>
      </c>
      <c r="CI211" s="32">
        <f t="shared" si="62"/>
        <v>0</v>
      </c>
      <c r="CJ211" s="32">
        <f t="shared" si="63"/>
        <v>0</v>
      </c>
    </row>
    <row r="212" spans="73:88">
      <c r="BU212" s="32">
        <f t="shared" si="48"/>
        <v>0</v>
      </c>
      <c r="BV212" s="32">
        <f t="shared" si="49"/>
        <v>0</v>
      </c>
      <c r="BW212" s="32">
        <f t="shared" si="50"/>
        <v>0</v>
      </c>
      <c r="BX212" s="32">
        <f t="shared" si="51"/>
        <v>0</v>
      </c>
      <c r="BY212" s="32">
        <f t="shared" si="52"/>
        <v>0</v>
      </c>
      <c r="BZ212" s="32">
        <f t="shared" si="53"/>
        <v>0</v>
      </c>
      <c r="CA212" s="32">
        <f t="shared" si="54"/>
        <v>0</v>
      </c>
      <c r="CB212" s="32">
        <f t="shared" si="55"/>
        <v>0</v>
      </c>
      <c r="CC212" s="32">
        <f t="shared" si="56"/>
        <v>0</v>
      </c>
      <c r="CD212" s="32">
        <f t="shared" si="57"/>
        <v>0</v>
      </c>
      <c r="CE212" s="32">
        <f t="shared" si="58"/>
        <v>0</v>
      </c>
      <c r="CF212" s="32">
        <f t="shared" si="59"/>
        <v>0</v>
      </c>
      <c r="CG212" s="32">
        <f t="shared" si="60"/>
        <v>0</v>
      </c>
      <c r="CH212" s="32">
        <f t="shared" si="61"/>
        <v>0</v>
      </c>
      <c r="CI212" s="32">
        <f t="shared" si="62"/>
        <v>0</v>
      </c>
      <c r="CJ212" s="32">
        <f t="shared" si="63"/>
        <v>0</v>
      </c>
    </row>
    <row r="213" spans="73:88">
      <c r="BU213" s="32">
        <f t="shared" si="48"/>
        <v>0</v>
      </c>
      <c r="BV213" s="32">
        <f t="shared" si="49"/>
        <v>0</v>
      </c>
      <c r="BW213" s="32">
        <f t="shared" si="50"/>
        <v>0</v>
      </c>
      <c r="BX213" s="32">
        <f t="shared" si="51"/>
        <v>0</v>
      </c>
      <c r="BY213" s="32">
        <f t="shared" si="52"/>
        <v>0</v>
      </c>
      <c r="BZ213" s="32">
        <f t="shared" si="53"/>
        <v>0</v>
      </c>
      <c r="CA213" s="32">
        <f t="shared" si="54"/>
        <v>0</v>
      </c>
      <c r="CB213" s="32">
        <f t="shared" si="55"/>
        <v>0</v>
      </c>
      <c r="CC213" s="32">
        <f t="shared" si="56"/>
        <v>0</v>
      </c>
      <c r="CD213" s="32">
        <f t="shared" si="57"/>
        <v>0</v>
      </c>
      <c r="CE213" s="32">
        <f t="shared" si="58"/>
        <v>0</v>
      </c>
      <c r="CF213" s="32">
        <f t="shared" si="59"/>
        <v>0</v>
      </c>
      <c r="CG213" s="32">
        <f t="shared" si="60"/>
        <v>0</v>
      </c>
      <c r="CH213" s="32">
        <f t="shared" si="61"/>
        <v>0</v>
      </c>
      <c r="CI213" s="32">
        <f t="shared" si="62"/>
        <v>0</v>
      </c>
      <c r="CJ213" s="32">
        <f t="shared" si="63"/>
        <v>0</v>
      </c>
    </row>
    <row r="214" spans="73:88">
      <c r="BU214" s="32">
        <f t="shared" si="48"/>
        <v>0</v>
      </c>
      <c r="BV214" s="32">
        <f t="shared" si="49"/>
        <v>0</v>
      </c>
      <c r="BW214" s="32">
        <f t="shared" si="50"/>
        <v>0</v>
      </c>
      <c r="BX214" s="32">
        <f t="shared" si="51"/>
        <v>0</v>
      </c>
      <c r="BY214" s="32">
        <f t="shared" si="52"/>
        <v>0</v>
      </c>
      <c r="BZ214" s="32">
        <f t="shared" si="53"/>
        <v>0</v>
      </c>
      <c r="CA214" s="32">
        <f t="shared" si="54"/>
        <v>0</v>
      </c>
      <c r="CB214" s="32">
        <f t="shared" si="55"/>
        <v>0</v>
      </c>
      <c r="CC214" s="32">
        <f t="shared" si="56"/>
        <v>0</v>
      </c>
      <c r="CD214" s="32">
        <f t="shared" si="57"/>
        <v>0</v>
      </c>
      <c r="CE214" s="32">
        <f t="shared" si="58"/>
        <v>0</v>
      </c>
      <c r="CF214" s="32">
        <f t="shared" si="59"/>
        <v>0</v>
      </c>
      <c r="CG214" s="32">
        <f t="shared" si="60"/>
        <v>0</v>
      </c>
      <c r="CH214" s="32">
        <f t="shared" si="61"/>
        <v>0</v>
      </c>
      <c r="CI214" s="32">
        <f t="shared" si="62"/>
        <v>0</v>
      </c>
      <c r="CJ214" s="32">
        <f t="shared" si="63"/>
        <v>0</v>
      </c>
    </row>
    <row r="215" spans="73:88">
      <c r="BU215" s="32">
        <f t="shared" si="48"/>
        <v>0</v>
      </c>
      <c r="BV215" s="32">
        <f t="shared" si="49"/>
        <v>0</v>
      </c>
      <c r="BW215" s="32">
        <f t="shared" si="50"/>
        <v>0</v>
      </c>
      <c r="BX215" s="32">
        <f t="shared" si="51"/>
        <v>0</v>
      </c>
      <c r="BY215" s="32">
        <f t="shared" si="52"/>
        <v>0</v>
      </c>
      <c r="BZ215" s="32">
        <f t="shared" si="53"/>
        <v>0</v>
      </c>
      <c r="CA215" s="32">
        <f t="shared" si="54"/>
        <v>0</v>
      </c>
      <c r="CB215" s="32">
        <f t="shared" si="55"/>
        <v>0</v>
      </c>
      <c r="CC215" s="32">
        <f t="shared" si="56"/>
        <v>0</v>
      </c>
      <c r="CD215" s="32">
        <f t="shared" si="57"/>
        <v>0</v>
      </c>
      <c r="CE215" s="32">
        <f t="shared" si="58"/>
        <v>0</v>
      </c>
      <c r="CF215" s="32">
        <f t="shared" si="59"/>
        <v>0</v>
      </c>
      <c r="CG215" s="32">
        <f t="shared" si="60"/>
        <v>0</v>
      </c>
      <c r="CH215" s="32">
        <f t="shared" si="61"/>
        <v>0</v>
      </c>
      <c r="CI215" s="32">
        <f t="shared" si="62"/>
        <v>0</v>
      </c>
      <c r="CJ215" s="32">
        <f t="shared" si="63"/>
        <v>0</v>
      </c>
    </row>
    <row r="216" spans="73:88">
      <c r="BU216" s="32">
        <f t="shared" si="48"/>
        <v>0</v>
      </c>
      <c r="BV216" s="32">
        <f t="shared" si="49"/>
        <v>0</v>
      </c>
      <c r="BW216" s="32">
        <f t="shared" si="50"/>
        <v>0</v>
      </c>
      <c r="BX216" s="32">
        <f t="shared" si="51"/>
        <v>0</v>
      </c>
      <c r="BY216" s="32">
        <f t="shared" si="52"/>
        <v>0</v>
      </c>
      <c r="BZ216" s="32">
        <f t="shared" si="53"/>
        <v>0</v>
      </c>
      <c r="CA216" s="32">
        <f t="shared" si="54"/>
        <v>0</v>
      </c>
      <c r="CB216" s="32">
        <f t="shared" si="55"/>
        <v>0</v>
      </c>
      <c r="CC216" s="32">
        <f t="shared" si="56"/>
        <v>0</v>
      </c>
      <c r="CD216" s="32">
        <f t="shared" si="57"/>
        <v>0</v>
      </c>
      <c r="CE216" s="32">
        <f t="shared" si="58"/>
        <v>0</v>
      </c>
      <c r="CF216" s="32">
        <f t="shared" si="59"/>
        <v>0</v>
      </c>
      <c r="CG216" s="32">
        <f t="shared" si="60"/>
        <v>0</v>
      </c>
      <c r="CH216" s="32">
        <f t="shared" si="61"/>
        <v>0</v>
      </c>
      <c r="CI216" s="32">
        <f t="shared" si="62"/>
        <v>0</v>
      </c>
      <c r="CJ216" s="32">
        <f t="shared" si="63"/>
        <v>0</v>
      </c>
    </row>
    <row r="217" spans="73:88">
      <c r="BU217" s="32">
        <f t="shared" si="48"/>
        <v>0</v>
      </c>
      <c r="BV217" s="32">
        <f t="shared" si="49"/>
        <v>0</v>
      </c>
      <c r="BW217" s="32">
        <f t="shared" si="50"/>
        <v>0</v>
      </c>
      <c r="BX217" s="32">
        <f t="shared" si="51"/>
        <v>0</v>
      </c>
      <c r="BY217" s="32">
        <f t="shared" si="52"/>
        <v>0</v>
      </c>
      <c r="BZ217" s="32">
        <f t="shared" si="53"/>
        <v>0</v>
      </c>
      <c r="CA217" s="32">
        <f t="shared" si="54"/>
        <v>0</v>
      </c>
      <c r="CB217" s="32">
        <f t="shared" si="55"/>
        <v>0</v>
      </c>
      <c r="CC217" s="32">
        <f t="shared" si="56"/>
        <v>0</v>
      </c>
      <c r="CD217" s="32">
        <f t="shared" si="57"/>
        <v>0</v>
      </c>
      <c r="CE217" s="32">
        <f t="shared" si="58"/>
        <v>0</v>
      </c>
      <c r="CF217" s="32">
        <f t="shared" si="59"/>
        <v>0</v>
      </c>
      <c r="CG217" s="32">
        <f t="shared" si="60"/>
        <v>0</v>
      </c>
      <c r="CH217" s="32">
        <f t="shared" si="61"/>
        <v>0</v>
      </c>
      <c r="CI217" s="32">
        <f t="shared" si="62"/>
        <v>0</v>
      </c>
      <c r="CJ217" s="32">
        <f t="shared" si="63"/>
        <v>0</v>
      </c>
    </row>
    <row r="218" spans="73:88">
      <c r="BU218" s="32">
        <f t="shared" si="48"/>
        <v>0</v>
      </c>
      <c r="BV218" s="32">
        <f t="shared" si="49"/>
        <v>0</v>
      </c>
      <c r="BW218" s="32">
        <f t="shared" si="50"/>
        <v>0</v>
      </c>
      <c r="BX218" s="32">
        <f t="shared" si="51"/>
        <v>0</v>
      </c>
      <c r="BY218" s="32">
        <f t="shared" si="52"/>
        <v>0</v>
      </c>
      <c r="BZ218" s="32">
        <f t="shared" si="53"/>
        <v>0</v>
      </c>
      <c r="CA218" s="32">
        <f t="shared" si="54"/>
        <v>0</v>
      </c>
      <c r="CB218" s="32">
        <f t="shared" si="55"/>
        <v>0</v>
      </c>
      <c r="CC218" s="32">
        <f t="shared" si="56"/>
        <v>0</v>
      </c>
      <c r="CD218" s="32">
        <f t="shared" si="57"/>
        <v>0</v>
      </c>
      <c r="CE218" s="32">
        <f t="shared" si="58"/>
        <v>0</v>
      </c>
      <c r="CF218" s="32">
        <f t="shared" si="59"/>
        <v>0</v>
      </c>
      <c r="CG218" s="32">
        <f t="shared" si="60"/>
        <v>0</v>
      </c>
      <c r="CH218" s="32">
        <f t="shared" si="61"/>
        <v>0</v>
      </c>
      <c r="CI218" s="32">
        <f t="shared" si="62"/>
        <v>0</v>
      </c>
      <c r="CJ218" s="32">
        <f t="shared" si="63"/>
        <v>0</v>
      </c>
    </row>
    <row r="219" spans="73:88">
      <c r="BU219" s="32">
        <f t="shared" si="48"/>
        <v>0</v>
      </c>
      <c r="BV219" s="32">
        <f t="shared" si="49"/>
        <v>0</v>
      </c>
      <c r="BW219" s="32">
        <f t="shared" si="50"/>
        <v>0</v>
      </c>
      <c r="BX219" s="32">
        <f t="shared" si="51"/>
        <v>0</v>
      </c>
      <c r="BY219" s="32">
        <f t="shared" si="52"/>
        <v>0</v>
      </c>
      <c r="BZ219" s="32">
        <f t="shared" si="53"/>
        <v>0</v>
      </c>
      <c r="CA219" s="32">
        <f t="shared" si="54"/>
        <v>0</v>
      </c>
      <c r="CB219" s="32">
        <f t="shared" si="55"/>
        <v>0</v>
      </c>
      <c r="CC219" s="32">
        <f t="shared" si="56"/>
        <v>0</v>
      </c>
      <c r="CD219" s="32">
        <f t="shared" si="57"/>
        <v>0</v>
      </c>
      <c r="CE219" s="32">
        <f t="shared" si="58"/>
        <v>0</v>
      </c>
      <c r="CF219" s="32">
        <f t="shared" si="59"/>
        <v>0</v>
      </c>
      <c r="CG219" s="32">
        <f t="shared" si="60"/>
        <v>0</v>
      </c>
      <c r="CH219" s="32">
        <f t="shared" si="61"/>
        <v>0</v>
      </c>
      <c r="CI219" s="32">
        <f t="shared" si="62"/>
        <v>0</v>
      </c>
      <c r="CJ219" s="32">
        <f t="shared" si="63"/>
        <v>0</v>
      </c>
    </row>
    <row r="220" spans="73:88">
      <c r="BU220" s="32">
        <f t="shared" si="48"/>
        <v>0</v>
      </c>
      <c r="BV220" s="32">
        <f t="shared" si="49"/>
        <v>0</v>
      </c>
      <c r="BW220" s="32">
        <f t="shared" si="50"/>
        <v>0</v>
      </c>
      <c r="BX220" s="32">
        <f t="shared" si="51"/>
        <v>0</v>
      </c>
      <c r="BY220" s="32">
        <f t="shared" si="52"/>
        <v>0</v>
      </c>
      <c r="BZ220" s="32">
        <f t="shared" si="53"/>
        <v>0</v>
      </c>
      <c r="CA220" s="32">
        <f t="shared" si="54"/>
        <v>0</v>
      </c>
      <c r="CB220" s="32">
        <f t="shared" si="55"/>
        <v>0</v>
      </c>
      <c r="CC220" s="32">
        <f t="shared" si="56"/>
        <v>0</v>
      </c>
      <c r="CD220" s="32">
        <f t="shared" si="57"/>
        <v>0</v>
      </c>
      <c r="CE220" s="32">
        <f t="shared" si="58"/>
        <v>0</v>
      </c>
      <c r="CF220" s="32">
        <f t="shared" si="59"/>
        <v>0</v>
      </c>
      <c r="CG220" s="32">
        <f t="shared" si="60"/>
        <v>0</v>
      </c>
      <c r="CH220" s="32">
        <f t="shared" si="61"/>
        <v>0</v>
      </c>
      <c r="CI220" s="32">
        <f t="shared" si="62"/>
        <v>0</v>
      </c>
      <c r="CJ220" s="32">
        <f t="shared" si="63"/>
        <v>0</v>
      </c>
    </row>
    <row r="221" spans="73:88">
      <c r="BU221" s="32">
        <f t="shared" si="48"/>
        <v>0</v>
      </c>
      <c r="BV221" s="32">
        <f t="shared" si="49"/>
        <v>0</v>
      </c>
      <c r="BW221" s="32">
        <f t="shared" si="50"/>
        <v>0</v>
      </c>
      <c r="BX221" s="32">
        <f t="shared" si="51"/>
        <v>0</v>
      </c>
      <c r="BY221" s="32">
        <f t="shared" si="52"/>
        <v>0</v>
      </c>
      <c r="BZ221" s="32">
        <f t="shared" si="53"/>
        <v>0</v>
      </c>
      <c r="CA221" s="32">
        <f t="shared" si="54"/>
        <v>0</v>
      </c>
      <c r="CB221" s="32">
        <f t="shared" si="55"/>
        <v>0</v>
      </c>
      <c r="CC221" s="32">
        <f t="shared" si="56"/>
        <v>0</v>
      </c>
      <c r="CD221" s="32">
        <f t="shared" si="57"/>
        <v>0</v>
      </c>
      <c r="CE221" s="32">
        <f t="shared" si="58"/>
        <v>0</v>
      </c>
      <c r="CF221" s="32">
        <f t="shared" si="59"/>
        <v>0</v>
      </c>
      <c r="CG221" s="32">
        <f t="shared" si="60"/>
        <v>0</v>
      </c>
      <c r="CH221" s="32">
        <f t="shared" si="61"/>
        <v>0</v>
      </c>
      <c r="CI221" s="32">
        <f t="shared" si="62"/>
        <v>0</v>
      </c>
      <c r="CJ221" s="32">
        <f t="shared" si="63"/>
        <v>0</v>
      </c>
    </row>
    <row r="222" spans="73:88">
      <c r="BU222" s="32">
        <f t="shared" si="48"/>
        <v>0</v>
      </c>
      <c r="BV222" s="32">
        <f t="shared" si="49"/>
        <v>0</v>
      </c>
      <c r="BW222" s="32">
        <f t="shared" si="50"/>
        <v>0</v>
      </c>
      <c r="BX222" s="32">
        <f t="shared" si="51"/>
        <v>0</v>
      </c>
      <c r="BY222" s="32">
        <f t="shared" si="52"/>
        <v>0</v>
      </c>
      <c r="BZ222" s="32">
        <f t="shared" si="53"/>
        <v>0</v>
      </c>
      <c r="CA222" s="32">
        <f t="shared" si="54"/>
        <v>0</v>
      </c>
      <c r="CB222" s="32">
        <f t="shared" si="55"/>
        <v>0</v>
      </c>
      <c r="CC222" s="32">
        <f t="shared" si="56"/>
        <v>0</v>
      </c>
      <c r="CD222" s="32">
        <f t="shared" si="57"/>
        <v>0</v>
      </c>
      <c r="CE222" s="32">
        <f t="shared" si="58"/>
        <v>0</v>
      </c>
      <c r="CF222" s="32">
        <f t="shared" si="59"/>
        <v>0</v>
      </c>
      <c r="CG222" s="32">
        <f t="shared" si="60"/>
        <v>0</v>
      </c>
      <c r="CH222" s="32">
        <f t="shared" si="61"/>
        <v>0</v>
      </c>
      <c r="CI222" s="32">
        <f t="shared" si="62"/>
        <v>0</v>
      </c>
      <c r="CJ222" s="32">
        <f t="shared" si="63"/>
        <v>0</v>
      </c>
    </row>
    <row r="223" spans="73:88">
      <c r="BU223" s="32">
        <f t="shared" si="48"/>
        <v>0</v>
      </c>
      <c r="BV223" s="32">
        <f t="shared" si="49"/>
        <v>0</v>
      </c>
      <c r="BW223" s="32">
        <f t="shared" si="50"/>
        <v>0</v>
      </c>
      <c r="BX223" s="32">
        <f t="shared" si="51"/>
        <v>0</v>
      </c>
      <c r="BY223" s="32">
        <f t="shared" si="52"/>
        <v>0</v>
      </c>
      <c r="BZ223" s="32">
        <f t="shared" si="53"/>
        <v>0</v>
      </c>
      <c r="CA223" s="32">
        <f t="shared" si="54"/>
        <v>0</v>
      </c>
      <c r="CB223" s="32">
        <f t="shared" si="55"/>
        <v>0</v>
      </c>
      <c r="CC223" s="32">
        <f t="shared" si="56"/>
        <v>0</v>
      </c>
      <c r="CD223" s="32">
        <f t="shared" si="57"/>
        <v>0</v>
      </c>
      <c r="CE223" s="32">
        <f t="shared" si="58"/>
        <v>0</v>
      </c>
      <c r="CF223" s="32">
        <f t="shared" si="59"/>
        <v>0</v>
      </c>
      <c r="CG223" s="32">
        <f t="shared" si="60"/>
        <v>0</v>
      </c>
      <c r="CH223" s="32">
        <f t="shared" si="61"/>
        <v>0</v>
      </c>
      <c r="CI223" s="32">
        <f t="shared" si="62"/>
        <v>0</v>
      </c>
      <c r="CJ223" s="32">
        <f t="shared" si="63"/>
        <v>0</v>
      </c>
    </row>
    <row r="224" spans="73:88">
      <c r="BU224" s="32">
        <f t="shared" si="48"/>
        <v>0</v>
      </c>
      <c r="BV224" s="32">
        <f t="shared" si="49"/>
        <v>0</v>
      </c>
      <c r="BW224" s="32">
        <f t="shared" si="50"/>
        <v>0</v>
      </c>
      <c r="BX224" s="32">
        <f t="shared" si="51"/>
        <v>0</v>
      </c>
      <c r="BY224" s="32">
        <f t="shared" si="52"/>
        <v>0</v>
      </c>
      <c r="BZ224" s="32">
        <f t="shared" si="53"/>
        <v>0</v>
      </c>
      <c r="CA224" s="32">
        <f t="shared" si="54"/>
        <v>0</v>
      </c>
      <c r="CB224" s="32">
        <f t="shared" si="55"/>
        <v>0</v>
      </c>
      <c r="CC224" s="32">
        <f t="shared" si="56"/>
        <v>0</v>
      </c>
      <c r="CD224" s="32">
        <f t="shared" si="57"/>
        <v>0</v>
      </c>
      <c r="CE224" s="32">
        <f t="shared" si="58"/>
        <v>0</v>
      </c>
      <c r="CF224" s="32">
        <f t="shared" si="59"/>
        <v>0</v>
      </c>
      <c r="CG224" s="32">
        <f t="shared" si="60"/>
        <v>0</v>
      </c>
      <c r="CH224" s="32">
        <f t="shared" si="61"/>
        <v>0</v>
      </c>
      <c r="CI224" s="32">
        <f t="shared" si="62"/>
        <v>0</v>
      </c>
      <c r="CJ224" s="32">
        <f t="shared" si="63"/>
        <v>0</v>
      </c>
    </row>
    <row r="225" spans="73:88">
      <c r="BU225" s="32">
        <f t="shared" si="48"/>
        <v>0</v>
      </c>
      <c r="BV225" s="32">
        <f t="shared" si="49"/>
        <v>0</v>
      </c>
      <c r="BW225" s="32">
        <f t="shared" si="50"/>
        <v>0</v>
      </c>
      <c r="BX225" s="32">
        <f t="shared" si="51"/>
        <v>0</v>
      </c>
      <c r="BY225" s="32">
        <f t="shared" si="52"/>
        <v>0</v>
      </c>
      <c r="BZ225" s="32">
        <f t="shared" si="53"/>
        <v>0</v>
      </c>
      <c r="CA225" s="32">
        <f t="shared" si="54"/>
        <v>0</v>
      </c>
      <c r="CB225" s="32">
        <f t="shared" si="55"/>
        <v>0</v>
      </c>
      <c r="CC225" s="32">
        <f t="shared" si="56"/>
        <v>0</v>
      </c>
      <c r="CD225" s="32">
        <f t="shared" si="57"/>
        <v>0</v>
      </c>
      <c r="CE225" s="32">
        <f t="shared" si="58"/>
        <v>0</v>
      </c>
      <c r="CF225" s="32">
        <f t="shared" si="59"/>
        <v>0</v>
      </c>
      <c r="CG225" s="32">
        <f t="shared" si="60"/>
        <v>0</v>
      </c>
      <c r="CH225" s="32">
        <f t="shared" si="61"/>
        <v>0</v>
      </c>
      <c r="CI225" s="32">
        <f t="shared" si="62"/>
        <v>0</v>
      </c>
      <c r="CJ225" s="32">
        <f t="shared" si="63"/>
        <v>0</v>
      </c>
    </row>
    <row r="226" spans="73:88">
      <c r="BU226" s="32">
        <f t="shared" si="48"/>
        <v>0</v>
      </c>
      <c r="BV226" s="32">
        <f t="shared" si="49"/>
        <v>0</v>
      </c>
      <c r="BW226" s="32">
        <f t="shared" si="50"/>
        <v>0</v>
      </c>
      <c r="BX226" s="32">
        <f t="shared" si="51"/>
        <v>0</v>
      </c>
      <c r="BY226" s="32">
        <f t="shared" si="52"/>
        <v>0</v>
      </c>
      <c r="BZ226" s="32">
        <f t="shared" si="53"/>
        <v>0</v>
      </c>
      <c r="CA226" s="32">
        <f t="shared" si="54"/>
        <v>0</v>
      </c>
      <c r="CB226" s="32">
        <f t="shared" si="55"/>
        <v>0</v>
      </c>
      <c r="CC226" s="32">
        <f t="shared" si="56"/>
        <v>0</v>
      </c>
      <c r="CD226" s="32">
        <f t="shared" si="57"/>
        <v>0</v>
      </c>
      <c r="CE226" s="32">
        <f t="shared" si="58"/>
        <v>0</v>
      </c>
      <c r="CF226" s="32">
        <f t="shared" si="59"/>
        <v>0</v>
      </c>
      <c r="CG226" s="32">
        <f t="shared" si="60"/>
        <v>0</v>
      </c>
      <c r="CH226" s="32">
        <f t="shared" si="61"/>
        <v>0</v>
      </c>
      <c r="CI226" s="32">
        <f t="shared" si="62"/>
        <v>0</v>
      </c>
      <c r="CJ226" s="32">
        <f t="shared" si="63"/>
        <v>0</v>
      </c>
    </row>
    <row r="227" spans="73:88">
      <c r="BU227" s="32">
        <f t="shared" si="48"/>
        <v>0</v>
      </c>
      <c r="BV227" s="32">
        <f t="shared" si="49"/>
        <v>0</v>
      </c>
      <c r="BW227" s="32">
        <f t="shared" si="50"/>
        <v>0</v>
      </c>
      <c r="BX227" s="32">
        <f t="shared" si="51"/>
        <v>0</v>
      </c>
      <c r="BY227" s="32">
        <f t="shared" si="52"/>
        <v>0</v>
      </c>
      <c r="BZ227" s="32">
        <f t="shared" si="53"/>
        <v>0</v>
      </c>
      <c r="CA227" s="32">
        <f t="shared" si="54"/>
        <v>0</v>
      </c>
      <c r="CB227" s="32">
        <f t="shared" si="55"/>
        <v>0</v>
      </c>
      <c r="CC227" s="32">
        <f t="shared" si="56"/>
        <v>0</v>
      </c>
      <c r="CD227" s="32">
        <f t="shared" si="57"/>
        <v>0</v>
      </c>
      <c r="CE227" s="32">
        <f t="shared" si="58"/>
        <v>0</v>
      </c>
      <c r="CF227" s="32">
        <f t="shared" si="59"/>
        <v>0</v>
      </c>
      <c r="CG227" s="32">
        <f t="shared" si="60"/>
        <v>0</v>
      </c>
      <c r="CH227" s="32">
        <f t="shared" si="61"/>
        <v>0</v>
      </c>
      <c r="CI227" s="32">
        <f t="shared" si="62"/>
        <v>0</v>
      </c>
      <c r="CJ227" s="32">
        <f t="shared" si="63"/>
        <v>0</v>
      </c>
    </row>
    <row r="228" spans="73:88">
      <c r="BU228" s="32">
        <f t="shared" si="48"/>
        <v>0</v>
      </c>
      <c r="BV228" s="32">
        <f t="shared" si="49"/>
        <v>0</v>
      </c>
      <c r="BW228" s="32">
        <f t="shared" si="50"/>
        <v>0</v>
      </c>
      <c r="BX228" s="32">
        <f t="shared" si="51"/>
        <v>0</v>
      </c>
      <c r="BY228" s="32">
        <f t="shared" si="52"/>
        <v>0</v>
      </c>
      <c r="BZ228" s="32">
        <f t="shared" si="53"/>
        <v>0</v>
      </c>
      <c r="CA228" s="32">
        <f t="shared" si="54"/>
        <v>0</v>
      </c>
      <c r="CB228" s="32">
        <f t="shared" si="55"/>
        <v>0</v>
      </c>
      <c r="CC228" s="32">
        <f t="shared" si="56"/>
        <v>0</v>
      </c>
      <c r="CD228" s="32">
        <f t="shared" si="57"/>
        <v>0</v>
      </c>
      <c r="CE228" s="32">
        <f t="shared" si="58"/>
        <v>0</v>
      </c>
      <c r="CF228" s="32">
        <f t="shared" si="59"/>
        <v>0</v>
      </c>
      <c r="CG228" s="32">
        <f t="shared" si="60"/>
        <v>0</v>
      </c>
      <c r="CH228" s="32">
        <f t="shared" si="61"/>
        <v>0</v>
      </c>
      <c r="CI228" s="32">
        <f t="shared" si="62"/>
        <v>0</v>
      </c>
      <c r="CJ228" s="32">
        <f t="shared" si="63"/>
        <v>0</v>
      </c>
    </row>
    <row r="229" spans="73:88">
      <c r="BU229" s="32">
        <f t="shared" si="48"/>
        <v>0</v>
      </c>
      <c r="BV229" s="32">
        <f t="shared" si="49"/>
        <v>0</v>
      </c>
      <c r="BW229" s="32">
        <f t="shared" si="50"/>
        <v>0</v>
      </c>
      <c r="BX229" s="32">
        <f t="shared" si="51"/>
        <v>0</v>
      </c>
      <c r="BY229" s="32">
        <f t="shared" si="52"/>
        <v>0</v>
      </c>
      <c r="BZ229" s="32">
        <f t="shared" si="53"/>
        <v>0</v>
      </c>
      <c r="CA229" s="32">
        <f t="shared" si="54"/>
        <v>0</v>
      </c>
      <c r="CB229" s="32">
        <f t="shared" si="55"/>
        <v>0</v>
      </c>
      <c r="CC229" s="32">
        <f t="shared" si="56"/>
        <v>0</v>
      </c>
      <c r="CD229" s="32">
        <f t="shared" si="57"/>
        <v>0</v>
      </c>
      <c r="CE229" s="32">
        <f t="shared" si="58"/>
        <v>0</v>
      </c>
      <c r="CF229" s="32">
        <f t="shared" si="59"/>
        <v>0</v>
      </c>
      <c r="CG229" s="32">
        <f t="shared" si="60"/>
        <v>0</v>
      </c>
      <c r="CH229" s="32">
        <f t="shared" si="61"/>
        <v>0</v>
      </c>
      <c r="CI229" s="32">
        <f t="shared" si="62"/>
        <v>0</v>
      </c>
      <c r="CJ229" s="32">
        <f t="shared" si="63"/>
        <v>0</v>
      </c>
    </row>
    <row r="230" spans="73:88">
      <c r="BU230" s="32">
        <f t="shared" si="48"/>
        <v>0</v>
      </c>
      <c r="BV230" s="32">
        <f t="shared" si="49"/>
        <v>0</v>
      </c>
      <c r="BW230" s="32">
        <f t="shared" si="50"/>
        <v>0</v>
      </c>
      <c r="BX230" s="32">
        <f t="shared" si="51"/>
        <v>0</v>
      </c>
      <c r="BY230" s="32">
        <f t="shared" si="52"/>
        <v>0</v>
      </c>
      <c r="BZ230" s="32">
        <f t="shared" si="53"/>
        <v>0</v>
      </c>
      <c r="CA230" s="32">
        <f t="shared" si="54"/>
        <v>0</v>
      </c>
      <c r="CB230" s="32">
        <f t="shared" si="55"/>
        <v>0</v>
      </c>
      <c r="CC230" s="32">
        <f t="shared" si="56"/>
        <v>0</v>
      </c>
      <c r="CD230" s="32">
        <f t="shared" si="57"/>
        <v>0</v>
      </c>
      <c r="CE230" s="32">
        <f t="shared" si="58"/>
        <v>0</v>
      </c>
      <c r="CF230" s="32">
        <f t="shared" si="59"/>
        <v>0</v>
      </c>
      <c r="CG230" s="32">
        <f t="shared" si="60"/>
        <v>0</v>
      </c>
      <c r="CH230" s="32">
        <f t="shared" si="61"/>
        <v>0</v>
      </c>
      <c r="CI230" s="32">
        <f t="shared" si="62"/>
        <v>0</v>
      </c>
      <c r="CJ230" s="32">
        <f t="shared" si="63"/>
        <v>0</v>
      </c>
    </row>
    <row r="231" spans="73:88">
      <c r="BU231" s="32">
        <f t="shared" si="48"/>
        <v>0</v>
      </c>
      <c r="BV231" s="32">
        <f t="shared" si="49"/>
        <v>0</v>
      </c>
      <c r="BW231" s="32">
        <f t="shared" si="50"/>
        <v>0</v>
      </c>
      <c r="BX231" s="32">
        <f t="shared" si="51"/>
        <v>0</v>
      </c>
      <c r="BY231" s="32">
        <f t="shared" si="52"/>
        <v>0</v>
      </c>
      <c r="BZ231" s="32">
        <f t="shared" si="53"/>
        <v>0</v>
      </c>
      <c r="CA231" s="32">
        <f t="shared" si="54"/>
        <v>0</v>
      </c>
      <c r="CB231" s="32">
        <f t="shared" si="55"/>
        <v>0</v>
      </c>
      <c r="CC231" s="32">
        <f t="shared" si="56"/>
        <v>0</v>
      </c>
      <c r="CD231" s="32">
        <f t="shared" si="57"/>
        <v>0</v>
      </c>
      <c r="CE231" s="32">
        <f t="shared" si="58"/>
        <v>0</v>
      </c>
      <c r="CF231" s="32">
        <f t="shared" si="59"/>
        <v>0</v>
      </c>
      <c r="CG231" s="32">
        <f t="shared" si="60"/>
        <v>0</v>
      </c>
      <c r="CH231" s="32">
        <f t="shared" si="61"/>
        <v>0</v>
      </c>
      <c r="CI231" s="32">
        <f t="shared" si="62"/>
        <v>0</v>
      </c>
      <c r="CJ231" s="32">
        <f t="shared" si="63"/>
        <v>0</v>
      </c>
    </row>
    <row r="232" spans="73:88">
      <c r="BU232" s="32">
        <f t="shared" si="48"/>
        <v>0</v>
      </c>
      <c r="BV232" s="32">
        <f t="shared" si="49"/>
        <v>0</v>
      </c>
      <c r="BW232" s="32">
        <f t="shared" si="50"/>
        <v>0</v>
      </c>
      <c r="BX232" s="32">
        <f t="shared" si="51"/>
        <v>0</v>
      </c>
      <c r="BY232" s="32">
        <f t="shared" si="52"/>
        <v>0</v>
      </c>
      <c r="BZ232" s="32">
        <f t="shared" si="53"/>
        <v>0</v>
      </c>
      <c r="CA232" s="32">
        <f t="shared" si="54"/>
        <v>0</v>
      </c>
      <c r="CB232" s="32">
        <f t="shared" si="55"/>
        <v>0</v>
      </c>
      <c r="CC232" s="32">
        <f t="shared" si="56"/>
        <v>0</v>
      </c>
      <c r="CD232" s="32">
        <f t="shared" si="57"/>
        <v>0</v>
      </c>
      <c r="CE232" s="32">
        <f t="shared" si="58"/>
        <v>0</v>
      </c>
      <c r="CF232" s="32">
        <f t="shared" si="59"/>
        <v>0</v>
      </c>
      <c r="CG232" s="32">
        <f t="shared" si="60"/>
        <v>0</v>
      </c>
      <c r="CH232" s="32">
        <f t="shared" si="61"/>
        <v>0</v>
      </c>
      <c r="CI232" s="32">
        <f t="shared" si="62"/>
        <v>0</v>
      </c>
      <c r="CJ232" s="32">
        <f t="shared" si="63"/>
        <v>0</v>
      </c>
    </row>
    <row r="233" spans="73:88">
      <c r="BU233" s="32">
        <f t="shared" si="48"/>
        <v>0</v>
      </c>
      <c r="BV233" s="32">
        <f t="shared" si="49"/>
        <v>0</v>
      </c>
      <c r="BW233" s="32">
        <f t="shared" si="50"/>
        <v>0</v>
      </c>
      <c r="BX233" s="32">
        <f t="shared" si="51"/>
        <v>0</v>
      </c>
      <c r="BY233" s="32">
        <f t="shared" si="52"/>
        <v>0</v>
      </c>
      <c r="BZ233" s="32">
        <f t="shared" si="53"/>
        <v>0</v>
      </c>
      <c r="CA233" s="32">
        <f t="shared" si="54"/>
        <v>0</v>
      </c>
      <c r="CB233" s="32">
        <f t="shared" si="55"/>
        <v>0</v>
      </c>
      <c r="CC233" s="32">
        <f t="shared" si="56"/>
        <v>0</v>
      </c>
      <c r="CD233" s="32">
        <f t="shared" si="57"/>
        <v>0</v>
      </c>
      <c r="CE233" s="32">
        <f t="shared" si="58"/>
        <v>0</v>
      </c>
      <c r="CF233" s="32">
        <f t="shared" si="59"/>
        <v>0</v>
      </c>
      <c r="CG233" s="32">
        <f t="shared" si="60"/>
        <v>0</v>
      </c>
      <c r="CH233" s="32">
        <f t="shared" si="61"/>
        <v>0</v>
      </c>
      <c r="CI233" s="32">
        <f t="shared" si="62"/>
        <v>0</v>
      </c>
      <c r="CJ233" s="32">
        <f t="shared" si="63"/>
        <v>0</v>
      </c>
    </row>
    <row r="234" spans="73:88">
      <c r="BU234" s="32">
        <f t="shared" si="48"/>
        <v>0</v>
      </c>
      <c r="BV234" s="32">
        <f t="shared" si="49"/>
        <v>0</v>
      </c>
      <c r="BW234" s="32">
        <f t="shared" si="50"/>
        <v>0</v>
      </c>
      <c r="BX234" s="32">
        <f t="shared" si="51"/>
        <v>0</v>
      </c>
      <c r="BY234" s="32">
        <f t="shared" si="52"/>
        <v>0</v>
      </c>
      <c r="BZ234" s="32">
        <f t="shared" si="53"/>
        <v>0</v>
      </c>
      <c r="CA234" s="32">
        <f t="shared" si="54"/>
        <v>0</v>
      </c>
      <c r="CB234" s="32">
        <f t="shared" si="55"/>
        <v>0</v>
      </c>
      <c r="CC234" s="32">
        <f t="shared" si="56"/>
        <v>0</v>
      </c>
      <c r="CD234" s="32">
        <f t="shared" si="57"/>
        <v>0</v>
      </c>
      <c r="CE234" s="32">
        <f t="shared" si="58"/>
        <v>0</v>
      </c>
      <c r="CF234" s="32">
        <f t="shared" si="59"/>
        <v>0</v>
      </c>
      <c r="CG234" s="32">
        <f t="shared" si="60"/>
        <v>0</v>
      </c>
      <c r="CH234" s="32">
        <f t="shared" si="61"/>
        <v>0</v>
      </c>
      <c r="CI234" s="32">
        <f t="shared" si="62"/>
        <v>0</v>
      </c>
      <c r="CJ234" s="32">
        <f t="shared" si="63"/>
        <v>0</v>
      </c>
    </row>
    <row r="235" spans="73:88">
      <c r="BU235" s="32">
        <f t="shared" si="48"/>
        <v>0</v>
      </c>
      <c r="BV235" s="32">
        <f t="shared" si="49"/>
        <v>0</v>
      </c>
      <c r="BW235" s="32">
        <f t="shared" si="50"/>
        <v>0</v>
      </c>
      <c r="BX235" s="32">
        <f t="shared" si="51"/>
        <v>0</v>
      </c>
      <c r="BY235" s="32">
        <f t="shared" si="52"/>
        <v>0</v>
      </c>
      <c r="BZ235" s="32">
        <f t="shared" si="53"/>
        <v>0</v>
      </c>
      <c r="CA235" s="32">
        <f t="shared" si="54"/>
        <v>0</v>
      </c>
      <c r="CB235" s="32">
        <f t="shared" si="55"/>
        <v>0</v>
      </c>
      <c r="CC235" s="32">
        <f t="shared" si="56"/>
        <v>0</v>
      </c>
      <c r="CD235" s="32">
        <f t="shared" si="57"/>
        <v>0</v>
      </c>
      <c r="CE235" s="32">
        <f t="shared" si="58"/>
        <v>0</v>
      </c>
      <c r="CF235" s="32">
        <f t="shared" si="59"/>
        <v>0</v>
      </c>
      <c r="CG235" s="32">
        <f t="shared" si="60"/>
        <v>0</v>
      </c>
      <c r="CH235" s="32">
        <f t="shared" si="61"/>
        <v>0</v>
      </c>
      <c r="CI235" s="32">
        <f t="shared" si="62"/>
        <v>0</v>
      </c>
      <c r="CJ235" s="32">
        <f t="shared" si="63"/>
        <v>0</v>
      </c>
    </row>
    <row r="236" spans="73:88">
      <c r="BU236" s="32">
        <f t="shared" si="48"/>
        <v>0</v>
      </c>
      <c r="BV236" s="32">
        <f t="shared" si="49"/>
        <v>0</v>
      </c>
      <c r="BW236" s="32">
        <f t="shared" si="50"/>
        <v>0</v>
      </c>
      <c r="BX236" s="32">
        <f t="shared" si="51"/>
        <v>0</v>
      </c>
      <c r="BY236" s="32">
        <f t="shared" si="52"/>
        <v>0</v>
      </c>
      <c r="BZ236" s="32">
        <f t="shared" si="53"/>
        <v>0</v>
      </c>
      <c r="CA236" s="32">
        <f t="shared" si="54"/>
        <v>0</v>
      </c>
      <c r="CB236" s="32">
        <f t="shared" si="55"/>
        <v>0</v>
      </c>
      <c r="CC236" s="32">
        <f t="shared" si="56"/>
        <v>0</v>
      </c>
      <c r="CD236" s="32">
        <f t="shared" si="57"/>
        <v>0</v>
      </c>
      <c r="CE236" s="32">
        <f t="shared" si="58"/>
        <v>0</v>
      </c>
      <c r="CF236" s="32">
        <f t="shared" si="59"/>
        <v>0</v>
      </c>
      <c r="CG236" s="32">
        <f t="shared" si="60"/>
        <v>0</v>
      </c>
      <c r="CH236" s="32">
        <f t="shared" si="61"/>
        <v>0</v>
      </c>
      <c r="CI236" s="32">
        <f t="shared" si="62"/>
        <v>0</v>
      </c>
      <c r="CJ236" s="32">
        <f t="shared" si="63"/>
        <v>0</v>
      </c>
    </row>
    <row r="237" spans="73:88">
      <c r="BU237" s="32">
        <f t="shared" si="48"/>
        <v>0</v>
      </c>
      <c r="BV237" s="32">
        <f t="shared" si="49"/>
        <v>0</v>
      </c>
      <c r="BW237" s="32">
        <f t="shared" si="50"/>
        <v>0</v>
      </c>
      <c r="BX237" s="32">
        <f t="shared" si="51"/>
        <v>0</v>
      </c>
      <c r="BY237" s="32">
        <f t="shared" si="52"/>
        <v>0</v>
      </c>
      <c r="BZ237" s="32">
        <f t="shared" si="53"/>
        <v>0</v>
      </c>
      <c r="CA237" s="32">
        <f t="shared" si="54"/>
        <v>0</v>
      </c>
      <c r="CB237" s="32">
        <f t="shared" si="55"/>
        <v>0</v>
      </c>
      <c r="CC237" s="32">
        <f t="shared" si="56"/>
        <v>0</v>
      </c>
      <c r="CD237" s="32">
        <f t="shared" si="57"/>
        <v>0</v>
      </c>
      <c r="CE237" s="32">
        <f t="shared" si="58"/>
        <v>0</v>
      </c>
      <c r="CF237" s="32">
        <f t="shared" si="59"/>
        <v>0</v>
      </c>
      <c r="CG237" s="32">
        <f t="shared" si="60"/>
        <v>0</v>
      </c>
      <c r="CH237" s="32">
        <f t="shared" si="61"/>
        <v>0</v>
      </c>
      <c r="CI237" s="32">
        <f t="shared" si="62"/>
        <v>0</v>
      </c>
      <c r="CJ237" s="32">
        <f t="shared" si="63"/>
        <v>0</v>
      </c>
    </row>
    <row r="238" spans="73:88">
      <c r="BU238" s="32">
        <f t="shared" si="48"/>
        <v>0</v>
      </c>
      <c r="BV238" s="32">
        <f t="shared" si="49"/>
        <v>0</v>
      </c>
      <c r="BW238" s="32">
        <f t="shared" si="50"/>
        <v>0</v>
      </c>
      <c r="BX238" s="32">
        <f t="shared" si="51"/>
        <v>0</v>
      </c>
      <c r="BY238" s="32">
        <f t="shared" si="52"/>
        <v>0</v>
      </c>
      <c r="BZ238" s="32">
        <f t="shared" si="53"/>
        <v>0</v>
      </c>
      <c r="CA238" s="32">
        <f t="shared" si="54"/>
        <v>0</v>
      </c>
      <c r="CB238" s="32">
        <f t="shared" si="55"/>
        <v>0</v>
      </c>
      <c r="CC238" s="32">
        <f t="shared" si="56"/>
        <v>0</v>
      </c>
      <c r="CD238" s="32">
        <f t="shared" si="57"/>
        <v>0</v>
      </c>
      <c r="CE238" s="32">
        <f t="shared" si="58"/>
        <v>0</v>
      </c>
      <c r="CF238" s="32">
        <f t="shared" si="59"/>
        <v>0</v>
      </c>
      <c r="CG238" s="32">
        <f t="shared" si="60"/>
        <v>0</v>
      </c>
      <c r="CH238" s="32">
        <f t="shared" si="61"/>
        <v>0</v>
      </c>
      <c r="CI238" s="32">
        <f t="shared" si="62"/>
        <v>0</v>
      </c>
      <c r="CJ238" s="32">
        <f t="shared" si="63"/>
        <v>0</v>
      </c>
    </row>
    <row r="239" spans="73:88">
      <c r="BU239" s="32">
        <f t="shared" si="48"/>
        <v>0</v>
      </c>
      <c r="BV239" s="32">
        <f t="shared" si="49"/>
        <v>0</v>
      </c>
      <c r="BW239" s="32">
        <f t="shared" si="50"/>
        <v>0</v>
      </c>
      <c r="BX239" s="32">
        <f t="shared" si="51"/>
        <v>0</v>
      </c>
      <c r="BY239" s="32">
        <f t="shared" si="52"/>
        <v>0</v>
      </c>
      <c r="BZ239" s="32">
        <f t="shared" si="53"/>
        <v>0</v>
      </c>
      <c r="CA239" s="32">
        <f t="shared" si="54"/>
        <v>0</v>
      </c>
      <c r="CB239" s="32">
        <f t="shared" si="55"/>
        <v>0</v>
      </c>
      <c r="CC239" s="32">
        <f t="shared" si="56"/>
        <v>0</v>
      </c>
      <c r="CD239" s="32">
        <f t="shared" si="57"/>
        <v>0</v>
      </c>
      <c r="CE239" s="32">
        <f t="shared" si="58"/>
        <v>0</v>
      </c>
      <c r="CF239" s="32">
        <f t="shared" si="59"/>
        <v>0</v>
      </c>
      <c r="CG239" s="32">
        <f t="shared" si="60"/>
        <v>0</v>
      </c>
      <c r="CH239" s="32">
        <f t="shared" si="61"/>
        <v>0</v>
      </c>
      <c r="CI239" s="32">
        <f t="shared" si="62"/>
        <v>0</v>
      </c>
      <c r="CJ239" s="32">
        <f t="shared" si="63"/>
        <v>0</v>
      </c>
    </row>
    <row r="240" spans="73:88">
      <c r="BU240" s="32">
        <f t="shared" si="48"/>
        <v>0</v>
      </c>
      <c r="BV240" s="32">
        <f t="shared" si="49"/>
        <v>0</v>
      </c>
      <c r="BW240" s="32">
        <f t="shared" si="50"/>
        <v>0</v>
      </c>
      <c r="BX240" s="32">
        <f t="shared" si="51"/>
        <v>0</v>
      </c>
      <c r="BY240" s="32">
        <f t="shared" si="52"/>
        <v>0</v>
      </c>
      <c r="BZ240" s="32">
        <f t="shared" si="53"/>
        <v>0</v>
      </c>
      <c r="CA240" s="32">
        <f t="shared" si="54"/>
        <v>0</v>
      </c>
      <c r="CB240" s="32">
        <f t="shared" si="55"/>
        <v>0</v>
      </c>
      <c r="CC240" s="32">
        <f t="shared" si="56"/>
        <v>0</v>
      </c>
      <c r="CD240" s="32">
        <f t="shared" si="57"/>
        <v>0</v>
      </c>
      <c r="CE240" s="32">
        <f t="shared" si="58"/>
        <v>0</v>
      </c>
      <c r="CF240" s="32">
        <f t="shared" si="59"/>
        <v>0</v>
      </c>
      <c r="CG240" s="32">
        <f t="shared" si="60"/>
        <v>0</v>
      </c>
      <c r="CH240" s="32">
        <f t="shared" si="61"/>
        <v>0</v>
      </c>
      <c r="CI240" s="32">
        <f t="shared" si="62"/>
        <v>0</v>
      </c>
      <c r="CJ240" s="32">
        <f t="shared" si="63"/>
        <v>0</v>
      </c>
    </row>
    <row r="241" spans="73:88">
      <c r="BU241" s="32">
        <f t="shared" si="48"/>
        <v>0</v>
      </c>
      <c r="BV241" s="32">
        <f t="shared" si="49"/>
        <v>0</v>
      </c>
      <c r="BW241" s="32">
        <f t="shared" si="50"/>
        <v>0</v>
      </c>
      <c r="BX241" s="32">
        <f t="shared" si="51"/>
        <v>0</v>
      </c>
      <c r="BY241" s="32">
        <f t="shared" si="52"/>
        <v>0</v>
      </c>
      <c r="BZ241" s="32">
        <f t="shared" si="53"/>
        <v>0</v>
      </c>
      <c r="CA241" s="32">
        <f t="shared" si="54"/>
        <v>0</v>
      </c>
      <c r="CB241" s="32">
        <f t="shared" si="55"/>
        <v>0</v>
      </c>
      <c r="CC241" s="32">
        <f t="shared" si="56"/>
        <v>0</v>
      </c>
      <c r="CD241" s="32">
        <f t="shared" si="57"/>
        <v>0</v>
      </c>
      <c r="CE241" s="32">
        <f t="shared" si="58"/>
        <v>0</v>
      </c>
      <c r="CF241" s="32">
        <f t="shared" si="59"/>
        <v>0</v>
      </c>
      <c r="CG241" s="32">
        <f t="shared" si="60"/>
        <v>0</v>
      </c>
      <c r="CH241" s="32">
        <f t="shared" si="61"/>
        <v>0</v>
      </c>
      <c r="CI241" s="32">
        <f t="shared" si="62"/>
        <v>0</v>
      </c>
      <c r="CJ241" s="32">
        <f t="shared" si="63"/>
        <v>0</v>
      </c>
    </row>
    <row r="242" spans="73:88">
      <c r="BU242" s="32">
        <f t="shared" si="48"/>
        <v>0</v>
      </c>
      <c r="BV242" s="32">
        <f t="shared" si="49"/>
        <v>0</v>
      </c>
      <c r="BW242" s="32">
        <f t="shared" si="50"/>
        <v>0</v>
      </c>
      <c r="BX242" s="32">
        <f t="shared" si="51"/>
        <v>0</v>
      </c>
      <c r="BY242" s="32">
        <f t="shared" si="52"/>
        <v>0</v>
      </c>
      <c r="BZ242" s="32">
        <f t="shared" si="53"/>
        <v>0</v>
      </c>
      <c r="CA242" s="32">
        <f t="shared" si="54"/>
        <v>0</v>
      </c>
      <c r="CB242" s="32">
        <f t="shared" si="55"/>
        <v>0</v>
      </c>
      <c r="CC242" s="32">
        <f t="shared" si="56"/>
        <v>0</v>
      </c>
      <c r="CD242" s="32">
        <f t="shared" si="57"/>
        <v>0</v>
      </c>
      <c r="CE242" s="32">
        <f t="shared" si="58"/>
        <v>0</v>
      </c>
      <c r="CF242" s="32">
        <f t="shared" si="59"/>
        <v>0</v>
      </c>
      <c r="CG242" s="32">
        <f t="shared" si="60"/>
        <v>0</v>
      </c>
      <c r="CH242" s="32">
        <f t="shared" si="61"/>
        <v>0</v>
      </c>
      <c r="CI242" s="32">
        <f t="shared" si="62"/>
        <v>0</v>
      </c>
      <c r="CJ242" s="32">
        <f t="shared" si="63"/>
        <v>0</v>
      </c>
    </row>
    <row r="243" spans="73:88">
      <c r="BU243" s="32">
        <f t="shared" si="48"/>
        <v>0</v>
      </c>
      <c r="BV243" s="32">
        <f t="shared" si="49"/>
        <v>0</v>
      </c>
      <c r="BW243" s="32">
        <f t="shared" si="50"/>
        <v>0</v>
      </c>
      <c r="BX243" s="32">
        <f t="shared" si="51"/>
        <v>0</v>
      </c>
      <c r="BY243" s="32">
        <f t="shared" si="52"/>
        <v>0</v>
      </c>
      <c r="BZ243" s="32">
        <f t="shared" si="53"/>
        <v>0</v>
      </c>
      <c r="CA243" s="32">
        <f t="shared" si="54"/>
        <v>0</v>
      </c>
      <c r="CB243" s="32">
        <f t="shared" si="55"/>
        <v>0</v>
      </c>
      <c r="CC243" s="32">
        <f t="shared" si="56"/>
        <v>0</v>
      </c>
      <c r="CD243" s="32">
        <f t="shared" si="57"/>
        <v>0</v>
      </c>
      <c r="CE243" s="32">
        <f t="shared" si="58"/>
        <v>0</v>
      </c>
      <c r="CF243" s="32">
        <f t="shared" si="59"/>
        <v>0</v>
      </c>
      <c r="CG243" s="32">
        <f t="shared" si="60"/>
        <v>0</v>
      </c>
      <c r="CH243" s="32">
        <f t="shared" si="61"/>
        <v>0</v>
      </c>
      <c r="CI243" s="32">
        <f t="shared" si="62"/>
        <v>0</v>
      </c>
      <c r="CJ243" s="32">
        <f t="shared" si="63"/>
        <v>0</v>
      </c>
    </row>
    <row r="244" spans="73:88">
      <c r="BU244" s="32">
        <f t="shared" si="48"/>
        <v>0</v>
      </c>
      <c r="BV244" s="32">
        <f t="shared" si="49"/>
        <v>0</v>
      </c>
      <c r="BW244" s="32">
        <f t="shared" si="50"/>
        <v>0</v>
      </c>
      <c r="BX244" s="32">
        <f t="shared" si="51"/>
        <v>0</v>
      </c>
      <c r="BY244" s="32">
        <f t="shared" si="52"/>
        <v>0</v>
      </c>
      <c r="BZ244" s="32">
        <f t="shared" si="53"/>
        <v>0</v>
      </c>
      <c r="CA244" s="32">
        <f t="shared" si="54"/>
        <v>0</v>
      </c>
      <c r="CB244" s="32">
        <f t="shared" si="55"/>
        <v>0</v>
      </c>
      <c r="CC244" s="32">
        <f t="shared" si="56"/>
        <v>0</v>
      </c>
      <c r="CD244" s="32">
        <f t="shared" si="57"/>
        <v>0</v>
      </c>
      <c r="CE244" s="32">
        <f t="shared" si="58"/>
        <v>0</v>
      </c>
      <c r="CF244" s="32">
        <f t="shared" si="59"/>
        <v>0</v>
      </c>
      <c r="CG244" s="32">
        <f t="shared" si="60"/>
        <v>0</v>
      </c>
      <c r="CH244" s="32">
        <f t="shared" si="61"/>
        <v>0</v>
      </c>
      <c r="CI244" s="32">
        <f t="shared" si="62"/>
        <v>0</v>
      </c>
      <c r="CJ244" s="32">
        <f t="shared" si="63"/>
        <v>0</v>
      </c>
    </row>
    <row r="245" spans="73:88">
      <c r="BU245" s="32">
        <f t="shared" si="48"/>
        <v>0</v>
      </c>
      <c r="BV245" s="32">
        <f t="shared" si="49"/>
        <v>0</v>
      </c>
      <c r="BW245" s="32">
        <f t="shared" si="50"/>
        <v>0</v>
      </c>
      <c r="BX245" s="32">
        <f t="shared" si="51"/>
        <v>0</v>
      </c>
      <c r="BY245" s="32">
        <f t="shared" si="52"/>
        <v>0</v>
      </c>
      <c r="BZ245" s="32">
        <f t="shared" si="53"/>
        <v>0</v>
      </c>
      <c r="CA245" s="32">
        <f t="shared" si="54"/>
        <v>0</v>
      </c>
      <c r="CB245" s="32">
        <f t="shared" si="55"/>
        <v>0</v>
      </c>
      <c r="CC245" s="32">
        <f t="shared" si="56"/>
        <v>0</v>
      </c>
      <c r="CD245" s="32">
        <f t="shared" si="57"/>
        <v>0</v>
      </c>
      <c r="CE245" s="32">
        <f t="shared" si="58"/>
        <v>0</v>
      </c>
      <c r="CF245" s="32">
        <f t="shared" si="59"/>
        <v>0</v>
      </c>
      <c r="CG245" s="32">
        <f t="shared" si="60"/>
        <v>0</v>
      </c>
      <c r="CH245" s="32">
        <f t="shared" si="61"/>
        <v>0</v>
      </c>
      <c r="CI245" s="32">
        <f t="shared" si="62"/>
        <v>0</v>
      </c>
      <c r="CJ245" s="32">
        <f t="shared" si="63"/>
        <v>0</v>
      </c>
    </row>
    <row r="246" spans="73:88">
      <c r="BU246" s="32">
        <f t="shared" si="48"/>
        <v>0</v>
      </c>
      <c r="BV246" s="32">
        <f t="shared" si="49"/>
        <v>0</v>
      </c>
      <c r="BW246" s="32">
        <f t="shared" si="50"/>
        <v>0</v>
      </c>
      <c r="BX246" s="32">
        <f t="shared" si="51"/>
        <v>0</v>
      </c>
      <c r="BY246" s="32">
        <f t="shared" si="52"/>
        <v>0</v>
      </c>
      <c r="BZ246" s="32">
        <f t="shared" si="53"/>
        <v>0</v>
      </c>
      <c r="CA246" s="32">
        <f t="shared" si="54"/>
        <v>0</v>
      </c>
      <c r="CB246" s="32">
        <f t="shared" si="55"/>
        <v>0</v>
      </c>
      <c r="CC246" s="32">
        <f t="shared" si="56"/>
        <v>0</v>
      </c>
      <c r="CD246" s="32">
        <f t="shared" si="57"/>
        <v>0</v>
      </c>
      <c r="CE246" s="32">
        <f t="shared" si="58"/>
        <v>0</v>
      </c>
      <c r="CF246" s="32">
        <f t="shared" si="59"/>
        <v>0</v>
      </c>
      <c r="CG246" s="32">
        <f t="shared" si="60"/>
        <v>0</v>
      </c>
      <c r="CH246" s="32">
        <f t="shared" si="61"/>
        <v>0</v>
      </c>
      <c r="CI246" s="32">
        <f t="shared" si="62"/>
        <v>0</v>
      </c>
      <c r="CJ246" s="32">
        <f t="shared" si="63"/>
        <v>0</v>
      </c>
    </row>
    <row r="247" spans="73:88">
      <c r="BU247" s="32">
        <f t="shared" si="48"/>
        <v>0</v>
      </c>
      <c r="BV247" s="32">
        <f t="shared" si="49"/>
        <v>0</v>
      </c>
      <c r="BW247" s="32">
        <f t="shared" si="50"/>
        <v>0</v>
      </c>
      <c r="BX247" s="32">
        <f t="shared" si="51"/>
        <v>0</v>
      </c>
      <c r="BY247" s="32">
        <f t="shared" si="52"/>
        <v>0</v>
      </c>
      <c r="BZ247" s="32">
        <f t="shared" si="53"/>
        <v>0</v>
      </c>
      <c r="CA247" s="32">
        <f t="shared" si="54"/>
        <v>0</v>
      </c>
      <c r="CB247" s="32">
        <f t="shared" si="55"/>
        <v>0</v>
      </c>
      <c r="CC247" s="32">
        <f t="shared" si="56"/>
        <v>0</v>
      </c>
      <c r="CD247" s="32">
        <f t="shared" si="57"/>
        <v>0</v>
      </c>
      <c r="CE247" s="32">
        <f t="shared" si="58"/>
        <v>0</v>
      </c>
      <c r="CF247" s="32">
        <f t="shared" si="59"/>
        <v>0</v>
      </c>
      <c r="CG247" s="32">
        <f t="shared" si="60"/>
        <v>0</v>
      </c>
      <c r="CH247" s="32">
        <f t="shared" si="61"/>
        <v>0</v>
      </c>
      <c r="CI247" s="32">
        <f t="shared" si="62"/>
        <v>0</v>
      </c>
      <c r="CJ247" s="32">
        <f t="shared" si="63"/>
        <v>0</v>
      </c>
    </row>
    <row r="248" spans="73:88">
      <c r="BU248" s="32">
        <f t="shared" si="48"/>
        <v>0</v>
      </c>
      <c r="BV248" s="32">
        <f t="shared" si="49"/>
        <v>0</v>
      </c>
      <c r="BW248" s="32">
        <f t="shared" si="50"/>
        <v>0</v>
      </c>
      <c r="BX248" s="32">
        <f t="shared" si="51"/>
        <v>0</v>
      </c>
      <c r="BY248" s="32">
        <f t="shared" si="52"/>
        <v>0</v>
      </c>
      <c r="BZ248" s="32">
        <f t="shared" si="53"/>
        <v>0</v>
      </c>
      <c r="CA248" s="32">
        <f t="shared" si="54"/>
        <v>0</v>
      </c>
      <c r="CB248" s="32">
        <f t="shared" si="55"/>
        <v>0</v>
      </c>
      <c r="CC248" s="32">
        <f t="shared" si="56"/>
        <v>0</v>
      </c>
      <c r="CD248" s="32">
        <f t="shared" si="57"/>
        <v>0</v>
      </c>
      <c r="CE248" s="32">
        <f t="shared" si="58"/>
        <v>0</v>
      </c>
      <c r="CF248" s="32">
        <f t="shared" si="59"/>
        <v>0</v>
      </c>
      <c r="CG248" s="32">
        <f t="shared" si="60"/>
        <v>0</v>
      </c>
      <c r="CH248" s="32">
        <f t="shared" si="61"/>
        <v>0</v>
      </c>
      <c r="CI248" s="32">
        <f t="shared" si="62"/>
        <v>0</v>
      </c>
      <c r="CJ248" s="32">
        <f t="shared" si="63"/>
        <v>0</v>
      </c>
    </row>
    <row r="249" spans="73:88">
      <c r="BU249" s="32">
        <f t="shared" si="48"/>
        <v>0</v>
      </c>
      <c r="BV249" s="32">
        <f t="shared" si="49"/>
        <v>0</v>
      </c>
      <c r="BW249" s="32">
        <f t="shared" si="50"/>
        <v>0</v>
      </c>
      <c r="BX249" s="32">
        <f t="shared" si="51"/>
        <v>0</v>
      </c>
      <c r="BY249" s="32">
        <f t="shared" si="52"/>
        <v>0</v>
      </c>
      <c r="BZ249" s="32">
        <f t="shared" si="53"/>
        <v>0</v>
      </c>
      <c r="CA249" s="32">
        <f t="shared" si="54"/>
        <v>0</v>
      </c>
      <c r="CB249" s="32">
        <f t="shared" si="55"/>
        <v>0</v>
      </c>
      <c r="CC249" s="32">
        <f t="shared" si="56"/>
        <v>0</v>
      </c>
      <c r="CD249" s="32">
        <f t="shared" si="57"/>
        <v>0</v>
      </c>
      <c r="CE249" s="32">
        <f t="shared" si="58"/>
        <v>0</v>
      </c>
      <c r="CF249" s="32">
        <f t="shared" si="59"/>
        <v>0</v>
      </c>
      <c r="CG249" s="32">
        <f t="shared" si="60"/>
        <v>0</v>
      </c>
      <c r="CH249" s="32">
        <f t="shared" si="61"/>
        <v>0</v>
      </c>
      <c r="CI249" s="32">
        <f t="shared" si="62"/>
        <v>0</v>
      </c>
      <c r="CJ249" s="32">
        <f t="shared" si="63"/>
        <v>0</v>
      </c>
    </row>
    <row r="250" spans="73:88">
      <c r="BU250" s="32">
        <f t="shared" si="48"/>
        <v>0</v>
      </c>
      <c r="BV250" s="32">
        <f t="shared" si="49"/>
        <v>0</v>
      </c>
      <c r="BW250" s="32">
        <f t="shared" si="50"/>
        <v>0</v>
      </c>
      <c r="BX250" s="32">
        <f t="shared" si="51"/>
        <v>0</v>
      </c>
      <c r="BY250" s="32">
        <f t="shared" si="52"/>
        <v>0</v>
      </c>
      <c r="BZ250" s="32">
        <f t="shared" si="53"/>
        <v>0</v>
      </c>
      <c r="CA250" s="32">
        <f t="shared" si="54"/>
        <v>0</v>
      </c>
      <c r="CB250" s="32">
        <f t="shared" si="55"/>
        <v>0</v>
      </c>
      <c r="CC250" s="32">
        <f t="shared" si="56"/>
        <v>0</v>
      </c>
      <c r="CD250" s="32">
        <f t="shared" si="57"/>
        <v>0</v>
      </c>
      <c r="CE250" s="32">
        <f t="shared" si="58"/>
        <v>0</v>
      </c>
      <c r="CF250" s="32">
        <f t="shared" si="59"/>
        <v>0</v>
      </c>
      <c r="CG250" s="32">
        <f t="shared" si="60"/>
        <v>0</v>
      </c>
      <c r="CH250" s="32">
        <f t="shared" si="61"/>
        <v>0</v>
      </c>
      <c r="CI250" s="32">
        <f t="shared" si="62"/>
        <v>0</v>
      </c>
      <c r="CJ250" s="32">
        <f t="shared" si="63"/>
        <v>0</v>
      </c>
    </row>
    <row r="251" spans="73:88">
      <c r="BU251" s="32">
        <f t="shared" si="48"/>
        <v>0</v>
      </c>
      <c r="BV251" s="32">
        <f t="shared" si="49"/>
        <v>0</v>
      </c>
      <c r="BW251" s="32">
        <f t="shared" si="50"/>
        <v>0</v>
      </c>
      <c r="BX251" s="32">
        <f t="shared" si="51"/>
        <v>0</v>
      </c>
      <c r="BY251" s="32">
        <f t="shared" si="52"/>
        <v>0</v>
      </c>
      <c r="BZ251" s="32">
        <f t="shared" si="53"/>
        <v>0</v>
      </c>
      <c r="CA251" s="32">
        <f t="shared" si="54"/>
        <v>0</v>
      </c>
      <c r="CB251" s="32">
        <f t="shared" si="55"/>
        <v>0</v>
      </c>
      <c r="CC251" s="32">
        <f t="shared" si="56"/>
        <v>0</v>
      </c>
      <c r="CD251" s="32">
        <f t="shared" si="57"/>
        <v>0</v>
      </c>
      <c r="CE251" s="32">
        <f t="shared" si="58"/>
        <v>0</v>
      </c>
      <c r="CF251" s="32">
        <f t="shared" si="59"/>
        <v>0</v>
      </c>
      <c r="CG251" s="32">
        <f t="shared" si="60"/>
        <v>0</v>
      </c>
      <c r="CH251" s="32">
        <f t="shared" si="61"/>
        <v>0</v>
      </c>
      <c r="CI251" s="32">
        <f t="shared" si="62"/>
        <v>0</v>
      </c>
      <c r="CJ251" s="32">
        <f t="shared" si="63"/>
        <v>0</v>
      </c>
    </row>
    <row r="252" spans="73:88">
      <c r="BU252" s="32">
        <f t="shared" si="48"/>
        <v>0</v>
      </c>
      <c r="BV252" s="32">
        <f t="shared" si="49"/>
        <v>0</v>
      </c>
      <c r="BW252" s="32">
        <f t="shared" si="50"/>
        <v>0</v>
      </c>
      <c r="BX252" s="32">
        <f t="shared" si="51"/>
        <v>0</v>
      </c>
      <c r="BY252" s="32">
        <f t="shared" si="52"/>
        <v>0</v>
      </c>
      <c r="BZ252" s="32">
        <f t="shared" si="53"/>
        <v>0</v>
      </c>
      <c r="CA252" s="32">
        <f t="shared" si="54"/>
        <v>0</v>
      </c>
      <c r="CB252" s="32">
        <f t="shared" si="55"/>
        <v>0</v>
      </c>
      <c r="CC252" s="32">
        <f t="shared" si="56"/>
        <v>0</v>
      </c>
      <c r="CD252" s="32">
        <f t="shared" si="57"/>
        <v>0</v>
      </c>
      <c r="CE252" s="32">
        <f t="shared" si="58"/>
        <v>0</v>
      </c>
      <c r="CF252" s="32">
        <f t="shared" si="59"/>
        <v>0</v>
      </c>
      <c r="CG252" s="32">
        <f t="shared" si="60"/>
        <v>0</v>
      </c>
      <c r="CH252" s="32">
        <f t="shared" si="61"/>
        <v>0</v>
      </c>
      <c r="CI252" s="32">
        <f t="shared" si="62"/>
        <v>0</v>
      </c>
      <c r="CJ252" s="32">
        <f t="shared" si="63"/>
        <v>0</v>
      </c>
    </row>
    <row r="253" spans="73:88">
      <c r="BU253" s="32">
        <f t="shared" si="48"/>
        <v>0</v>
      </c>
      <c r="BV253" s="32">
        <f t="shared" si="49"/>
        <v>0</v>
      </c>
      <c r="BW253" s="32">
        <f t="shared" si="50"/>
        <v>0</v>
      </c>
      <c r="BX253" s="32">
        <f t="shared" si="51"/>
        <v>0</v>
      </c>
      <c r="BY253" s="32">
        <f t="shared" si="52"/>
        <v>0</v>
      </c>
      <c r="BZ253" s="32">
        <f t="shared" si="53"/>
        <v>0</v>
      </c>
      <c r="CA253" s="32">
        <f t="shared" si="54"/>
        <v>0</v>
      </c>
      <c r="CB253" s="32">
        <f t="shared" si="55"/>
        <v>0</v>
      </c>
      <c r="CC253" s="32">
        <f t="shared" si="56"/>
        <v>0</v>
      </c>
      <c r="CD253" s="32">
        <f t="shared" si="57"/>
        <v>0</v>
      </c>
      <c r="CE253" s="32">
        <f t="shared" si="58"/>
        <v>0</v>
      </c>
      <c r="CF253" s="32">
        <f t="shared" si="59"/>
        <v>0</v>
      </c>
      <c r="CG253" s="32">
        <f t="shared" si="60"/>
        <v>0</v>
      </c>
      <c r="CH253" s="32">
        <f t="shared" si="61"/>
        <v>0</v>
      </c>
      <c r="CI253" s="32">
        <f t="shared" si="62"/>
        <v>0</v>
      </c>
      <c r="CJ253" s="32">
        <f t="shared" si="63"/>
        <v>0</v>
      </c>
    </row>
    <row r="254" spans="73:88">
      <c r="BU254" s="32">
        <f t="shared" si="48"/>
        <v>0</v>
      </c>
      <c r="BV254" s="32">
        <f t="shared" si="49"/>
        <v>0</v>
      </c>
      <c r="BW254" s="32">
        <f t="shared" si="50"/>
        <v>0</v>
      </c>
      <c r="BX254" s="32">
        <f t="shared" si="51"/>
        <v>0</v>
      </c>
      <c r="BY254" s="32">
        <f t="shared" si="52"/>
        <v>0</v>
      </c>
      <c r="BZ254" s="32">
        <f t="shared" si="53"/>
        <v>0</v>
      </c>
      <c r="CA254" s="32">
        <f t="shared" si="54"/>
        <v>0</v>
      </c>
      <c r="CB254" s="32">
        <f t="shared" si="55"/>
        <v>0</v>
      </c>
      <c r="CC254" s="32">
        <f t="shared" si="56"/>
        <v>0</v>
      </c>
      <c r="CD254" s="32">
        <f t="shared" si="57"/>
        <v>0</v>
      </c>
      <c r="CE254" s="32">
        <f t="shared" si="58"/>
        <v>0</v>
      </c>
      <c r="CF254" s="32">
        <f t="shared" si="59"/>
        <v>0</v>
      </c>
      <c r="CG254" s="32">
        <f t="shared" si="60"/>
        <v>0</v>
      </c>
      <c r="CH254" s="32">
        <f t="shared" si="61"/>
        <v>0</v>
      </c>
      <c r="CI254" s="32">
        <f t="shared" si="62"/>
        <v>0</v>
      </c>
      <c r="CJ254" s="32">
        <f t="shared" si="63"/>
        <v>0</v>
      </c>
    </row>
    <row r="255" spans="73:88">
      <c r="BU255" s="32">
        <f t="shared" ref="BU255:BU318" si="64">IF(OR(ISNUMBER(SEARCH("hydroxymelatonin", $A256)), ISNUMBER(SEARCH("hydroxymelatonin", $C256))),1,0)</f>
        <v>0</v>
      </c>
      <c r="BV255" s="32">
        <f t="shared" ref="BV255:BV318" si="65">IF(OR(ISNUMBER(SEARCH("3-OHM", $A256)),ISNUMBER(SEARCH("3-OHM", $C256)),ISNUMBER(SEARCH("3-hydroxymelatonin", $A256)), ISNUMBER(SEARCH("3-hydroxymelatonin", $C256))),1,0)</f>
        <v>0</v>
      </c>
      <c r="BW255" s="32">
        <f t="shared" ref="BW255:BW318" si="66">IF(OR(ISNUMBER(SEARCH("2-OHM", $A256)),ISNUMBER(SEARCH("2-OHM", $C256)),ISNUMBER(SEARCH("2-hydroxymelatonin", $A256)), ISNUMBER(SEARCH("2-hydroxymelatonin", $C256))),1,0)</f>
        <v>0</v>
      </c>
      <c r="BX255" s="32">
        <f t="shared" ref="BX255:BX318" si="67">IF(OR(ISNUMBER(SEARCH("6-OHM", $A256)),ISNUMBER(SEARCH("6-OHM", $C256)),ISNUMBER(SEARCH("6-hydroxymelatonin", $A256)), ISNUMBER(SEARCH("6-hydroxymelatonin", $C256))),1,0)</f>
        <v>0</v>
      </c>
      <c r="BY255" s="32">
        <f t="shared" ref="BY255:BY318" si="68">IF(OR(ISNUMBER(SEARCH("4-OHM", $A256)),ISNUMBER(SEARCH("4-OHM", $C256)),ISNUMBER(SEARCH("4-hydroxymelatonin", $A256)), ISNUMBER(SEARCH("4-hydroxymelatonin", $C256))),1,0)</f>
        <v>0</v>
      </c>
      <c r="BZ255" s="32">
        <f t="shared" ref="BZ255:BZ318" si="69">IF(OR(ISNUMBER(SEARCH("cyclic hydroxymelatonin", $A256)),ISNUMBER(SEARCH("cyclic hydroxmelatonin", $C256)),ISNUMBER(SEARCH("cyclic 3-hydroxymelatonin", $A256)), ISNUMBER(SEARCH("cyclic 3-hydroxymelatonin", $C256))),1,0)</f>
        <v>0</v>
      </c>
      <c r="CA255" s="32">
        <f t="shared" ref="CA255:CA318" si="70">IF(OR(ISNUMBER(SEARCH("melatonin glucoronate", $A256)), ISNUMBER(SEARCH("melatonin glucoronate", $C256))),1,0)</f>
        <v>0</v>
      </c>
      <c r="CB255" s="32">
        <f t="shared" ref="CB255:CB318" si="71">IF(OR(ISNUMBER(SEARCH("AMIO", $A256)),ISNUMBER(SEARCH("AMIO", $C256)), ISNUMBER(SEARCH("2-acetamidoethyl-5methoxyindolin-2-one", $A256)), ISNUMBER(SEARCH("2-acetamidoethyl-5methoxyindolin-2-one", $C256))),1,0)</f>
        <v>0</v>
      </c>
      <c r="CC255" s="32">
        <f t="shared" ref="CC255:CC318" si="72">IF(OR(ISNUMBER(SEARCH("AMK", $A256)),ISNUMBER(SEARCH("AMK", $C256)), ISNUMBER(SEARCH("N-acetyl-5-methoxykynuramine", $A256)), ISNUMBER(SEARCH("N-acetyl-5-methoxykynuramine", $C256))),1,0)</f>
        <v>0</v>
      </c>
      <c r="CD255" s="32">
        <f t="shared" ref="CD255:CD318" si="73">IF(OR(ISNUMBER(SEARCH("AFMK", $A256)),ISNUMBER(SEARCH("AFMK", $C256)), ISNUMBER(SEARCH("N1-acetyl-N2-formyl-5-methoxykynuramine", $A256)), ISNUMBER(SEARCH("N1-acetyl-N2-formyl-5-methoxykynuramine", $C256))),1,0)</f>
        <v>0</v>
      </c>
      <c r="CE255" s="32">
        <f t="shared" ref="CE255:CE318" si="74">IF(OR(ISNUMBER(SEARCH("2,3-dihydroxymelatonin", $A256)), ISNUMBER(SEARCH("2,3-dihydroxymelatonin", $C256))),1,0)</f>
        <v>0</v>
      </c>
      <c r="CF255" s="32">
        <f t="shared" ref="CF255:CF318" si="75">IF(OR(ISNUMBER(SEARCH("5-MIAA", $A256)),ISNUMBER(SEARCH("5-MIAA", $C256)), ISNUMBER(SEARCH("5-methoxyindole-3-acetic acid", $A256)), ISNUMBER(SEARCH("5-methoxyindole-3-acetic acid", $C256))),1,0)</f>
        <v>0</v>
      </c>
      <c r="CG255" s="32">
        <f t="shared" ref="CG255:CG318" si="76">IF(OR(ISNUMBER(SEARCH("5-ML", $A256)),ISNUMBER(SEARCH("5-ML", $C256)), ISNUMBER(SEARCH("5-methoxytryptophol", $A256)), ISNUMBER(SEARCH("5-methoxytryptophol", $C256))),1,0)</f>
        <v>0</v>
      </c>
      <c r="CH255" s="32">
        <f t="shared" ref="CH255:CH318" si="77">IF(OR(ISNUMBER(SEARCH("5-MT", $A256)),ISNUMBER(SEARCH("5-MT", $C256)), ISNUMBER(SEARCH("5-methoxytryptamine", $A256)), ISNUMBER(SEARCH("2-acetamidoethyl-5methoxyindolin-2-one", $C256))),1,0)</f>
        <v>0</v>
      </c>
      <c r="CI255" s="32">
        <f t="shared" ref="CI255:CI318" si="78">IF(OR(ISNUMBER(SEARCH("5-methoxy-1H-indole-3-carbaldehyde", $A256)), ISNUMBER(SEARCH("5-methoxy-1H-indole-3-carbaldehyde", $C256))),1,0)</f>
        <v>0</v>
      </c>
      <c r="CJ255" s="32">
        <f t="shared" ref="CJ255:CJ318" si="79">IF(OR(ISNUMBER(SEARCH("conjugate", $A256)), ISNUMBER(SEARCH("conjugate", $C256))),1,0)</f>
        <v>0</v>
      </c>
    </row>
    <row r="256" spans="73:88">
      <c r="BU256" s="32">
        <f t="shared" si="64"/>
        <v>0</v>
      </c>
      <c r="BV256" s="32">
        <f t="shared" si="65"/>
        <v>0</v>
      </c>
      <c r="BW256" s="32">
        <f t="shared" si="66"/>
        <v>0</v>
      </c>
      <c r="BX256" s="32">
        <f t="shared" si="67"/>
        <v>0</v>
      </c>
      <c r="BY256" s="32">
        <f t="shared" si="68"/>
        <v>0</v>
      </c>
      <c r="BZ256" s="32">
        <f t="shared" si="69"/>
        <v>0</v>
      </c>
      <c r="CA256" s="32">
        <f t="shared" si="70"/>
        <v>0</v>
      </c>
      <c r="CB256" s="32">
        <f t="shared" si="71"/>
        <v>0</v>
      </c>
      <c r="CC256" s="32">
        <f t="shared" si="72"/>
        <v>0</v>
      </c>
      <c r="CD256" s="32">
        <f t="shared" si="73"/>
        <v>0</v>
      </c>
      <c r="CE256" s="32">
        <f t="shared" si="74"/>
        <v>0</v>
      </c>
      <c r="CF256" s="32">
        <f t="shared" si="75"/>
        <v>0</v>
      </c>
      <c r="CG256" s="32">
        <f t="shared" si="76"/>
        <v>0</v>
      </c>
      <c r="CH256" s="32">
        <f t="shared" si="77"/>
        <v>0</v>
      </c>
      <c r="CI256" s="32">
        <f t="shared" si="78"/>
        <v>0</v>
      </c>
      <c r="CJ256" s="32">
        <f t="shared" si="79"/>
        <v>0</v>
      </c>
    </row>
    <row r="257" spans="73:88">
      <c r="BU257" s="32">
        <f t="shared" si="64"/>
        <v>0</v>
      </c>
      <c r="BV257" s="32">
        <f t="shared" si="65"/>
        <v>0</v>
      </c>
      <c r="BW257" s="32">
        <f t="shared" si="66"/>
        <v>0</v>
      </c>
      <c r="BX257" s="32">
        <f t="shared" si="67"/>
        <v>0</v>
      </c>
      <c r="BY257" s="32">
        <f t="shared" si="68"/>
        <v>0</v>
      </c>
      <c r="BZ257" s="32">
        <f t="shared" si="69"/>
        <v>0</v>
      </c>
      <c r="CA257" s="32">
        <f t="shared" si="70"/>
        <v>0</v>
      </c>
      <c r="CB257" s="32">
        <f t="shared" si="71"/>
        <v>0</v>
      </c>
      <c r="CC257" s="32">
        <f t="shared" si="72"/>
        <v>0</v>
      </c>
      <c r="CD257" s="32">
        <f t="shared" si="73"/>
        <v>0</v>
      </c>
      <c r="CE257" s="32">
        <f t="shared" si="74"/>
        <v>0</v>
      </c>
      <c r="CF257" s="32">
        <f t="shared" si="75"/>
        <v>0</v>
      </c>
      <c r="CG257" s="32">
        <f t="shared" si="76"/>
        <v>0</v>
      </c>
      <c r="CH257" s="32">
        <f t="shared" si="77"/>
        <v>0</v>
      </c>
      <c r="CI257" s="32">
        <f t="shared" si="78"/>
        <v>0</v>
      </c>
      <c r="CJ257" s="32">
        <f t="shared" si="79"/>
        <v>0</v>
      </c>
    </row>
    <row r="258" spans="73:88">
      <c r="BU258" s="32">
        <f t="shared" si="64"/>
        <v>0</v>
      </c>
      <c r="BV258" s="32">
        <f t="shared" si="65"/>
        <v>0</v>
      </c>
      <c r="BW258" s="32">
        <f t="shared" si="66"/>
        <v>0</v>
      </c>
      <c r="BX258" s="32">
        <f t="shared" si="67"/>
        <v>0</v>
      </c>
      <c r="BY258" s="32">
        <f t="shared" si="68"/>
        <v>0</v>
      </c>
      <c r="BZ258" s="32">
        <f t="shared" si="69"/>
        <v>0</v>
      </c>
      <c r="CA258" s="32">
        <f t="shared" si="70"/>
        <v>0</v>
      </c>
      <c r="CB258" s="32">
        <f t="shared" si="71"/>
        <v>0</v>
      </c>
      <c r="CC258" s="32">
        <f t="shared" si="72"/>
        <v>0</v>
      </c>
      <c r="CD258" s="32">
        <f t="shared" si="73"/>
        <v>0</v>
      </c>
      <c r="CE258" s="32">
        <f t="shared" si="74"/>
        <v>0</v>
      </c>
      <c r="CF258" s="32">
        <f t="shared" si="75"/>
        <v>0</v>
      </c>
      <c r="CG258" s="32">
        <f t="shared" si="76"/>
        <v>0</v>
      </c>
      <c r="CH258" s="32">
        <f t="shared" si="77"/>
        <v>0</v>
      </c>
      <c r="CI258" s="32">
        <f t="shared" si="78"/>
        <v>0</v>
      </c>
      <c r="CJ258" s="32">
        <f t="shared" si="79"/>
        <v>0</v>
      </c>
    </row>
    <row r="259" spans="73:88">
      <c r="BU259" s="32">
        <f t="shared" si="64"/>
        <v>0</v>
      </c>
      <c r="BV259" s="32">
        <f t="shared" si="65"/>
        <v>0</v>
      </c>
      <c r="BW259" s="32">
        <f t="shared" si="66"/>
        <v>0</v>
      </c>
      <c r="BX259" s="32">
        <f t="shared" si="67"/>
        <v>0</v>
      </c>
      <c r="BY259" s="32">
        <f t="shared" si="68"/>
        <v>0</v>
      </c>
      <c r="BZ259" s="32">
        <f t="shared" si="69"/>
        <v>0</v>
      </c>
      <c r="CA259" s="32">
        <f t="shared" si="70"/>
        <v>0</v>
      </c>
      <c r="CB259" s="32">
        <f t="shared" si="71"/>
        <v>0</v>
      </c>
      <c r="CC259" s="32">
        <f t="shared" si="72"/>
        <v>0</v>
      </c>
      <c r="CD259" s="32">
        <f t="shared" si="73"/>
        <v>0</v>
      </c>
      <c r="CE259" s="32">
        <f t="shared" si="74"/>
        <v>0</v>
      </c>
      <c r="CF259" s="32">
        <f t="shared" si="75"/>
        <v>0</v>
      </c>
      <c r="CG259" s="32">
        <f t="shared" si="76"/>
        <v>0</v>
      </c>
      <c r="CH259" s="32">
        <f t="shared" si="77"/>
        <v>0</v>
      </c>
      <c r="CI259" s="32">
        <f t="shared" si="78"/>
        <v>0</v>
      </c>
      <c r="CJ259" s="32">
        <f t="shared" si="79"/>
        <v>0</v>
      </c>
    </row>
    <row r="260" spans="73:88">
      <c r="BU260" s="32">
        <f t="shared" si="64"/>
        <v>0</v>
      </c>
      <c r="BV260" s="32">
        <f t="shared" si="65"/>
        <v>0</v>
      </c>
      <c r="BW260" s="32">
        <f t="shared" si="66"/>
        <v>0</v>
      </c>
      <c r="BX260" s="32">
        <f t="shared" si="67"/>
        <v>0</v>
      </c>
      <c r="BY260" s="32">
        <f t="shared" si="68"/>
        <v>0</v>
      </c>
      <c r="BZ260" s="32">
        <f t="shared" si="69"/>
        <v>0</v>
      </c>
      <c r="CA260" s="32">
        <f t="shared" si="70"/>
        <v>0</v>
      </c>
      <c r="CB260" s="32">
        <f t="shared" si="71"/>
        <v>0</v>
      </c>
      <c r="CC260" s="32">
        <f t="shared" si="72"/>
        <v>0</v>
      </c>
      <c r="CD260" s="32">
        <f t="shared" si="73"/>
        <v>0</v>
      </c>
      <c r="CE260" s="32">
        <f t="shared" si="74"/>
        <v>0</v>
      </c>
      <c r="CF260" s="32">
        <f t="shared" si="75"/>
        <v>0</v>
      </c>
      <c r="CG260" s="32">
        <f t="shared" si="76"/>
        <v>0</v>
      </c>
      <c r="CH260" s="32">
        <f t="shared" si="77"/>
        <v>0</v>
      </c>
      <c r="CI260" s="32">
        <f t="shared" si="78"/>
        <v>0</v>
      </c>
      <c r="CJ260" s="32">
        <f t="shared" si="79"/>
        <v>0</v>
      </c>
    </row>
    <row r="261" spans="73:88">
      <c r="BU261" s="32">
        <f t="shared" si="64"/>
        <v>0</v>
      </c>
      <c r="BV261" s="32">
        <f t="shared" si="65"/>
        <v>0</v>
      </c>
      <c r="BW261" s="32">
        <f t="shared" si="66"/>
        <v>0</v>
      </c>
      <c r="BX261" s="32">
        <f t="shared" si="67"/>
        <v>0</v>
      </c>
      <c r="BY261" s="32">
        <f t="shared" si="68"/>
        <v>0</v>
      </c>
      <c r="BZ261" s="32">
        <f t="shared" si="69"/>
        <v>0</v>
      </c>
      <c r="CA261" s="32">
        <f t="shared" si="70"/>
        <v>0</v>
      </c>
      <c r="CB261" s="32">
        <f t="shared" si="71"/>
        <v>0</v>
      </c>
      <c r="CC261" s="32">
        <f t="shared" si="72"/>
        <v>0</v>
      </c>
      <c r="CD261" s="32">
        <f t="shared" si="73"/>
        <v>0</v>
      </c>
      <c r="CE261" s="32">
        <f t="shared" si="74"/>
        <v>0</v>
      </c>
      <c r="CF261" s="32">
        <f t="shared" si="75"/>
        <v>0</v>
      </c>
      <c r="CG261" s="32">
        <f t="shared" si="76"/>
        <v>0</v>
      </c>
      <c r="CH261" s="32">
        <f t="shared" si="77"/>
        <v>0</v>
      </c>
      <c r="CI261" s="32">
        <f t="shared" si="78"/>
        <v>0</v>
      </c>
      <c r="CJ261" s="32">
        <f t="shared" si="79"/>
        <v>0</v>
      </c>
    </row>
    <row r="262" spans="73:88">
      <c r="BU262" s="32">
        <f t="shared" si="64"/>
        <v>0</v>
      </c>
      <c r="BV262" s="32">
        <f t="shared" si="65"/>
        <v>0</v>
      </c>
      <c r="BW262" s="32">
        <f t="shared" si="66"/>
        <v>0</v>
      </c>
      <c r="BX262" s="32">
        <f t="shared" si="67"/>
        <v>0</v>
      </c>
      <c r="BY262" s="32">
        <f t="shared" si="68"/>
        <v>0</v>
      </c>
      <c r="BZ262" s="32">
        <f t="shared" si="69"/>
        <v>0</v>
      </c>
      <c r="CA262" s="32">
        <f t="shared" si="70"/>
        <v>0</v>
      </c>
      <c r="CB262" s="32">
        <f t="shared" si="71"/>
        <v>0</v>
      </c>
      <c r="CC262" s="32">
        <f t="shared" si="72"/>
        <v>0</v>
      </c>
      <c r="CD262" s="32">
        <f t="shared" si="73"/>
        <v>0</v>
      </c>
      <c r="CE262" s="32">
        <f t="shared" si="74"/>
        <v>0</v>
      </c>
      <c r="CF262" s="32">
        <f t="shared" si="75"/>
        <v>0</v>
      </c>
      <c r="CG262" s="32">
        <f t="shared" si="76"/>
        <v>0</v>
      </c>
      <c r="CH262" s="32">
        <f t="shared" si="77"/>
        <v>0</v>
      </c>
      <c r="CI262" s="32">
        <f t="shared" si="78"/>
        <v>0</v>
      </c>
      <c r="CJ262" s="32">
        <f t="shared" si="79"/>
        <v>0</v>
      </c>
    </row>
    <row r="263" spans="73:88">
      <c r="BU263" s="32">
        <f t="shared" si="64"/>
        <v>0</v>
      </c>
      <c r="BV263" s="32">
        <f t="shared" si="65"/>
        <v>0</v>
      </c>
      <c r="BW263" s="32">
        <f t="shared" si="66"/>
        <v>0</v>
      </c>
      <c r="BX263" s="32">
        <f t="shared" si="67"/>
        <v>0</v>
      </c>
      <c r="BY263" s="32">
        <f t="shared" si="68"/>
        <v>0</v>
      </c>
      <c r="BZ263" s="32">
        <f t="shared" si="69"/>
        <v>0</v>
      </c>
      <c r="CA263" s="32">
        <f t="shared" si="70"/>
        <v>0</v>
      </c>
      <c r="CB263" s="32">
        <f t="shared" si="71"/>
        <v>0</v>
      </c>
      <c r="CC263" s="32">
        <f t="shared" si="72"/>
        <v>0</v>
      </c>
      <c r="CD263" s="32">
        <f t="shared" si="73"/>
        <v>0</v>
      </c>
      <c r="CE263" s="32">
        <f t="shared" si="74"/>
        <v>0</v>
      </c>
      <c r="CF263" s="32">
        <f t="shared" si="75"/>
        <v>0</v>
      </c>
      <c r="CG263" s="32">
        <f t="shared" si="76"/>
        <v>0</v>
      </c>
      <c r="CH263" s="32">
        <f t="shared" si="77"/>
        <v>0</v>
      </c>
      <c r="CI263" s="32">
        <f t="shared" si="78"/>
        <v>0</v>
      </c>
      <c r="CJ263" s="32">
        <f t="shared" si="79"/>
        <v>0</v>
      </c>
    </row>
    <row r="264" spans="73:88">
      <c r="BU264" s="32">
        <f t="shared" si="64"/>
        <v>0</v>
      </c>
      <c r="BV264" s="32">
        <f t="shared" si="65"/>
        <v>0</v>
      </c>
      <c r="BW264" s="32">
        <f t="shared" si="66"/>
        <v>0</v>
      </c>
      <c r="BX264" s="32">
        <f t="shared" si="67"/>
        <v>0</v>
      </c>
      <c r="BY264" s="32">
        <f t="shared" si="68"/>
        <v>0</v>
      </c>
      <c r="BZ264" s="32">
        <f t="shared" si="69"/>
        <v>0</v>
      </c>
      <c r="CA264" s="32">
        <f t="shared" si="70"/>
        <v>0</v>
      </c>
      <c r="CB264" s="32">
        <f t="shared" si="71"/>
        <v>0</v>
      </c>
      <c r="CC264" s="32">
        <f t="shared" si="72"/>
        <v>0</v>
      </c>
      <c r="CD264" s="32">
        <f t="shared" si="73"/>
        <v>0</v>
      </c>
      <c r="CE264" s="32">
        <f t="shared" si="74"/>
        <v>0</v>
      </c>
      <c r="CF264" s="32">
        <f t="shared" si="75"/>
        <v>0</v>
      </c>
      <c r="CG264" s="32">
        <f t="shared" si="76"/>
        <v>0</v>
      </c>
      <c r="CH264" s="32">
        <f t="shared" si="77"/>
        <v>0</v>
      </c>
      <c r="CI264" s="32">
        <f t="shared" si="78"/>
        <v>0</v>
      </c>
      <c r="CJ264" s="32">
        <f t="shared" si="79"/>
        <v>0</v>
      </c>
    </row>
    <row r="265" spans="73:88">
      <c r="BU265" s="32">
        <f t="shared" si="64"/>
        <v>0</v>
      </c>
      <c r="BV265" s="32">
        <f t="shared" si="65"/>
        <v>0</v>
      </c>
      <c r="BW265" s="32">
        <f t="shared" si="66"/>
        <v>0</v>
      </c>
      <c r="BX265" s="32">
        <f t="shared" si="67"/>
        <v>0</v>
      </c>
      <c r="BY265" s="32">
        <f t="shared" si="68"/>
        <v>0</v>
      </c>
      <c r="BZ265" s="32">
        <f t="shared" si="69"/>
        <v>0</v>
      </c>
      <c r="CA265" s="32">
        <f t="shared" si="70"/>
        <v>0</v>
      </c>
      <c r="CB265" s="32">
        <f t="shared" si="71"/>
        <v>0</v>
      </c>
      <c r="CC265" s="32">
        <f t="shared" si="72"/>
        <v>0</v>
      </c>
      <c r="CD265" s="32">
        <f t="shared" si="73"/>
        <v>0</v>
      </c>
      <c r="CE265" s="32">
        <f t="shared" si="74"/>
        <v>0</v>
      </c>
      <c r="CF265" s="32">
        <f t="shared" si="75"/>
        <v>0</v>
      </c>
      <c r="CG265" s="32">
        <f t="shared" si="76"/>
        <v>0</v>
      </c>
      <c r="CH265" s="32">
        <f t="shared" si="77"/>
        <v>0</v>
      </c>
      <c r="CI265" s="32">
        <f t="shared" si="78"/>
        <v>0</v>
      </c>
      <c r="CJ265" s="32">
        <f t="shared" si="79"/>
        <v>0</v>
      </c>
    </row>
    <row r="266" spans="73:88">
      <c r="BU266" s="32">
        <f t="shared" si="64"/>
        <v>0</v>
      </c>
      <c r="BV266" s="32">
        <f t="shared" si="65"/>
        <v>0</v>
      </c>
      <c r="BW266" s="32">
        <f t="shared" si="66"/>
        <v>0</v>
      </c>
      <c r="BX266" s="32">
        <f t="shared" si="67"/>
        <v>0</v>
      </c>
      <c r="BY266" s="32">
        <f t="shared" si="68"/>
        <v>0</v>
      </c>
      <c r="BZ266" s="32">
        <f t="shared" si="69"/>
        <v>0</v>
      </c>
      <c r="CA266" s="32">
        <f t="shared" si="70"/>
        <v>0</v>
      </c>
      <c r="CB266" s="32">
        <f t="shared" si="71"/>
        <v>0</v>
      </c>
      <c r="CC266" s="32">
        <f t="shared" si="72"/>
        <v>0</v>
      </c>
      <c r="CD266" s="32">
        <f t="shared" si="73"/>
        <v>0</v>
      </c>
      <c r="CE266" s="32">
        <f t="shared" si="74"/>
        <v>0</v>
      </c>
      <c r="CF266" s="32">
        <f t="shared" si="75"/>
        <v>0</v>
      </c>
      <c r="CG266" s="32">
        <f t="shared" si="76"/>
        <v>0</v>
      </c>
      <c r="CH266" s="32">
        <f t="shared" si="77"/>
        <v>0</v>
      </c>
      <c r="CI266" s="32">
        <f t="shared" si="78"/>
        <v>0</v>
      </c>
      <c r="CJ266" s="32">
        <f t="shared" si="79"/>
        <v>0</v>
      </c>
    </row>
    <row r="267" spans="73:88">
      <c r="BU267" s="32">
        <f t="shared" si="64"/>
        <v>0</v>
      </c>
      <c r="BV267" s="32">
        <f t="shared" si="65"/>
        <v>0</v>
      </c>
      <c r="BW267" s="32">
        <f t="shared" si="66"/>
        <v>0</v>
      </c>
      <c r="BX267" s="32">
        <f t="shared" si="67"/>
        <v>0</v>
      </c>
      <c r="BY267" s="32">
        <f t="shared" si="68"/>
        <v>0</v>
      </c>
      <c r="BZ267" s="32">
        <f t="shared" si="69"/>
        <v>0</v>
      </c>
      <c r="CA267" s="32">
        <f t="shared" si="70"/>
        <v>0</v>
      </c>
      <c r="CB267" s="32">
        <f t="shared" si="71"/>
        <v>0</v>
      </c>
      <c r="CC267" s="32">
        <f t="shared" si="72"/>
        <v>0</v>
      </c>
      <c r="CD267" s="32">
        <f t="shared" si="73"/>
        <v>0</v>
      </c>
      <c r="CE267" s="32">
        <f t="shared" si="74"/>
        <v>0</v>
      </c>
      <c r="CF267" s="32">
        <f t="shared" si="75"/>
        <v>0</v>
      </c>
      <c r="CG267" s="32">
        <f t="shared" si="76"/>
        <v>0</v>
      </c>
      <c r="CH267" s="32">
        <f t="shared" si="77"/>
        <v>0</v>
      </c>
      <c r="CI267" s="32">
        <f t="shared" si="78"/>
        <v>0</v>
      </c>
      <c r="CJ267" s="32">
        <f t="shared" si="79"/>
        <v>0</v>
      </c>
    </row>
    <row r="268" spans="73:88">
      <c r="BU268" s="32">
        <f t="shared" si="64"/>
        <v>0</v>
      </c>
      <c r="BV268" s="32">
        <f t="shared" si="65"/>
        <v>0</v>
      </c>
      <c r="BW268" s="32">
        <f t="shared" si="66"/>
        <v>0</v>
      </c>
      <c r="BX268" s="32">
        <f t="shared" si="67"/>
        <v>0</v>
      </c>
      <c r="BY268" s="32">
        <f t="shared" si="68"/>
        <v>0</v>
      </c>
      <c r="BZ268" s="32">
        <f t="shared" si="69"/>
        <v>0</v>
      </c>
      <c r="CA268" s="32">
        <f t="shared" si="70"/>
        <v>0</v>
      </c>
      <c r="CB268" s="32">
        <f t="shared" si="71"/>
        <v>0</v>
      </c>
      <c r="CC268" s="32">
        <f t="shared" si="72"/>
        <v>0</v>
      </c>
      <c r="CD268" s="32">
        <f t="shared" si="73"/>
        <v>0</v>
      </c>
      <c r="CE268" s="32">
        <f t="shared" si="74"/>
        <v>0</v>
      </c>
      <c r="CF268" s="32">
        <f t="shared" si="75"/>
        <v>0</v>
      </c>
      <c r="CG268" s="32">
        <f t="shared" si="76"/>
        <v>0</v>
      </c>
      <c r="CH268" s="32">
        <f t="shared" si="77"/>
        <v>0</v>
      </c>
      <c r="CI268" s="32">
        <f t="shared" si="78"/>
        <v>0</v>
      </c>
      <c r="CJ268" s="32">
        <f t="shared" si="79"/>
        <v>0</v>
      </c>
    </row>
    <row r="269" spans="73:88">
      <c r="BU269" s="32">
        <f t="shared" si="64"/>
        <v>0</v>
      </c>
      <c r="BV269" s="32">
        <f t="shared" si="65"/>
        <v>0</v>
      </c>
      <c r="BW269" s="32">
        <f t="shared" si="66"/>
        <v>0</v>
      </c>
      <c r="BX269" s="32">
        <f t="shared" si="67"/>
        <v>0</v>
      </c>
      <c r="BY269" s="32">
        <f t="shared" si="68"/>
        <v>0</v>
      </c>
      <c r="BZ269" s="32">
        <f t="shared" si="69"/>
        <v>0</v>
      </c>
      <c r="CA269" s="32">
        <f t="shared" si="70"/>
        <v>0</v>
      </c>
      <c r="CB269" s="32">
        <f t="shared" si="71"/>
        <v>0</v>
      </c>
      <c r="CC269" s="32">
        <f t="shared" si="72"/>
        <v>0</v>
      </c>
      <c r="CD269" s="32">
        <f t="shared" si="73"/>
        <v>0</v>
      </c>
      <c r="CE269" s="32">
        <f t="shared" si="74"/>
        <v>0</v>
      </c>
      <c r="CF269" s="32">
        <f t="shared" si="75"/>
        <v>0</v>
      </c>
      <c r="CG269" s="32">
        <f t="shared" si="76"/>
        <v>0</v>
      </c>
      <c r="CH269" s="32">
        <f t="shared" si="77"/>
        <v>0</v>
      </c>
      <c r="CI269" s="32">
        <f t="shared" si="78"/>
        <v>0</v>
      </c>
      <c r="CJ269" s="32">
        <f t="shared" si="79"/>
        <v>0</v>
      </c>
    </row>
    <row r="270" spans="73:88">
      <c r="BU270" s="32">
        <f t="shared" si="64"/>
        <v>0</v>
      </c>
      <c r="BV270" s="32">
        <f t="shared" si="65"/>
        <v>0</v>
      </c>
      <c r="BW270" s="32">
        <f t="shared" si="66"/>
        <v>0</v>
      </c>
      <c r="BX270" s="32">
        <f t="shared" si="67"/>
        <v>0</v>
      </c>
      <c r="BY270" s="32">
        <f t="shared" si="68"/>
        <v>0</v>
      </c>
      <c r="BZ270" s="32">
        <f t="shared" si="69"/>
        <v>0</v>
      </c>
      <c r="CA270" s="32">
        <f t="shared" si="70"/>
        <v>0</v>
      </c>
      <c r="CB270" s="32">
        <f t="shared" si="71"/>
        <v>0</v>
      </c>
      <c r="CC270" s="32">
        <f t="shared" si="72"/>
        <v>0</v>
      </c>
      <c r="CD270" s="32">
        <f t="shared" si="73"/>
        <v>0</v>
      </c>
      <c r="CE270" s="32">
        <f t="shared" si="74"/>
        <v>0</v>
      </c>
      <c r="CF270" s="32">
        <f t="shared" si="75"/>
        <v>0</v>
      </c>
      <c r="CG270" s="32">
        <f t="shared" si="76"/>
        <v>0</v>
      </c>
      <c r="CH270" s="32">
        <f t="shared" si="77"/>
        <v>0</v>
      </c>
      <c r="CI270" s="32">
        <f t="shared" si="78"/>
        <v>0</v>
      </c>
      <c r="CJ270" s="32">
        <f t="shared" si="79"/>
        <v>0</v>
      </c>
    </row>
    <row r="271" spans="73:88">
      <c r="BU271" s="32">
        <f t="shared" si="64"/>
        <v>0</v>
      </c>
      <c r="BV271" s="32">
        <f t="shared" si="65"/>
        <v>0</v>
      </c>
      <c r="BW271" s="32">
        <f t="shared" si="66"/>
        <v>0</v>
      </c>
      <c r="BX271" s="32">
        <f t="shared" si="67"/>
        <v>0</v>
      </c>
      <c r="BY271" s="32">
        <f t="shared" si="68"/>
        <v>0</v>
      </c>
      <c r="BZ271" s="32">
        <f t="shared" si="69"/>
        <v>0</v>
      </c>
      <c r="CA271" s="32">
        <f t="shared" si="70"/>
        <v>0</v>
      </c>
      <c r="CB271" s="32">
        <f t="shared" si="71"/>
        <v>0</v>
      </c>
      <c r="CC271" s="32">
        <f t="shared" si="72"/>
        <v>0</v>
      </c>
      <c r="CD271" s="32">
        <f t="shared" si="73"/>
        <v>0</v>
      </c>
      <c r="CE271" s="32">
        <f t="shared" si="74"/>
        <v>0</v>
      </c>
      <c r="CF271" s="32">
        <f t="shared" si="75"/>
        <v>0</v>
      </c>
      <c r="CG271" s="32">
        <f t="shared" si="76"/>
        <v>0</v>
      </c>
      <c r="CH271" s="32">
        <f t="shared" si="77"/>
        <v>0</v>
      </c>
      <c r="CI271" s="32">
        <f t="shared" si="78"/>
        <v>0</v>
      </c>
      <c r="CJ271" s="32">
        <f t="shared" si="79"/>
        <v>0</v>
      </c>
    </row>
    <row r="272" spans="73:88">
      <c r="BU272" s="32">
        <f t="shared" si="64"/>
        <v>0</v>
      </c>
      <c r="BV272" s="32">
        <f t="shared" si="65"/>
        <v>0</v>
      </c>
      <c r="BW272" s="32">
        <f t="shared" si="66"/>
        <v>0</v>
      </c>
      <c r="BX272" s="32">
        <f t="shared" si="67"/>
        <v>0</v>
      </c>
      <c r="BY272" s="32">
        <f t="shared" si="68"/>
        <v>0</v>
      </c>
      <c r="BZ272" s="32">
        <f t="shared" si="69"/>
        <v>0</v>
      </c>
      <c r="CA272" s="32">
        <f t="shared" si="70"/>
        <v>0</v>
      </c>
      <c r="CB272" s="32">
        <f t="shared" si="71"/>
        <v>0</v>
      </c>
      <c r="CC272" s="32">
        <f t="shared" si="72"/>
        <v>0</v>
      </c>
      <c r="CD272" s="32">
        <f t="shared" si="73"/>
        <v>0</v>
      </c>
      <c r="CE272" s="32">
        <f t="shared" si="74"/>
        <v>0</v>
      </c>
      <c r="CF272" s="32">
        <f t="shared" si="75"/>
        <v>0</v>
      </c>
      <c r="CG272" s="32">
        <f t="shared" si="76"/>
        <v>0</v>
      </c>
      <c r="CH272" s="32">
        <f t="shared" si="77"/>
        <v>0</v>
      </c>
      <c r="CI272" s="32">
        <f t="shared" si="78"/>
        <v>0</v>
      </c>
      <c r="CJ272" s="32">
        <f t="shared" si="79"/>
        <v>0</v>
      </c>
    </row>
    <row r="273" spans="73:88">
      <c r="BU273" s="32">
        <f t="shared" si="64"/>
        <v>0</v>
      </c>
      <c r="BV273" s="32">
        <f t="shared" si="65"/>
        <v>0</v>
      </c>
      <c r="BW273" s="32">
        <f t="shared" si="66"/>
        <v>0</v>
      </c>
      <c r="BX273" s="32">
        <f t="shared" si="67"/>
        <v>0</v>
      </c>
      <c r="BY273" s="32">
        <f t="shared" si="68"/>
        <v>0</v>
      </c>
      <c r="BZ273" s="32">
        <f t="shared" si="69"/>
        <v>0</v>
      </c>
      <c r="CA273" s="32">
        <f t="shared" si="70"/>
        <v>0</v>
      </c>
      <c r="CB273" s="32">
        <f t="shared" si="71"/>
        <v>0</v>
      </c>
      <c r="CC273" s="32">
        <f t="shared" si="72"/>
        <v>0</v>
      </c>
      <c r="CD273" s="32">
        <f t="shared" si="73"/>
        <v>0</v>
      </c>
      <c r="CE273" s="32">
        <f t="shared" si="74"/>
        <v>0</v>
      </c>
      <c r="CF273" s="32">
        <f t="shared" si="75"/>
        <v>0</v>
      </c>
      <c r="CG273" s="32">
        <f t="shared" si="76"/>
        <v>0</v>
      </c>
      <c r="CH273" s="32">
        <f t="shared" si="77"/>
        <v>0</v>
      </c>
      <c r="CI273" s="32">
        <f t="shared" si="78"/>
        <v>0</v>
      </c>
      <c r="CJ273" s="32">
        <f t="shared" si="79"/>
        <v>0</v>
      </c>
    </row>
    <row r="274" spans="73:88">
      <c r="BU274" s="32">
        <f t="shared" si="64"/>
        <v>0</v>
      </c>
      <c r="BV274" s="32">
        <f t="shared" si="65"/>
        <v>0</v>
      </c>
      <c r="BW274" s="32">
        <f t="shared" si="66"/>
        <v>0</v>
      </c>
      <c r="BX274" s="32">
        <f t="shared" si="67"/>
        <v>0</v>
      </c>
      <c r="BY274" s="32">
        <f t="shared" si="68"/>
        <v>0</v>
      </c>
      <c r="BZ274" s="32">
        <f t="shared" si="69"/>
        <v>0</v>
      </c>
      <c r="CA274" s="32">
        <f t="shared" si="70"/>
        <v>0</v>
      </c>
      <c r="CB274" s="32">
        <f t="shared" si="71"/>
        <v>0</v>
      </c>
      <c r="CC274" s="32">
        <f t="shared" si="72"/>
        <v>0</v>
      </c>
      <c r="CD274" s="32">
        <f t="shared" si="73"/>
        <v>0</v>
      </c>
      <c r="CE274" s="32">
        <f t="shared" si="74"/>
        <v>0</v>
      </c>
      <c r="CF274" s="32">
        <f t="shared" si="75"/>
        <v>0</v>
      </c>
      <c r="CG274" s="32">
        <f t="shared" si="76"/>
        <v>0</v>
      </c>
      <c r="CH274" s="32">
        <f t="shared" si="77"/>
        <v>0</v>
      </c>
      <c r="CI274" s="32">
        <f t="shared" si="78"/>
        <v>0</v>
      </c>
      <c r="CJ274" s="32">
        <f t="shared" si="79"/>
        <v>0</v>
      </c>
    </row>
    <row r="275" spans="73:88">
      <c r="BU275" s="32">
        <f t="shared" si="64"/>
        <v>0</v>
      </c>
      <c r="BV275" s="32">
        <f t="shared" si="65"/>
        <v>0</v>
      </c>
      <c r="BW275" s="32">
        <f t="shared" si="66"/>
        <v>0</v>
      </c>
      <c r="BX275" s="32">
        <f t="shared" si="67"/>
        <v>0</v>
      </c>
      <c r="BY275" s="32">
        <f t="shared" si="68"/>
        <v>0</v>
      </c>
      <c r="BZ275" s="32">
        <f t="shared" si="69"/>
        <v>0</v>
      </c>
      <c r="CA275" s="32">
        <f t="shared" si="70"/>
        <v>0</v>
      </c>
      <c r="CB275" s="32">
        <f t="shared" si="71"/>
        <v>0</v>
      </c>
      <c r="CC275" s="32">
        <f t="shared" si="72"/>
        <v>0</v>
      </c>
      <c r="CD275" s="32">
        <f t="shared" si="73"/>
        <v>0</v>
      </c>
      <c r="CE275" s="32">
        <f t="shared" si="74"/>
        <v>0</v>
      </c>
      <c r="CF275" s="32">
        <f t="shared" si="75"/>
        <v>0</v>
      </c>
      <c r="CG275" s="32">
        <f t="shared" si="76"/>
        <v>0</v>
      </c>
      <c r="CH275" s="32">
        <f t="shared" si="77"/>
        <v>0</v>
      </c>
      <c r="CI275" s="32">
        <f t="shared" si="78"/>
        <v>0</v>
      </c>
      <c r="CJ275" s="32">
        <f t="shared" si="79"/>
        <v>0</v>
      </c>
    </row>
    <row r="276" spans="73:88">
      <c r="BU276" s="32">
        <f t="shared" si="64"/>
        <v>0</v>
      </c>
      <c r="BV276" s="32">
        <f t="shared" si="65"/>
        <v>0</v>
      </c>
      <c r="BW276" s="32">
        <f t="shared" si="66"/>
        <v>0</v>
      </c>
      <c r="BX276" s="32">
        <f t="shared" si="67"/>
        <v>0</v>
      </c>
      <c r="BY276" s="32">
        <f t="shared" si="68"/>
        <v>0</v>
      </c>
      <c r="BZ276" s="32">
        <f t="shared" si="69"/>
        <v>0</v>
      </c>
      <c r="CA276" s="32">
        <f t="shared" si="70"/>
        <v>0</v>
      </c>
      <c r="CB276" s="32">
        <f t="shared" si="71"/>
        <v>0</v>
      </c>
      <c r="CC276" s="32">
        <f t="shared" si="72"/>
        <v>0</v>
      </c>
      <c r="CD276" s="32">
        <f t="shared" si="73"/>
        <v>0</v>
      </c>
      <c r="CE276" s="32">
        <f t="shared" si="74"/>
        <v>0</v>
      </c>
      <c r="CF276" s="32">
        <f t="shared" si="75"/>
        <v>0</v>
      </c>
      <c r="CG276" s="32">
        <f t="shared" si="76"/>
        <v>0</v>
      </c>
      <c r="CH276" s="32">
        <f t="shared" si="77"/>
        <v>0</v>
      </c>
      <c r="CI276" s="32">
        <f t="shared" si="78"/>
        <v>0</v>
      </c>
      <c r="CJ276" s="32">
        <f t="shared" si="79"/>
        <v>0</v>
      </c>
    </row>
    <row r="277" spans="73:88">
      <c r="BU277" s="32">
        <f t="shared" si="64"/>
        <v>0</v>
      </c>
      <c r="BV277" s="32">
        <f t="shared" si="65"/>
        <v>0</v>
      </c>
      <c r="BW277" s="32">
        <f t="shared" si="66"/>
        <v>0</v>
      </c>
      <c r="BX277" s="32">
        <f t="shared" si="67"/>
        <v>0</v>
      </c>
      <c r="BY277" s="32">
        <f t="shared" si="68"/>
        <v>0</v>
      </c>
      <c r="BZ277" s="32">
        <f t="shared" si="69"/>
        <v>0</v>
      </c>
      <c r="CA277" s="32">
        <f t="shared" si="70"/>
        <v>0</v>
      </c>
      <c r="CB277" s="32">
        <f t="shared" si="71"/>
        <v>0</v>
      </c>
      <c r="CC277" s="32">
        <f t="shared" si="72"/>
        <v>0</v>
      </c>
      <c r="CD277" s="32">
        <f t="shared" si="73"/>
        <v>0</v>
      </c>
      <c r="CE277" s="32">
        <f t="shared" si="74"/>
        <v>0</v>
      </c>
      <c r="CF277" s="32">
        <f t="shared" si="75"/>
        <v>0</v>
      </c>
      <c r="CG277" s="32">
        <f t="shared" si="76"/>
        <v>0</v>
      </c>
      <c r="CH277" s="32">
        <f t="shared" si="77"/>
        <v>0</v>
      </c>
      <c r="CI277" s="32">
        <f t="shared" si="78"/>
        <v>0</v>
      </c>
      <c r="CJ277" s="32">
        <f t="shared" si="79"/>
        <v>0</v>
      </c>
    </row>
    <row r="278" spans="73:88">
      <c r="BU278" s="32">
        <f t="shared" si="64"/>
        <v>0</v>
      </c>
      <c r="BV278" s="32">
        <f t="shared" si="65"/>
        <v>0</v>
      </c>
      <c r="BW278" s="32">
        <f t="shared" si="66"/>
        <v>0</v>
      </c>
      <c r="BX278" s="32">
        <f t="shared" si="67"/>
        <v>0</v>
      </c>
      <c r="BY278" s="32">
        <f t="shared" si="68"/>
        <v>0</v>
      </c>
      <c r="BZ278" s="32">
        <f t="shared" si="69"/>
        <v>0</v>
      </c>
      <c r="CA278" s="32">
        <f t="shared" si="70"/>
        <v>0</v>
      </c>
      <c r="CB278" s="32">
        <f t="shared" si="71"/>
        <v>0</v>
      </c>
      <c r="CC278" s="32">
        <f t="shared" si="72"/>
        <v>0</v>
      </c>
      <c r="CD278" s="32">
        <f t="shared" si="73"/>
        <v>0</v>
      </c>
      <c r="CE278" s="32">
        <f t="shared" si="74"/>
        <v>0</v>
      </c>
      <c r="CF278" s="32">
        <f t="shared" si="75"/>
        <v>0</v>
      </c>
      <c r="CG278" s="32">
        <f t="shared" si="76"/>
        <v>0</v>
      </c>
      <c r="CH278" s="32">
        <f t="shared" si="77"/>
        <v>0</v>
      </c>
      <c r="CI278" s="32">
        <f t="shared" si="78"/>
        <v>0</v>
      </c>
      <c r="CJ278" s="32">
        <f t="shared" si="79"/>
        <v>0</v>
      </c>
    </row>
    <row r="279" spans="73:88">
      <c r="BU279" s="32">
        <f t="shared" si="64"/>
        <v>0</v>
      </c>
      <c r="BV279" s="32">
        <f t="shared" si="65"/>
        <v>0</v>
      </c>
      <c r="BW279" s="32">
        <f t="shared" si="66"/>
        <v>0</v>
      </c>
      <c r="BX279" s="32">
        <f t="shared" si="67"/>
        <v>0</v>
      </c>
      <c r="BY279" s="32">
        <f t="shared" si="68"/>
        <v>0</v>
      </c>
      <c r="BZ279" s="32">
        <f t="shared" si="69"/>
        <v>0</v>
      </c>
      <c r="CA279" s="32">
        <f t="shared" si="70"/>
        <v>0</v>
      </c>
      <c r="CB279" s="32">
        <f t="shared" si="71"/>
        <v>0</v>
      </c>
      <c r="CC279" s="32">
        <f t="shared" si="72"/>
        <v>0</v>
      </c>
      <c r="CD279" s="32">
        <f t="shared" si="73"/>
        <v>0</v>
      </c>
      <c r="CE279" s="32">
        <f t="shared" si="74"/>
        <v>0</v>
      </c>
      <c r="CF279" s="32">
        <f t="shared" si="75"/>
        <v>0</v>
      </c>
      <c r="CG279" s="32">
        <f t="shared" si="76"/>
        <v>0</v>
      </c>
      <c r="CH279" s="32">
        <f t="shared" si="77"/>
        <v>0</v>
      </c>
      <c r="CI279" s="32">
        <f t="shared" si="78"/>
        <v>0</v>
      </c>
      <c r="CJ279" s="32">
        <f t="shared" si="79"/>
        <v>0</v>
      </c>
    </row>
    <row r="280" spans="73:88">
      <c r="BU280" s="32">
        <f t="shared" si="64"/>
        <v>0</v>
      </c>
      <c r="BV280" s="32">
        <f t="shared" si="65"/>
        <v>0</v>
      </c>
      <c r="BW280" s="32">
        <f t="shared" si="66"/>
        <v>0</v>
      </c>
      <c r="BX280" s="32">
        <f t="shared" si="67"/>
        <v>0</v>
      </c>
      <c r="BY280" s="32">
        <f t="shared" si="68"/>
        <v>0</v>
      </c>
      <c r="BZ280" s="32">
        <f t="shared" si="69"/>
        <v>0</v>
      </c>
      <c r="CA280" s="32">
        <f t="shared" si="70"/>
        <v>0</v>
      </c>
      <c r="CB280" s="32">
        <f t="shared" si="71"/>
        <v>0</v>
      </c>
      <c r="CC280" s="32">
        <f t="shared" si="72"/>
        <v>0</v>
      </c>
      <c r="CD280" s="32">
        <f t="shared" si="73"/>
        <v>0</v>
      </c>
      <c r="CE280" s="32">
        <f t="shared" si="74"/>
        <v>0</v>
      </c>
      <c r="CF280" s="32">
        <f t="shared" si="75"/>
        <v>0</v>
      </c>
      <c r="CG280" s="32">
        <f t="shared" si="76"/>
        <v>0</v>
      </c>
      <c r="CH280" s="32">
        <f t="shared" si="77"/>
        <v>0</v>
      </c>
      <c r="CI280" s="32">
        <f t="shared" si="78"/>
        <v>0</v>
      </c>
      <c r="CJ280" s="32">
        <f t="shared" si="79"/>
        <v>0</v>
      </c>
    </row>
    <row r="281" spans="73:88">
      <c r="BU281" s="32">
        <f t="shared" si="64"/>
        <v>0</v>
      </c>
      <c r="BV281" s="32">
        <f t="shared" si="65"/>
        <v>0</v>
      </c>
      <c r="BW281" s="32">
        <f t="shared" si="66"/>
        <v>0</v>
      </c>
      <c r="BX281" s="32">
        <f t="shared" si="67"/>
        <v>0</v>
      </c>
      <c r="BY281" s="32">
        <f t="shared" si="68"/>
        <v>0</v>
      </c>
      <c r="BZ281" s="32">
        <f t="shared" si="69"/>
        <v>0</v>
      </c>
      <c r="CA281" s="32">
        <f t="shared" si="70"/>
        <v>0</v>
      </c>
      <c r="CB281" s="32">
        <f t="shared" si="71"/>
        <v>0</v>
      </c>
      <c r="CC281" s="32">
        <f t="shared" si="72"/>
        <v>0</v>
      </c>
      <c r="CD281" s="32">
        <f t="shared" si="73"/>
        <v>0</v>
      </c>
      <c r="CE281" s="32">
        <f t="shared" si="74"/>
        <v>0</v>
      </c>
      <c r="CF281" s="32">
        <f t="shared" si="75"/>
        <v>0</v>
      </c>
      <c r="CG281" s="32">
        <f t="shared" si="76"/>
        <v>0</v>
      </c>
      <c r="CH281" s="32">
        <f t="shared" si="77"/>
        <v>0</v>
      </c>
      <c r="CI281" s="32">
        <f t="shared" si="78"/>
        <v>0</v>
      </c>
      <c r="CJ281" s="32">
        <f t="shared" si="79"/>
        <v>0</v>
      </c>
    </row>
    <row r="282" spans="73:88">
      <c r="BU282" s="32">
        <f t="shared" si="64"/>
        <v>0</v>
      </c>
      <c r="BV282" s="32">
        <f t="shared" si="65"/>
        <v>0</v>
      </c>
      <c r="BW282" s="32">
        <f t="shared" si="66"/>
        <v>0</v>
      </c>
      <c r="BX282" s="32">
        <f t="shared" si="67"/>
        <v>0</v>
      </c>
      <c r="BY282" s="32">
        <f t="shared" si="68"/>
        <v>0</v>
      </c>
      <c r="BZ282" s="32">
        <f t="shared" si="69"/>
        <v>0</v>
      </c>
      <c r="CA282" s="32">
        <f t="shared" si="70"/>
        <v>0</v>
      </c>
      <c r="CB282" s="32">
        <f t="shared" si="71"/>
        <v>0</v>
      </c>
      <c r="CC282" s="32">
        <f t="shared" si="72"/>
        <v>0</v>
      </c>
      <c r="CD282" s="32">
        <f t="shared" si="73"/>
        <v>0</v>
      </c>
      <c r="CE282" s="32">
        <f t="shared" si="74"/>
        <v>0</v>
      </c>
      <c r="CF282" s="32">
        <f t="shared" si="75"/>
        <v>0</v>
      </c>
      <c r="CG282" s="32">
        <f t="shared" si="76"/>
        <v>0</v>
      </c>
      <c r="CH282" s="32">
        <f t="shared" si="77"/>
        <v>0</v>
      </c>
      <c r="CI282" s="32">
        <f t="shared" si="78"/>
        <v>0</v>
      </c>
      <c r="CJ282" s="32">
        <f t="shared" si="79"/>
        <v>0</v>
      </c>
    </row>
    <row r="283" spans="73:88">
      <c r="BU283" s="32">
        <f t="shared" si="64"/>
        <v>0</v>
      </c>
      <c r="BV283" s="32">
        <f t="shared" si="65"/>
        <v>0</v>
      </c>
      <c r="BW283" s="32">
        <f t="shared" si="66"/>
        <v>0</v>
      </c>
      <c r="BX283" s="32">
        <f t="shared" si="67"/>
        <v>0</v>
      </c>
      <c r="BY283" s="32">
        <f t="shared" si="68"/>
        <v>0</v>
      </c>
      <c r="BZ283" s="32">
        <f t="shared" si="69"/>
        <v>0</v>
      </c>
      <c r="CA283" s="32">
        <f t="shared" si="70"/>
        <v>0</v>
      </c>
      <c r="CB283" s="32">
        <f t="shared" si="71"/>
        <v>0</v>
      </c>
      <c r="CC283" s="32">
        <f t="shared" si="72"/>
        <v>0</v>
      </c>
      <c r="CD283" s="32">
        <f t="shared" si="73"/>
        <v>0</v>
      </c>
      <c r="CE283" s="32">
        <f t="shared" si="74"/>
        <v>0</v>
      </c>
      <c r="CF283" s="32">
        <f t="shared" si="75"/>
        <v>0</v>
      </c>
      <c r="CG283" s="32">
        <f t="shared" si="76"/>
        <v>0</v>
      </c>
      <c r="CH283" s="32">
        <f t="shared" si="77"/>
        <v>0</v>
      </c>
      <c r="CI283" s="32">
        <f t="shared" si="78"/>
        <v>0</v>
      </c>
      <c r="CJ283" s="32">
        <f t="shared" si="79"/>
        <v>0</v>
      </c>
    </row>
    <row r="284" spans="73:88">
      <c r="BU284" s="32">
        <f t="shared" si="64"/>
        <v>0</v>
      </c>
      <c r="BV284" s="32">
        <f t="shared" si="65"/>
        <v>0</v>
      </c>
      <c r="BW284" s="32">
        <f t="shared" si="66"/>
        <v>0</v>
      </c>
      <c r="BX284" s="32">
        <f t="shared" si="67"/>
        <v>0</v>
      </c>
      <c r="BY284" s="32">
        <f t="shared" si="68"/>
        <v>0</v>
      </c>
      <c r="BZ284" s="32">
        <f t="shared" si="69"/>
        <v>0</v>
      </c>
      <c r="CA284" s="32">
        <f t="shared" si="70"/>
        <v>0</v>
      </c>
      <c r="CB284" s="32">
        <f t="shared" si="71"/>
        <v>0</v>
      </c>
      <c r="CC284" s="32">
        <f t="shared" si="72"/>
        <v>0</v>
      </c>
      <c r="CD284" s="32">
        <f t="shared" si="73"/>
        <v>0</v>
      </c>
      <c r="CE284" s="32">
        <f t="shared" si="74"/>
        <v>0</v>
      </c>
      <c r="CF284" s="32">
        <f t="shared" si="75"/>
        <v>0</v>
      </c>
      <c r="CG284" s="32">
        <f t="shared" si="76"/>
        <v>0</v>
      </c>
      <c r="CH284" s="32">
        <f t="shared" si="77"/>
        <v>0</v>
      </c>
      <c r="CI284" s="32">
        <f t="shared" si="78"/>
        <v>0</v>
      </c>
      <c r="CJ284" s="32">
        <f t="shared" si="79"/>
        <v>0</v>
      </c>
    </row>
    <row r="285" spans="73:88">
      <c r="BU285" s="32">
        <f t="shared" si="64"/>
        <v>0</v>
      </c>
      <c r="BV285" s="32">
        <f t="shared" si="65"/>
        <v>0</v>
      </c>
      <c r="BW285" s="32">
        <f t="shared" si="66"/>
        <v>0</v>
      </c>
      <c r="BX285" s="32">
        <f t="shared" si="67"/>
        <v>0</v>
      </c>
      <c r="BY285" s="32">
        <f t="shared" si="68"/>
        <v>0</v>
      </c>
      <c r="BZ285" s="32">
        <f t="shared" si="69"/>
        <v>0</v>
      </c>
      <c r="CA285" s="32">
        <f t="shared" si="70"/>
        <v>0</v>
      </c>
      <c r="CB285" s="32">
        <f t="shared" si="71"/>
        <v>0</v>
      </c>
      <c r="CC285" s="32">
        <f t="shared" si="72"/>
        <v>0</v>
      </c>
      <c r="CD285" s="32">
        <f t="shared" si="73"/>
        <v>0</v>
      </c>
      <c r="CE285" s="32">
        <f t="shared" si="74"/>
        <v>0</v>
      </c>
      <c r="CF285" s="32">
        <f t="shared" si="75"/>
        <v>0</v>
      </c>
      <c r="CG285" s="32">
        <f t="shared" si="76"/>
        <v>0</v>
      </c>
      <c r="CH285" s="32">
        <f t="shared" si="77"/>
        <v>0</v>
      </c>
      <c r="CI285" s="32">
        <f t="shared" si="78"/>
        <v>0</v>
      </c>
      <c r="CJ285" s="32">
        <f t="shared" si="79"/>
        <v>0</v>
      </c>
    </row>
    <row r="286" spans="73:88">
      <c r="BU286" s="32">
        <f t="shared" si="64"/>
        <v>0</v>
      </c>
      <c r="BV286" s="32">
        <f t="shared" si="65"/>
        <v>0</v>
      </c>
      <c r="BW286" s="32">
        <f t="shared" si="66"/>
        <v>0</v>
      </c>
      <c r="BX286" s="32">
        <f t="shared" si="67"/>
        <v>0</v>
      </c>
      <c r="BY286" s="32">
        <f t="shared" si="68"/>
        <v>0</v>
      </c>
      <c r="BZ286" s="32">
        <f t="shared" si="69"/>
        <v>0</v>
      </c>
      <c r="CA286" s="32">
        <f t="shared" si="70"/>
        <v>0</v>
      </c>
      <c r="CB286" s="32">
        <f t="shared" si="71"/>
        <v>0</v>
      </c>
      <c r="CC286" s="32">
        <f t="shared" si="72"/>
        <v>0</v>
      </c>
      <c r="CD286" s="32">
        <f t="shared" si="73"/>
        <v>0</v>
      </c>
      <c r="CE286" s="32">
        <f t="shared" si="74"/>
        <v>0</v>
      </c>
      <c r="CF286" s="32">
        <f t="shared" si="75"/>
        <v>0</v>
      </c>
      <c r="CG286" s="32">
        <f t="shared" si="76"/>
        <v>0</v>
      </c>
      <c r="CH286" s="32">
        <f t="shared" si="77"/>
        <v>0</v>
      </c>
      <c r="CI286" s="32">
        <f t="shared" si="78"/>
        <v>0</v>
      </c>
      <c r="CJ286" s="32">
        <f t="shared" si="79"/>
        <v>0</v>
      </c>
    </row>
    <row r="287" spans="73:88">
      <c r="BU287" s="32">
        <f t="shared" si="64"/>
        <v>0</v>
      </c>
      <c r="BV287" s="32">
        <f t="shared" si="65"/>
        <v>0</v>
      </c>
      <c r="BW287" s="32">
        <f t="shared" si="66"/>
        <v>0</v>
      </c>
      <c r="BX287" s="32">
        <f t="shared" si="67"/>
        <v>0</v>
      </c>
      <c r="BY287" s="32">
        <f t="shared" si="68"/>
        <v>0</v>
      </c>
      <c r="BZ287" s="32">
        <f t="shared" si="69"/>
        <v>0</v>
      </c>
      <c r="CA287" s="32">
        <f t="shared" si="70"/>
        <v>0</v>
      </c>
      <c r="CB287" s="32">
        <f t="shared" si="71"/>
        <v>0</v>
      </c>
      <c r="CC287" s="32">
        <f t="shared" si="72"/>
        <v>0</v>
      </c>
      <c r="CD287" s="32">
        <f t="shared" si="73"/>
        <v>0</v>
      </c>
      <c r="CE287" s="32">
        <f t="shared" si="74"/>
        <v>0</v>
      </c>
      <c r="CF287" s="32">
        <f t="shared" si="75"/>
        <v>0</v>
      </c>
      <c r="CG287" s="32">
        <f t="shared" si="76"/>
        <v>0</v>
      </c>
      <c r="CH287" s="32">
        <f t="shared" si="77"/>
        <v>0</v>
      </c>
      <c r="CI287" s="32">
        <f t="shared" si="78"/>
        <v>0</v>
      </c>
      <c r="CJ287" s="32">
        <f t="shared" si="79"/>
        <v>0</v>
      </c>
    </row>
    <row r="288" spans="73:88">
      <c r="BU288" s="32">
        <f t="shared" si="64"/>
        <v>0</v>
      </c>
      <c r="BV288" s="32">
        <f t="shared" si="65"/>
        <v>0</v>
      </c>
      <c r="BW288" s="32">
        <f t="shared" si="66"/>
        <v>0</v>
      </c>
      <c r="BX288" s="32">
        <f t="shared" si="67"/>
        <v>0</v>
      </c>
      <c r="BY288" s="32">
        <f t="shared" si="68"/>
        <v>0</v>
      </c>
      <c r="BZ288" s="32">
        <f t="shared" si="69"/>
        <v>0</v>
      </c>
      <c r="CA288" s="32">
        <f t="shared" si="70"/>
        <v>0</v>
      </c>
      <c r="CB288" s="32">
        <f t="shared" si="71"/>
        <v>0</v>
      </c>
      <c r="CC288" s="32">
        <f t="shared" si="72"/>
        <v>0</v>
      </c>
      <c r="CD288" s="32">
        <f t="shared" si="73"/>
        <v>0</v>
      </c>
      <c r="CE288" s="32">
        <f t="shared" si="74"/>
        <v>0</v>
      </c>
      <c r="CF288" s="32">
        <f t="shared" si="75"/>
        <v>0</v>
      </c>
      <c r="CG288" s="32">
        <f t="shared" si="76"/>
        <v>0</v>
      </c>
      <c r="CH288" s="32">
        <f t="shared" si="77"/>
        <v>0</v>
      </c>
      <c r="CI288" s="32">
        <f t="shared" si="78"/>
        <v>0</v>
      </c>
      <c r="CJ288" s="32">
        <f t="shared" si="79"/>
        <v>0</v>
      </c>
    </row>
    <row r="289" spans="73:88">
      <c r="BU289" s="32">
        <f t="shared" si="64"/>
        <v>0</v>
      </c>
      <c r="BV289" s="32">
        <f t="shared" si="65"/>
        <v>0</v>
      </c>
      <c r="BW289" s="32">
        <f t="shared" si="66"/>
        <v>0</v>
      </c>
      <c r="BX289" s="32">
        <f t="shared" si="67"/>
        <v>0</v>
      </c>
      <c r="BY289" s="32">
        <f t="shared" si="68"/>
        <v>0</v>
      </c>
      <c r="BZ289" s="32">
        <f t="shared" si="69"/>
        <v>0</v>
      </c>
      <c r="CA289" s="32">
        <f t="shared" si="70"/>
        <v>0</v>
      </c>
      <c r="CB289" s="32">
        <f t="shared" si="71"/>
        <v>0</v>
      </c>
      <c r="CC289" s="32">
        <f t="shared" si="72"/>
        <v>0</v>
      </c>
      <c r="CD289" s="32">
        <f t="shared" si="73"/>
        <v>0</v>
      </c>
      <c r="CE289" s="32">
        <f t="shared" si="74"/>
        <v>0</v>
      </c>
      <c r="CF289" s="32">
        <f t="shared" si="75"/>
        <v>0</v>
      </c>
      <c r="CG289" s="32">
        <f t="shared" si="76"/>
        <v>0</v>
      </c>
      <c r="CH289" s="32">
        <f t="shared" si="77"/>
        <v>0</v>
      </c>
      <c r="CI289" s="32">
        <f t="shared" si="78"/>
        <v>0</v>
      </c>
      <c r="CJ289" s="32">
        <f t="shared" si="79"/>
        <v>0</v>
      </c>
    </row>
    <row r="290" spans="73:88">
      <c r="BU290" s="32">
        <f t="shared" si="64"/>
        <v>0</v>
      </c>
      <c r="BV290" s="32">
        <f t="shared" si="65"/>
        <v>0</v>
      </c>
      <c r="BW290" s="32">
        <f t="shared" si="66"/>
        <v>0</v>
      </c>
      <c r="BX290" s="32">
        <f t="shared" si="67"/>
        <v>0</v>
      </c>
      <c r="BY290" s="32">
        <f t="shared" si="68"/>
        <v>0</v>
      </c>
      <c r="BZ290" s="32">
        <f t="shared" si="69"/>
        <v>0</v>
      </c>
      <c r="CA290" s="32">
        <f t="shared" si="70"/>
        <v>0</v>
      </c>
      <c r="CB290" s="32">
        <f t="shared" si="71"/>
        <v>0</v>
      </c>
      <c r="CC290" s="32">
        <f t="shared" si="72"/>
        <v>0</v>
      </c>
      <c r="CD290" s="32">
        <f t="shared" si="73"/>
        <v>0</v>
      </c>
      <c r="CE290" s="32">
        <f t="shared" si="74"/>
        <v>0</v>
      </c>
      <c r="CF290" s="32">
        <f t="shared" si="75"/>
        <v>0</v>
      </c>
      <c r="CG290" s="32">
        <f t="shared" si="76"/>
        <v>0</v>
      </c>
      <c r="CH290" s="32">
        <f t="shared" si="77"/>
        <v>0</v>
      </c>
      <c r="CI290" s="32">
        <f t="shared" si="78"/>
        <v>0</v>
      </c>
      <c r="CJ290" s="32">
        <f t="shared" si="79"/>
        <v>0</v>
      </c>
    </row>
    <row r="291" spans="73:88">
      <c r="BU291" s="32">
        <f t="shared" si="64"/>
        <v>0</v>
      </c>
      <c r="BV291" s="32">
        <f t="shared" si="65"/>
        <v>0</v>
      </c>
      <c r="BW291" s="32">
        <f t="shared" si="66"/>
        <v>0</v>
      </c>
      <c r="BX291" s="32">
        <f t="shared" si="67"/>
        <v>0</v>
      </c>
      <c r="BY291" s="32">
        <f t="shared" si="68"/>
        <v>0</v>
      </c>
      <c r="BZ291" s="32">
        <f t="shared" si="69"/>
        <v>0</v>
      </c>
      <c r="CA291" s="32">
        <f t="shared" si="70"/>
        <v>0</v>
      </c>
      <c r="CB291" s="32">
        <f t="shared" si="71"/>
        <v>0</v>
      </c>
      <c r="CC291" s="32">
        <f t="shared" si="72"/>
        <v>0</v>
      </c>
      <c r="CD291" s="32">
        <f t="shared" si="73"/>
        <v>0</v>
      </c>
      <c r="CE291" s="32">
        <f t="shared" si="74"/>
        <v>0</v>
      </c>
      <c r="CF291" s="32">
        <f t="shared" si="75"/>
        <v>0</v>
      </c>
      <c r="CG291" s="32">
        <f t="shared" si="76"/>
        <v>0</v>
      </c>
      <c r="CH291" s="32">
        <f t="shared" si="77"/>
        <v>0</v>
      </c>
      <c r="CI291" s="32">
        <f t="shared" si="78"/>
        <v>0</v>
      </c>
      <c r="CJ291" s="32">
        <f t="shared" si="79"/>
        <v>0</v>
      </c>
    </row>
    <row r="292" spans="73:88">
      <c r="BU292" s="32">
        <f t="shared" si="64"/>
        <v>0</v>
      </c>
      <c r="BV292" s="32">
        <f t="shared" si="65"/>
        <v>0</v>
      </c>
      <c r="BW292" s="32">
        <f t="shared" si="66"/>
        <v>0</v>
      </c>
      <c r="BX292" s="32">
        <f t="shared" si="67"/>
        <v>0</v>
      </c>
      <c r="BY292" s="32">
        <f t="shared" si="68"/>
        <v>0</v>
      </c>
      <c r="BZ292" s="32">
        <f t="shared" si="69"/>
        <v>0</v>
      </c>
      <c r="CA292" s="32">
        <f t="shared" si="70"/>
        <v>0</v>
      </c>
      <c r="CB292" s="32">
        <f t="shared" si="71"/>
        <v>0</v>
      </c>
      <c r="CC292" s="32">
        <f t="shared" si="72"/>
        <v>0</v>
      </c>
      <c r="CD292" s="32">
        <f t="shared" si="73"/>
        <v>0</v>
      </c>
      <c r="CE292" s="32">
        <f t="shared" si="74"/>
        <v>0</v>
      </c>
      <c r="CF292" s="32">
        <f t="shared" si="75"/>
        <v>0</v>
      </c>
      <c r="CG292" s="32">
        <f t="shared" si="76"/>
        <v>0</v>
      </c>
      <c r="CH292" s="32">
        <f t="shared" si="77"/>
        <v>0</v>
      </c>
      <c r="CI292" s="32">
        <f t="shared" si="78"/>
        <v>0</v>
      </c>
      <c r="CJ292" s="32">
        <f t="shared" si="79"/>
        <v>0</v>
      </c>
    </row>
    <row r="293" spans="73:88">
      <c r="BU293" s="32">
        <f t="shared" si="64"/>
        <v>0</v>
      </c>
      <c r="BV293" s="32">
        <f t="shared" si="65"/>
        <v>0</v>
      </c>
      <c r="BW293" s="32">
        <f t="shared" si="66"/>
        <v>0</v>
      </c>
      <c r="BX293" s="32">
        <f t="shared" si="67"/>
        <v>0</v>
      </c>
      <c r="BY293" s="32">
        <f t="shared" si="68"/>
        <v>0</v>
      </c>
      <c r="BZ293" s="32">
        <f t="shared" si="69"/>
        <v>0</v>
      </c>
      <c r="CA293" s="32">
        <f t="shared" si="70"/>
        <v>0</v>
      </c>
      <c r="CB293" s="32">
        <f t="shared" si="71"/>
        <v>0</v>
      </c>
      <c r="CC293" s="32">
        <f t="shared" si="72"/>
        <v>0</v>
      </c>
      <c r="CD293" s="32">
        <f t="shared" si="73"/>
        <v>0</v>
      </c>
      <c r="CE293" s="32">
        <f t="shared" si="74"/>
        <v>0</v>
      </c>
      <c r="CF293" s="32">
        <f t="shared" si="75"/>
        <v>0</v>
      </c>
      <c r="CG293" s="32">
        <f t="shared" si="76"/>
        <v>0</v>
      </c>
      <c r="CH293" s="32">
        <f t="shared" si="77"/>
        <v>0</v>
      </c>
      <c r="CI293" s="32">
        <f t="shared" si="78"/>
        <v>0</v>
      </c>
      <c r="CJ293" s="32">
        <f t="shared" si="79"/>
        <v>0</v>
      </c>
    </row>
    <row r="294" spans="73:88">
      <c r="BU294" s="32">
        <f t="shared" si="64"/>
        <v>0</v>
      </c>
      <c r="BV294" s="32">
        <f t="shared" si="65"/>
        <v>0</v>
      </c>
      <c r="BW294" s="32">
        <f t="shared" si="66"/>
        <v>0</v>
      </c>
      <c r="BX294" s="32">
        <f t="shared" si="67"/>
        <v>0</v>
      </c>
      <c r="BY294" s="32">
        <f t="shared" si="68"/>
        <v>0</v>
      </c>
      <c r="BZ294" s="32">
        <f t="shared" si="69"/>
        <v>0</v>
      </c>
      <c r="CA294" s="32">
        <f t="shared" si="70"/>
        <v>0</v>
      </c>
      <c r="CB294" s="32">
        <f t="shared" si="71"/>
        <v>0</v>
      </c>
      <c r="CC294" s="32">
        <f t="shared" si="72"/>
        <v>0</v>
      </c>
      <c r="CD294" s="32">
        <f t="shared" si="73"/>
        <v>0</v>
      </c>
      <c r="CE294" s="32">
        <f t="shared" si="74"/>
        <v>0</v>
      </c>
      <c r="CF294" s="32">
        <f t="shared" si="75"/>
        <v>0</v>
      </c>
      <c r="CG294" s="32">
        <f t="shared" si="76"/>
        <v>0</v>
      </c>
      <c r="CH294" s="32">
        <f t="shared" si="77"/>
        <v>0</v>
      </c>
      <c r="CI294" s="32">
        <f t="shared" si="78"/>
        <v>0</v>
      </c>
      <c r="CJ294" s="32">
        <f t="shared" si="79"/>
        <v>0</v>
      </c>
    </row>
    <row r="295" spans="73:88">
      <c r="BU295" s="32">
        <f t="shared" si="64"/>
        <v>0</v>
      </c>
      <c r="BV295" s="32">
        <f t="shared" si="65"/>
        <v>0</v>
      </c>
      <c r="BW295" s="32">
        <f t="shared" si="66"/>
        <v>0</v>
      </c>
      <c r="BX295" s="32">
        <f t="shared" si="67"/>
        <v>0</v>
      </c>
      <c r="BY295" s="32">
        <f t="shared" si="68"/>
        <v>0</v>
      </c>
      <c r="BZ295" s="32">
        <f t="shared" si="69"/>
        <v>0</v>
      </c>
      <c r="CA295" s="32">
        <f t="shared" si="70"/>
        <v>0</v>
      </c>
      <c r="CB295" s="32">
        <f t="shared" si="71"/>
        <v>0</v>
      </c>
      <c r="CC295" s="32">
        <f t="shared" si="72"/>
        <v>0</v>
      </c>
      <c r="CD295" s="32">
        <f t="shared" si="73"/>
        <v>0</v>
      </c>
      <c r="CE295" s="32">
        <f t="shared" si="74"/>
        <v>0</v>
      </c>
      <c r="CF295" s="32">
        <f t="shared" si="75"/>
        <v>0</v>
      </c>
      <c r="CG295" s="32">
        <f t="shared" si="76"/>
        <v>0</v>
      </c>
      <c r="CH295" s="32">
        <f t="shared" si="77"/>
        <v>0</v>
      </c>
      <c r="CI295" s="32">
        <f t="shared" si="78"/>
        <v>0</v>
      </c>
      <c r="CJ295" s="32">
        <f t="shared" si="79"/>
        <v>0</v>
      </c>
    </row>
    <row r="296" spans="73:88">
      <c r="BU296" s="32">
        <f t="shared" si="64"/>
        <v>0</v>
      </c>
      <c r="BV296" s="32">
        <f t="shared" si="65"/>
        <v>0</v>
      </c>
      <c r="BW296" s="32">
        <f t="shared" si="66"/>
        <v>0</v>
      </c>
      <c r="BX296" s="32">
        <f t="shared" si="67"/>
        <v>0</v>
      </c>
      <c r="BY296" s="32">
        <f t="shared" si="68"/>
        <v>0</v>
      </c>
      <c r="BZ296" s="32">
        <f t="shared" si="69"/>
        <v>0</v>
      </c>
      <c r="CA296" s="32">
        <f t="shared" si="70"/>
        <v>0</v>
      </c>
      <c r="CB296" s="32">
        <f t="shared" si="71"/>
        <v>0</v>
      </c>
      <c r="CC296" s="32">
        <f t="shared" si="72"/>
        <v>0</v>
      </c>
      <c r="CD296" s="32">
        <f t="shared" si="73"/>
        <v>0</v>
      </c>
      <c r="CE296" s="32">
        <f t="shared" si="74"/>
        <v>0</v>
      </c>
      <c r="CF296" s="32">
        <f t="shared" si="75"/>
        <v>0</v>
      </c>
      <c r="CG296" s="32">
        <f t="shared" si="76"/>
        <v>0</v>
      </c>
      <c r="CH296" s="32">
        <f t="shared" si="77"/>
        <v>0</v>
      </c>
      <c r="CI296" s="32">
        <f t="shared" si="78"/>
        <v>0</v>
      </c>
      <c r="CJ296" s="32">
        <f t="shared" si="79"/>
        <v>0</v>
      </c>
    </row>
    <row r="297" spans="73:88">
      <c r="BU297" s="32">
        <f t="shared" si="64"/>
        <v>0</v>
      </c>
      <c r="BV297" s="32">
        <f t="shared" si="65"/>
        <v>0</v>
      </c>
      <c r="BW297" s="32">
        <f t="shared" si="66"/>
        <v>0</v>
      </c>
      <c r="BX297" s="32">
        <f t="shared" si="67"/>
        <v>0</v>
      </c>
      <c r="BY297" s="32">
        <f t="shared" si="68"/>
        <v>0</v>
      </c>
      <c r="BZ297" s="32">
        <f t="shared" si="69"/>
        <v>0</v>
      </c>
      <c r="CA297" s="32">
        <f t="shared" si="70"/>
        <v>0</v>
      </c>
      <c r="CB297" s="32">
        <f t="shared" si="71"/>
        <v>0</v>
      </c>
      <c r="CC297" s="32">
        <f t="shared" si="72"/>
        <v>0</v>
      </c>
      <c r="CD297" s="32">
        <f t="shared" si="73"/>
        <v>0</v>
      </c>
      <c r="CE297" s="32">
        <f t="shared" si="74"/>
        <v>0</v>
      </c>
      <c r="CF297" s="32">
        <f t="shared" si="75"/>
        <v>0</v>
      </c>
      <c r="CG297" s="32">
        <f t="shared" si="76"/>
        <v>0</v>
      </c>
      <c r="CH297" s="32">
        <f t="shared" si="77"/>
        <v>0</v>
      </c>
      <c r="CI297" s="32">
        <f t="shared" si="78"/>
        <v>0</v>
      </c>
      <c r="CJ297" s="32">
        <f t="shared" si="79"/>
        <v>0</v>
      </c>
    </row>
    <row r="298" spans="73:88">
      <c r="BU298" s="32">
        <f t="shared" si="64"/>
        <v>0</v>
      </c>
      <c r="BV298" s="32">
        <f t="shared" si="65"/>
        <v>0</v>
      </c>
      <c r="BW298" s="32">
        <f t="shared" si="66"/>
        <v>0</v>
      </c>
      <c r="BX298" s="32">
        <f t="shared" si="67"/>
        <v>0</v>
      </c>
      <c r="BY298" s="32">
        <f t="shared" si="68"/>
        <v>0</v>
      </c>
      <c r="BZ298" s="32">
        <f t="shared" si="69"/>
        <v>0</v>
      </c>
      <c r="CA298" s="32">
        <f t="shared" si="70"/>
        <v>0</v>
      </c>
      <c r="CB298" s="32">
        <f t="shared" si="71"/>
        <v>0</v>
      </c>
      <c r="CC298" s="32">
        <f t="shared" si="72"/>
        <v>0</v>
      </c>
      <c r="CD298" s="32">
        <f t="shared" si="73"/>
        <v>0</v>
      </c>
      <c r="CE298" s="32">
        <f t="shared" si="74"/>
        <v>0</v>
      </c>
      <c r="CF298" s="32">
        <f t="shared" si="75"/>
        <v>0</v>
      </c>
      <c r="CG298" s="32">
        <f t="shared" si="76"/>
        <v>0</v>
      </c>
      <c r="CH298" s="32">
        <f t="shared" si="77"/>
        <v>0</v>
      </c>
      <c r="CI298" s="32">
        <f t="shared" si="78"/>
        <v>0</v>
      </c>
      <c r="CJ298" s="32">
        <f t="shared" si="79"/>
        <v>0</v>
      </c>
    </row>
    <row r="299" spans="73:88">
      <c r="BU299" s="32">
        <f t="shared" si="64"/>
        <v>0</v>
      </c>
      <c r="BV299" s="32">
        <f t="shared" si="65"/>
        <v>0</v>
      </c>
      <c r="BW299" s="32">
        <f t="shared" si="66"/>
        <v>0</v>
      </c>
      <c r="BX299" s="32">
        <f t="shared" si="67"/>
        <v>0</v>
      </c>
      <c r="BY299" s="32">
        <f t="shared" si="68"/>
        <v>0</v>
      </c>
      <c r="BZ299" s="32">
        <f t="shared" si="69"/>
        <v>0</v>
      </c>
      <c r="CA299" s="32">
        <f t="shared" si="70"/>
        <v>0</v>
      </c>
      <c r="CB299" s="32">
        <f t="shared" si="71"/>
        <v>0</v>
      </c>
      <c r="CC299" s="32">
        <f t="shared" si="72"/>
        <v>0</v>
      </c>
      <c r="CD299" s="32">
        <f t="shared" si="73"/>
        <v>0</v>
      </c>
      <c r="CE299" s="32">
        <f t="shared" si="74"/>
        <v>0</v>
      </c>
      <c r="CF299" s="32">
        <f t="shared" si="75"/>
        <v>0</v>
      </c>
      <c r="CG299" s="32">
        <f t="shared" si="76"/>
        <v>0</v>
      </c>
      <c r="CH299" s="32">
        <f t="shared" si="77"/>
        <v>0</v>
      </c>
      <c r="CI299" s="32">
        <f t="shared" si="78"/>
        <v>0</v>
      </c>
      <c r="CJ299" s="32">
        <f t="shared" si="79"/>
        <v>0</v>
      </c>
    </row>
    <row r="300" spans="73:88">
      <c r="BU300" s="32">
        <f t="shared" si="64"/>
        <v>0</v>
      </c>
      <c r="BV300" s="32">
        <f t="shared" si="65"/>
        <v>0</v>
      </c>
      <c r="BW300" s="32">
        <f t="shared" si="66"/>
        <v>0</v>
      </c>
      <c r="BX300" s="32">
        <f t="shared" si="67"/>
        <v>0</v>
      </c>
      <c r="BY300" s="32">
        <f t="shared" si="68"/>
        <v>0</v>
      </c>
      <c r="BZ300" s="32">
        <f t="shared" si="69"/>
        <v>0</v>
      </c>
      <c r="CA300" s="32">
        <f t="shared" si="70"/>
        <v>0</v>
      </c>
      <c r="CB300" s="32">
        <f t="shared" si="71"/>
        <v>0</v>
      </c>
      <c r="CC300" s="32">
        <f t="shared" si="72"/>
        <v>0</v>
      </c>
      <c r="CD300" s="32">
        <f t="shared" si="73"/>
        <v>0</v>
      </c>
      <c r="CE300" s="32">
        <f t="shared" si="74"/>
        <v>0</v>
      </c>
      <c r="CF300" s="32">
        <f t="shared" si="75"/>
        <v>0</v>
      </c>
      <c r="CG300" s="32">
        <f t="shared" si="76"/>
        <v>0</v>
      </c>
      <c r="CH300" s="32">
        <f t="shared" si="77"/>
        <v>0</v>
      </c>
      <c r="CI300" s="32">
        <f t="shared" si="78"/>
        <v>0</v>
      </c>
      <c r="CJ300" s="32">
        <f t="shared" si="79"/>
        <v>0</v>
      </c>
    </row>
    <row r="301" spans="73:88">
      <c r="BU301" s="32">
        <f t="shared" si="64"/>
        <v>0</v>
      </c>
      <c r="BV301" s="32">
        <f t="shared" si="65"/>
        <v>0</v>
      </c>
      <c r="BW301" s="32">
        <f t="shared" si="66"/>
        <v>0</v>
      </c>
      <c r="BX301" s="32">
        <f t="shared" si="67"/>
        <v>0</v>
      </c>
      <c r="BY301" s="32">
        <f t="shared" si="68"/>
        <v>0</v>
      </c>
      <c r="BZ301" s="32">
        <f t="shared" si="69"/>
        <v>0</v>
      </c>
      <c r="CA301" s="32">
        <f t="shared" si="70"/>
        <v>0</v>
      </c>
      <c r="CB301" s="32">
        <f t="shared" si="71"/>
        <v>0</v>
      </c>
      <c r="CC301" s="32">
        <f t="shared" si="72"/>
        <v>0</v>
      </c>
      <c r="CD301" s="32">
        <f t="shared" si="73"/>
        <v>0</v>
      </c>
      <c r="CE301" s="32">
        <f t="shared" si="74"/>
        <v>0</v>
      </c>
      <c r="CF301" s="32">
        <f t="shared" si="75"/>
        <v>0</v>
      </c>
      <c r="CG301" s="32">
        <f t="shared" si="76"/>
        <v>0</v>
      </c>
      <c r="CH301" s="32">
        <f t="shared" si="77"/>
        <v>0</v>
      </c>
      <c r="CI301" s="32">
        <f t="shared" si="78"/>
        <v>0</v>
      </c>
      <c r="CJ301" s="32">
        <f t="shared" si="79"/>
        <v>0</v>
      </c>
    </row>
    <row r="302" spans="73:88">
      <c r="BU302" s="32">
        <f t="shared" si="64"/>
        <v>0</v>
      </c>
      <c r="BV302" s="32">
        <f t="shared" si="65"/>
        <v>0</v>
      </c>
      <c r="BW302" s="32">
        <f t="shared" si="66"/>
        <v>0</v>
      </c>
      <c r="BX302" s="32">
        <f t="shared" si="67"/>
        <v>0</v>
      </c>
      <c r="BY302" s="32">
        <f t="shared" si="68"/>
        <v>0</v>
      </c>
      <c r="BZ302" s="32">
        <f t="shared" si="69"/>
        <v>0</v>
      </c>
      <c r="CA302" s="32">
        <f t="shared" si="70"/>
        <v>0</v>
      </c>
      <c r="CB302" s="32">
        <f t="shared" si="71"/>
        <v>0</v>
      </c>
      <c r="CC302" s="32">
        <f t="shared" si="72"/>
        <v>0</v>
      </c>
      <c r="CD302" s="32">
        <f t="shared" si="73"/>
        <v>0</v>
      </c>
      <c r="CE302" s="32">
        <f t="shared" si="74"/>
        <v>0</v>
      </c>
      <c r="CF302" s="32">
        <f t="shared" si="75"/>
        <v>0</v>
      </c>
      <c r="CG302" s="32">
        <f t="shared" si="76"/>
        <v>0</v>
      </c>
      <c r="CH302" s="32">
        <f t="shared" si="77"/>
        <v>0</v>
      </c>
      <c r="CI302" s="32">
        <f t="shared" si="78"/>
        <v>0</v>
      </c>
      <c r="CJ302" s="32">
        <f t="shared" si="79"/>
        <v>0</v>
      </c>
    </row>
    <row r="303" spans="73:88">
      <c r="BU303" s="32">
        <f t="shared" si="64"/>
        <v>0</v>
      </c>
      <c r="BV303" s="32">
        <f t="shared" si="65"/>
        <v>0</v>
      </c>
      <c r="BW303" s="32">
        <f t="shared" si="66"/>
        <v>0</v>
      </c>
      <c r="BX303" s="32">
        <f t="shared" si="67"/>
        <v>0</v>
      </c>
      <c r="BY303" s="32">
        <f t="shared" si="68"/>
        <v>0</v>
      </c>
      <c r="BZ303" s="32">
        <f t="shared" si="69"/>
        <v>0</v>
      </c>
      <c r="CA303" s="32">
        <f t="shared" si="70"/>
        <v>0</v>
      </c>
      <c r="CB303" s="32">
        <f t="shared" si="71"/>
        <v>0</v>
      </c>
      <c r="CC303" s="32">
        <f t="shared" si="72"/>
        <v>0</v>
      </c>
      <c r="CD303" s="32">
        <f t="shared" si="73"/>
        <v>0</v>
      </c>
      <c r="CE303" s="32">
        <f t="shared" si="74"/>
        <v>0</v>
      </c>
      <c r="CF303" s="32">
        <f t="shared" si="75"/>
        <v>0</v>
      </c>
      <c r="CG303" s="32">
        <f t="shared" si="76"/>
        <v>0</v>
      </c>
      <c r="CH303" s="32">
        <f t="shared" si="77"/>
        <v>0</v>
      </c>
      <c r="CI303" s="32">
        <f t="shared" si="78"/>
        <v>0</v>
      </c>
      <c r="CJ303" s="32">
        <f t="shared" si="79"/>
        <v>0</v>
      </c>
    </row>
    <row r="304" spans="73:88">
      <c r="BU304" s="32">
        <f t="shared" si="64"/>
        <v>0</v>
      </c>
      <c r="BV304" s="32">
        <f t="shared" si="65"/>
        <v>0</v>
      </c>
      <c r="BW304" s="32">
        <f t="shared" si="66"/>
        <v>0</v>
      </c>
      <c r="BX304" s="32">
        <f t="shared" si="67"/>
        <v>0</v>
      </c>
      <c r="BY304" s="32">
        <f t="shared" si="68"/>
        <v>0</v>
      </c>
      <c r="BZ304" s="32">
        <f t="shared" si="69"/>
        <v>0</v>
      </c>
      <c r="CA304" s="32">
        <f t="shared" si="70"/>
        <v>0</v>
      </c>
      <c r="CB304" s="32">
        <f t="shared" si="71"/>
        <v>0</v>
      </c>
      <c r="CC304" s="32">
        <f t="shared" si="72"/>
        <v>0</v>
      </c>
      <c r="CD304" s="32">
        <f t="shared" si="73"/>
        <v>0</v>
      </c>
      <c r="CE304" s="32">
        <f t="shared" si="74"/>
        <v>0</v>
      </c>
      <c r="CF304" s="32">
        <f t="shared" si="75"/>
        <v>0</v>
      </c>
      <c r="CG304" s="32">
        <f t="shared" si="76"/>
        <v>0</v>
      </c>
      <c r="CH304" s="32">
        <f t="shared" si="77"/>
        <v>0</v>
      </c>
      <c r="CI304" s="32">
        <f t="shared" si="78"/>
        <v>0</v>
      </c>
      <c r="CJ304" s="32">
        <f t="shared" si="79"/>
        <v>0</v>
      </c>
    </row>
    <row r="305" spans="73:88">
      <c r="BU305" s="32">
        <f t="shared" si="64"/>
        <v>0</v>
      </c>
      <c r="BV305" s="32">
        <f t="shared" si="65"/>
        <v>0</v>
      </c>
      <c r="BW305" s="32">
        <f t="shared" si="66"/>
        <v>0</v>
      </c>
      <c r="BX305" s="32">
        <f t="shared" si="67"/>
        <v>0</v>
      </c>
      <c r="BY305" s="32">
        <f t="shared" si="68"/>
        <v>0</v>
      </c>
      <c r="BZ305" s="32">
        <f t="shared" si="69"/>
        <v>0</v>
      </c>
      <c r="CA305" s="32">
        <f t="shared" si="70"/>
        <v>0</v>
      </c>
      <c r="CB305" s="32">
        <f t="shared" si="71"/>
        <v>0</v>
      </c>
      <c r="CC305" s="32">
        <f t="shared" si="72"/>
        <v>0</v>
      </c>
      <c r="CD305" s="32">
        <f t="shared" si="73"/>
        <v>0</v>
      </c>
      <c r="CE305" s="32">
        <f t="shared" si="74"/>
        <v>0</v>
      </c>
      <c r="CF305" s="32">
        <f t="shared" si="75"/>
        <v>0</v>
      </c>
      <c r="CG305" s="32">
        <f t="shared" si="76"/>
        <v>0</v>
      </c>
      <c r="CH305" s="32">
        <f t="shared" si="77"/>
        <v>0</v>
      </c>
      <c r="CI305" s="32">
        <f t="shared" si="78"/>
        <v>0</v>
      </c>
      <c r="CJ305" s="32">
        <f t="shared" si="79"/>
        <v>0</v>
      </c>
    </row>
    <row r="306" spans="73:88">
      <c r="BU306" s="32">
        <f t="shared" si="64"/>
        <v>0</v>
      </c>
      <c r="BV306" s="32">
        <f t="shared" si="65"/>
        <v>0</v>
      </c>
      <c r="BW306" s="32">
        <f t="shared" si="66"/>
        <v>0</v>
      </c>
      <c r="BX306" s="32">
        <f t="shared" si="67"/>
        <v>0</v>
      </c>
      <c r="BY306" s="32">
        <f t="shared" si="68"/>
        <v>0</v>
      </c>
      <c r="BZ306" s="32">
        <f t="shared" si="69"/>
        <v>0</v>
      </c>
      <c r="CA306" s="32">
        <f t="shared" si="70"/>
        <v>0</v>
      </c>
      <c r="CB306" s="32">
        <f t="shared" si="71"/>
        <v>0</v>
      </c>
      <c r="CC306" s="32">
        <f t="shared" si="72"/>
        <v>0</v>
      </c>
      <c r="CD306" s="32">
        <f t="shared" si="73"/>
        <v>0</v>
      </c>
      <c r="CE306" s="32">
        <f t="shared" si="74"/>
        <v>0</v>
      </c>
      <c r="CF306" s="32">
        <f t="shared" si="75"/>
        <v>0</v>
      </c>
      <c r="CG306" s="32">
        <f t="shared" si="76"/>
        <v>0</v>
      </c>
      <c r="CH306" s="32">
        <f t="shared" si="77"/>
        <v>0</v>
      </c>
      <c r="CI306" s="32">
        <f t="shared" si="78"/>
        <v>0</v>
      </c>
      <c r="CJ306" s="32">
        <f t="shared" si="79"/>
        <v>0</v>
      </c>
    </row>
    <row r="307" spans="73:88">
      <c r="BU307" s="32">
        <f t="shared" si="64"/>
        <v>0</v>
      </c>
      <c r="BV307" s="32">
        <f t="shared" si="65"/>
        <v>0</v>
      </c>
      <c r="BW307" s="32">
        <f t="shared" si="66"/>
        <v>0</v>
      </c>
      <c r="BX307" s="32">
        <f t="shared" si="67"/>
        <v>0</v>
      </c>
      <c r="BY307" s="32">
        <f t="shared" si="68"/>
        <v>0</v>
      </c>
      <c r="BZ307" s="32">
        <f t="shared" si="69"/>
        <v>0</v>
      </c>
      <c r="CA307" s="32">
        <f t="shared" si="70"/>
        <v>0</v>
      </c>
      <c r="CB307" s="32">
        <f t="shared" si="71"/>
        <v>0</v>
      </c>
      <c r="CC307" s="32">
        <f t="shared" si="72"/>
        <v>0</v>
      </c>
      <c r="CD307" s="32">
        <f t="shared" si="73"/>
        <v>0</v>
      </c>
      <c r="CE307" s="32">
        <f t="shared" si="74"/>
        <v>0</v>
      </c>
      <c r="CF307" s="32">
        <f t="shared" si="75"/>
        <v>0</v>
      </c>
      <c r="CG307" s="32">
        <f t="shared" si="76"/>
        <v>0</v>
      </c>
      <c r="CH307" s="32">
        <f t="shared" si="77"/>
        <v>0</v>
      </c>
      <c r="CI307" s="32">
        <f t="shared" si="78"/>
        <v>0</v>
      </c>
      <c r="CJ307" s="32">
        <f t="shared" si="79"/>
        <v>0</v>
      </c>
    </row>
    <row r="308" spans="73:88">
      <c r="BU308" s="32">
        <f t="shared" si="64"/>
        <v>0</v>
      </c>
      <c r="BV308" s="32">
        <f t="shared" si="65"/>
        <v>0</v>
      </c>
      <c r="BW308" s="32">
        <f t="shared" si="66"/>
        <v>0</v>
      </c>
      <c r="BX308" s="32">
        <f t="shared" si="67"/>
        <v>0</v>
      </c>
      <c r="BY308" s="32">
        <f t="shared" si="68"/>
        <v>0</v>
      </c>
      <c r="BZ308" s="32">
        <f t="shared" si="69"/>
        <v>0</v>
      </c>
      <c r="CA308" s="32">
        <f t="shared" si="70"/>
        <v>0</v>
      </c>
      <c r="CB308" s="32">
        <f t="shared" si="71"/>
        <v>0</v>
      </c>
      <c r="CC308" s="32">
        <f t="shared" si="72"/>
        <v>0</v>
      </c>
      <c r="CD308" s="32">
        <f t="shared" si="73"/>
        <v>0</v>
      </c>
      <c r="CE308" s="32">
        <f t="shared" si="74"/>
        <v>0</v>
      </c>
      <c r="CF308" s="32">
        <f t="shared" si="75"/>
        <v>0</v>
      </c>
      <c r="CG308" s="32">
        <f t="shared" si="76"/>
        <v>0</v>
      </c>
      <c r="CH308" s="32">
        <f t="shared" si="77"/>
        <v>0</v>
      </c>
      <c r="CI308" s="32">
        <f t="shared" si="78"/>
        <v>0</v>
      </c>
      <c r="CJ308" s="32">
        <f t="shared" si="79"/>
        <v>0</v>
      </c>
    </row>
    <row r="309" spans="73:88">
      <c r="BU309" s="32">
        <f t="shared" si="64"/>
        <v>0</v>
      </c>
      <c r="BV309" s="32">
        <f t="shared" si="65"/>
        <v>0</v>
      </c>
      <c r="BW309" s="32">
        <f t="shared" si="66"/>
        <v>0</v>
      </c>
      <c r="BX309" s="32">
        <f t="shared" si="67"/>
        <v>0</v>
      </c>
      <c r="BY309" s="32">
        <f t="shared" si="68"/>
        <v>0</v>
      </c>
      <c r="BZ309" s="32">
        <f t="shared" si="69"/>
        <v>0</v>
      </c>
      <c r="CA309" s="32">
        <f t="shared" si="70"/>
        <v>0</v>
      </c>
      <c r="CB309" s="32">
        <f t="shared" si="71"/>
        <v>0</v>
      </c>
      <c r="CC309" s="32">
        <f t="shared" si="72"/>
        <v>0</v>
      </c>
      <c r="CD309" s="32">
        <f t="shared" si="73"/>
        <v>0</v>
      </c>
      <c r="CE309" s="32">
        <f t="shared" si="74"/>
        <v>0</v>
      </c>
      <c r="CF309" s="32">
        <f t="shared" si="75"/>
        <v>0</v>
      </c>
      <c r="CG309" s="32">
        <f t="shared" si="76"/>
        <v>0</v>
      </c>
      <c r="CH309" s="32">
        <f t="shared" si="77"/>
        <v>0</v>
      </c>
      <c r="CI309" s="32">
        <f t="shared" si="78"/>
        <v>0</v>
      </c>
      <c r="CJ309" s="32">
        <f t="shared" si="79"/>
        <v>0</v>
      </c>
    </row>
    <row r="310" spans="73:88">
      <c r="BU310" s="32">
        <f t="shared" si="64"/>
        <v>0</v>
      </c>
      <c r="BV310" s="32">
        <f t="shared" si="65"/>
        <v>0</v>
      </c>
      <c r="BW310" s="32">
        <f t="shared" si="66"/>
        <v>0</v>
      </c>
      <c r="BX310" s="32">
        <f t="shared" si="67"/>
        <v>0</v>
      </c>
      <c r="BY310" s="32">
        <f t="shared" si="68"/>
        <v>0</v>
      </c>
      <c r="BZ310" s="32">
        <f t="shared" si="69"/>
        <v>0</v>
      </c>
      <c r="CA310" s="32">
        <f t="shared" si="70"/>
        <v>0</v>
      </c>
      <c r="CB310" s="32">
        <f t="shared" si="71"/>
        <v>0</v>
      </c>
      <c r="CC310" s="32">
        <f t="shared" si="72"/>
        <v>0</v>
      </c>
      <c r="CD310" s="32">
        <f t="shared" si="73"/>
        <v>0</v>
      </c>
      <c r="CE310" s="32">
        <f t="shared" si="74"/>
        <v>0</v>
      </c>
      <c r="CF310" s="32">
        <f t="shared" si="75"/>
        <v>0</v>
      </c>
      <c r="CG310" s="32">
        <f t="shared" si="76"/>
        <v>0</v>
      </c>
      <c r="CH310" s="32">
        <f t="shared" si="77"/>
        <v>0</v>
      </c>
      <c r="CI310" s="32">
        <f t="shared" si="78"/>
        <v>0</v>
      </c>
      <c r="CJ310" s="32">
        <f t="shared" si="79"/>
        <v>0</v>
      </c>
    </row>
    <row r="311" spans="73:88">
      <c r="BU311" s="32">
        <f t="shared" si="64"/>
        <v>0</v>
      </c>
      <c r="BV311" s="32">
        <f t="shared" si="65"/>
        <v>0</v>
      </c>
      <c r="BW311" s="32">
        <f t="shared" si="66"/>
        <v>0</v>
      </c>
      <c r="BX311" s="32">
        <f t="shared" si="67"/>
        <v>0</v>
      </c>
      <c r="BY311" s="32">
        <f t="shared" si="68"/>
        <v>0</v>
      </c>
      <c r="BZ311" s="32">
        <f t="shared" si="69"/>
        <v>0</v>
      </c>
      <c r="CA311" s="32">
        <f t="shared" si="70"/>
        <v>0</v>
      </c>
      <c r="CB311" s="32">
        <f t="shared" si="71"/>
        <v>0</v>
      </c>
      <c r="CC311" s="32">
        <f t="shared" si="72"/>
        <v>0</v>
      </c>
      <c r="CD311" s="32">
        <f t="shared" si="73"/>
        <v>0</v>
      </c>
      <c r="CE311" s="32">
        <f t="shared" si="74"/>
        <v>0</v>
      </c>
      <c r="CF311" s="32">
        <f t="shared" si="75"/>
        <v>0</v>
      </c>
      <c r="CG311" s="32">
        <f t="shared" si="76"/>
        <v>0</v>
      </c>
      <c r="CH311" s="32">
        <f t="shared" si="77"/>
        <v>0</v>
      </c>
      <c r="CI311" s="32">
        <f t="shared" si="78"/>
        <v>0</v>
      </c>
      <c r="CJ311" s="32">
        <f t="shared" si="79"/>
        <v>0</v>
      </c>
    </row>
    <row r="312" spans="73:88">
      <c r="BU312" s="32">
        <f t="shared" si="64"/>
        <v>0</v>
      </c>
      <c r="BV312" s="32">
        <f t="shared" si="65"/>
        <v>0</v>
      </c>
      <c r="BW312" s="32">
        <f t="shared" si="66"/>
        <v>0</v>
      </c>
      <c r="BX312" s="32">
        <f t="shared" si="67"/>
        <v>0</v>
      </c>
      <c r="BY312" s="32">
        <f t="shared" si="68"/>
        <v>0</v>
      </c>
      <c r="BZ312" s="32">
        <f t="shared" si="69"/>
        <v>0</v>
      </c>
      <c r="CA312" s="32">
        <f t="shared" si="70"/>
        <v>0</v>
      </c>
      <c r="CB312" s="32">
        <f t="shared" si="71"/>
        <v>0</v>
      </c>
      <c r="CC312" s="32">
        <f t="shared" si="72"/>
        <v>0</v>
      </c>
      <c r="CD312" s="32">
        <f t="shared" si="73"/>
        <v>0</v>
      </c>
      <c r="CE312" s="32">
        <f t="shared" si="74"/>
        <v>0</v>
      </c>
      <c r="CF312" s="32">
        <f t="shared" si="75"/>
        <v>0</v>
      </c>
      <c r="CG312" s="32">
        <f t="shared" si="76"/>
        <v>0</v>
      </c>
      <c r="CH312" s="32">
        <f t="shared" si="77"/>
        <v>0</v>
      </c>
      <c r="CI312" s="32">
        <f t="shared" si="78"/>
        <v>0</v>
      </c>
      <c r="CJ312" s="32">
        <f t="shared" si="79"/>
        <v>0</v>
      </c>
    </row>
    <row r="313" spans="73:88">
      <c r="BU313" s="32">
        <f t="shared" si="64"/>
        <v>0</v>
      </c>
      <c r="BV313" s="32">
        <f t="shared" si="65"/>
        <v>0</v>
      </c>
      <c r="BW313" s="32">
        <f t="shared" si="66"/>
        <v>0</v>
      </c>
      <c r="BX313" s="32">
        <f t="shared" si="67"/>
        <v>0</v>
      </c>
      <c r="BY313" s="32">
        <f t="shared" si="68"/>
        <v>0</v>
      </c>
      <c r="BZ313" s="32">
        <f t="shared" si="69"/>
        <v>0</v>
      </c>
      <c r="CA313" s="32">
        <f t="shared" si="70"/>
        <v>0</v>
      </c>
      <c r="CB313" s="32">
        <f t="shared" si="71"/>
        <v>0</v>
      </c>
      <c r="CC313" s="32">
        <f t="shared" si="72"/>
        <v>0</v>
      </c>
      <c r="CD313" s="32">
        <f t="shared" si="73"/>
        <v>0</v>
      </c>
      <c r="CE313" s="32">
        <f t="shared" si="74"/>
        <v>0</v>
      </c>
      <c r="CF313" s="32">
        <f t="shared" si="75"/>
        <v>0</v>
      </c>
      <c r="CG313" s="32">
        <f t="shared" si="76"/>
        <v>0</v>
      </c>
      <c r="CH313" s="32">
        <f t="shared" si="77"/>
        <v>0</v>
      </c>
      <c r="CI313" s="32">
        <f t="shared" si="78"/>
        <v>0</v>
      </c>
      <c r="CJ313" s="32">
        <f t="shared" si="79"/>
        <v>0</v>
      </c>
    </row>
    <row r="314" spans="73:88">
      <c r="BU314" s="32">
        <f t="shared" si="64"/>
        <v>0</v>
      </c>
      <c r="BV314" s="32">
        <f t="shared" si="65"/>
        <v>0</v>
      </c>
      <c r="BW314" s="32">
        <f t="shared" si="66"/>
        <v>0</v>
      </c>
      <c r="BX314" s="32">
        <f t="shared" si="67"/>
        <v>0</v>
      </c>
      <c r="BY314" s="32">
        <f t="shared" si="68"/>
        <v>0</v>
      </c>
      <c r="BZ314" s="32">
        <f t="shared" si="69"/>
        <v>0</v>
      </c>
      <c r="CA314" s="32">
        <f t="shared" si="70"/>
        <v>0</v>
      </c>
      <c r="CB314" s="32">
        <f t="shared" si="71"/>
        <v>0</v>
      </c>
      <c r="CC314" s="32">
        <f t="shared" si="72"/>
        <v>0</v>
      </c>
      <c r="CD314" s="32">
        <f t="shared" si="73"/>
        <v>0</v>
      </c>
      <c r="CE314" s="32">
        <f t="shared" si="74"/>
        <v>0</v>
      </c>
      <c r="CF314" s="32">
        <f t="shared" si="75"/>
        <v>0</v>
      </c>
      <c r="CG314" s="32">
        <f t="shared" si="76"/>
        <v>0</v>
      </c>
      <c r="CH314" s="32">
        <f t="shared" si="77"/>
        <v>0</v>
      </c>
      <c r="CI314" s="32">
        <f t="shared" si="78"/>
        <v>0</v>
      </c>
      <c r="CJ314" s="32">
        <f t="shared" si="79"/>
        <v>0</v>
      </c>
    </row>
    <row r="315" spans="73:88">
      <c r="BU315" s="32">
        <f t="shared" si="64"/>
        <v>0</v>
      </c>
      <c r="BV315" s="32">
        <f t="shared" si="65"/>
        <v>0</v>
      </c>
      <c r="BW315" s="32">
        <f t="shared" si="66"/>
        <v>0</v>
      </c>
      <c r="BX315" s="32">
        <f t="shared" si="67"/>
        <v>0</v>
      </c>
      <c r="BY315" s="32">
        <f t="shared" si="68"/>
        <v>0</v>
      </c>
      <c r="BZ315" s="32">
        <f t="shared" si="69"/>
        <v>0</v>
      </c>
      <c r="CA315" s="32">
        <f t="shared" si="70"/>
        <v>0</v>
      </c>
      <c r="CB315" s="32">
        <f t="shared" si="71"/>
        <v>0</v>
      </c>
      <c r="CC315" s="32">
        <f t="shared" si="72"/>
        <v>0</v>
      </c>
      <c r="CD315" s="32">
        <f t="shared" si="73"/>
        <v>0</v>
      </c>
      <c r="CE315" s="32">
        <f t="shared" si="74"/>
        <v>0</v>
      </c>
      <c r="CF315" s="32">
        <f t="shared" si="75"/>
        <v>0</v>
      </c>
      <c r="CG315" s="32">
        <f t="shared" si="76"/>
        <v>0</v>
      </c>
      <c r="CH315" s="32">
        <f t="shared" si="77"/>
        <v>0</v>
      </c>
      <c r="CI315" s="32">
        <f t="shared" si="78"/>
        <v>0</v>
      </c>
      <c r="CJ315" s="32">
        <f t="shared" si="79"/>
        <v>0</v>
      </c>
    </row>
    <row r="316" spans="73:88">
      <c r="BU316" s="32">
        <f t="shared" si="64"/>
        <v>0</v>
      </c>
      <c r="BV316" s="32">
        <f t="shared" si="65"/>
        <v>0</v>
      </c>
      <c r="BW316" s="32">
        <f t="shared" si="66"/>
        <v>0</v>
      </c>
      <c r="BX316" s="32">
        <f t="shared" si="67"/>
        <v>0</v>
      </c>
      <c r="BY316" s="32">
        <f t="shared" si="68"/>
        <v>0</v>
      </c>
      <c r="BZ316" s="32">
        <f t="shared" si="69"/>
        <v>0</v>
      </c>
      <c r="CA316" s="32">
        <f t="shared" si="70"/>
        <v>0</v>
      </c>
      <c r="CB316" s="32">
        <f t="shared" si="71"/>
        <v>0</v>
      </c>
      <c r="CC316" s="32">
        <f t="shared" si="72"/>
        <v>0</v>
      </c>
      <c r="CD316" s="32">
        <f t="shared" si="73"/>
        <v>0</v>
      </c>
      <c r="CE316" s="32">
        <f t="shared" si="74"/>
        <v>0</v>
      </c>
      <c r="CF316" s="32">
        <f t="shared" si="75"/>
        <v>0</v>
      </c>
      <c r="CG316" s="32">
        <f t="shared" si="76"/>
        <v>0</v>
      </c>
      <c r="CH316" s="32">
        <f t="shared" si="77"/>
        <v>0</v>
      </c>
      <c r="CI316" s="32">
        <f t="shared" si="78"/>
        <v>0</v>
      </c>
      <c r="CJ316" s="32">
        <f t="shared" si="79"/>
        <v>0</v>
      </c>
    </row>
    <row r="317" spans="73:88">
      <c r="BU317" s="32">
        <f t="shared" si="64"/>
        <v>0</v>
      </c>
      <c r="BV317" s="32">
        <f t="shared" si="65"/>
        <v>0</v>
      </c>
      <c r="BW317" s="32">
        <f t="shared" si="66"/>
        <v>0</v>
      </c>
      <c r="BX317" s="32">
        <f t="shared" si="67"/>
        <v>0</v>
      </c>
      <c r="BY317" s="32">
        <f t="shared" si="68"/>
        <v>0</v>
      </c>
      <c r="BZ317" s="32">
        <f t="shared" si="69"/>
        <v>0</v>
      </c>
      <c r="CA317" s="32">
        <f t="shared" si="70"/>
        <v>0</v>
      </c>
      <c r="CB317" s="32">
        <f t="shared" si="71"/>
        <v>0</v>
      </c>
      <c r="CC317" s="32">
        <f t="shared" si="72"/>
        <v>0</v>
      </c>
      <c r="CD317" s="32">
        <f t="shared" si="73"/>
        <v>0</v>
      </c>
      <c r="CE317" s="32">
        <f t="shared" si="74"/>
        <v>0</v>
      </c>
      <c r="CF317" s="32">
        <f t="shared" si="75"/>
        <v>0</v>
      </c>
      <c r="CG317" s="32">
        <f t="shared" si="76"/>
        <v>0</v>
      </c>
      <c r="CH317" s="32">
        <f t="shared" si="77"/>
        <v>0</v>
      </c>
      <c r="CI317" s="32">
        <f t="shared" si="78"/>
        <v>0</v>
      </c>
      <c r="CJ317" s="32">
        <f t="shared" si="79"/>
        <v>0</v>
      </c>
    </row>
    <row r="318" spans="73:88">
      <c r="BU318" s="32">
        <f t="shared" si="64"/>
        <v>0</v>
      </c>
      <c r="BV318" s="32">
        <f t="shared" si="65"/>
        <v>0</v>
      </c>
      <c r="BW318" s="32">
        <f t="shared" si="66"/>
        <v>0</v>
      </c>
      <c r="BX318" s="32">
        <f t="shared" si="67"/>
        <v>0</v>
      </c>
      <c r="BY318" s="32">
        <f t="shared" si="68"/>
        <v>0</v>
      </c>
      <c r="BZ318" s="32">
        <f t="shared" si="69"/>
        <v>0</v>
      </c>
      <c r="CA318" s="32">
        <f t="shared" si="70"/>
        <v>0</v>
      </c>
      <c r="CB318" s="32">
        <f t="shared" si="71"/>
        <v>0</v>
      </c>
      <c r="CC318" s="32">
        <f t="shared" si="72"/>
        <v>0</v>
      </c>
      <c r="CD318" s="32">
        <f t="shared" si="73"/>
        <v>0</v>
      </c>
      <c r="CE318" s="32">
        <f t="shared" si="74"/>
        <v>0</v>
      </c>
      <c r="CF318" s="32">
        <f t="shared" si="75"/>
        <v>0</v>
      </c>
      <c r="CG318" s="32">
        <f t="shared" si="76"/>
        <v>0</v>
      </c>
      <c r="CH318" s="32">
        <f t="shared" si="77"/>
        <v>0</v>
      </c>
      <c r="CI318" s="32">
        <f t="shared" si="78"/>
        <v>0</v>
      </c>
      <c r="CJ318" s="32">
        <f t="shared" si="79"/>
        <v>0</v>
      </c>
    </row>
    <row r="319" spans="73:88">
      <c r="BU319" s="32">
        <f t="shared" ref="BU319:BU382" si="80">IF(OR(ISNUMBER(SEARCH("hydroxymelatonin", $A320)), ISNUMBER(SEARCH("hydroxymelatonin", $C320))),1,0)</f>
        <v>0</v>
      </c>
      <c r="BV319" s="32">
        <f t="shared" ref="BV319:BV382" si="81">IF(OR(ISNUMBER(SEARCH("3-OHM", $A320)),ISNUMBER(SEARCH("3-OHM", $C320)),ISNUMBER(SEARCH("3-hydroxymelatonin", $A320)), ISNUMBER(SEARCH("3-hydroxymelatonin", $C320))),1,0)</f>
        <v>0</v>
      </c>
      <c r="BW319" s="32">
        <f t="shared" ref="BW319:BW382" si="82">IF(OR(ISNUMBER(SEARCH("2-OHM", $A320)),ISNUMBER(SEARCH("2-OHM", $C320)),ISNUMBER(SEARCH("2-hydroxymelatonin", $A320)), ISNUMBER(SEARCH("2-hydroxymelatonin", $C320))),1,0)</f>
        <v>0</v>
      </c>
      <c r="BX319" s="32">
        <f t="shared" ref="BX319:BX382" si="83">IF(OR(ISNUMBER(SEARCH("6-OHM", $A320)),ISNUMBER(SEARCH("6-OHM", $C320)),ISNUMBER(SEARCH("6-hydroxymelatonin", $A320)), ISNUMBER(SEARCH("6-hydroxymelatonin", $C320))),1,0)</f>
        <v>0</v>
      </c>
      <c r="BY319" s="32">
        <f t="shared" ref="BY319:BY382" si="84">IF(OR(ISNUMBER(SEARCH("4-OHM", $A320)),ISNUMBER(SEARCH("4-OHM", $C320)),ISNUMBER(SEARCH("4-hydroxymelatonin", $A320)), ISNUMBER(SEARCH("4-hydroxymelatonin", $C320))),1,0)</f>
        <v>0</v>
      </c>
      <c r="BZ319" s="32">
        <f t="shared" ref="BZ319:BZ382" si="85">IF(OR(ISNUMBER(SEARCH("cyclic hydroxymelatonin", $A320)),ISNUMBER(SEARCH("cyclic hydroxmelatonin", $C320)),ISNUMBER(SEARCH("cyclic 3-hydroxymelatonin", $A320)), ISNUMBER(SEARCH("cyclic 3-hydroxymelatonin", $C320))),1,0)</f>
        <v>0</v>
      </c>
      <c r="CA319" s="32">
        <f t="shared" ref="CA319:CA382" si="86">IF(OR(ISNUMBER(SEARCH("melatonin glucoronate", $A320)), ISNUMBER(SEARCH("melatonin glucoronate", $C320))),1,0)</f>
        <v>0</v>
      </c>
      <c r="CB319" s="32">
        <f t="shared" ref="CB319:CB382" si="87">IF(OR(ISNUMBER(SEARCH("AMIO", $A320)),ISNUMBER(SEARCH("AMIO", $C320)), ISNUMBER(SEARCH("2-acetamidoethyl-5methoxyindolin-2-one", $A320)), ISNUMBER(SEARCH("2-acetamidoethyl-5methoxyindolin-2-one", $C320))),1,0)</f>
        <v>0</v>
      </c>
      <c r="CC319" s="32">
        <f t="shared" ref="CC319:CC382" si="88">IF(OR(ISNUMBER(SEARCH("AMK", $A320)),ISNUMBER(SEARCH("AMK", $C320)), ISNUMBER(SEARCH("N-acetyl-5-methoxykynuramine", $A320)), ISNUMBER(SEARCH("N-acetyl-5-methoxykynuramine", $C320))),1,0)</f>
        <v>0</v>
      </c>
      <c r="CD319" s="32">
        <f t="shared" ref="CD319:CD382" si="89">IF(OR(ISNUMBER(SEARCH("AFMK", $A320)),ISNUMBER(SEARCH("AFMK", $C320)), ISNUMBER(SEARCH("N1-acetyl-N2-formyl-5-methoxykynuramine", $A320)), ISNUMBER(SEARCH("N1-acetyl-N2-formyl-5-methoxykynuramine", $C320))),1,0)</f>
        <v>0</v>
      </c>
      <c r="CE319" s="32">
        <f t="shared" ref="CE319:CE382" si="90">IF(OR(ISNUMBER(SEARCH("2,3-dihydroxymelatonin", $A320)), ISNUMBER(SEARCH("2,3-dihydroxymelatonin", $C320))),1,0)</f>
        <v>0</v>
      </c>
      <c r="CF319" s="32">
        <f t="shared" ref="CF319:CF382" si="91">IF(OR(ISNUMBER(SEARCH("5-MIAA", $A320)),ISNUMBER(SEARCH("5-MIAA", $C320)), ISNUMBER(SEARCH("5-methoxyindole-3-acetic acid", $A320)), ISNUMBER(SEARCH("5-methoxyindole-3-acetic acid", $C320))),1,0)</f>
        <v>0</v>
      </c>
      <c r="CG319" s="32">
        <f t="shared" ref="CG319:CG382" si="92">IF(OR(ISNUMBER(SEARCH("5-ML", $A320)),ISNUMBER(SEARCH("5-ML", $C320)), ISNUMBER(SEARCH("5-methoxytryptophol", $A320)), ISNUMBER(SEARCH("5-methoxytryptophol", $C320))),1,0)</f>
        <v>0</v>
      </c>
      <c r="CH319" s="32">
        <f t="shared" ref="CH319:CH382" si="93">IF(OR(ISNUMBER(SEARCH("5-MT", $A320)),ISNUMBER(SEARCH("5-MT", $C320)), ISNUMBER(SEARCH("5-methoxytryptamine", $A320)), ISNUMBER(SEARCH("2-acetamidoethyl-5methoxyindolin-2-one", $C320))),1,0)</f>
        <v>0</v>
      </c>
      <c r="CI319" s="32">
        <f t="shared" ref="CI319:CI382" si="94">IF(OR(ISNUMBER(SEARCH("5-methoxy-1H-indole-3-carbaldehyde", $A320)), ISNUMBER(SEARCH("5-methoxy-1H-indole-3-carbaldehyde", $C320))),1,0)</f>
        <v>0</v>
      </c>
      <c r="CJ319" s="32">
        <f t="shared" ref="CJ319:CJ382" si="95">IF(OR(ISNUMBER(SEARCH("conjugate", $A320)), ISNUMBER(SEARCH("conjugate", $C320))),1,0)</f>
        <v>0</v>
      </c>
    </row>
    <row r="320" spans="73:88">
      <c r="BU320" s="32">
        <f t="shared" si="80"/>
        <v>0</v>
      </c>
      <c r="BV320" s="32">
        <f t="shared" si="81"/>
        <v>0</v>
      </c>
      <c r="BW320" s="32">
        <f t="shared" si="82"/>
        <v>0</v>
      </c>
      <c r="BX320" s="32">
        <f t="shared" si="83"/>
        <v>0</v>
      </c>
      <c r="BY320" s="32">
        <f t="shared" si="84"/>
        <v>0</v>
      </c>
      <c r="BZ320" s="32">
        <f t="shared" si="85"/>
        <v>0</v>
      </c>
      <c r="CA320" s="32">
        <f t="shared" si="86"/>
        <v>0</v>
      </c>
      <c r="CB320" s="32">
        <f t="shared" si="87"/>
        <v>0</v>
      </c>
      <c r="CC320" s="32">
        <f t="shared" si="88"/>
        <v>0</v>
      </c>
      <c r="CD320" s="32">
        <f t="shared" si="89"/>
        <v>0</v>
      </c>
      <c r="CE320" s="32">
        <f t="shared" si="90"/>
        <v>0</v>
      </c>
      <c r="CF320" s="32">
        <f t="shared" si="91"/>
        <v>0</v>
      </c>
      <c r="CG320" s="32">
        <f t="shared" si="92"/>
        <v>0</v>
      </c>
      <c r="CH320" s="32">
        <f t="shared" si="93"/>
        <v>0</v>
      </c>
      <c r="CI320" s="32">
        <f t="shared" si="94"/>
        <v>0</v>
      </c>
      <c r="CJ320" s="32">
        <f t="shared" si="95"/>
        <v>0</v>
      </c>
    </row>
    <row r="321" spans="73:88">
      <c r="BU321" s="32">
        <f t="shared" si="80"/>
        <v>0</v>
      </c>
      <c r="BV321" s="32">
        <f t="shared" si="81"/>
        <v>0</v>
      </c>
      <c r="BW321" s="32">
        <f t="shared" si="82"/>
        <v>0</v>
      </c>
      <c r="BX321" s="32">
        <f t="shared" si="83"/>
        <v>0</v>
      </c>
      <c r="BY321" s="32">
        <f t="shared" si="84"/>
        <v>0</v>
      </c>
      <c r="BZ321" s="32">
        <f t="shared" si="85"/>
        <v>0</v>
      </c>
      <c r="CA321" s="32">
        <f t="shared" si="86"/>
        <v>0</v>
      </c>
      <c r="CB321" s="32">
        <f t="shared" si="87"/>
        <v>0</v>
      </c>
      <c r="CC321" s="32">
        <f t="shared" si="88"/>
        <v>0</v>
      </c>
      <c r="CD321" s="32">
        <f t="shared" si="89"/>
        <v>0</v>
      </c>
      <c r="CE321" s="32">
        <f t="shared" si="90"/>
        <v>0</v>
      </c>
      <c r="CF321" s="32">
        <f t="shared" si="91"/>
        <v>0</v>
      </c>
      <c r="CG321" s="32">
        <f t="shared" si="92"/>
        <v>0</v>
      </c>
      <c r="CH321" s="32">
        <f t="shared" si="93"/>
        <v>0</v>
      </c>
      <c r="CI321" s="32">
        <f t="shared" si="94"/>
        <v>0</v>
      </c>
      <c r="CJ321" s="32">
        <f t="shared" si="95"/>
        <v>0</v>
      </c>
    </row>
    <row r="322" spans="73:88">
      <c r="BU322" s="32">
        <f t="shared" si="80"/>
        <v>0</v>
      </c>
      <c r="BV322" s="32">
        <f t="shared" si="81"/>
        <v>0</v>
      </c>
      <c r="BW322" s="32">
        <f t="shared" si="82"/>
        <v>0</v>
      </c>
      <c r="BX322" s="32">
        <f t="shared" si="83"/>
        <v>0</v>
      </c>
      <c r="BY322" s="32">
        <f t="shared" si="84"/>
        <v>0</v>
      </c>
      <c r="BZ322" s="32">
        <f t="shared" si="85"/>
        <v>0</v>
      </c>
      <c r="CA322" s="32">
        <f t="shared" si="86"/>
        <v>0</v>
      </c>
      <c r="CB322" s="32">
        <f t="shared" si="87"/>
        <v>0</v>
      </c>
      <c r="CC322" s="32">
        <f t="shared" si="88"/>
        <v>0</v>
      </c>
      <c r="CD322" s="32">
        <f t="shared" si="89"/>
        <v>0</v>
      </c>
      <c r="CE322" s="32">
        <f t="shared" si="90"/>
        <v>0</v>
      </c>
      <c r="CF322" s="32">
        <f t="shared" si="91"/>
        <v>0</v>
      </c>
      <c r="CG322" s="32">
        <f t="shared" si="92"/>
        <v>0</v>
      </c>
      <c r="CH322" s="32">
        <f t="shared" si="93"/>
        <v>0</v>
      </c>
      <c r="CI322" s="32">
        <f t="shared" si="94"/>
        <v>0</v>
      </c>
      <c r="CJ322" s="32">
        <f t="shared" si="95"/>
        <v>0</v>
      </c>
    </row>
    <row r="323" spans="73:88">
      <c r="BU323" s="32">
        <f t="shared" si="80"/>
        <v>0</v>
      </c>
      <c r="BV323" s="32">
        <f t="shared" si="81"/>
        <v>0</v>
      </c>
      <c r="BW323" s="32">
        <f t="shared" si="82"/>
        <v>0</v>
      </c>
      <c r="BX323" s="32">
        <f t="shared" si="83"/>
        <v>0</v>
      </c>
      <c r="BY323" s="32">
        <f t="shared" si="84"/>
        <v>0</v>
      </c>
      <c r="BZ323" s="32">
        <f t="shared" si="85"/>
        <v>0</v>
      </c>
      <c r="CA323" s="32">
        <f t="shared" si="86"/>
        <v>0</v>
      </c>
      <c r="CB323" s="32">
        <f t="shared" si="87"/>
        <v>0</v>
      </c>
      <c r="CC323" s="32">
        <f t="shared" si="88"/>
        <v>0</v>
      </c>
      <c r="CD323" s="32">
        <f t="shared" si="89"/>
        <v>0</v>
      </c>
      <c r="CE323" s="32">
        <f t="shared" si="90"/>
        <v>0</v>
      </c>
      <c r="CF323" s="32">
        <f t="shared" si="91"/>
        <v>0</v>
      </c>
      <c r="CG323" s="32">
        <f t="shared" si="92"/>
        <v>0</v>
      </c>
      <c r="CH323" s="32">
        <f t="shared" si="93"/>
        <v>0</v>
      </c>
      <c r="CI323" s="32">
        <f t="shared" si="94"/>
        <v>0</v>
      </c>
      <c r="CJ323" s="32">
        <f t="shared" si="95"/>
        <v>0</v>
      </c>
    </row>
    <row r="324" spans="73:88">
      <c r="BU324" s="32">
        <f t="shared" si="80"/>
        <v>0</v>
      </c>
      <c r="BV324" s="32">
        <f t="shared" si="81"/>
        <v>0</v>
      </c>
      <c r="BW324" s="32">
        <f t="shared" si="82"/>
        <v>0</v>
      </c>
      <c r="BX324" s="32">
        <f t="shared" si="83"/>
        <v>0</v>
      </c>
      <c r="BY324" s="32">
        <f t="shared" si="84"/>
        <v>0</v>
      </c>
      <c r="BZ324" s="32">
        <f t="shared" si="85"/>
        <v>0</v>
      </c>
      <c r="CA324" s="32">
        <f t="shared" si="86"/>
        <v>0</v>
      </c>
      <c r="CB324" s="32">
        <f t="shared" si="87"/>
        <v>0</v>
      </c>
      <c r="CC324" s="32">
        <f t="shared" si="88"/>
        <v>0</v>
      </c>
      <c r="CD324" s="32">
        <f t="shared" si="89"/>
        <v>0</v>
      </c>
      <c r="CE324" s="32">
        <f t="shared" si="90"/>
        <v>0</v>
      </c>
      <c r="CF324" s="32">
        <f t="shared" si="91"/>
        <v>0</v>
      </c>
      <c r="CG324" s="32">
        <f t="shared" si="92"/>
        <v>0</v>
      </c>
      <c r="CH324" s="32">
        <f t="shared" si="93"/>
        <v>0</v>
      </c>
      <c r="CI324" s="32">
        <f t="shared" si="94"/>
        <v>0</v>
      </c>
      <c r="CJ324" s="32">
        <f t="shared" si="95"/>
        <v>0</v>
      </c>
    </row>
    <row r="325" spans="73:88">
      <c r="BU325" s="32">
        <f t="shared" si="80"/>
        <v>0</v>
      </c>
      <c r="BV325" s="32">
        <f t="shared" si="81"/>
        <v>0</v>
      </c>
      <c r="BW325" s="32">
        <f t="shared" si="82"/>
        <v>0</v>
      </c>
      <c r="BX325" s="32">
        <f t="shared" si="83"/>
        <v>0</v>
      </c>
      <c r="BY325" s="32">
        <f t="shared" si="84"/>
        <v>0</v>
      </c>
      <c r="BZ325" s="32">
        <f t="shared" si="85"/>
        <v>0</v>
      </c>
      <c r="CA325" s="32">
        <f t="shared" si="86"/>
        <v>0</v>
      </c>
      <c r="CB325" s="32">
        <f t="shared" si="87"/>
        <v>0</v>
      </c>
      <c r="CC325" s="32">
        <f t="shared" si="88"/>
        <v>0</v>
      </c>
      <c r="CD325" s="32">
        <f t="shared" si="89"/>
        <v>0</v>
      </c>
      <c r="CE325" s="32">
        <f t="shared" si="90"/>
        <v>0</v>
      </c>
      <c r="CF325" s="32">
        <f t="shared" si="91"/>
        <v>0</v>
      </c>
      <c r="CG325" s="32">
        <f t="shared" si="92"/>
        <v>0</v>
      </c>
      <c r="CH325" s="32">
        <f t="shared" si="93"/>
        <v>0</v>
      </c>
      <c r="CI325" s="32">
        <f t="shared" si="94"/>
        <v>0</v>
      </c>
      <c r="CJ325" s="32">
        <f t="shared" si="95"/>
        <v>0</v>
      </c>
    </row>
    <row r="326" spans="73:88">
      <c r="BU326" s="32">
        <f t="shared" si="80"/>
        <v>0</v>
      </c>
      <c r="BV326" s="32">
        <f t="shared" si="81"/>
        <v>0</v>
      </c>
      <c r="BW326" s="32">
        <f t="shared" si="82"/>
        <v>0</v>
      </c>
      <c r="BX326" s="32">
        <f t="shared" si="83"/>
        <v>0</v>
      </c>
      <c r="BY326" s="32">
        <f t="shared" si="84"/>
        <v>0</v>
      </c>
      <c r="BZ326" s="32">
        <f t="shared" si="85"/>
        <v>0</v>
      </c>
      <c r="CA326" s="32">
        <f t="shared" si="86"/>
        <v>0</v>
      </c>
      <c r="CB326" s="32">
        <f t="shared" si="87"/>
        <v>0</v>
      </c>
      <c r="CC326" s="32">
        <f t="shared" si="88"/>
        <v>0</v>
      </c>
      <c r="CD326" s="32">
        <f t="shared" si="89"/>
        <v>0</v>
      </c>
      <c r="CE326" s="32">
        <f t="shared" si="90"/>
        <v>0</v>
      </c>
      <c r="CF326" s="32">
        <f t="shared" si="91"/>
        <v>0</v>
      </c>
      <c r="CG326" s="32">
        <f t="shared" si="92"/>
        <v>0</v>
      </c>
      <c r="CH326" s="32">
        <f t="shared" si="93"/>
        <v>0</v>
      </c>
      <c r="CI326" s="32">
        <f t="shared" si="94"/>
        <v>0</v>
      </c>
      <c r="CJ326" s="32">
        <f t="shared" si="95"/>
        <v>0</v>
      </c>
    </row>
    <row r="327" spans="73:88">
      <c r="BU327" s="32">
        <f t="shared" si="80"/>
        <v>0</v>
      </c>
      <c r="BV327" s="32">
        <f t="shared" si="81"/>
        <v>0</v>
      </c>
      <c r="BW327" s="32">
        <f t="shared" si="82"/>
        <v>0</v>
      </c>
      <c r="BX327" s="32">
        <f t="shared" si="83"/>
        <v>0</v>
      </c>
      <c r="BY327" s="32">
        <f t="shared" si="84"/>
        <v>0</v>
      </c>
      <c r="BZ327" s="32">
        <f t="shared" si="85"/>
        <v>0</v>
      </c>
      <c r="CA327" s="32">
        <f t="shared" si="86"/>
        <v>0</v>
      </c>
      <c r="CB327" s="32">
        <f t="shared" si="87"/>
        <v>0</v>
      </c>
      <c r="CC327" s="32">
        <f t="shared" si="88"/>
        <v>0</v>
      </c>
      <c r="CD327" s="32">
        <f t="shared" si="89"/>
        <v>0</v>
      </c>
      <c r="CE327" s="32">
        <f t="shared" si="90"/>
        <v>0</v>
      </c>
      <c r="CF327" s="32">
        <f t="shared" si="91"/>
        <v>0</v>
      </c>
      <c r="CG327" s="32">
        <f t="shared" si="92"/>
        <v>0</v>
      </c>
      <c r="CH327" s="32">
        <f t="shared" si="93"/>
        <v>0</v>
      </c>
      <c r="CI327" s="32">
        <f t="shared" si="94"/>
        <v>0</v>
      </c>
      <c r="CJ327" s="32">
        <f t="shared" si="95"/>
        <v>0</v>
      </c>
    </row>
    <row r="328" spans="73:88">
      <c r="BU328" s="32">
        <f t="shared" si="80"/>
        <v>0</v>
      </c>
      <c r="BV328" s="32">
        <f t="shared" si="81"/>
        <v>0</v>
      </c>
      <c r="BW328" s="32">
        <f t="shared" si="82"/>
        <v>0</v>
      </c>
      <c r="BX328" s="32">
        <f t="shared" si="83"/>
        <v>0</v>
      </c>
      <c r="BY328" s="32">
        <f t="shared" si="84"/>
        <v>0</v>
      </c>
      <c r="BZ328" s="32">
        <f t="shared" si="85"/>
        <v>0</v>
      </c>
      <c r="CA328" s="32">
        <f t="shared" si="86"/>
        <v>0</v>
      </c>
      <c r="CB328" s="32">
        <f t="shared" si="87"/>
        <v>0</v>
      </c>
      <c r="CC328" s="32">
        <f t="shared" si="88"/>
        <v>0</v>
      </c>
      <c r="CD328" s="32">
        <f t="shared" si="89"/>
        <v>0</v>
      </c>
      <c r="CE328" s="32">
        <f t="shared" si="90"/>
        <v>0</v>
      </c>
      <c r="CF328" s="32">
        <f t="shared" si="91"/>
        <v>0</v>
      </c>
      <c r="CG328" s="32">
        <f t="shared" si="92"/>
        <v>0</v>
      </c>
      <c r="CH328" s="32">
        <f t="shared" si="93"/>
        <v>0</v>
      </c>
      <c r="CI328" s="32">
        <f t="shared" si="94"/>
        <v>0</v>
      </c>
      <c r="CJ328" s="32">
        <f t="shared" si="95"/>
        <v>0</v>
      </c>
    </row>
    <row r="329" spans="73:88">
      <c r="BU329" s="32">
        <f t="shared" si="80"/>
        <v>0</v>
      </c>
      <c r="BV329" s="32">
        <f t="shared" si="81"/>
        <v>0</v>
      </c>
      <c r="BW329" s="32">
        <f t="shared" si="82"/>
        <v>0</v>
      </c>
      <c r="BX329" s="32">
        <f t="shared" si="83"/>
        <v>0</v>
      </c>
      <c r="BY329" s="32">
        <f t="shared" si="84"/>
        <v>0</v>
      </c>
      <c r="BZ329" s="32">
        <f t="shared" si="85"/>
        <v>0</v>
      </c>
      <c r="CA329" s="32">
        <f t="shared" si="86"/>
        <v>0</v>
      </c>
      <c r="CB329" s="32">
        <f t="shared" si="87"/>
        <v>0</v>
      </c>
      <c r="CC329" s="32">
        <f t="shared" si="88"/>
        <v>0</v>
      </c>
      <c r="CD329" s="32">
        <f t="shared" si="89"/>
        <v>0</v>
      </c>
      <c r="CE329" s="32">
        <f t="shared" si="90"/>
        <v>0</v>
      </c>
      <c r="CF329" s="32">
        <f t="shared" si="91"/>
        <v>0</v>
      </c>
      <c r="CG329" s="32">
        <f t="shared" si="92"/>
        <v>0</v>
      </c>
      <c r="CH329" s="32">
        <f t="shared" si="93"/>
        <v>0</v>
      </c>
      <c r="CI329" s="32">
        <f t="shared" si="94"/>
        <v>0</v>
      </c>
      <c r="CJ329" s="32">
        <f t="shared" si="95"/>
        <v>0</v>
      </c>
    </row>
    <row r="330" spans="73:88">
      <c r="BU330" s="32">
        <f t="shared" si="80"/>
        <v>0</v>
      </c>
      <c r="BV330" s="32">
        <f t="shared" si="81"/>
        <v>0</v>
      </c>
      <c r="BW330" s="32">
        <f t="shared" si="82"/>
        <v>0</v>
      </c>
      <c r="BX330" s="32">
        <f t="shared" si="83"/>
        <v>0</v>
      </c>
      <c r="BY330" s="32">
        <f t="shared" si="84"/>
        <v>0</v>
      </c>
      <c r="BZ330" s="32">
        <f t="shared" si="85"/>
        <v>0</v>
      </c>
      <c r="CA330" s="32">
        <f t="shared" si="86"/>
        <v>0</v>
      </c>
      <c r="CB330" s="32">
        <f t="shared" si="87"/>
        <v>0</v>
      </c>
      <c r="CC330" s="32">
        <f t="shared" si="88"/>
        <v>0</v>
      </c>
      <c r="CD330" s="32">
        <f t="shared" si="89"/>
        <v>0</v>
      </c>
      <c r="CE330" s="32">
        <f t="shared" si="90"/>
        <v>0</v>
      </c>
      <c r="CF330" s="32">
        <f t="shared" si="91"/>
        <v>0</v>
      </c>
      <c r="CG330" s="32">
        <f t="shared" si="92"/>
        <v>0</v>
      </c>
      <c r="CH330" s="32">
        <f t="shared" si="93"/>
        <v>0</v>
      </c>
      <c r="CI330" s="32">
        <f t="shared" si="94"/>
        <v>0</v>
      </c>
      <c r="CJ330" s="32">
        <f t="shared" si="95"/>
        <v>0</v>
      </c>
    </row>
    <row r="331" spans="73:88">
      <c r="BU331" s="32">
        <f t="shared" si="80"/>
        <v>0</v>
      </c>
      <c r="BV331" s="32">
        <f t="shared" si="81"/>
        <v>0</v>
      </c>
      <c r="BW331" s="32">
        <f t="shared" si="82"/>
        <v>0</v>
      </c>
      <c r="BX331" s="32">
        <f t="shared" si="83"/>
        <v>0</v>
      </c>
      <c r="BY331" s="32">
        <f t="shared" si="84"/>
        <v>0</v>
      </c>
      <c r="BZ331" s="32">
        <f t="shared" si="85"/>
        <v>0</v>
      </c>
      <c r="CA331" s="32">
        <f t="shared" si="86"/>
        <v>0</v>
      </c>
      <c r="CB331" s="32">
        <f t="shared" si="87"/>
        <v>0</v>
      </c>
      <c r="CC331" s="32">
        <f t="shared" si="88"/>
        <v>0</v>
      </c>
      <c r="CD331" s="32">
        <f t="shared" si="89"/>
        <v>0</v>
      </c>
      <c r="CE331" s="32">
        <f t="shared" si="90"/>
        <v>0</v>
      </c>
      <c r="CF331" s="32">
        <f t="shared" si="91"/>
        <v>0</v>
      </c>
      <c r="CG331" s="32">
        <f t="shared" si="92"/>
        <v>0</v>
      </c>
      <c r="CH331" s="32">
        <f t="shared" si="93"/>
        <v>0</v>
      </c>
      <c r="CI331" s="32">
        <f t="shared" si="94"/>
        <v>0</v>
      </c>
      <c r="CJ331" s="32">
        <f t="shared" si="95"/>
        <v>0</v>
      </c>
    </row>
    <row r="332" spans="73:88">
      <c r="BU332" s="32">
        <f t="shared" si="80"/>
        <v>0</v>
      </c>
      <c r="BV332" s="32">
        <f t="shared" si="81"/>
        <v>0</v>
      </c>
      <c r="BW332" s="32">
        <f t="shared" si="82"/>
        <v>0</v>
      </c>
      <c r="BX332" s="32">
        <f t="shared" si="83"/>
        <v>0</v>
      </c>
      <c r="BY332" s="32">
        <f t="shared" si="84"/>
        <v>0</v>
      </c>
      <c r="BZ332" s="32">
        <f t="shared" si="85"/>
        <v>0</v>
      </c>
      <c r="CA332" s="32">
        <f t="shared" si="86"/>
        <v>0</v>
      </c>
      <c r="CB332" s="32">
        <f t="shared" si="87"/>
        <v>0</v>
      </c>
      <c r="CC332" s="32">
        <f t="shared" si="88"/>
        <v>0</v>
      </c>
      <c r="CD332" s="32">
        <f t="shared" si="89"/>
        <v>0</v>
      </c>
      <c r="CE332" s="32">
        <f t="shared" si="90"/>
        <v>0</v>
      </c>
      <c r="CF332" s="32">
        <f t="shared" si="91"/>
        <v>0</v>
      </c>
      <c r="CG332" s="32">
        <f t="shared" si="92"/>
        <v>0</v>
      </c>
      <c r="CH332" s="32">
        <f t="shared" si="93"/>
        <v>0</v>
      </c>
      <c r="CI332" s="32">
        <f t="shared" si="94"/>
        <v>0</v>
      </c>
      <c r="CJ332" s="32">
        <f t="shared" si="95"/>
        <v>0</v>
      </c>
    </row>
    <row r="333" spans="73:88">
      <c r="BU333" s="32">
        <f t="shared" si="80"/>
        <v>0</v>
      </c>
      <c r="BV333" s="32">
        <f t="shared" si="81"/>
        <v>0</v>
      </c>
      <c r="BW333" s="32">
        <f t="shared" si="82"/>
        <v>0</v>
      </c>
      <c r="BX333" s="32">
        <f t="shared" si="83"/>
        <v>0</v>
      </c>
      <c r="BY333" s="32">
        <f t="shared" si="84"/>
        <v>0</v>
      </c>
      <c r="BZ333" s="32">
        <f t="shared" si="85"/>
        <v>0</v>
      </c>
      <c r="CA333" s="32">
        <f t="shared" si="86"/>
        <v>0</v>
      </c>
      <c r="CB333" s="32">
        <f t="shared" si="87"/>
        <v>0</v>
      </c>
      <c r="CC333" s="32">
        <f t="shared" si="88"/>
        <v>0</v>
      </c>
      <c r="CD333" s="32">
        <f t="shared" si="89"/>
        <v>0</v>
      </c>
      <c r="CE333" s="32">
        <f t="shared" si="90"/>
        <v>0</v>
      </c>
      <c r="CF333" s="32">
        <f t="shared" si="91"/>
        <v>0</v>
      </c>
      <c r="CG333" s="32">
        <f t="shared" si="92"/>
        <v>0</v>
      </c>
      <c r="CH333" s="32">
        <f t="shared" si="93"/>
        <v>0</v>
      </c>
      <c r="CI333" s="32">
        <f t="shared" si="94"/>
        <v>0</v>
      </c>
      <c r="CJ333" s="32">
        <f t="shared" si="95"/>
        <v>0</v>
      </c>
    </row>
    <row r="334" spans="73:88">
      <c r="BU334" s="32">
        <f t="shared" si="80"/>
        <v>0</v>
      </c>
      <c r="BV334" s="32">
        <f t="shared" si="81"/>
        <v>0</v>
      </c>
      <c r="BW334" s="32">
        <f t="shared" si="82"/>
        <v>0</v>
      </c>
      <c r="BX334" s="32">
        <f t="shared" si="83"/>
        <v>0</v>
      </c>
      <c r="BY334" s="32">
        <f t="shared" si="84"/>
        <v>0</v>
      </c>
      <c r="BZ334" s="32">
        <f t="shared" si="85"/>
        <v>0</v>
      </c>
      <c r="CA334" s="32">
        <f t="shared" si="86"/>
        <v>0</v>
      </c>
      <c r="CB334" s="32">
        <f t="shared" si="87"/>
        <v>0</v>
      </c>
      <c r="CC334" s="32">
        <f t="shared" si="88"/>
        <v>0</v>
      </c>
      <c r="CD334" s="32">
        <f t="shared" si="89"/>
        <v>0</v>
      </c>
      <c r="CE334" s="32">
        <f t="shared" si="90"/>
        <v>0</v>
      </c>
      <c r="CF334" s="32">
        <f t="shared" si="91"/>
        <v>0</v>
      </c>
      <c r="CG334" s="32">
        <f t="shared" si="92"/>
        <v>0</v>
      </c>
      <c r="CH334" s="32">
        <f t="shared" si="93"/>
        <v>0</v>
      </c>
      <c r="CI334" s="32">
        <f t="shared" si="94"/>
        <v>0</v>
      </c>
      <c r="CJ334" s="32">
        <f t="shared" si="95"/>
        <v>0</v>
      </c>
    </row>
    <row r="335" spans="73:88">
      <c r="BU335" s="32">
        <f t="shared" si="80"/>
        <v>0</v>
      </c>
      <c r="BV335" s="32">
        <f t="shared" si="81"/>
        <v>0</v>
      </c>
      <c r="BW335" s="32">
        <f t="shared" si="82"/>
        <v>0</v>
      </c>
      <c r="BX335" s="32">
        <f t="shared" si="83"/>
        <v>0</v>
      </c>
      <c r="BY335" s="32">
        <f t="shared" si="84"/>
        <v>0</v>
      </c>
      <c r="BZ335" s="32">
        <f t="shared" si="85"/>
        <v>0</v>
      </c>
      <c r="CA335" s="32">
        <f t="shared" si="86"/>
        <v>0</v>
      </c>
      <c r="CB335" s="32">
        <f t="shared" si="87"/>
        <v>0</v>
      </c>
      <c r="CC335" s="32">
        <f t="shared" si="88"/>
        <v>0</v>
      </c>
      <c r="CD335" s="32">
        <f t="shared" si="89"/>
        <v>0</v>
      </c>
      <c r="CE335" s="32">
        <f t="shared" si="90"/>
        <v>0</v>
      </c>
      <c r="CF335" s="32">
        <f t="shared" si="91"/>
        <v>0</v>
      </c>
      <c r="CG335" s="32">
        <f t="shared" si="92"/>
        <v>0</v>
      </c>
      <c r="CH335" s="32">
        <f t="shared" si="93"/>
        <v>0</v>
      </c>
      <c r="CI335" s="32">
        <f t="shared" si="94"/>
        <v>0</v>
      </c>
      <c r="CJ335" s="32">
        <f t="shared" si="95"/>
        <v>0</v>
      </c>
    </row>
    <row r="336" spans="73:88">
      <c r="BU336" s="32">
        <f t="shared" si="80"/>
        <v>0</v>
      </c>
      <c r="BV336" s="32">
        <f t="shared" si="81"/>
        <v>0</v>
      </c>
      <c r="BW336" s="32">
        <f t="shared" si="82"/>
        <v>0</v>
      </c>
      <c r="BX336" s="32">
        <f t="shared" si="83"/>
        <v>0</v>
      </c>
      <c r="BY336" s="32">
        <f t="shared" si="84"/>
        <v>0</v>
      </c>
      <c r="BZ336" s="32">
        <f t="shared" si="85"/>
        <v>0</v>
      </c>
      <c r="CA336" s="32">
        <f t="shared" si="86"/>
        <v>0</v>
      </c>
      <c r="CB336" s="32">
        <f t="shared" si="87"/>
        <v>0</v>
      </c>
      <c r="CC336" s="32">
        <f t="shared" si="88"/>
        <v>0</v>
      </c>
      <c r="CD336" s="32">
        <f t="shared" si="89"/>
        <v>0</v>
      </c>
      <c r="CE336" s="32">
        <f t="shared" si="90"/>
        <v>0</v>
      </c>
      <c r="CF336" s="32">
        <f t="shared" si="91"/>
        <v>0</v>
      </c>
      <c r="CG336" s="32">
        <f t="shared" si="92"/>
        <v>0</v>
      </c>
      <c r="CH336" s="32">
        <f t="shared" si="93"/>
        <v>0</v>
      </c>
      <c r="CI336" s="32">
        <f t="shared" si="94"/>
        <v>0</v>
      </c>
      <c r="CJ336" s="32">
        <f t="shared" si="95"/>
        <v>0</v>
      </c>
    </row>
    <row r="337" spans="73:88">
      <c r="BU337" s="32">
        <f t="shared" si="80"/>
        <v>0</v>
      </c>
      <c r="BV337" s="32">
        <f t="shared" si="81"/>
        <v>0</v>
      </c>
      <c r="BW337" s="32">
        <f t="shared" si="82"/>
        <v>0</v>
      </c>
      <c r="BX337" s="32">
        <f t="shared" si="83"/>
        <v>0</v>
      </c>
      <c r="BY337" s="32">
        <f t="shared" si="84"/>
        <v>0</v>
      </c>
      <c r="BZ337" s="32">
        <f t="shared" si="85"/>
        <v>0</v>
      </c>
      <c r="CA337" s="32">
        <f t="shared" si="86"/>
        <v>0</v>
      </c>
      <c r="CB337" s="32">
        <f t="shared" si="87"/>
        <v>0</v>
      </c>
      <c r="CC337" s="32">
        <f t="shared" si="88"/>
        <v>0</v>
      </c>
      <c r="CD337" s="32">
        <f t="shared" si="89"/>
        <v>0</v>
      </c>
      <c r="CE337" s="32">
        <f t="shared" si="90"/>
        <v>0</v>
      </c>
      <c r="CF337" s="32">
        <f t="shared" si="91"/>
        <v>0</v>
      </c>
      <c r="CG337" s="32">
        <f t="shared" si="92"/>
        <v>0</v>
      </c>
      <c r="CH337" s="32">
        <f t="shared" si="93"/>
        <v>0</v>
      </c>
      <c r="CI337" s="32">
        <f t="shared" si="94"/>
        <v>0</v>
      </c>
      <c r="CJ337" s="32">
        <f t="shared" si="95"/>
        <v>0</v>
      </c>
    </row>
    <row r="338" spans="73:88">
      <c r="BU338" s="32">
        <f t="shared" si="80"/>
        <v>0</v>
      </c>
      <c r="BV338" s="32">
        <f t="shared" si="81"/>
        <v>0</v>
      </c>
      <c r="BW338" s="32">
        <f t="shared" si="82"/>
        <v>0</v>
      </c>
      <c r="BX338" s="32">
        <f t="shared" si="83"/>
        <v>0</v>
      </c>
      <c r="BY338" s="32">
        <f t="shared" si="84"/>
        <v>0</v>
      </c>
      <c r="BZ338" s="32">
        <f t="shared" si="85"/>
        <v>0</v>
      </c>
      <c r="CA338" s="32">
        <f t="shared" si="86"/>
        <v>0</v>
      </c>
      <c r="CB338" s="32">
        <f t="shared" si="87"/>
        <v>0</v>
      </c>
      <c r="CC338" s="32">
        <f t="shared" si="88"/>
        <v>0</v>
      </c>
      <c r="CD338" s="32">
        <f t="shared" si="89"/>
        <v>0</v>
      </c>
      <c r="CE338" s="32">
        <f t="shared" si="90"/>
        <v>0</v>
      </c>
      <c r="CF338" s="32">
        <f t="shared" si="91"/>
        <v>0</v>
      </c>
      <c r="CG338" s="32">
        <f t="shared" si="92"/>
        <v>0</v>
      </c>
      <c r="CH338" s="32">
        <f t="shared" si="93"/>
        <v>0</v>
      </c>
      <c r="CI338" s="32">
        <f t="shared" si="94"/>
        <v>0</v>
      </c>
      <c r="CJ338" s="32">
        <f t="shared" si="95"/>
        <v>0</v>
      </c>
    </row>
    <row r="339" spans="73:88">
      <c r="BU339" s="32">
        <f t="shared" si="80"/>
        <v>0</v>
      </c>
      <c r="BV339" s="32">
        <f t="shared" si="81"/>
        <v>0</v>
      </c>
      <c r="BW339" s="32">
        <f t="shared" si="82"/>
        <v>0</v>
      </c>
      <c r="BX339" s="32">
        <f t="shared" si="83"/>
        <v>0</v>
      </c>
      <c r="BY339" s="32">
        <f t="shared" si="84"/>
        <v>0</v>
      </c>
      <c r="BZ339" s="32">
        <f t="shared" si="85"/>
        <v>0</v>
      </c>
      <c r="CA339" s="32">
        <f t="shared" si="86"/>
        <v>0</v>
      </c>
      <c r="CB339" s="32">
        <f t="shared" si="87"/>
        <v>0</v>
      </c>
      <c r="CC339" s="32">
        <f t="shared" si="88"/>
        <v>0</v>
      </c>
      <c r="CD339" s="32">
        <f t="shared" si="89"/>
        <v>0</v>
      </c>
      <c r="CE339" s="32">
        <f t="shared" si="90"/>
        <v>0</v>
      </c>
      <c r="CF339" s="32">
        <f t="shared" si="91"/>
        <v>0</v>
      </c>
      <c r="CG339" s="32">
        <f t="shared" si="92"/>
        <v>0</v>
      </c>
      <c r="CH339" s="32">
        <f t="shared" si="93"/>
        <v>0</v>
      </c>
      <c r="CI339" s="32">
        <f t="shared" si="94"/>
        <v>0</v>
      </c>
      <c r="CJ339" s="32">
        <f t="shared" si="95"/>
        <v>0</v>
      </c>
    </row>
    <row r="340" spans="73:88">
      <c r="BU340" s="32">
        <f t="shared" si="80"/>
        <v>0</v>
      </c>
      <c r="BV340" s="32">
        <f t="shared" si="81"/>
        <v>0</v>
      </c>
      <c r="BW340" s="32">
        <f t="shared" si="82"/>
        <v>0</v>
      </c>
      <c r="BX340" s="32">
        <f t="shared" si="83"/>
        <v>0</v>
      </c>
      <c r="BY340" s="32">
        <f t="shared" si="84"/>
        <v>0</v>
      </c>
      <c r="BZ340" s="32">
        <f t="shared" si="85"/>
        <v>0</v>
      </c>
      <c r="CA340" s="32">
        <f t="shared" si="86"/>
        <v>0</v>
      </c>
      <c r="CB340" s="32">
        <f t="shared" si="87"/>
        <v>0</v>
      </c>
      <c r="CC340" s="32">
        <f t="shared" si="88"/>
        <v>0</v>
      </c>
      <c r="CD340" s="32">
        <f t="shared" si="89"/>
        <v>0</v>
      </c>
      <c r="CE340" s="32">
        <f t="shared" si="90"/>
        <v>0</v>
      </c>
      <c r="CF340" s="32">
        <f t="shared" si="91"/>
        <v>0</v>
      </c>
      <c r="CG340" s="32">
        <f t="shared" si="92"/>
        <v>0</v>
      </c>
      <c r="CH340" s="32">
        <f t="shared" si="93"/>
        <v>0</v>
      </c>
      <c r="CI340" s="32">
        <f t="shared" si="94"/>
        <v>0</v>
      </c>
      <c r="CJ340" s="32">
        <f t="shared" si="95"/>
        <v>0</v>
      </c>
    </row>
    <row r="341" spans="73:88">
      <c r="BU341" s="32">
        <f t="shared" si="80"/>
        <v>0</v>
      </c>
      <c r="BV341" s="32">
        <f t="shared" si="81"/>
        <v>0</v>
      </c>
      <c r="BW341" s="32">
        <f t="shared" si="82"/>
        <v>0</v>
      </c>
      <c r="BX341" s="32">
        <f t="shared" si="83"/>
        <v>0</v>
      </c>
      <c r="BY341" s="32">
        <f t="shared" si="84"/>
        <v>0</v>
      </c>
      <c r="BZ341" s="32">
        <f t="shared" si="85"/>
        <v>0</v>
      </c>
      <c r="CA341" s="32">
        <f t="shared" si="86"/>
        <v>0</v>
      </c>
      <c r="CB341" s="32">
        <f t="shared" si="87"/>
        <v>0</v>
      </c>
      <c r="CC341" s="32">
        <f t="shared" si="88"/>
        <v>0</v>
      </c>
      <c r="CD341" s="32">
        <f t="shared" si="89"/>
        <v>0</v>
      </c>
      <c r="CE341" s="32">
        <f t="shared" si="90"/>
        <v>0</v>
      </c>
      <c r="CF341" s="32">
        <f t="shared" si="91"/>
        <v>0</v>
      </c>
      <c r="CG341" s="32">
        <f t="shared" si="92"/>
        <v>0</v>
      </c>
      <c r="CH341" s="32">
        <f t="shared" si="93"/>
        <v>0</v>
      </c>
      <c r="CI341" s="32">
        <f t="shared" si="94"/>
        <v>0</v>
      </c>
      <c r="CJ341" s="32">
        <f t="shared" si="95"/>
        <v>0</v>
      </c>
    </row>
    <row r="342" spans="73:88">
      <c r="BU342" s="32">
        <f t="shared" si="80"/>
        <v>0</v>
      </c>
      <c r="BV342" s="32">
        <f t="shared" si="81"/>
        <v>0</v>
      </c>
      <c r="BW342" s="32">
        <f t="shared" si="82"/>
        <v>0</v>
      </c>
      <c r="BX342" s="32">
        <f t="shared" si="83"/>
        <v>0</v>
      </c>
      <c r="BY342" s="32">
        <f t="shared" si="84"/>
        <v>0</v>
      </c>
      <c r="BZ342" s="32">
        <f t="shared" si="85"/>
        <v>0</v>
      </c>
      <c r="CA342" s="32">
        <f t="shared" si="86"/>
        <v>0</v>
      </c>
      <c r="CB342" s="32">
        <f t="shared" si="87"/>
        <v>0</v>
      </c>
      <c r="CC342" s="32">
        <f t="shared" si="88"/>
        <v>0</v>
      </c>
      <c r="CD342" s="32">
        <f t="shared" si="89"/>
        <v>0</v>
      </c>
      <c r="CE342" s="32">
        <f t="shared" si="90"/>
        <v>0</v>
      </c>
      <c r="CF342" s="32">
        <f t="shared" si="91"/>
        <v>0</v>
      </c>
      <c r="CG342" s="32">
        <f t="shared" si="92"/>
        <v>0</v>
      </c>
      <c r="CH342" s="32">
        <f t="shared" si="93"/>
        <v>0</v>
      </c>
      <c r="CI342" s="32">
        <f t="shared" si="94"/>
        <v>0</v>
      </c>
      <c r="CJ342" s="32">
        <f t="shared" si="95"/>
        <v>0</v>
      </c>
    </row>
    <row r="343" spans="73:88">
      <c r="BU343" s="32">
        <f t="shared" si="80"/>
        <v>0</v>
      </c>
      <c r="BV343" s="32">
        <f t="shared" si="81"/>
        <v>0</v>
      </c>
      <c r="BW343" s="32">
        <f t="shared" si="82"/>
        <v>0</v>
      </c>
      <c r="BX343" s="32">
        <f t="shared" si="83"/>
        <v>0</v>
      </c>
      <c r="BY343" s="32">
        <f t="shared" si="84"/>
        <v>0</v>
      </c>
      <c r="BZ343" s="32">
        <f t="shared" si="85"/>
        <v>0</v>
      </c>
      <c r="CA343" s="32">
        <f t="shared" si="86"/>
        <v>0</v>
      </c>
      <c r="CB343" s="32">
        <f t="shared" si="87"/>
        <v>0</v>
      </c>
      <c r="CC343" s="32">
        <f t="shared" si="88"/>
        <v>0</v>
      </c>
      <c r="CD343" s="32">
        <f t="shared" si="89"/>
        <v>0</v>
      </c>
      <c r="CE343" s="32">
        <f t="shared" si="90"/>
        <v>0</v>
      </c>
      <c r="CF343" s="32">
        <f t="shared" si="91"/>
        <v>0</v>
      </c>
      <c r="CG343" s="32">
        <f t="shared" si="92"/>
        <v>0</v>
      </c>
      <c r="CH343" s="32">
        <f t="shared" si="93"/>
        <v>0</v>
      </c>
      <c r="CI343" s="32">
        <f t="shared" si="94"/>
        <v>0</v>
      </c>
      <c r="CJ343" s="32">
        <f t="shared" si="95"/>
        <v>0</v>
      </c>
    </row>
    <row r="344" spans="73:88">
      <c r="BU344" s="32">
        <f t="shared" si="80"/>
        <v>0</v>
      </c>
      <c r="BV344" s="32">
        <f t="shared" si="81"/>
        <v>0</v>
      </c>
      <c r="BW344" s="32">
        <f t="shared" si="82"/>
        <v>0</v>
      </c>
      <c r="BX344" s="32">
        <f t="shared" si="83"/>
        <v>0</v>
      </c>
      <c r="BY344" s="32">
        <f t="shared" si="84"/>
        <v>0</v>
      </c>
      <c r="BZ344" s="32">
        <f t="shared" si="85"/>
        <v>0</v>
      </c>
      <c r="CA344" s="32">
        <f t="shared" si="86"/>
        <v>0</v>
      </c>
      <c r="CB344" s="32">
        <f t="shared" si="87"/>
        <v>0</v>
      </c>
      <c r="CC344" s="32">
        <f t="shared" si="88"/>
        <v>0</v>
      </c>
      <c r="CD344" s="32">
        <f t="shared" si="89"/>
        <v>0</v>
      </c>
      <c r="CE344" s="32">
        <f t="shared" si="90"/>
        <v>0</v>
      </c>
      <c r="CF344" s="32">
        <f t="shared" si="91"/>
        <v>0</v>
      </c>
      <c r="CG344" s="32">
        <f t="shared" si="92"/>
        <v>0</v>
      </c>
      <c r="CH344" s="32">
        <f t="shared" si="93"/>
        <v>0</v>
      </c>
      <c r="CI344" s="32">
        <f t="shared" si="94"/>
        <v>0</v>
      </c>
      <c r="CJ344" s="32">
        <f t="shared" si="95"/>
        <v>0</v>
      </c>
    </row>
    <row r="345" spans="73:88">
      <c r="BU345" s="32">
        <f t="shared" si="80"/>
        <v>0</v>
      </c>
      <c r="BV345" s="32">
        <f t="shared" si="81"/>
        <v>0</v>
      </c>
      <c r="BW345" s="32">
        <f t="shared" si="82"/>
        <v>0</v>
      </c>
      <c r="BX345" s="32">
        <f t="shared" si="83"/>
        <v>0</v>
      </c>
      <c r="BY345" s="32">
        <f t="shared" si="84"/>
        <v>0</v>
      </c>
      <c r="BZ345" s="32">
        <f t="shared" si="85"/>
        <v>0</v>
      </c>
      <c r="CA345" s="32">
        <f t="shared" si="86"/>
        <v>0</v>
      </c>
      <c r="CB345" s="32">
        <f t="shared" si="87"/>
        <v>0</v>
      </c>
      <c r="CC345" s="32">
        <f t="shared" si="88"/>
        <v>0</v>
      </c>
      <c r="CD345" s="32">
        <f t="shared" si="89"/>
        <v>0</v>
      </c>
      <c r="CE345" s="32">
        <f t="shared" si="90"/>
        <v>0</v>
      </c>
      <c r="CF345" s="32">
        <f t="shared" si="91"/>
        <v>0</v>
      </c>
      <c r="CG345" s="32">
        <f t="shared" si="92"/>
        <v>0</v>
      </c>
      <c r="CH345" s="32">
        <f t="shared" si="93"/>
        <v>0</v>
      </c>
      <c r="CI345" s="32">
        <f t="shared" si="94"/>
        <v>0</v>
      </c>
      <c r="CJ345" s="32">
        <f t="shared" si="95"/>
        <v>0</v>
      </c>
    </row>
    <row r="346" spans="73:88">
      <c r="BU346" s="32">
        <f t="shared" si="80"/>
        <v>0</v>
      </c>
      <c r="BV346" s="32">
        <f t="shared" si="81"/>
        <v>0</v>
      </c>
      <c r="BW346" s="32">
        <f t="shared" si="82"/>
        <v>0</v>
      </c>
      <c r="BX346" s="32">
        <f t="shared" si="83"/>
        <v>0</v>
      </c>
      <c r="BY346" s="32">
        <f t="shared" si="84"/>
        <v>0</v>
      </c>
      <c r="BZ346" s="32">
        <f t="shared" si="85"/>
        <v>0</v>
      </c>
      <c r="CA346" s="32">
        <f t="shared" si="86"/>
        <v>0</v>
      </c>
      <c r="CB346" s="32">
        <f t="shared" si="87"/>
        <v>0</v>
      </c>
      <c r="CC346" s="32">
        <f t="shared" si="88"/>
        <v>0</v>
      </c>
      <c r="CD346" s="32">
        <f t="shared" si="89"/>
        <v>0</v>
      </c>
      <c r="CE346" s="32">
        <f t="shared" si="90"/>
        <v>0</v>
      </c>
      <c r="CF346" s="32">
        <f t="shared" si="91"/>
        <v>0</v>
      </c>
      <c r="CG346" s="32">
        <f t="shared" si="92"/>
        <v>0</v>
      </c>
      <c r="CH346" s="32">
        <f t="shared" si="93"/>
        <v>0</v>
      </c>
      <c r="CI346" s="32">
        <f t="shared" si="94"/>
        <v>0</v>
      </c>
      <c r="CJ346" s="32">
        <f t="shared" si="95"/>
        <v>0</v>
      </c>
    </row>
    <row r="347" spans="73:88">
      <c r="BU347" s="32">
        <f t="shared" si="80"/>
        <v>0</v>
      </c>
      <c r="BV347" s="32">
        <f t="shared" si="81"/>
        <v>0</v>
      </c>
      <c r="BW347" s="32">
        <f t="shared" si="82"/>
        <v>0</v>
      </c>
      <c r="BX347" s="32">
        <f t="shared" si="83"/>
        <v>0</v>
      </c>
      <c r="BY347" s="32">
        <f t="shared" si="84"/>
        <v>0</v>
      </c>
      <c r="BZ347" s="32">
        <f t="shared" si="85"/>
        <v>0</v>
      </c>
      <c r="CA347" s="32">
        <f t="shared" si="86"/>
        <v>0</v>
      </c>
      <c r="CB347" s="32">
        <f t="shared" si="87"/>
        <v>0</v>
      </c>
      <c r="CC347" s="32">
        <f t="shared" si="88"/>
        <v>0</v>
      </c>
      <c r="CD347" s="32">
        <f t="shared" si="89"/>
        <v>0</v>
      </c>
      <c r="CE347" s="32">
        <f t="shared" si="90"/>
        <v>0</v>
      </c>
      <c r="CF347" s="32">
        <f t="shared" si="91"/>
        <v>0</v>
      </c>
      <c r="CG347" s="32">
        <f t="shared" si="92"/>
        <v>0</v>
      </c>
      <c r="CH347" s="32">
        <f t="shared" si="93"/>
        <v>0</v>
      </c>
      <c r="CI347" s="32">
        <f t="shared" si="94"/>
        <v>0</v>
      </c>
      <c r="CJ347" s="32">
        <f t="shared" si="95"/>
        <v>0</v>
      </c>
    </row>
    <row r="348" spans="73:88">
      <c r="BU348" s="32">
        <f t="shared" si="80"/>
        <v>0</v>
      </c>
      <c r="BV348" s="32">
        <f t="shared" si="81"/>
        <v>0</v>
      </c>
      <c r="BW348" s="32">
        <f t="shared" si="82"/>
        <v>0</v>
      </c>
      <c r="BX348" s="32">
        <f t="shared" si="83"/>
        <v>0</v>
      </c>
      <c r="BY348" s="32">
        <f t="shared" si="84"/>
        <v>0</v>
      </c>
      <c r="BZ348" s="32">
        <f t="shared" si="85"/>
        <v>0</v>
      </c>
      <c r="CA348" s="32">
        <f t="shared" si="86"/>
        <v>0</v>
      </c>
      <c r="CB348" s="32">
        <f t="shared" si="87"/>
        <v>0</v>
      </c>
      <c r="CC348" s="32">
        <f t="shared" si="88"/>
        <v>0</v>
      </c>
      <c r="CD348" s="32">
        <f t="shared" si="89"/>
        <v>0</v>
      </c>
      <c r="CE348" s="32">
        <f t="shared" si="90"/>
        <v>0</v>
      </c>
      <c r="CF348" s="32">
        <f t="shared" si="91"/>
        <v>0</v>
      </c>
      <c r="CG348" s="32">
        <f t="shared" si="92"/>
        <v>0</v>
      </c>
      <c r="CH348" s="32">
        <f t="shared" si="93"/>
        <v>0</v>
      </c>
      <c r="CI348" s="32">
        <f t="shared" si="94"/>
        <v>0</v>
      </c>
      <c r="CJ348" s="32">
        <f t="shared" si="95"/>
        <v>0</v>
      </c>
    </row>
    <row r="349" spans="73:88">
      <c r="BU349" s="32">
        <f t="shared" si="80"/>
        <v>0</v>
      </c>
      <c r="BV349" s="32">
        <f t="shared" si="81"/>
        <v>0</v>
      </c>
      <c r="BW349" s="32">
        <f t="shared" si="82"/>
        <v>0</v>
      </c>
      <c r="BX349" s="32">
        <f t="shared" si="83"/>
        <v>0</v>
      </c>
      <c r="BY349" s="32">
        <f t="shared" si="84"/>
        <v>0</v>
      </c>
      <c r="BZ349" s="32">
        <f t="shared" si="85"/>
        <v>0</v>
      </c>
      <c r="CA349" s="32">
        <f t="shared" si="86"/>
        <v>0</v>
      </c>
      <c r="CB349" s="32">
        <f t="shared" si="87"/>
        <v>0</v>
      </c>
      <c r="CC349" s="32">
        <f t="shared" si="88"/>
        <v>0</v>
      </c>
      <c r="CD349" s="32">
        <f t="shared" si="89"/>
        <v>0</v>
      </c>
      <c r="CE349" s="32">
        <f t="shared" si="90"/>
        <v>0</v>
      </c>
      <c r="CF349" s="32">
        <f t="shared" si="91"/>
        <v>0</v>
      </c>
      <c r="CG349" s="32">
        <f t="shared" si="92"/>
        <v>0</v>
      </c>
      <c r="CH349" s="32">
        <f t="shared" si="93"/>
        <v>0</v>
      </c>
      <c r="CI349" s="32">
        <f t="shared" si="94"/>
        <v>0</v>
      </c>
      <c r="CJ349" s="32">
        <f t="shared" si="95"/>
        <v>0</v>
      </c>
    </row>
    <row r="350" spans="73:88">
      <c r="BU350" s="32">
        <f t="shared" si="80"/>
        <v>0</v>
      </c>
      <c r="BV350" s="32">
        <f t="shared" si="81"/>
        <v>0</v>
      </c>
      <c r="BW350" s="32">
        <f t="shared" si="82"/>
        <v>0</v>
      </c>
      <c r="BX350" s="32">
        <f t="shared" si="83"/>
        <v>0</v>
      </c>
      <c r="BY350" s="32">
        <f t="shared" si="84"/>
        <v>0</v>
      </c>
      <c r="BZ350" s="32">
        <f t="shared" si="85"/>
        <v>0</v>
      </c>
      <c r="CA350" s="32">
        <f t="shared" si="86"/>
        <v>0</v>
      </c>
      <c r="CB350" s="32">
        <f t="shared" si="87"/>
        <v>0</v>
      </c>
      <c r="CC350" s="32">
        <f t="shared" si="88"/>
        <v>0</v>
      </c>
      <c r="CD350" s="32">
        <f t="shared" si="89"/>
        <v>0</v>
      </c>
      <c r="CE350" s="32">
        <f t="shared" si="90"/>
        <v>0</v>
      </c>
      <c r="CF350" s="32">
        <f t="shared" si="91"/>
        <v>0</v>
      </c>
      <c r="CG350" s="32">
        <f t="shared" si="92"/>
        <v>0</v>
      </c>
      <c r="CH350" s="32">
        <f t="shared" si="93"/>
        <v>0</v>
      </c>
      <c r="CI350" s="32">
        <f t="shared" si="94"/>
        <v>0</v>
      </c>
      <c r="CJ350" s="32">
        <f t="shared" si="95"/>
        <v>0</v>
      </c>
    </row>
    <row r="351" spans="73:88">
      <c r="BU351" s="32">
        <f t="shared" si="80"/>
        <v>0</v>
      </c>
      <c r="BV351" s="32">
        <f t="shared" si="81"/>
        <v>0</v>
      </c>
      <c r="BW351" s="32">
        <f t="shared" si="82"/>
        <v>0</v>
      </c>
      <c r="BX351" s="32">
        <f t="shared" si="83"/>
        <v>0</v>
      </c>
      <c r="BY351" s="32">
        <f t="shared" si="84"/>
        <v>0</v>
      </c>
      <c r="BZ351" s="32">
        <f t="shared" si="85"/>
        <v>0</v>
      </c>
      <c r="CA351" s="32">
        <f t="shared" si="86"/>
        <v>0</v>
      </c>
      <c r="CB351" s="32">
        <f t="shared" si="87"/>
        <v>0</v>
      </c>
      <c r="CC351" s="32">
        <f t="shared" si="88"/>
        <v>0</v>
      </c>
      <c r="CD351" s="32">
        <f t="shared" si="89"/>
        <v>0</v>
      </c>
      <c r="CE351" s="32">
        <f t="shared" si="90"/>
        <v>0</v>
      </c>
      <c r="CF351" s="32">
        <f t="shared" si="91"/>
        <v>0</v>
      </c>
      <c r="CG351" s="32">
        <f t="shared" si="92"/>
        <v>0</v>
      </c>
      <c r="CH351" s="32">
        <f t="shared" si="93"/>
        <v>0</v>
      </c>
      <c r="CI351" s="32">
        <f t="shared" si="94"/>
        <v>0</v>
      </c>
      <c r="CJ351" s="32">
        <f t="shared" si="95"/>
        <v>0</v>
      </c>
    </row>
    <row r="352" spans="73:88">
      <c r="BU352" s="32">
        <f t="shared" si="80"/>
        <v>0</v>
      </c>
      <c r="BV352" s="32">
        <f t="shared" si="81"/>
        <v>0</v>
      </c>
      <c r="BW352" s="32">
        <f t="shared" si="82"/>
        <v>0</v>
      </c>
      <c r="BX352" s="32">
        <f t="shared" si="83"/>
        <v>0</v>
      </c>
      <c r="BY352" s="32">
        <f t="shared" si="84"/>
        <v>0</v>
      </c>
      <c r="BZ352" s="32">
        <f t="shared" si="85"/>
        <v>0</v>
      </c>
      <c r="CA352" s="32">
        <f t="shared" si="86"/>
        <v>0</v>
      </c>
      <c r="CB352" s="32">
        <f t="shared" si="87"/>
        <v>0</v>
      </c>
      <c r="CC352" s="32">
        <f t="shared" si="88"/>
        <v>0</v>
      </c>
      <c r="CD352" s="32">
        <f t="shared" si="89"/>
        <v>0</v>
      </c>
      <c r="CE352" s="32">
        <f t="shared" si="90"/>
        <v>0</v>
      </c>
      <c r="CF352" s="32">
        <f t="shared" si="91"/>
        <v>0</v>
      </c>
      <c r="CG352" s="32">
        <f t="shared" si="92"/>
        <v>0</v>
      </c>
      <c r="CH352" s="32">
        <f t="shared" si="93"/>
        <v>0</v>
      </c>
      <c r="CI352" s="32">
        <f t="shared" si="94"/>
        <v>0</v>
      </c>
      <c r="CJ352" s="32">
        <f t="shared" si="95"/>
        <v>0</v>
      </c>
    </row>
    <row r="353" spans="73:88">
      <c r="BU353" s="32">
        <f t="shared" si="80"/>
        <v>0</v>
      </c>
      <c r="BV353" s="32">
        <f t="shared" si="81"/>
        <v>0</v>
      </c>
      <c r="BW353" s="32">
        <f t="shared" si="82"/>
        <v>0</v>
      </c>
      <c r="BX353" s="32">
        <f t="shared" si="83"/>
        <v>0</v>
      </c>
      <c r="BY353" s="32">
        <f t="shared" si="84"/>
        <v>0</v>
      </c>
      <c r="BZ353" s="32">
        <f t="shared" si="85"/>
        <v>0</v>
      </c>
      <c r="CA353" s="32">
        <f t="shared" si="86"/>
        <v>0</v>
      </c>
      <c r="CB353" s="32">
        <f t="shared" si="87"/>
        <v>0</v>
      </c>
      <c r="CC353" s="32">
        <f t="shared" si="88"/>
        <v>0</v>
      </c>
      <c r="CD353" s="32">
        <f t="shared" si="89"/>
        <v>0</v>
      </c>
      <c r="CE353" s="32">
        <f t="shared" si="90"/>
        <v>0</v>
      </c>
      <c r="CF353" s="32">
        <f t="shared" si="91"/>
        <v>0</v>
      </c>
      <c r="CG353" s="32">
        <f t="shared" si="92"/>
        <v>0</v>
      </c>
      <c r="CH353" s="32">
        <f t="shared" si="93"/>
        <v>0</v>
      </c>
      <c r="CI353" s="32">
        <f t="shared" si="94"/>
        <v>0</v>
      </c>
      <c r="CJ353" s="32">
        <f t="shared" si="95"/>
        <v>0</v>
      </c>
    </row>
    <row r="354" spans="73:88">
      <c r="BU354" s="32">
        <f t="shared" si="80"/>
        <v>0</v>
      </c>
      <c r="BV354" s="32">
        <f t="shared" si="81"/>
        <v>0</v>
      </c>
      <c r="BW354" s="32">
        <f t="shared" si="82"/>
        <v>0</v>
      </c>
      <c r="BX354" s="32">
        <f t="shared" si="83"/>
        <v>0</v>
      </c>
      <c r="BY354" s="32">
        <f t="shared" si="84"/>
        <v>0</v>
      </c>
      <c r="BZ354" s="32">
        <f t="shared" si="85"/>
        <v>0</v>
      </c>
      <c r="CA354" s="32">
        <f t="shared" si="86"/>
        <v>0</v>
      </c>
      <c r="CB354" s="32">
        <f t="shared" si="87"/>
        <v>0</v>
      </c>
      <c r="CC354" s="32">
        <f t="shared" si="88"/>
        <v>0</v>
      </c>
      <c r="CD354" s="32">
        <f t="shared" si="89"/>
        <v>0</v>
      </c>
      <c r="CE354" s="32">
        <f t="shared" si="90"/>
        <v>0</v>
      </c>
      <c r="CF354" s="32">
        <f t="shared" si="91"/>
        <v>0</v>
      </c>
      <c r="CG354" s="32">
        <f t="shared" si="92"/>
        <v>0</v>
      </c>
      <c r="CH354" s="32">
        <f t="shared" si="93"/>
        <v>0</v>
      </c>
      <c r="CI354" s="32">
        <f t="shared" si="94"/>
        <v>0</v>
      </c>
      <c r="CJ354" s="32">
        <f t="shared" si="95"/>
        <v>0</v>
      </c>
    </row>
    <row r="355" spans="73:88">
      <c r="BU355" s="32">
        <f t="shared" si="80"/>
        <v>0</v>
      </c>
      <c r="BV355" s="32">
        <f t="shared" si="81"/>
        <v>0</v>
      </c>
      <c r="BW355" s="32">
        <f t="shared" si="82"/>
        <v>0</v>
      </c>
      <c r="BX355" s="32">
        <f t="shared" si="83"/>
        <v>0</v>
      </c>
      <c r="BY355" s="32">
        <f t="shared" si="84"/>
        <v>0</v>
      </c>
      <c r="BZ355" s="32">
        <f t="shared" si="85"/>
        <v>0</v>
      </c>
      <c r="CA355" s="32">
        <f t="shared" si="86"/>
        <v>0</v>
      </c>
      <c r="CB355" s="32">
        <f t="shared" si="87"/>
        <v>0</v>
      </c>
      <c r="CC355" s="32">
        <f t="shared" si="88"/>
        <v>0</v>
      </c>
      <c r="CD355" s="32">
        <f t="shared" si="89"/>
        <v>0</v>
      </c>
      <c r="CE355" s="32">
        <f t="shared" si="90"/>
        <v>0</v>
      </c>
      <c r="CF355" s="32">
        <f t="shared" si="91"/>
        <v>0</v>
      </c>
      <c r="CG355" s="32">
        <f t="shared" si="92"/>
        <v>0</v>
      </c>
      <c r="CH355" s="32">
        <f t="shared" si="93"/>
        <v>0</v>
      </c>
      <c r="CI355" s="32">
        <f t="shared" si="94"/>
        <v>0</v>
      </c>
      <c r="CJ355" s="32">
        <f t="shared" si="95"/>
        <v>0</v>
      </c>
    </row>
    <row r="356" spans="73:88">
      <c r="BU356" s="32">
        <f t="shared" si="80"/>
        <v>0</v>
      </c>
      <c r="BV356" s="32">
        <f t="shared" si="81"/>
        <v>0</v>
      </c>
      <c r="BW356" s="32">
        <f t="shared" si="82"/>
        <v>0</v>
      </c>
      <c r="BX356" s="32">
        <f t="shared" si="83"/>
        <v>0</v>
      </c>
      <c r="BY356" s="32">
        <f t="shared" si="84"/>
        <v>0</v>
      </c>
      <c r="BZ356" s="32">
        <f t="shared" si="85"/>
        <v>0</v>
      </c>
      <c r="CA356" s="32">
        <f t="shared" si="86"/>
        <v>0</v>
      </c>
      <c r="CB356" s="32">
        <f t="shared" si="87"/>
        <v>0</v>
      </c>
      <c r="CC356" s="32">
        <f t="shared" si="88"/>
        <v>0</v>
      </c>
      <c r="CD356" s="32">
        <f t="shared" si="89"/>
        <v>0</v>
      </c>
      <c r="CE356" s="32">
        <f t="shared" si="90"/>
        <v>0</v>
      </c>
      <c r="CF356" s="32">
        <f t="shared" si="91"/>
        <v>0</v>
      </c>
      <c r="CG356" s="32">
        <f t="shared" si="92"/>
        <v>0</v>
      </c>
      <c r="CH356" s="32">
        <f t="shared" si="93"/>
        <v>0</v>
      </c>
      <c r="CI356" s="32">
        <f t="shared" si="94"/>
        <v>0</v>
      </c>
      <c r="CJ356" s="32">
        <f t="shared" si="95"/>
        <v>0</v>
      </c>
    </row>
    <row r="357" spans="73:88">
      <c r="BU357" s="32">
        <f t="shared" si="80"/>
        <v>0</v>
      </c>
      <c r="BV357" s="32">
        <f t="shared" si="81"/>
        <v>0</v>
      </c>
      <c r="BW357" s="32">
        <f t="shared" si="82"/>
        <v>0</v>
      </c>
      <c r="BX357" s="32">
        <f t="shared" si="83"/>
        <v>0</v>
      </c>
      <c r="BY357" s="32">
        <f t="shared" si="84"/>
        <v>0</v>
      </c>
      <c r="BZ357" s="32">
        <f t="shared" si="85"/>
        <v>0</v>
      </c>
      <c r="CA357" s="32">
        <f t="shared" si="86"/>
        <v>0</v>
      </c>
      <c r="CB357" s="32">
        <f t="shared" si="87"/>
        <v>0</v>
      </c>
      <c r="CC357" s="32">
        <f t="shared" si="88"/>
        <v>0</v>
      </c>
      <c r="CD357" s="32">
        <f t="shared" si="89"/>
        <v>0</v>
      </c>
      <c r="CE357" s="32">
        <f t="shared" si="90"/>
        <v>0</v>
      </c>
      <c r="CF357" s="32">
        <f t="shared" si="91"/>
        <v>0</v>
      </c>
      <c r="CG357" s="32">
        <f t="shared" si="92"/>
        <v>0</v>
      </c>
      <c r="CH357" s="32">
        <f t="shared" si="93"/>
        <v>0</v>
      </c>
      <c r="CI357" s="32">
        <f t="shared" si="94"/>
        <v>0</v>
      </c>
      <c r="CJ357" s="32">
        <f t="shared" si="95"/>
        <v>0</v>
      </c>
    </row>
    <row r="358" spans="73:88">
      <c r="BU358" s="32">
        <f t="shared" si="80"/>
        <v>0</v>
      </c>
      <c r="BV358" s="32">
        <f t="shared" si="81"/>
        <v>0</v>
      </c>
      <c r="BW358" s="32">
        <f t="shared" si="82"/>
        <v>0</v>
      </c>
      <c r="BX358" s="32">
        <f t="shared" si="83"/>
        <v>0</v>
      </c>
      <c r="BY358" s="32">
        <f t="shared" si="84"/>
        <v>0</v>
      </c>
      <c r="BZ358" s="32">
        <f t="shared" si="85"/>
        <v>0</v>
      </c>
      <c r="CA358" s="32">
        <f t="shared" si="86"/>
        <v>0</v>
      </c>
      <c r="CB358" s="32">
        <f t="shared" si="87"/>
        <v>0</v>
      </c>
      <c r="CC358" s="32">
        <f t="shared" si="88"/>
        <v>0</v>
      </c>
      <c r="CD358" s="32">
        <f t="shared" si="89"/>
        <v>0</v>
      </c>
      <c r="CE358" s="32">
        <f t="shared" si="90"/>
        <v>0</v>
      </c>
      <c r="CF358" s="32">
        <f t="shared" si="91"/>
        <v>0</v>
      </c>
      <c r="CG358" s="32">
        <f t="shared" si="92"/>
        <v>0</v>
      </c>
      <c r="CH358" s="32">
        <f t="shared" si="93"/>
        <v>0</v>
      </c>
      <c r="CI358" s="32">
        <f t="shared" si="94"/>
        <v>0</v>
      </c>
      <c r="CJ358" s="32">
        <f t="shared" si="95"/>
        <v>0</v>
      </c>
    </row>
    <row r="359" spans="73:88">
      <c r="BU359" s="32">
        <f t="shared" si="80"/>
        <v>0</v>
      </c>
      <c r="BV359" s="32">
        <f t="shared" si="81"/>
        <v>0</v>
      </c>
      <c r="BW359" s="32">
        <f t="shared" si="82"/>
        <v>0</v>
      </c>
      <c r="BX359" s="32">
        <f t="shared" si="83"/>
        <v>0</v>
      </c>
      <c r="BY359" s="32">
        <f t="shared" si="84"/>
        <v>0</v>
      </c>
      <c r="BZ359" s="32">
        <f t="shared" si="85"/>
        <v>0</v>
      </c>
      <c r="CA359" s="32">
        <f t="shared" si="86"/>
        <v>0</v>
      </c>
      <c r="CB359" s="32">
        <f t="shared" si="87"/>
        <v>0</v>
      </c>
      <c r="CC359" s="32">
        <f t="shared" si="88"/>
        <v>0</v>
      </c>
      <c r="CD359" s="32">
        <f t="shared" si="89"/>
        <v>0</v>
      </c>
      <c r="CE359" s="32">
        <f t="shared" si="90"/>
        <v>0</v>
      </c>
      <c r="CF359" s="32">
        <f t="shared" si="91"/>
        <v>0</v>
      </c>
      <c r="CG359" s="32">
        <f t="shared" si="92"/>
        <v>0</v>
      </c>
      <c r="CH359" s="32">
        <f t="shared" si="93"/>
        <v>0</v>
      </c>
      <c r="CI359" s="32">
        <f t="shared" si="94"/>
        <v>0</v>
      </c>
      <c r="CJ359" s="32">
        <f t="shared" si="95"/>
        <v>0</v>
      </c>
    </row>
    <row r="360" spans="73:88">
      <c r="BU360" s="32">
        <f t="shared" si="80"/>
        <v>0</v>
      </c>
      <c r="BV360" s="32">
        <f t="shared" si="81"/>
        <v>0</v>
      </c>
      <c r="BW360" s="32">
        <f t="shared" si="82"/>
        <v>0</v>
      </c>
      <c r="BX360" s="32">
        <f t="shared" si="83"/>
        <v>0</v>
      </c>
      <c r="BY360" s="32">
        <f t="shared" si="84"/>
        <v>0</v>
      </c>
      <c r="BZ360" s="32">
        <f t="shared" si="85"/>
        <v>0</v>
      </c>
      <c r="CA360" s="32">
        <f t="shared" si="86"/>
        <v>0</v>
      </c>
      <c r="CB360" s="32">
        <f t="shared" si="87"/>
        <v>0</v>
      </c>
      <c r="CC360" s="32">
        <f t="shared" si="88"/>
        <v>0</v>
      </c>
      <c r="CD360" s="32">
        <f t="shared" si="89"/>
        <v>0</v>
      </c>
      <c r="CE360" s="32">
        <f t="shared" si="90"/>
        <v>0</v>
      </c>
      <c r="CF360" s="32">
        <f t="shared" si="91"/>
        <v>0</v>
      </c>
      <c r="CG360" s="32">
        <f t="shared" si="92"/>
        <v>0</v>
      </c>
      <c r="CH360" s="32">
        <f t="shared" si="93"/>
        <v>0</v>
      </c>
      <c r="CI360" s="32">
        <f t="shared" si="94"/>
        <v>0</v>
      </c>
      <c r="CJ360" s="32">
        <f t="shared" si="95"/>
        <v>0</v>
      </c>
    </row>
    <row r="361" spans="73:88">
      <c r="BU361" s="32">
        <f t="shared" si="80"/>
        <v>0</v>
      </c>
      <c r="BV361" s="32">
        <f t="shared" si="81"/>
        <v>0</v>
      </c>
      <c r="BW361" s="32">
        <f t="shared" si="82"/>
        <v>0</v>
      </c>
      <c r="BX361" s="32">
        <f t="shared" si="83"/>
        <v>0</v>
      </c>
      <c r="BY361" s="32">
        <f t="shared" si="84"/>
        <v>0</v>
      </c>
      <c r="BZ361" s="32">
        <f t="shared" si="85"/>
        <v>0</v>
      </c>
      <c r="CA361" s="32">
        <f t="shared" si="86"/>
        <v>0</v>
      </c>
      <c r="CB361" s="32">
        <f t="shared" si="87"/>
        <v>0</v>
      </c>
      <c r="CC361" s="32">
        <f t="shared" si="88"/>
        <v>0</v>
      </c>
      <c r="CD361" s="32">
        <f t="shared" si="89"/>
        <v>0</v>
      </c>
      <c r="CE361" s="32">
        <f t="shared" si="90"/>
        <v>0</v>
      </c>
      <c r="CF361" s="32">
        <f t="shared" si="91"/>
        <v>0</v>
      </c>
      <c r="CG361" s="32">
        <f t="shared" si="92"/>
        <v>0</v>
      </c>
      <c r="CH361" s="32">
        <f t="shared" si="93"/>
        <v>0</v>
      </c>
      <c r="CI361" s="32">
        <f t="shared" si="94"/>
        <v>0</v>
      </c>
      <c r="CJ361" s="32">
        <f t="shared" si="95"/>
        <v>0</v>
      </c>
    </row>
    <row r="362" spans="73:88">
      <c r="BU362" s="32">
        <f t="shared" si="80"/>
        <v>0</v>
      </c>
      <c r="BV362" s="32">
        <f t="shared" si="81"/>
        <v>0</v>
      </c>
      <c r="BW362" s="32">
        <f t="shared" si="82"/>
        <v>0</v>
      </c>
      <c r="BX362" s="32">
        <f t="shared" si="83"/>
        <v>0</v>
      </c>
      <c r="BY362" s="32">
        <f t="shared" si="84"/>
        <v>0</v>
      </c>
      <c r="BZ362" s="32">
        <f t="shared" si="85"/>
        <v>0</v>
      </c>
      <c r="CA362" s="32">
        <f t="shared" si="86"/>
        <v>0</v>
      </c>
      <c r="CB362" s="32">
        <f t="shared" si="87"/>
        <v>0</v>
      </c>
      <c r="CC362" s="32">
        <f t="shared" si="88"/>
        <v>0</v>
      </c>
      <c r="CD362" s="32">
        <f t="shared" si="89"/>
        <v>0</v>
      </c>
      <c r="CE362" s="32">
        <f t="shared" si="90"/>
        <v>0</v>
      </c>
      <c r="CF362" s="32">
        <f t="shared" si="91"/>
        <v>0</v>
      </c>
      <c r="CG362" s="32">
        <f t="shared" si="92"/>
        <v>0</v>
      </c>
      <c r="CH362" s="32">
        <f t="shared" si="93"/>
        <v>0</v>
      </c>
      <c r="CI362" s="32">
        <f t="shared" si="94"/>
        <v>0</v>
      </c>
      <c r="CJ362" s="32">
        <f t="shared" si="95"/>
        <v>0</v>
      </c>
    </row>
    <row r="363" spans="73:88">
      <c r="BU363" s="32">
        <f t="shared" si="80"/>
        <v>0</v>
      </c>
      <c r="BV363" s="32">
        <f t="shared" si="81"/>
        <v>0</v>
      </c>
      <c r="BW363" s="32">
        <f t="shared" si="82"/>
        <v>0</v>
      </c>
      <c r="BX363" s="32">
        <f t="shared" si="83"/>
        <v>0</v>
      </c>
      <c r="BY363" s="32">
        <f t="shared" si="84"/>
        <v>0</v>
      </c>
      <c r="BZ363" s="32">
        <f t="shared" si="85"/>
        <v>0</v>
      </c>
      <c r="CA363" s="32">
        <f t="shared" si="86"/>
        <v>0</v>
      </c>
      <c r="CB363" s="32">
        <f t="shared" si="87"/>
        <v>0</v>
      </c>
      <c r="CC363" s="32">
        <f t="shared" si="88"/>
        <v>0</v>
      </c>
      <c r="CD363" s="32">
        <f t="shared" si="89"/>
        <v>0</v>
      </c>
      <c r="CE363" s="32">
        <f t="shared" si="90"/>
        <v>0</v>
      </c>
      <c r="CF363" s="32">
        <f t="shared" si="91"/>
        <v>0</v>
      </c>
      <c r="CG363" s="32">
        <f t="shared" si="92"/>
        <v>0</v>
      </c>
      <c r="CH363" s="32">
        <f t="shared" si="93"/>
        <v>0</v>
      </c>
      <c r="CI363" s="32">
        <f t="shared" si="94"/>
        <v>0</v>
      </c>
      <c r="CJ363" s="32">
        <f t="shared" si="95"/>
        <v>0</v>
      </c>
    </row>
    <row r="364" spans="73:88">
      <c r="BU364" s="32">
        <f t="shared" si="80"/>
        <v>0</v>
      </c>
      <c r="BV364" s="32">
        <f t="shared" si="81"/>
        <v>0</v>
      </c>
      <c r="BW364" s="32">
        <f t="shared" si="82"/>
        <v>0</v>
      </c>
      <c r="BX364" s="32">
        <f t="shared" si="83"/>
        <v>0</v>
      </c>
      <c r="BY364" s="32">
        <f t="shared" si="84"/>
        <v>0</v>
      </c>
      <c r="BZ364" s="32">
        <f t="shared" si="85"/>
        <v>0</v>
      </c>
      <c r="CA364" s="32">
        <f t="shared" si="86"/>
        <v>0</v>
      </c>
      <c r="CB364" s="32">
        <f t="shared" si="87"/>
        <v>0</v>
      </c>
      <c r="CC364" s="32">
        <f t="shared" si="88"/>
        <v>0</v>
      </c>
      <c r="CD364" s="32">
        <f t="shared" si="89"/>
        <v>0</v>
      </c>
      <c r="CE364" s="32">
        <f t="shared" si="90"/>
        <v>0</v>
      </c>
      <c r="CF364" s="32">
        <f t="shared" si="91"/>
        <v>0</v>
      </c>
      <c r="CG364" s="32">
        <f t="shared" si="92"/>
        <v>0</v>
      </c>
      <c r="CH364" s="32">
        <f t="shared" si="93"/>
        <v>0</v>
      </c>
      <c r="CI364" s="32">
        <f t="shared" si="94"/>
        <v>0</v>
      </c>
      <c r="CJ364" s="32">
        <f t="shared" si="95"/>
        <v>0</v>
      </c>
    </row>
    <row r="365" spans="73:88">
      <c r="BU365" s="32">
        <f t="shared" si="80"/>
        <v>0</v>
      </c>
      <c r="BV365" s="32">
        <f t="shared" si="81"/>
        <v>0</v>
      </c>
      <c r="BW365" s="32">
        <f t="shared" si="82"/>
        <v>0</v>
      </c>
      <c r="BX365" s="32">
        <f t="shared" si="83"/>
        <v>0</v>
      </c>
      <c r="BY365" s="32">
        <f t="shared" si="84"/>
        <v>0</v>
      </c>
      <c r="BZ365" s="32">
        <f t="shared" si="85"/>
        <v>0</v>
      </c>
      <c r="CA365" s="32">
        <f t="shared" si="86"/>
        <v>0</v>
      </c>
      <c r="CB365" s="32">
        <f t="shared" si="87"/>
        <v>0</v>
      </c>
      <c r="CC365" s="32">
        <f t="shared" si="88"/>
        <v>0</v>
      </c>
      <c r="CD365" s="32">
        <f t="shared" si="89"/>
        <v>0</v>
      </c>
      <c r="CE365" s="32">
        <f t="shared" si="90"/>
        <v>0</v>
      </c>
      <c r="CF365" s="32">
        <f t="shared" si="91"/>
        <v>0</v>
      </c>
      <c r="CG365" s="32">
        <f t="shared" si="92"/>
        <v>0</v>
      </c>
      <c r="CH365" s="32">
        <f t="shared" si="93"/>
        <v>0</v>
      </c>
      <c r="CI365" s="32">
        <f t="shared" si="94"/>
        <v>0</v>
      </c>
      <c r="CJ365" s="32">
        <f t="shared" si="95"/>
        <v>0</v>
      </c>
    </row>
    <row r="366" spans="73:88">
      <c r="BU366" s="32">
        <f t="shared" si="80"/>
        <v>0</v>
      </c>
      <c r="BV366" s="32">
        <f t="shared" si="81"/>
        <v>0</v>
      </c>
      <c r="BW366" s="32">
        <f t="shared" si="82"/>
        <v>0</v>
      </c>
      <c r="BX366" s="32">
        <f t="shared" si="83"/>
        <v>0</v>
      </c>
      <c r="BY366" s="32">
        <f t="shared" si="84"/>
        <v>0</v>
      </c>
      <c r="BZ366" s="32">
        <f t="shared" si="85"/>
        <v>0</v>
      </c>
      <c r="CA366" s="32">
        <f t="shared" si="86"/>
        <v>0</v>
      </c>
      <c r="CB366" s="32">
        <f t="shared" si="87"/>
        <v>0</v>
      </c>
      <c r="CC366" s="32">
        <f t="shared" si="88"/>
        <v>0</v>
      </c>
      <c r="CD366" s="32">
        <f t="shared" si="89"/>
        <v>0</v>
      </c>
      <c r="CE366" s="32">
        <f t="shared" si="90"/>
        <v>0</v>
      </c>
      <c r="CF366" s="32">
        <f t="shared" si="91"/>
        <v>0</v>
      </c>
      <c r="CG366" s="32">
        <f t="shared" si="92"/>
        <v>0</v>
      </c>
      <c r="CH366" s="32">
        <f t="shared" si="93"/>
        <v>0</v>
      </c>
      <c r="CI366" s="32">
        <f t="shared" si="94"/>
        <v>0</v>
      </c>
      <c r="CJ366" s="32">
        <f t="shared" si="95"/>
        <v>0</v>
      </c>
    </row>
    <row r="367" spans="73:88">
      <c r="BU367" s="32">
        <f t="shared" si="80"/>
        <v>0</v>
      </c>
      <c r="BV367" s="32">
        <f t="shared" si="81"/>
        <v>0</v>
      </c>
      <c r="BW367" s="32">
        <f t="shared" si="82"/>
        <v>0</v>
      </c>
      <c r="BX367" s="32">
        <f t="shared" si="83"/>
        <v>0</v>
      </c>
      <c r="BY367" s="32">
        <f t="shared" si="84"/>
        <v>0</v>
      </c>
      <c r="BZ367" s="32">
        <f t="shared" si="85"/>
        <v>0</v>
      </c>
      <c r="CA367" s="32">
        <f t="shared" si="86"/>
        <v>0</v>
      </c>
      <c r="CB367" s="32">
        <f t="shared" si="87"/>
        <v>0</v>
      </c>
      <c r="CC367" s="32">
        <f t="shared" si="88"/>
        <v>0</v>
      </c>
      <c r="CD367" s="32">
        <f t="shared" si="89"/>
        <v>0</v>
      </c>
      <c r="CE367" s="32">
        <f t="shared" si="90"/>
        <v>0</v>
      </c>
      <c r="CF367" s="32">
        <f t="shared" si="91"/>
        <v>0</v>
      </c>
      <c r="CG367" s="32">
        <f t="shared" si="92"/>
        <v>0</v>
      </c>
      <c r="CH367" s="32">
        <f t="shared" si="93"/>
        <v>0</v>
      </c>
      <c r="CI367" s="32">
        <f t="shared" si="94"/>
        <v>0</v>
      </c>
      <c r="CJ367" s="32">
        <f t="shared" si="95"/>
        <v>0</v>
      </c>
    </row>
    <row r="368" spans="73:88">
      <c r="BU368" s="32">
        <f t="shared" si="80"/>
        <v>0</v>
      </c>
      <c r="BV368" s="32">
        <f t="shared" si="81"/>
        <v>0</v>
      </c>
      <c r="BW368" s="32">
        <f t="shared" si="82"/>
        <v>0</v>
      </c>
      <c r="BX368" s="32">
        <f t="shared" si="83"/>
        <v>0</v>
      </c>
      <c r="BY368" s="32">
        <f t="shared" si="84"/>
        <v>0</v>
      </c>
      <c r="BZ368" s="32">
        <f t="shared" si="85"/>
        <v>0</v>
      </c>
      <c r="CA368" s="32">
        <f t="shared" si="86"/>
        <v>0</v>
      </c>
      <c r="CB368" s="32">
        <f t="shared" si="87"/>
        <v>0</v>
      </c>
      <c r="CC368" s="32">
        <f t="shared" si="88"/>
        <v>0</v>
      </c>
      <c r="CD368" s="32">
        <f t="shared" si="89"/>
        <v>0</v>
      </c>
      <c r="CE368" s="32">
        <f t="shared" si="90"/>
        <v>0</v>
      </c>
      <c r="CF368" s="32">
        <f t="shared" si="91"/>
        <v>0</v>
      </c>
      <c r="CG368" s="32">
        <f t="shared" si="92"/>
        <v>0</v>
      </c>
      <c r="CH368" s="32">
        <f t="shared" si="93"/>
        <v>0</v>
      </c>
      <c r="CI368" s="32">
        <f t="shared" si="94"/>
        <v>0</v>
      </c>
      <c r="CJ368" s="32">
        <f t="shared" si="95"/>
        <v>0</v>
      </c>
    </row>
    <row r="369" spans="73:88">
      <c r="BU369" s="32">
        <f t="shared" si="80"/>
        <v>0</v>
      </c>
      <c r="BV369" s="32">
        <f t="shared" si="81"/>
        <v>0</v>
      </c>
      <c r="BW369" s="32">
        <f t="shared" si="82"/>
        <v>0</v>
      </c>
      <c r="BX369" s="32">
        <f t="shared" si="83"/>
        <v>0</v>
      </c>
      <c r="BY369" s="32">
        <f t="shared" si="84"/>
        <v>0</v>
      </c>
      <c r="BZ369" s="32">
        <f t="shared" si="85"/>
        <v>0</v>
      </c>
      <c r="CA369" s="32">
        <f t="shared" si="86"/>
        <v>0</v>
      </c>
      <c r="CB369" s="32">
        <f t="shared" si="87"/>
        <v>0</v>
      </c>
      <c r="CC369" s="32">
        <f t="shared" si="88"/>
        <v>0</v>
      </c>
      <c r="CD369" s="32">
        <f t="shared" si="89"/>
        <v>0</v>
      </c>
      <c r="CE369" s="32">
        <f t="shared" si="90"/>
        <v>0</v>
      </c>
      <c r="CF369" s="32">
        <f t="shared" si="91"/>
        <v>0</v>
      </c>
      <c r="CG369" s="32">
        <f t="shared" si="92"/>
        <v>0</v>
      </c>
      <c r="CH369" s="32">
        <f t="shared" si="93"/>
        <v>0</v>
      </c>
      <c r="CI369" s="32">
        <f t="shared" si="94"/>
        <v>0</v>
      </c>
      <c r="CJ369" s="32">
        <f t="shared" si="95"/>
        <v>0</v>
      </c>
    </row>
    <row r="370" spans="73:88">
      <c r="BU370" s="32">
        <f t="shared" si="80"/>
        <v>0</v>
      </c>
      <c r="BV370" s="32">
        <f t="shared" si="81"/>
        <v>0</v>
      </c>
      <c r="BW370" s="32">
        <f t="shared" si="82"/>
        <v>0</v>
      </c>
      <c r="BX370" s="32">
        <f t="shared" si="83"/>
        <v>0</v>
      </c>
      <c r="BY370" s="32">
        <f t="shared" si="84"/>
        <v>0</v>
      </c>
      <c r="BZ370" s="32">
        <f t="shared" si="85"/>
        <v>0</v>
      </c>
      <c r="CA370" s="32">
        <f t="shared" si="86"/>
        <v>0</v>
      </c>
      <c r="CB370" s="32">
        <f t="shared" si="87"/>
        <v>0</v>
      </c>
      <c r="CC370" s="32">
        <f t="shared" si="88"/>
        <v>0</v>
      </c>
      <c r="CD370" s="32">
        <f t="shared" si="89"/>
        <v>0</v>
      </c>
      <c r="CE370" s="32">
        <f t="shared" si="90"/>
        <v>0</v>
      </c>
      <c r="CF370" s="32">
        <f t="shared" si="91"/>
        <v>0</v>
      </c>
      <c r="CG370" s="32">
        <f t="shared" si="92"/>
        <v>0</v>
      </c>
      <c r="CH370" s="32">
        <f t="shared" si="93"/>
        <v>0</v>
      </c>
      <c r="CI370" s="32">
        <f t="shared" si="94"/>
        <v>0</v>
      </c>
      <c r="CJ370" s="32">
        <f t="shared" si="95"/>
        <v>0</v>
      </c>
    </row>
    <row r="371" spans="73:88">
      <c r="BU371" s="32">
        <f t="shared" si="80"/>
        <v>0</v>
      </c>
      <c r="BV371" s="32">
        <f t="shared" si="81"/>
        <v>0</v>
      </c>
      <c r="BW371" s="32">
        <f t="shared" si="82"/>
        <v>0</v>
      </c>
      <c r="BX371" s="32">
        <f t="shared" si="83"/>
        <v>0</v>
      </c>
      <c r="BY371" s="32">
        <f t="shared" si="84"/>
        <v>0</v>
      </c>
      <c r="BZ371" s="32">
        <f t="shared" si="85"/>
        <v>0</v>
      </c>
      <c r="CA371" s="32">
        <f t="shared" si="86"/>
        <v>0</v>
      </c>
      <c r="CB371" s="32">
        <f t="shared" si="87"/>
        <v>0</v>
      </c>
      <c r="CC371" s="32">
        <f t="shared" si="88"/>
        <v>0</v>
      </c>
      <c r="CD371" s="32">
        <f t="shared" si="89"/>
        <v>0</v>
      </c>
      <c r="CE371" s="32">
        <f t="shared" si="90"/>
        <v>0</v>
      </c>
      <c r="CF371" s="32">
        <f t="shared" si="91"/>
        <v>0</v>
      </c>
      <c r="CG371" s="32">
        <f t="shared" si="92"/>
        <v>0</v>
      </c>
      <c r="CH371" s="32">
        <f t="shared" si="93"/>
        <v>0</v>
      </c>
      <c r="CI371" s="32">
        <f t="shared" si="94"/>
        <v>0</v>
      </c>
      <c r="CJ371" s="32">
        <f t="shared" si="95"/>
        <v>0</v>
      </c>
    </row>
    <row r="372" spans="73:88">
      <c r="BU372" s="32">
        <f t="shared" si="80"/>
        <v>0</v>
      </c>
      <c r="BV372" s="32">
        <f t="shared" si="81"/>
        <v>0</v>
      </c>
      <c r="BW372" s="32">
        <f t="shared" si="82"/>
        <v>0</v>
      </c>
      <c r="BX372" s="32">
        <f t="shared" si="83"/>
        <v>0</v>
      </c>
      <c r="BY372" s="32">
        <f t="shared" si="84"/>
        <v>0</v>
      </c>
      <c r="BZ372" s="32">
        <f t="shared" si="85"/>
        <v>0</v>
      </c>
      <c r="CA372" s="32">
        <f t="shared" si="86"/>
        <v>0</v>
      </c>
      <c r="CB372" s="32">
        <f t="shared" si="87"/>
        <v>0</v>
      </c>
      <c r="CC372" s="32">
        <f t="shared" si="88"/>
        <v>0</v>
      </c>
      <c r="CD372" s="32">
        <f t="shared" si="89"/>
        <v>0</v>
      </c>
      <c r="CE372" s="32">
        <f t="shared" si="90"/>
        <v>0</v>
      </c>
      <c r="CF372" s="32">
        <f t="shared" si="91"/>
        <v>0</v>
      </c>
      <c r="CG372" s="32">
        <f t="shared" si="92"/>
        <v>0</v>
      </c>
      <c r="CH372" s="32">
        <f t="shared" si="93"/>
        <v>0</v>
      </c>
      <c r="CI372" s="32">
        <f t="shared" si="94"/>
        <v>0</v>
      </c>
      <c r="CJ372" s="32">
        <f t="shared" si="95"/>
        <v>0</v>
      </c>
    </row>
    <row r="373" spans="73:88">
      <c r="BU373" s="32">
        <f t="shared" si="80"/>
        <v>0</v>
      </c>
      <c r="BV373" s="32">
        <f t="shared" si="81"/>
        <v>0</v>
      </c>
      <c r="BW373" s="32">
        <f t="shared" si="82"/>
        <v>0</v>
      </c>
      <c r="BX373" s="32">
        <f t="shared" si="83"/>
        <v>0</v>
      </c>
      <c r="BY373" s="32">
        <f t="shared" si="84"/>
        <v>0</v>
      </c>
      <c r="BZ373" s="32">
        <f t="shared" si="85"/>
        <v>0</v>
      </c>
      <c r="CA373" s="32">
        <f t="shared" si="86"/>
        <v>0</v>
      </c>
      <c r="CB373" s="32">
        <f t="shared" si="87"/>
        <v>0</v>
      </c>
      <c r="CC373" s="32">
        <f t="shared" si="88"/>
        <v>0</v>
      </c>
      <c r="CD373" s="32">
        <f t="shared" si="89"/>
        <v>0</v>
      </c>
      <c r="CE373" s="32">
        <f t="shared" si="90"/>
        <v>0</v>
      </c>
      <c r="CF373" s="32">
        <f t="shared" si="91"/>
        <v>0</v>
      </c>
      <c r="CG373" s="32">
        <f t="shared" si="92"/>
        <v>0</v>
      </c>
      <c r="CH373" s="32">
        <f t="shared" si="93"/>
        <v>0</v>
      </c>
      <c r="CI373" s="32">
        <f t="shared" si="94"/>
        <v>0</v>
      </c>
      <c r="CJ373" s="32">
        <f t="shared" si="95"/>
        <v>0</v>
      </c>
    </row>
    <row r="374" spans="73:88">
      <c r="BU374" s="32">
        <f t="shared" si="80"/>
        <v>0</v>
      </c>
      <c r="BV374" s="32">
        <f t="shared" si="81"/>
        <v>0</v>
      </c>
      <c r="BW374" s="32">
        <f t="shared" si="82"/>
        <v>0</v>
      </c>
      <c r="BX374" s="32">
        <f t="shared" si="83"/>
        <v>0</v>
      </c>
      <c r="BY374" s="32">
        <f t="shared" si="84"/>
        <v>0</v>
      </c>
      <c r="BZ374" s="32">
        <f t="shared" si="85"/>
        <v>0</v>
      </c>
      <c r="CA374" s="32">
        <f t="shared" si="86"/>
        <v>0</v>
      </c>
      <c r="CB374" s="32">
        <f t="shared" si="87"/>
        <v>0</v>
      </c>
      <c r="CC374" s="32">
        <f t="shared" si="88"/>
        <v>0</v>
      </c>
      <c r="CD374" s="32">
        <f t="shared" si="89"/>
        <v>0</v>
      </c>
      <c r="CE374" s="32">
        <f t="shared" si="90"/>
        <v>0</v>
      </c>
      <c r="CF374" s="32">
        <f t="shared" si="91"/>
        <v>0</v>
      </c>
      <c r="CG374" s="32">
        <f t="shared" si="92"/>
        <v>0</v>
      </c>
      <c r="CH374" s="32">
        <f t="shared" si="93"/>
        <v>0</v>
      </c>
      <c r="CI374" s="32">
        <f t="shared" si="94"/>
        <v>0</v>
      </c>
      <c r="CJ374" s="32">
        <f t="shared" si="95"/>
        <v>0</v>
      </c>
    </row>
    <row r="375" spans="73:88">
      <c r="BU375" s="32">
        <f t="shared" si="80"/>
        <v>0</v>
      </c>
      <c r="BV375" s="32">
        <f t="shared" si="81"/>
        <v>0</v>
      </c>
      <c r="BW375" s="32">
        <f t="shared" si="82"/>
        <v>0</v>
      </c>
      <c r="BX375" s="32">
        <f t="shared" si="83"/>
        <v>0</v>
      </c>
      <c r="BY375" s="32">
        <f t="shared" si="84"/>
        <v>0</v>
      </c>
      <c r="BZ375" s="32">
        <f t="shared" si="85"/>
        <v>0</v>
      </c>
      <c r="CA375" s="32">
        <f t="shared" si="86"/>
        <v>0</v>
      </c>
      <c r="CB375" s="32">
        <f t="shared" si="87"/>
        <v>0</v>
      </c>
      <c r="CC375" s="32">
        <f t="shared" si="88"/>
        <v>0</v>
      </c>
      <c r="CD375" s="32">
        <f t="shared" si="89"/>
        <v>0</v>
      </c>
      <c r="CE375" s="32">
        <f t="shared" si="90"/>
        <v>0</v>
      </c>
      <c r="CF375" s="32">
        <f t="shared" si="91"/>
        <v>0</v>
      </c>
      <c r="CG375" s="32">
        <f t="shared" si="92"/>
        <v>0</v>
      </c>
      <c r="CH375" s="32">
        <f t="shared" si="93"/>
        <v>0</v>
      </c>
      <c r="CI375" s="32">
        <f t="shared" si="94"/>
        <v>0</v>
      </c>
      <c r="CJ375" s="32">
        <f t="shared" si="95"/>
        <v>0</v>
      </c>
    </row>
    <row r="376" spans="73:88">
      <c r="BU376" s="32">
        <f t="shared" si="80"/>
        <v>0</v>
      </c>
      <c r="BV376" s="32">
        <f t="shared" si="81"/>
        <v>0</v>
      </c>
      <c r="BW376" s="32">
        <f t="shared" si="82"/>
        <v>0</v>
      </c>
      <c r="BX376" s="32">
        <f t="shared" si="83"/>
        <v>0</v>
      </c>
      <c r="BY376" s="32">
        <f t="shared" si="84"/>
        <v>0</v>
      </c>
      <c r="BZ376" s="32">
        <f t="shared" si="85"/>
        <v>0</v>
      </c>
      <c r="CA376" s="32">
        <f t="shared" si="86"/>
        <v>0</v>
      </c>
      <c r="CB376" s="32">
        <f t="shared" si="87"/>
        <v>0</v>
      </c>
      <c r="CC376" s="32">
        <f t="shared" si="88"/>
        <v>0</v>
      </c>
      <c r="CD376" s="32">
        <f t="shared" si="89"/>
        <v>0</v>
      </c>
      <c r="CE376" s="32">
        <f t="shared" si="90"/>
        <v>0</v>
      </c>
      <c r="CF376" s="32">
        <f t="shared" si="91"/>
        <v>0</v>
      </c>
      <c r="CG376" s="32">
        <f t="shared" si="92"/>
        <v>0</v>
      </c>
      <c r="CH376" s="32">
        <f t="shared" si="93"/>
        <v>0</v>
      </c>
      <c r="CI376" s="32">
        <f t="shared" si="94"/>
        <v>0</v>
      </c>
      <c r="CJ376" s="32">
        <f t="shared" si="95"/>
        <v>0</v>
      </c>
    </row>
    <row r="377" spans="73:88">
      <c r="BU377" s="32">
        <f t="shared" si="80"/>
        <v>0</v>
      </c>
      <c r="BV377" s="32">
        <f t="shared" si="81"/>
        <v>0</v>
      </c>
      <c r="BW377" s="32">
        <f t="shared" si="82"/>
        <v>0</v>
      </c>
      <c r="BX377" s="32">
        <f t="shared" si="83"/>
        <v>0</v>
      </c>
      <c r="BY377" s="32">
        <f t="shared" si="84"/>
        <v>0</v>
      </c>
      <c r="BZ377" s="32">
        <f t="shared" si="85"/>
        <v>0</v>
      </c>
      <c r="CA377" s="32">
        <f t="shared" si="86"/>
        <v>0</v>
      </c>
      <c r="CB377" s="32">
        <f t="shared" si="87"/>
        <v>0</v>
      </c>
      <c r="CC377" s="32">
        <f t="shared" si="88"/>
        <v>0</v>
      </c>
      <c r="CD377" s="32">
        <f t="shared" si="89"/>
        <v>0</v>
      </c>
      <c r="CE377" s="32">
        <f t="shared" si="90"/>
        <v>0</v>
      </c>
      <c r="CF377" s="32">
        <f t="shared" si="91"/>
        <v>0</v>
      </c>
      <c r="CG377" s="32">
        <f t="shared" si="92"/>
        <v>0</v>
      </c>
      <c r="CH377" s="32">
        <f t="shared" si="93"/>
        <v>0</v>
      </c>
      <c r="CI377" s="32">
        <f t="shared" si="94"/>
        <v>0</v>
      </c>
      <c r="CJ377" s="32">
        <f t="shared" si="95"/>
        <v>0</v>
      </c>
    </row>
    <row r="378" spans="73:88">
      <c r="BU378" s="32">
        <f t="shared" si="80"/>
        <v>0</v>
      </c>
      <c r="BV378" s="32">
        <f t="shared" si="81"/>
        <v>0</v>
      </c>
      <c r="BW378" s="32">
        <f t="shared" si="82"/>
        <v>0</v>
      </c>
      <c r="BX378" s="32">
        <f t="shared" si="83"/>
        <v>0</v>
      </c>
      <c r="BY378" s="32">
        <f t="shared" si="84"/>
        <v>0</v>
      </c>
      <c r="BZ378" s="32">
        <f t="shared" si="85"/>
        <v>0</v>
      </c>
      <c r="CA378" s="32">
        <f t="shared" si="86"/>
        <v>0</v>
      </c>
      <c r="CB378" s="32">
        <f t="shared" si="87"/>
        <v>0</v>
      </c>
      <c r="CC378" s="32">
        <f t="shared" si="88"/>
        <v>0</v>
      </c>
      <c r="CD378" s="32">
        <f t="shared" si="89"/>
        <v>0</v>
      </c>
      <c r="CE378" s="32">
        <f t="shared" si="90"/>
        <v>0</v>
      </c>
      <c r="CF378" s="32">
        <f t="shared" si="91"/>
        <v>0</v>
      </c>
      <c r="CG378" s="32">
        <f t="shared" si="92"/>
        <v>0</v>
      </c>
      <c r="CH378" s="32">
        <f t="shared" si="93"/>
        <v>0</v>
      </c>
      <c r="CI378" s="32">
        <f t="shared" si="94"/>
        <v>0</v>
      </c>
      <c r="CJ378" s="32">
        <f t="shared" si="95"/>
        <v>0</v>
      </c>
    </row>
    <row r="379" spans="73:88">
      <c r="BU379" s="32">
        <f t="shared" si="80"/>
        <v>0</v>
      </c>
      <c r="BV379" s="32">
        <f t="shared" si="81"/>
        <v>0</v>
      </c>
      <c r="BW379" s="32">
        <f t="shared" si="82"/>
        <v>0</v>
      </c>
      <c r="BX379" s="32">
        <f t="shared" si="83"/>
        <v>0</v>
      </c>
      <c r="BY379" s="32">
        <f t="shared" si="84"/>
        <v>0</v>
      </c>
      <c r="BZ379" s="32">
        <f t="shared" si="85"/>
        <v>0</v>
      </c>
      <c r="CA379" s="32">
        <f t="shared" si="86"/>
        <v>0</v>
      </c>
      <c r="CB379" s="32">
        <f t="shared" si="87"/>
        <v>0</v>
      </c>
      <c r="CC379" s="32">
        <f t="shared" si="88"/>
        <v>0</v>
      </c>
      <c r="CD379" s="32">
        <f t="shared" si="89"/>
        <v>0</v>
      </c>
      <c r="CE379" s="32">
        <f t="shared" si="90"/>
        <v>0</v>
      </c>
      <c r="CF379" s="32">
        <f t="shared" si="91"/>
        <v>0</v>
      </c>
      <c r="CG379" s="32">
        <f t="shared" si="92"/>
        <v>0</v>
      </c>
      <c r="CH379" s="32">
        <f t="shared" si="93"/>
        <v>0</v>
      </c>
      <c r="CI379" s="32">
        <f t="shared" si="94"/>
        <v>0</v>
      </c>
      <c r="CJ379" s="32">
        <f t="shared" si="95"/>
        <v>0</v>
      </c>
    </row>
    <row r="380" spans="73:88">
      <c r="BU380" s="32">
        <f t="shared" si="80"/>
        <v>0</v>
      </c>
      <c r="BV380" s="32">
        <f t="shared" si="81"/>
        <v>0</v>
      </c>
      <c r="BW380" s="32">
        <f t="shared" si="82"/>
        <v>0</v>
      </c>
      <c r="BX380" s="32">
        <f t="shared" si="83"/>
        <v>0</v>
      </c>
      <c r="BY380" s="32">
        <f t="shared" si="84"/>
        <v>0</v>
      </c>
      <c r="BZ380" s="32">
        <f t="shared" si="85"/>
        <v>0</v>
      </c>
      <c r="CA380" s="32">
        <f t="shared" si="86"/>
        <v>0</v>
      </c>
      <c r="CB380" s="32">
        <f t="shared" si="87"/>
        <v>0</v>
      </c>
      <c r="CC380" s="32">
        <f t="shared" si="88"/>
        <v>0</v>
      </c>
      <c r="CD380" s="32">
        <f t="shared" si="89"/>
        <v>0</v>
      </c>
      <c r="CE380" s="32">
        <f t="shared" si="90"/>
        <v>0</v>
      </c>
      <c r="CF380" s="32">
        <f t="shared" si="91"/>
        <v>0</v>
      </c>
      <c r="CG380" s="32">
        <f t="shared" si="92"/>
        <v>0</v>
      </c>
      <c r="CH380" s="32">
        <f t="shared" si="93"/>
        <v>0</v>
      </c>
      <c r="CI380" s="32">
        <f t="shared" si="94"/>
        <v>0</v>
      </c>
      <c r="CJ380" s="32">
        <f t="shared" si="95"/>
        <v>0</v>
      </c>
    </row>
    <row r="381" spans="73:88">
      <c r="BU381" s="32">
        <f t="shared" si="80"/>
        <v>0</v>
      </c>
      <c r="BV381" s="32">
        <f t="shared" si="81"/>
        <v>0</v>
      </c>
      <c r="BW381" s="32">
        <f t="shared" si="82"/>
        <v>0</v>
      </c>
      <c r="BX381" s="32">
        <f t="shared" si="83"/>
        <v>0</v>
      </c>
      <c r="BY381" s="32">
        <f t="shared" si="84"/>
        <v>0</v>
      </c>
      <c r="BZ381" s="32">
        <f t="shared" si="85"/>
        <v>0</v>
      </c>
      <c r="CA381" s="32">
        <f t="shared" si="86"/>
        <v>0</v>
      </c>
      <c r="CB381" s="32">
        <f t="shared" si="87"/>
        <v>0</v>
      </c>
      <c r="CC381" s="32">
        <f t="shared" si="88"/>
        <v>0</v>
      </c>
      <c r="CD381" s="32">
        <f t="shared" si="89"/>
        <v>0</v>
      </c>
      <c r="CE381" s="32">
        <f t="shared" si="90"/>
        <v>0</v>
      </c>
      <c r="CF381" s="32">
        <f t="shared" si="91"/>
        <v>0</v>
      </c>
      <c r="CG381" s="32">
        <f t="shared" si="92"/>
        <v>0</v>
      </c>
      <c r="CH381" s="32">
        <f t="shared" si="93"/>
        <v>0</v>
      </c>
      <c r="CI381" s="32">
        <f t="shared" si="94"/>
        <v>0</v>
      </c>
      <c r="CJ381" s="32">
        <f t="shared" si="95"/>
        <v>0</v>
      </c>
    </row>
    <row r="382" spans="73:88">
      <c r="BU382" s="32">
        <f t="shared" si="80"/>
        <v>0</v>
      </c>
      <c r="BV382" s="32">
        <f t="shared" si="81"/>
        <v>0</v>
      </c>
      <c r="BW382" s="32">
        <f t="shared" si="82"/>
        <v>0</v>
      </c>
      <c r="BX382" s="32">
        <f t="shared" si="83"/>
        <v>0</v>
      </c>
      <c r="BY382" s="32">
        <f t="shared" si="84"/>
        <v>0</v>
      </c>
      <c r="BZ382" s="32">
        <f t="shared" si="85"/>
        <v>0</v>
      </c>
      <c r="CA382" s="32">
        <f t="shared" si="86"/>
        <v>0</v>
      </c>
      <c r="CB382" s="32">
        <f t="shared" si="87"/>
        <v>0</v>
      </c>
      <c r="CC382" s="32">
        <f t="shared" si="88"/>
        <v>0</v>
      </c>
      <c r="CD382" s="32">
        <f t="shared" si="89"/>
        <v>0</v>
      </c>
      <c r="CE382" s="32">
        <f t="shared" si="90"/>
        <v>0</v>
      </c>
      <c r="CF382" s="32">
        <f t="shared" si="91"/>
        <v>0</v>
      </c>
      <c r="CG382" s="32">
        <f t="shared" si="92"/>
        <v>0</v>
      </c>
      <c r="CH382" s="32">
        <f t="shared" si="93"/>
        <v>0</v>
      </c>
      <c r="CI382" s="32">
        <f t="shared" si="94"/>
        <v>0</v>
      </c>
      <c r="CJ382" s="32">
        <f t="shared" si="95"/>
        <v>0</v>
      </c>
    </row>
    <row r="383" spans="73:88">
      <c r="BU383" s="32">
        <f t="shared" ref="BU383:BU446" si="96">IF(OR(ISNUMBER(SEARCH("hydroxymelatonin", $A384)), ISNUMBER(SEARCH("hydroxymelatonin", $C384))),1,0)</f>
        <v>0</v>
      </c>
      <c r="BV383" s="32">
        <f t="shared" ref="BV383:BV446" si="97">IF(OR(ISNUMBER(SEARCH("3-OHM", $A384)),ISNUMBER(SEARCH("3-OHM", $C384)),ISNUMBER(SEARCH("3-hydroxymelatonin", $A384)), ISNUMBER(SEARCH("3-hydroxymelatonin", $C384))),1,0)</f>
        <v>0</v>
      </c>
      <c r="BW383" s="32">
        <f t="shared" ref="BW383:BW446" si="98">IF(OR(ISNUMBER(SEARCH("2-OHM", $A384)),ISNUMBER(SEARCH("2-OHM", $C384)),ISNUMBER(SEARCH("2-hydroxymelatonin", $A384)), ISNUMBER(SEARCH("2-hydroxymelatonin", $C384))),1,0)</f>
        <v>0</v>
      </c>
      <c r="BX383" s="32">
        <f t="shared" ref="BX383:BX446" si="99">IF(OR(ISNUMBER(SEARCH("6-OHM", $A384)),ISNUMBER(SEARCH("6-OHM", $C384)),ISNUMBER(SEARCH("6-hydroxymelatonin", $A384)), ISNUMBER(SEARCH("6-hydroxymelatonin", $C384))),1,0)</f>
        <v>0</v>
      </c>
      <c r="BY383" s="32">
        <f t="shared" ref="BY383:BY446" si="100">IF(OR(ISNUMBER(SEARCH("4-OHM", $A384)),ISNUMBER(SEARCH("4-OHM", $C384)),ISNUMBER(SEARCH("4-hydroxymelatonin", $A384)), ISNUMBER(SEARCH("4-hydroxymelatonin", $C384))),1,0)</f>
        <v>0</v>
      </c>
      <c r="BZ383" s="32">
        <f t="shared" ref="BZ383:BZ446" si="101">IF(OR(ISNUMBER(SEARCH("cyclic hydroxymelatonin", $A384)),ISNUMBER(SEARCH("cyclic hydroxmelatonin", $C384)),ISNUMBER(SEARCH("cyclic 3-hydroxymelatonin", $A384)), ISNUMBER(SEARCH("cyclic 3-hydroxymelatonin", $C384))),1,0)</f>
        <v>0</v>
      </c>
      <c r="CA383" s="32">
        <f t="shared" ref="CA383:CA446" si="102">IF(OR(ISNUMBER(SEARCH("melatonin glucoronate", $A384)), ISNUMBER(SEARCH("melatonin glucoronate", $C384))),1,0)</f>
        <v>0</v>
      </c>
      <c r="CB383" s="32">
        <f t="shared" ref="CB383:CB446" si="103">IF(OR(ISNUMBER(SEARCH("AMIO", $A384)),ISNUMBER(SEARCH("AMIO", $C384)), ISNUMBER(SEARCH("2-acetamidoethyl-5methoxyindolin-2-one", $A384)), ISNUMBER(SEARCH("2-acetamidoethyl-5methoxyindolin-2-one", $C384))),1,0)</f>
        <v>0</v>
      </c>
      <c r="CC383" s="32">
        <f t="shared" ref="CC383:CC446" si="104">IF(OR(ISNUMBER(SEARCH("AMK", $A384)),ISNUMBER(SEARCH("AMK", $C384)), ISNUMBER(SEARCH("N-acetyl-5-methoxykynuramine", $A384)), ISNUMBER(SEARCH("N-acetyl-5-methoxykynuramine", $C384))),1,0)</f>
        <v>0</v>
      </c>
      <c r="CD383" s="32">
        <f t="shared" ref="CD383:CD446" si="105">IF(OR(ISNUMBER(SEARCH("AFMK", $A384)),ISNUMBER(SEARCH("AFMK", $C384)), ISNUMBER(SEARCH("N1-acetyl-N2-formyl-5-methoxykynuramine", $A384)), ISNUMBER(SEARCH("N1-acetyl-N2-formyl-5-methoxykynuramine", $C384))),1,0)</f>
        <v>0</v>
      </c>
      <c r="CE383" s="32">
        <f t="shared" ref="CE383:CE446" si="106">IF(OR(ISNUMBER(SEARCH("2,3-dihydroxymelatonin", $A384)), ISNUMBER(SEARCH("2,3-dihydroxymelatonin", $C384))),1,0)</f>
        <v>0</v>
      </c>
      <c r="CF383" s="32">
        <f t="shared" ref="CF383:CF446" si="107">IF(OR(ISNUMBER(SEARCH("5-MIAA", $A384)),ISNUMBER(SEARCH("5-MIAA", $C384)), ISNUMBER(SEARCH("5-methoxyindole-3-acetic acid", $A384)), ISNUMBER(SEARCH("5-methoxyindole-3-acetic acid", $C384))),1,0)</f>
        <v>0</v>
      </c>
      <c r="CG383" s="32">
        <f t="shared" ref="CG383:CG446" si="108">IF(OR(ISNUMBER(SEARCH("5-ML", $A384)),ISNUMBER(SEARCH("5-ML", $C384)), ISNUMBER(SEARCH("5-methoxytryptophol", $A384)), ISNUMBER(SEARCH("5-methoxytryptophol", $C384))),1,0)</f>
        <v>0</v>
      </c>
      <c r="CH383" s="32">
        <f t="shared" ref="CH383:CH446" si="109">IF(OR(ISNUMBER(SEARCH("5-MT", $A384)),ISNUMBER(SEARCH("5-MT", $C384)), ISNUMBER(SEARCH("5-methoxytryptamine", $A384)), ISNUMBER(SEARCH("2-acetamidoethyl-5methoxyindolin-2-one", $C384))),1,0)</f>
        <v>0</v>
      </c>
      <c r="CI383" s="32">
        <f t="shared" ref="CI383:CI446" si="110">IF(OR(ISNUMBER(SEARCH("5-methoxy-1H-indole-3-carbaldehyde", $A384)), ISNUMBER(SEARCH("5-methoxy-1H-indole-3-carbaldehyde", $C384))),1,0)</f>
        <v>0</v>
      </c>
      <c r="CJ383" s="32">
        <f t="shared" ref="CJ383:CJ446" si="111">IF(OR(ISNUMBER(SEARCH("conjugate", $A384)), ISNUMBER(SEARCH("conjugate", $C384))),1,0)</f>
        <v>0</v>
      </c>
    </row>
    <row r="384" spans="73:88">
      <c r="BU384" s="32">
        <f t="shared" si="96"/>
        <v>0</v>
      </c>
      <c r="BV384" s="32">
        <f t="shared" si="97"/>
        <v>0</v>
      </c>
      <c r="BW384" s="32">
        <f t="shared" si="98"/>
        <v>0</v>
      </c>
      <c r="BX384" s="32">
        <f t="shared" si="99"/>
        <v>0</v>
      </c>
      <c r="BY384" s="32">
        <f t="shared" si="100"/>
        <v>0</v>
      </c>
      <c r="BZ384" s="32">
        <f t="shared" si="101"/>
        <v>0</v>
      </c>
      <c r="CA384" s="32">
        <f t="shared" si="102"/>
        <v>0</v>
      </c>
      <c r="CB384" s="32">
        <f t="shared" si="103"/>
        <v>0</v>
      </c>
      <c r="CC384" s="32">
        <f t="shared" si="104"/>
        <v>0</v>
      </c>
      <c r="CD384" s="32">
        <f t="shared" si="105"/>
        <v>0</v>
      </c>
      <c r="CE384" s="32">
        <f t="shared" si="106"/>
        <v>0</v>
      </c>
      <c r="CF384" s="32">
        <f t="shared" si="107"/>
        <v>0</v>
      </c>
      <c r="CG384" s="32">
        <f t="shared" si="108"/>
        <v>0</v>
      </c>
      <c r="CH384" s="32">
        <f t="shared" si="109"/>
        <v>0</v>
      </c>
      <c r="CI384" s="32">
        <f t="shared" si="110"/>
        <v>0</v>
      </c>
      <c r="CJ384" s="32">
        <f t="shared" si="111"/>
        <v>0</v>
      </c>
    </row>
    <row r="385" spans="73:88">
      <c r="BU385" s="32">
        <f t="shared" si="96"/>
        <v>0</v>
      </c>
      <c r="BV385" s="32">
        <f t="shared" si="97"/>
        <v>0</v>
      </c>
      <c r="BW385" s="32">
        <f t="shared" si="98"/>
        <v>0</v>
      </c>
      <c r="BX385" s="32">
        <f t="shared" si="99"/>
        <v>0</v>
      </c>
      <c r="BY385" s="32">
        <f t="shared" si="100"/>
        <v>0</v>
      </c>
      <c r="BZ385" s="32">
        <f t="shared" si="101"/>
        <v>0</v>
      </c>
      <c r="CA385" s="32">
        <f t="shared" si="102"/>
        <v>0</v>
      </c>
      <c r="CB385" s="32">
        <f t="shared" si="103"/>
        <v>0</v>
      </c>
      <c r="CC385" s="32">
        <f t="shared" si="104"/>
        <v>0</v>
      </c>
      <c r="CD385" s="32">
        <f t="shared" si="105"/>
        <v>0</v>
      </c>
      <c r="CE385" s="32">
        <f t="shared" si="106"/>
        <v>0</v>
      </c>
      <c r="CF385" s="32">
        <f t="shared" si="107"/>
        <v>0</v>
      </c>
      <c r="CG385" s="32">
        <f t="shared" si="108"/>
        <v>0</v>
      </c>
      <c r="CH385" s="32">
        <f t="shared" si="109"/>
        <v>0</v>
      </c>
      <c r="CI385" s="32">
        <f t="shared" si="110"/>
        <v>0</v>
      </c>
      <c r="CJ385" s="32">
        <f t="shared" si="111"/>
        <v>0</v>
      </c>
    </row>
    <row r="386" spans="73:88">
      <c r="BU386" s="32">
        <f t="shared" si="96"/>
        <v>0</v>
      </c>
      <c r="BV386" s="32">
        <f t="shared" si="97"/>
        <v>0</v>
      </c>
      <c r="BW386" s="32">
        <f t="shared" si="98"/>
        <v>0</v>
      </c>
      <c r="BX386" s="32">
        <f t="shared" si="99"/>
        <v>0</v>
      </c>
      <c r="BY386" s="32">
        <f t="shared" si="100"/>
        <v>0</v>
      </c>
      <c r="BZ386" s="32">
        <f t="shared" si="101"/>
        <v>0</v>
      </c>
      <c r="CA386" s="32">
        <f t="shared" si="102"/>
        <v>0</v>
      </c>
      <c r="CB386" s="32">
        <f t="shared" si="103"/>
        <v>0</v>
      </c>
      <c r="CC386" s="32">
        <f t="shared" si="104"/>
        <v>0</v>
      </c>
      <c r="CD386" s="32">
        <f t="shared" si="105"/>
        <v>0</v>
      </c>
      <c r="CE386" s="32">
        <f t="shared" si="106"/>
        <v>0</v>
      </c>
      <c r="CF386" s="32">
        <f t="shared" si="107"/>
        <v>0</v>
      </c>
      <c r="CG386" s="32">
        <f t="shared" si="108"/>
        <v>0</v>
      </c>
      <c r="CH386" s="32">
        <f t="shared" si="109"/>
        <v>0</v>
      </c>
      <c r="CI386" s="32">
        <f t="shared" si="110"/>
        <v>0</v>
      </c>
      <c r="CJ386" s="32">
        <f t="shared" si="111"/>
        <v>0</v>
      </c>
    </row>
    <row r="387" spans="73:88">
      <c r="BU387" s="32">
        <f t="shared" si="96"/>
        <v>0</v>
      </c>
      <c r="BV387" s="32">
        <f t="shared" si="97"/>
        <v>0</v>
      </c>
      <c r="BW387" s="32">
        <f t="shared" si="98"/>
        <v>0</v>
      </c>
      <c r="BX387" s="32">
        <f t="shared" si="99"/>
        <v>0</v>
      </c>
      <c r="BY387" s="32">
        <f t="shared" si="100"/>
        <v>0</v>
      </c>
      <c r="BZ387" s="32">
        <f t="shared" si="101"/>
        <v>0</v>
      </c>
      <c r="CA387" s="32">
        <f t="shared" si="102"/>
        <v>0</v>
      </c>
      <c r="CB387" s="32">
        <f t="shared" si="103"/>
        <v>0</v>
      </c>
      <c r="CC387" s="32">
        <f t="shared" si="104"/>
        <v>0</v>
      </c>
      <c r="CD387" s="32">
        <f t="shared" si="105"/>
        <v>0</v>
      </c>
      <c r="CE387" s="32">
        <f t="shared" si="106"/>
        <v>0</v>
      </c>
      <c r="CF387" s="32">
        <f t="shared" si="107"/>
        <v>0</v>
      </c>
      <c r="CG387" s="32">
        <f t="shared" si="108"/>
        <v>0</v>
      </c>
      <c r="CH387" s="32">
        <f t="shared" si="109"/>
        <v>0</v>
      </c>
      <c r="CI387" s="32">
        <f t="shared" si="110"/>
        <v>0</v>
      </c>
      <c r="CJ387" s="32">
        <f t="shared" si="111"/>
        <v>0</v>
      </c>
    </row>
    <row r="388" spans="73:88">
      <c r="BU388" s="32">
        <f t="shared" si="96"/>
        <v>0</v>
      </c>
      <c r="BV388" s="32">
        <f t="shared" si="97"/>
        <v>0</v>
      </c>
      <c r="BW388" s="32">
        <f t="shared" si="98"/>
        <v>0</v>
      </c>
      <c r="BX388" s="32">
        <f t="shared" si="99"/>
        <v>0</v>
      </c>
      <c r="BY388" s="32">
        <f t="shared" si="100"/>
        <v>0</v>
      </c>
      <c r="BZ388" s="32">
        <f t="shared" si="101"/>
        <v>0</v>
      </c>
      <c r="CA388" s="32">
        <f t="shared" si="102"/>
        <v>0</v>
      </c>
      <c r="CB388" s="32">
        <f t="shared" si="103"/>
        <v>0</v>
      </c>
      <c r="CC388" s="32">
        <f t="shared" si="104"/>
        <v>0</v>
      </c>
      <c r="CD388" s="32">
        <f t="shared" si="105"/>
        <v>0</v>
      </c>
      <c r="CE388" s="32">
        <f t="shared" si="106"/>
        <v>0</v>
      </c>
      <c r="CF388" s="32">
        <f t="shared" si="107"/>
        <v>0</v>
      </c>
      <c r="CG388" s="32">
        <f t="shared" si="108"/>
        <v>0</v>
      </c>
      <c r="CH388" s="32">
        <f t="shared" si="109"/>
        <v>0</v>
      </c>
      <c r="CI388" s="32">
        <f t="shared" si="110"/>
        <v>0</v>
      </c>
      <c r="CJ388" s="32">
        <f t="shared" si="111"/>
        <v>0</v>
      </c>
    </row>
    <row r="389" spans="73:88">
      <c r="BU389" s="32">
        <f t="shared" si="96"/>
        <v>0</v>
      </c>
      <c r="BV389" s="32">
        <f t="shared" si="97"/>
        <v>0</v>
      </c>
      <c r="BW389" s="32">
        <f t="shared" si="98"/>
        <v>0</v>
      </c>
      <c r="BX389" s="32">
        <f t="shared" si="99"/>
        <v>0</v>
      </c>
      <c r="BY389" s="32">
        <f t="shared" si="100"/>
        <v>0</v>
      </c>
      <c r="BZ389" s="32">
        <f t="shared" si="101"/>
        <v>0</v>
      </c>
      <c r="CA389" s="32">
        <f t="shared" si="102"/>
        <v>0</v>
      </c>
      <c r="CB389" s="32">
        <f t="shared" si="103"/>
        <v>0</v>
      </c>
      <c r="CC389" s="32">
        <f t="shared" si="104"/>
        <v>0</v>
      </c>
      <c r="CD389" s="32">
        <f t="shared" si="105"/>
        <v>0</v>
      </c>
      <c r="CE389" s="32">
        <f t="shared" si="106"/>
        <v>0</v>
      </c>
      <c r="CF389" s="32">
        <f t="shared" si="107"/>
        <v>0</v>
      </c>
      <c r="CG389" s="32">
        <f t="shared" si="108"/>
        <v>0</v>
      </c>
      <c r="CH389" s="32">
        <f t="shared" si="109"/>
        <v>0</v>
      </c>
      <c r="CI389" s="32">
        <f t="shared" si="110"/>
        <v>0</v>
      </c>
      <c r="CJ389" s="32">
        <f t="shared" si="111"/>
        <v>0</v>
      </c>
    </row>
    <row r="390" spans="73:88">
      <c r="BU390" s="32">
        <f t="shared" si="96"/>
        <v>0</v>
      </c>
      <c r="BV390" s="32">
        <f t="shared" si="97"/>
        <v>0</v>
      </c>
      <c r="BW390" s="32">
        <f t="shared" si="98"/>
        <v>0</v>
      </c>
      <c r="BX390" s="32">
        <f t="shared" si="99"/>
        <v>0</v>
      </c>
      <c r="BY390" s="32">
        <f t="shared" si="100"/>
        <v>0</v>
      </c>
      <c r="BZ390" s="32">
        <f t="shared" si="101"/>
        <v>0</v>
      </c>
      <c r="CA390" s="32">
        <f t="shared" si="102"/>
        <v>0</v>
      </c>
      <c r="CB390" s="32">
        <f t="shared" si="103"/>
        <v>0</v>
      </c>
      <c r="CC390" s="32">
        <f t="shared" si="104"/>
        <v>0</v>
      </c>
      <c r="CD390" s="32">
        <f t="shared" si="105"/>
        <v>0</v>
      </c>
      <c r="CE390" s="32">
        <f t="shared" si="106"/>
        <v>0</v>
      </c>
      <c r="CF390" s="32">
        <f t="shared" si="107"/>
        <v>0</v>
      </c>
      <c r="CG390" s="32">
        <f t="shared" si="108"/>
        <v>0</v>
      </c>
      <c r="CH390" s="32">
        <f t="shared" si="109"/>
        <v>0</v>
      </c>
      <c r="CI390" s="32">
        <f t="shared" si="110"/>
        <v>0</v>
      </c>
      <c r="CJ390" s="32">
        <f t="shared" si="111"/>
        <v>0</v>
      </c>
    </row>
    <row r="391" spans="73:88">
      <c r="BU391" s="32">
        <f t="shared" si="96"/>
        <v>0</v>
      </c>
      <c r="BV391" s="32">
        <f t="shared" si="97"/>
        <v>0</v>
      </c>
      <c r="BW391" s="32">
        <f t="shared" si="98"/>
        <v>0</v>
      </c>
      <c r="BX391" s="32">
        <f t="shared" si="99"/>
        <v>0</v>
      </c>
      <c r="BY391" s="32">
        <f t="shared" si="100"/>
        <v>0</v>
      </c>
      <c r="BZ391" s="32">
        <f t="shared" si="101"/>
        <v>0</v>
      </c>
      <c r="CA391" s="32">
        <f t="shared" si="102"/>
        <v>0</v>
      </c>
      <c r="CB391" s="32">
        <f t="shared" si="103"/>
        <v>0</v>
      </c>
      <c r="CC391" s="32">
        <f t="shared" si="104"/>
        <v>0</v>
      </c>
      <c r="CD391" s="32">
        <f t="shared" si="105"/>
        <v>0</v>
      </c>
      <c r="CE391" s="32">
        <f t="shared" si="106"/>
        <v>0</v>
      </c>
      <c r="CF391" s="32">
        <f t="shared" si="107"/>
        <v>0</v>
      </c>
      <c r="CG391" s="32">
        <f t="shared" si="108"/>
        <v>0</v>
      </c>
      <c r="CH391" s="32">
        <f t="shared" si="109"/>
        <v>0</v>
      </c>
      <c r="CI391" s="32">
        <f t="shared" si="110"/>
        <v>0</v>
      </c>
      <c r="CJ391" s="32">
        <f t="shared" si="111"/>
        <v>0</v>
      </c>
    </row>
    <row r="392" spans="73:88">
      <c r="BU392" s="32">
        <f t="shared" si="96"/>
        <v>0</v>
      </c>
      <c r="BV392" s="32">
        <f t="shared" si="97"/>
        <v>0</v>
      </c>
      <c r="BW392" s="32">
        <f t="shared" si="98"/>
        <v>0</v>
      </c>
      <c r="BX392" s="32">
        <f t="shared" si="99"/>
        <v>0</v>
      </c>
      <c r="BY392" s="32">
        <f t="shared" si="100"/>
        <v>0</v>
      </c>
      <c r="BZ392" s="32">
        <f t="shared" si="101"/>
        <v>0</v>
      </c>
      <c r="CA392" s="32">
        <f t="shared" si="102"/>
        <v>0</v>
      </c>
      <c r="CB392" s="32">
        <f t="shared" si="103"/>
        <v>0</v>
      </c>
      <c r="CC392" s="32">
        <f t="shared" si="104"/>
        <v>0</v>
      </c>
      <c r="CD392" s="32">
        <f t="shared" si="105"/>
        <v>0</v>
      </c>
      <c r="CE392" s="32">
        <f t="shared" si="106"/>
        <v>0</v>
      </c>
      <c r="CF392" s="32">
        <f t="shared" si="107"/>
        <v>0</v>
      </c>
      <c r="CG392" s="32">
        <f t="shared" si="108"/>
        <v>0</v>
      </c>
      <c r="CH392" s="32">
        <f t="shared" si="109"/>
        <v>0</v>
      </c>
      <c r="CI392" s="32">
        <f t="shared" si="110"/>
        <v>0</v>
      </c>
      <c r="CJ392" s="32">
        <f t="shared" si="111"/>
        <v>0</v>
      </c>
    </row>
    <row r="393" spans="73:88">
      <c r="BU393" s="32">
        <f t="shared" si="96"/>
        <v>0</v>
      </c>
      <c r="BV393" s="32">
        <f t="shared" si="97"/>
        <v>0</v>
      </c>
      <c r="BW393" s="32">
        <f t="shared" si="98"/>
        <v>0</v>
      </c>
      <c r="BX393" s="32">
        <f t="shared" si="99"/>
        <v>0</v>
      </c>
      <c r="BY393" s="32">
        <f t="shared" si="100"/>
        <v>0</v>
      </c>
      <c r="BZ393" s="32">
        <f t="shared" si="101"/>
        <v>0</v>
      </c>
      <c r="CA393" s="32">
        <f t="shared" si="102"/>
        <v>0</v>
      </c>
      <c r="CB393" s="32">
        <f t="shared" si="103"/>
        <v>0</v>
      </c>
      <c r="CC393" s="32">
        <f t="shared" si="104"/>
        <v>0</v>
      </c>
      <c r="CD393" s="32">
        <f t="shared" si="105"/>
        <v>0</v>
      </c>
      <c r="CE393" s="32">
        <f t="shared" si="106"/>
        <v>0</v>
      </c>
      <c r="CF393" s="32">
        <f t="shared" si="107"/>
        <v>0</v>
      </c>
      <c r="CG393" s="32">
        <f t="shared" si="108"/>
        <v>0</v>
      </c>
      <c r="CH393" s="32">
        <f t="shared" si="109"/>
        <v>0</v>
      </c>
      <c r="CI393" s="32">
        <f t="shared" si="110"/>
        <v>0</v>
      </c>
      <c r="CJ393" s="32">
        <f t="shared" si="111"/>
        <v>0</v>
      </c>
    </row>
    <row r="394" spans="73:88">
      <c r="BU394" s="32">
        <f t="shared" si="96"/>
        <v>0</v>
      </c>
      <c r="BV394" s="32">
        <f t="shared" si="97"/>
        <v>0</v>
      </c>
      <c r="BW394" s="32">
        <f t="shared" si="98"/>
        <v>0</v>
      </c>
      <c r="BX394" s="32">
        <f t="shared" si="99"/>
        <v>0</v>
      </c>
      <c r="BY394" s="32">
        <f t="shared" si="100"/>
        <v>0</v>
      </c>
      <c r="BZ394" s="32">
        <f t="shared" si="101"/>
        <v>0</v>
      </c>
      <c r="CA394" s="32">
        <f t="shared" si="102"/>
        <v>0</v>
      </c>
      <c r="CB394" s="32">
        <f t="shared" si="103"/>
        <v>0</v>
      </c>
      <c r="CC394" s="32">
        <f t="shared" si="104"/>
        <v>0</v>
      </c>
      <c r="CD394" s="32">
        <f t="shared" si="105"/>
        <v>0</v>
      </c>
      <c r="CE394" s="32">
        <f t="shared" si="106"/>
        <v>0</v>
      </c>
      <c r="CF394" s="32">
        <f t="shared" si="107"/>
        <v>0</v>
      </c>
      <c r="CG394" s="32">
        <f t="shared" si="108"/>
        <v>0</v>
      </c>
      <c r="CH394" s="32">
        <f t="shared" si="109"/>
        <v>0</v>
      </c>
      <c r="CI394" s="32">
        <f t="shared" si="110"/>
        <v>0</v>
      </c>
      <c r="CJ394" s="32">
        <f t="shared" si="111"/>
        <v>0</v>
      </c>
    </row>
    <row r="395" spans="73:88">
      <c r="BU395" s="32">
        <f t="shared" si="96"/>
        <v>0</v>
      </c>
      <c r="BV395" s="32">
        <f t="shared" si="97"/>
        <v>0</v>
      </c>
      <c r="BW395" s="32">
        <f t="shared" si="98"/>
        <v>0</v>
      </c>
      <c r="BX395" s="32">
        <f t="shared" si="99"/>
        <v>0</v>
      </c>
      <c r="BY395" s="32">
        <f t="shared" si="100"/>
        <v>0</v>
      </c>
      <c r="BZ395" s="32">
        <f t="shared" si="101"/>
        <v>0</v>
      </c>
      <c r="CA395" s="32">
        <f t="shared" si="102"/>
        <v>0</v>
      </c>
      <c r="CB395" s="32">
        <f t="shared" si="103"/>
        <v>0</v>
      </c>
      <c r="CC395" s="32">
        <f t="shared" si="104"/>
        <v>0</v>
      </c>
      <c r="CD395" s="32">
        <f t="shared" si="105"/>
        <v>0</v>
      </c>
      <c r="CE395" s="32">
        <f t="shared" si="106"/>
        <v>0</v>
      </c>
      <c r="CF395" s="32">
        <f t="shared" si="107"/>
        <v>0</v>
      </c>
      <c r="CG395" s="32">
        <f t="shared" si="108"/>
        <v>0</v>
      </c>
      <c r="CH395" s="32">
        <f t="shared" si="109"/>
        <v>0</v>
      </c>
      <c r="CI395" s="32">
        <f t="shared" si="110"/>
        <v>0</v>
      </c>
      <c r="CJ395" s="32">
        <f t="shared" si="111"/>
        <v>0</v>
      </c>
    </row>
    <row r="396" spans="73:88">
      <c r="BU396" s="32">
        <f t="shared" si="96"/>
        <v>0</v>
      </c>
      <c r="BV396" s="32">
        <f t="shared" si="97"/>
        <v>0</v>
      </c>
      <c r="BW396" s="32">
        <f t="shared" si="98"/>
        <v>0</v>
      </c>
      <c r="BX396" s="32">
        <f t="shared" si="99"/>
        <v>0</v>
      </c>
      <c r="BY396" s="32">
        <f t="shared" si="100"/>
        <v>0</v>
      </c>
      <c r="BZ396" s="32">
        <f t="shared" si="101"/>
        <v>0</v>
      </c>
      <c r="CA396" s="32">
        <f t="shared" si="102"/>
        <v>0</v>
      </c>
      <c r="CB396" s="32">
        <f t="shared" si="103"/>
        <v>0</v>
      </c>
      <c r="CC396" s="32">
        <f t="shared" si="104"/>
        <v>0</v>
      </c>
      <c r="CD396" s="32">
        <f t="shared" si="105"/>
        <v>0</v>
      </c>
      <c r="CE396" s="32">
        <f t="shared" si="106"/>
        <v>0</v>
      </c>
      <c r="CF396" s="32">
        <f t="shared" si="107"/>
        <v>0</v>
      </c>
      <c r="CG396" s="32">
        <f t="shared" si="108"/>
        <v>0</v>
      </c>
      <c r="CH396" s="32">
        <f t="shared" si="109"/>
        <v>0</v>
      </c>
      <c r="CI396" s="32">
        <f t="shared" si="110"/>
        <v>0</v>
      </c>
      <c r="CJ396" s="32">
        <f t="shared" si="111"/>
        <v>0</v>
      </c>
    </row>
    <row r="397" spans="73:88">
      <c r="BU397" s="32">
        <f t="shared" si="96"/>
        <v>0</v>
      </c>
      <c r="BV397" s="32">
        <f t="shared" si="97"/>
        <v>0</v>
      </c>
      <c r="BW397" s="32">
        <f t="shared" si="98"/>
        <v>0</v>
      </c>
      <c r="BX397" s="32">
        <f t="shared" si="99"/>
        <v>0</v>
      </c>
      <c r="BY397" s="32">
        <f t="shared" si="100"/>
        <v>0</v>
      </c>
      <c r="BZ397" s="32">
        <f t="shared" si="101"/>
        <v>0</v>
      </c>
      <c r="CA397" s="32">
        <f t="shared" si="102"/>
        <v>0</v>
      </c>
      <c r="CB397" s="32">
        <f t="shared" si="103"/>
        <v>0</v>
      </c>
      <c r="CC397" s="32">
        <f t="shared" si="104"/>
        <v>0</v>
      </c>
      <c r="CD397" s="32">
        <f t="shared" si="105"/>
        <v>0</v>
      </c>
      <c r="CE397" s="32">
        <f t="shared" si="106"/>
        <v>0</v>
      </c>
      <c r="CF397" s="32">
        <f t="shared" si="107"/>
        <v>0</v>
      </c>
      <c r="CG397" s="32">
        <f t="shared" si="108"/>
        <v>0</v>
      </c>
      <c r="CH397" s="32">
        <f t="shared" si="109"/>
        <v>0</v>
      </c>
      <c r="CI397" s="32">
        <f t="shared" si="110"/>
        <v>0</v>
      </c>
      <c r="CJ397" s="32">
        <f t="shared" si="111"/>
        <v>0</v>
      </c>
    </row>
    <row r="398" spans="73:88">
      <c r="BU398" s="32">
        <f t="shared" si="96"/>
        <v>0</v>
      </c>
      <c r="BV398" s="32">
        <f t="shared" si="97"/>
        <v>0</v>
      </c>
      <c r="BW398" s="32">
        <f t="shared" si="98"/>
        <v>0</v>
      </c>
      <c r="BX398" s="32">
        <f t="shared" si="99"/>
        <v>0</v>
      </c>
      <c r="BY398" s="32">
        <f t="shared" si="100"/>
        <v>0</v>
      </c>
      <c r="BZ398" s="32">
        <f t="shared" si="101"/>
        <v>0</v>
      </c>
      <c r="CA398" s="32">
        <f t="shared" si="102"/>
        <v>0</v>
      </c>
      <c r="CB398" s="32">
        <f t="shared" si="103"/>
        <v>0</v>
      </c>
      <c r="CC398" s="32">
        <f t="shared" si="104"/>
        <v>0</v>
      </c>
      <c r="CD398" s="32">
        <f t="shared" si="105"/>
        <v>0</v>
      </c>
      <c r="CE398" s="32">
        <f t="shared" si="106"/>
        <v>0</v>
      </c>
      <c r="CF398" s="32">
        <f t="shared" si="107"/>
        <v>0</v>
      </c>
      <c r="CG398" s="32">
        <f t="shared" si="108"/>
        <v>0</v>
      </c>
      <c r="CH398" s="32">
        <f t="shared" si="109"/>
        <v>0</v>
      </c>
      <c r="CI398" s="32">
        <f t="shared" si="110"/>
        <v>0</v>
      </c>
      <c r="CJ398" s="32">
        <f t="shared" si="111"/>
        <v>0</v>
      </c>
    </row>
    <row r="399" spans="73:88">
      <c r="BU399" s="32">
        <f t="shared" si="96"/>
        <v>0</v>
      </c>
      <c r="BV399" s="32">
        <f t="shared" si="97"/>
        <v>0</v>
      </c>
      <c r="BW399" s="32">
        <f t="shared" si="98"/>
        <v>0</v>
      </c>
      <c r="BX399" s="32">
        <f t="shared" si="99"/>
        <v>0</v>
      </c>
      <c r="BY399" s="32">
        <f t="shared" si="100"/>
        <v>0</v>
      </c>
      <c r="BZ399" s="32">
        <f t="shared" si="101"/>
        <v>0</v>
      </c>
      <c r="CA399" s="32">
        <f t="shared" si="102"/>
        <v>0</v>
      </c>
      <c r="CB399" s="32">
        <f t="shared" si="103"/>
        <v>0</v>
      </c>
      <c r="CC399" s="32">
        <f t="shared" si="104"/>
        <v>0</v>
      </c>
      <c r="CD399" s="32">
        <f t="shared" si="105"/>
        <v>0</v>
      </c>
      <c r="CE399" s="32">
        <f t="shared" si="106"/>
        <v>0</v>
      </c>
      <c r="CF399" s="32">
        <f t="shared" si="107"/>
        <v>0</v>
      </c>
      <c r="CG399" s="32">
        <f t="shared" si="108"/>
        <v>0</v>
      </c>
      <c r="CH399" s="32">
        <f t="shared" si="109"/>
        <v>0</v>
      </c>
      <c r="CI399" s="32">
        <f t="shared" si="110"/>
        <v>0</v>
      </c>
      <c r="CJ399" s="32">
        <f t="shared" si="111"/>
        <v>0</v>
      </c>
    </row>
    <row r="400" spans="73:88">
      <c r="BU400" s="32">
        <f t="shared" si="96"/>
        <v>0</v>
      </c>
      <c r="BV400" s="32">
        <f t="shared" si="97"/>
        <v>0</v>
      </c>
      <c r="BW400" s="32">
        <f t="shared" si="98"/>
        <v>0</v>
      </c>
      <c r="BX400" s="32">
        <f t="shared" si="99"/>
        <v>0</v>
      </c>
      <c r="BY400" s="32">
        <f t="shared" si="100"/>
        <v>0</v>
      </c>
      <c r="BZ400" s="32">
        <f t="shared" si="101"/>
        <v>0</v>
      </c>
      <c r="CA400" s="32">
        <f t="shared" si="102"/>
        <v>0</v>
      </c>
      <c r="CB400" s="32">
        <f t="shared" si="103"/>
        <v>0</v>
      </c>
      <c r="CC400" s="32">
        <f t="shared" si="104"/>
        <v>0</v>
      </c>
      <c r="CD400" s="32">
        <f t="shared" si="105"/>
        <v>0</v>
      </c>
      <c r="CE400" s="32">
        <f t="shared" si="106"/>
        <v>0</v>
      </c>
      <c r="CF400" s="32">
        <f t="shared" si="107"/>
        <v>0</v>
      </c>
      <c r="CG400" s="32">
        <f t="shared" si="108"/>
        <v>0</v>
      </c>
      <c r="CH400" s="32">
        <f t="shared" si="109"/>
        <v>0</v>
      </c>
      <c r="CI400" s="32">
        <f t="shared" si="110"/>
        <v>0</v>
      </c>
      <c r="CJ400" s="32">
        <f t="shared" si="111"/>
        <v>0</v>
      </c>
    </row>
    <row r="401" spans="73:88">
      <c r="BU401" s="32">
        <f t="shared" si="96"/>
        <v>0</v>
      </c>
      <c r="BV401" s="32">
        <f t="shared" si="97"/>
        <v>0</v>
      </c>
      <c r="BW401" s="32">
        <f t="shared" si="98"/>
        <v>0</v>
      </c>
      <c r="BX401" s="32">
        <f t="shared" si="99"/>
        <v>0</v>
      </c>
      <c r="BY401" s="32">
        <f t="shared" si="100"/>
        <v>0</v>
      </c>
      <c r="BZ401" s="32">
        <f t="shared" si="101"/>
        <v>0</v>
      </c>
      <c r="CA401" s="32">
        <f t="shared" si="102"/>
        <v>0</v>
      </c>
      <c r="CB401" s="32">
        <f t="shared" si="103"/>
        <v>0</v>
      </c>
      <c r="CC401" s="32">
        <f t="shared" si="104"/>
        <v>0</v>
      </c>
      <c r="CD401" s="32">
        <f t="shared" si="105"/>
        <v>0</v>
      </c>
      <c r="CE401" s="32">
        <f t="shared" si="106"/>
        <v>0</v>
      </c>
      <c r="CF401" s="32">
        <f t="shared" si="107"/>
        <v>0</v>
      </c>
      <c r="CG401" s="32">
        <f t="shared" si="108"/>
        <v>0</v>
      </c>
      <c r="CH401" s="32">
        <f t="shared" si="109"/>
        <v>0</v>
      </c>
      <c r="CI401" s="32">
        <f t="shared" si="110"/>
        <v>0</v>
      </c>
      <c r="CJ401" s="32">
        <f t="shared" si="111"/>
        <v>0</v>
      </c>
    </row>
    <row r="402" spans="73:88">
      <c r="BU402" s="32">
        <f t="shared" si="96"/>
        <v>0</v>
      </c>
      <c r="BV402" s="32">
        <f t="shared" si="97"/>
        <v>0</v>
      </c>
      <c r="BW402" s="32">
        <f t="shared" si="98"/>
        <v>0</v>
      </c>
      <c r="BX402" s="32">
        <f t="shared" si="99"/>
        <v>0</v>
      </c>
      <c r="BY402" s="32">
        <f t="shared" si="100"/>
        <v>0</v>
      </c>
      <c r="BZ402" s="32">
        <f t="shared" si="101"/>
        <v>0</v>
      </c>
      <c r="CA402" s="32">
        <f t="shared" si="102"/>
        <v>0</v>
      </c>
      <c r="CB402" s="32">
        <f t="shared" si="103"/>
        <v>0</v>
      </c>
      <c r="CC402" s="32">
        <f t="shared" si="104"/>
        <v>0</v>
      </c>
      <c r="CD402" s="32">
        <f t="shared" si="105"/>
        <v>0</v>
      </c>
      <c r="CE402" s="32">
        <f t="shared" si="106"/>
        <v>0</v>
      </c>
      <c r="CF402" s="32">
        <f t="shared" si="107"/>
        <v>0</v>
      </c>
      <c r="CG402" s="32">
        <f t="shared" si="108"/>
        <v>0</v>
      </c>
      <c r="CH402" s="32">
        <f t="shared" si="109"/>
        <v>0</v>
      </c>
      <c r="CI402" s="32">
        <f t="shared" si="110"/>
        <v>0</v>
      </c>
      <c r="CJ402" s="32">
        <f t="shared" si="111"/>
        <v>0</v>
      </c>
    </row>
    <row r="403" spans="73:88">
      <c r="BU403" s="32">
        <f t="shared" si="96"/>
        <v>0</v>
      </c>
      <c r="BV403" s="32">
        <f t="shared" si="97"/>
        <v>0</v>
      </c>
      <c r="BW403" s="32">
        <f t="shared" si="98"/>
        <v>0</v>
      </c>
      <c r="BX403" s="32">
        <f t="shared" si="99"/>
        <v>0</v>
      </c>
      <c r="BY403" s="32">
        <f t="shared" si="100"/>
        <v>0</v>
      </c>
      <c r="BZ403" s="32">
        <f t="shared" si="101"/>
        <v>0</v>
      </c>
      <c r="CA403" s="32">
        <f t="shared" si="102"/>
        <v>0</v>
      </c>
      <c r="CB403" s="32">
        <f t="shared" si="103"/>
        <v>0</v>
      </c>
      <c r="CC403" s="32">
        <f t="shared" si="104"/>
        <v>0</v>
      </c>
      <c r="CD403" s="32">
        <f t="shared" si="105"/>
        <v>0</v>
      </c>
      <c r="CE403" s="32">
        <f t="shared" si="106"/>
        <v>0</v>
      </c>
      <c r="CF403" s="32">
        <f t="shared" si="107"/>
        <v>0</v>
      </c>
      <c r="CG403" s="32">
        <f t="shared" si="108"/>
        <v>0</v>
      </c>
      <c r="CH403" s="32">
        <f t="shared" si="109"/>
        <v>0</v>
      </c>
      <c r="CI403" s="32">
        <f t="shared" si="110"/>
        <v>0</v>
      </c>
      <c r="CJ403" s="32">
        <f t="shared" si="111"/>
        <v>0</v>
      </c>
    </row>
    <row r="404" spans="73:88">
      <c r="BU404" s="32">
        <f t="shared" si="96"/>
        <v>0</v>
      </c>
      <c r="BV404" s="32">
        <f t="shared" si="97"/>
        <v>0</v>
      </c>
      <c r="BW404" s="32">
        <f t="shared" si="98"/>
        <v>0</v>
      </c>
      <c r="BX404" s="32">
        <f t="shared" si="99"/>
        <v>0</v>
      </c>
      <c r="BY404" s="32">
        <f t="shared" si="100"/>
        <v>0</v>
      </c>
      <c r="BZ404" s="32">
        <f t="shared" si="101"/>
        <v>0</v>
      </c>
      <c r="CA404" s="32">
        <f t="shared" si="102"/>
        <v>0</v>
      </c>
      <c r="CB404" s="32">
        <f t="shared" si="103"/>
        <v>0</v>
      </c>
      <c r="CC404" s="32">
        <f t="shared" si="104"/>
        <v>0</v>
      </c>
      <c r="CD404" s="32">
        <f t="shared" si="105"/>
        <v>0</v>
      </c>
      <c r="CE404" s="32">
        <f t="shared" si="106"/>
        <v>0</v>
      </c>
      <c r="CF404" s="32">
        <f t="shared" si="107"/>
        <v>0</v>
      </c>
      <c r="CG404" s="32">
        <f t="shared" si="108"/>
        <v>0</v>
      </c>
      <c r="CH404" s="32">
        <f t="shared" si="109"/>
        <v>0</v>
      </c>
      <c r="CI404" s="32">
        <f t="shared" si="110"/>
        <v>0</v>
      </c>
      <c r="CJ404" s="32">
        <f t="shared" si="111"/>
        <v>0</v>
      </c>
    </row>
    <row r="405" spans="73:88">
      <c r="BU405" s="32">
        <f t="shared" si="96"/>
        <v>0</v>
      </c>
      <c r="BV405" s="32">
        <f t="shared" si="97"/>
        <v>0</v>
      </c>
      <c r="BW405" s="32">
        <f t="shared" si="98"/>
        <v>0</v>
      </c>
      <c r="BX405" s="32">
        <f t="shared" si="99"/>
        <v>0</v>
      </c>
      <c r="BY405" s="32">
        <f t="shared" si="100"/>
        <v>0</v>
      </c>
      <c r="BZ405" s="32">
        <f t="shared" si="101"/>
        <v>0</v>
      </c>
      <c r="CA405" s="32">
        <f t="shared" si="102"/>
        <v>0</v>
      </c>
      <c r="CB405" s="32">
        <f t="shared" si="103"/>
        <v>0</v>
      </c>
      <c r="CC405" s="32">
        <f t="shared" si="104"/>
        <v>0</v>
      </c>
      <c r="CD405" s="32">
        <f t="shared" si="105"/>
        <v>0</v>
      </c>
      <c r="CE405" s="32">
        <f t="shared" si="106"/>
        <v>0</v>
      </c>
      <c r="CF405" s="32">
        <f t="shared" si="107"/>
        <v>0</v>
      </c>
      <c r="CG405" s="32">
        <f t="shared" si="108"/>
        <v>0</v>
      </c>
      <c r="CH405" s="32">
        <f t="shared" si="109"/>
        <v>0</v>
      </c>
      <c r="CI405" s="32">
        <f t="shared" si="110"/>
        <v>0</v>
      </c>
      <c r="CJ405" s="32">
        <f t="shared" si="111"/>
        <v>0</v>
      </c>
    </row>
    <row r="406" spans="73:88">
      <c r="BU406" s="32">
        <f t="shared" si="96"/>
        <v>0</v>
      </c>
      <c r="BV406" s="32">
        <f t="shared" si="97"/>
        <v>0</v>
      </c>
      <c r="BW406" s="32">
        <f t="shared" si="98"/>
        <v>0</v>
      </c>
      <c r="BX406" s="32">
        <f t="shared" si="99"/>
        <v>0</v>
      </c>
      <c r="BY406" s="32">
        <f t="shared" si="100"/>
        <v>0</v>
      </c>
      <c r="BZ406" s="32">
        <f t="shared" si="101"/>
        <v>0</v>
      </c>
      <c r="CA406" s="32">
        <f t="shared" si="102"/>
        <v>0</v>
      </c>
      <c r="CB406" s="32">
        <f t="shared" si="103"/>
        <v>0</v>
      </c>
      <c r="CC406" s="32">
        <f t="shared" si="104"/>
        <v>0</v>
      </c>
      <c r="CD406" s="32">
        <f t="shared" si="105"/>
        <v>0</v>
      </c>
      <c r="CE406" s="32">
        <f t="shared" si="106"/>
        <v>0</v>
      </c>
      <c r="CF406" s="32">
        <f t="shared" si="107"/>
        <v>0</v>
      </c>
      <c r="CG406" s="32">
        <f t="shared" si="108"/>
        <v>0</v>
      </c>
      <c r="CH406" s="32">
        <f t="shared" si="109"/>
        <v>0</v>
      </c>
      <c r="CI406" s="32">
        <f t="shared" si="110"/>
        <v>0</v>
      </c>
      <c r="CJ406" s="32">
        <f t="shared" si="111"/>
        <v>0</v>
      </c>
    </row>
    <row r="407" spans="73:88">
      <c r="BU407" s="32">
        <f t="shared" si="96"/>
        <v>0</v>
      </c>
      <c r="BV407" s="32">
        <f t="shared" si="97"/>
        <v>0</v>
      </c>
      <c r="BW407" s="32">
        <f t="shared" si="98"/>
        <v>0</v>
      </c>
      <c r="BX407" s="32">
        <f t="shared" si="99"/>
        <v>0</v>
      </c>
      <c r="BY407" s="32">
        <f t="shared" si="100"/>
        <v>0</v>
      </c>
      <c r="BZ407" s="32">
        <f t="shared" si="101"/>
        <v>0</v>
      </c>
      <c r="CA407" s="32">
        <f t="shared" si="102"/>
        <v>0</v>
      </c>
      <c r="CB407" s="32">
        <f t="shared" si="103"/>
        <v>0</v>
      </c>
      <c r="CC407" s="32">
        <f t="shared" si="104"/>
        <v>0</v>
      </c>
      <c r="CD407" s="32">
        <f t="shared" si="105"/>
        <v>0</v>
      </c>
      <c r="CE407" s="32">
        <f t="shared" si="106"/>
        <v>0</v>
      </c>
      <c r="CF407" s="32">
        <f t="shared" si="107"/>
        <v>0</v>
      </c>
      <c r="CG407" s="32">
        <f t="shared" si="108"/>
        <v>0</v>
      </c>
      <c r="CH407" s="32">
        <f t="shared" si="109"/>
        <v>0</v>
      </c>
      <c r="CI407" s="32">
        <f t="shared" si="110"/>
        <v>0</v>
      </c>
      <c r="CJ407" s="32">
        <f t="shared" si="111"/>
        <v>0</v>
      </c>
    </row>
    <row r="408" spans="73:88">
      <c r="BU408" s="32">
        <f t="shared" si="96"/>
        <v>0</v>
      </c>
      <c r="BV408" s="32">
        <f t="shared" si="97"/>
        <v>0</v>
      </c>
      <c r="BW408" s="32">
        <f t="shared" si="98"/>
        <v>0</v>
      </c>
      <c r="BX408" s="32">
        <f t="shared" si="99"/>
        <v>0</v>
      </c>
      <c r="BY408" s="32">
        <f t="shared" si="100"/>
        <v>0</v>
      </c>
      <c r="BZ408" s="32">
        <f t="shared" si="101"/>
        <v>0</v>
      </c>
      <c r="CA408" s="32">
        <f t="shared" si="102"/>
        <v>0</v>
      </c>
      <c r="CB408" s="32">
        <f t="shared" si="103"/>
        <v>0</v>
      </c>
      <c r="CC408" s="32">
        <f t="shared" si="104"/>
        <v>0</v>
      </c>
      <c r="CD408" s="32">
        <f t="shared" si="105"/>
        <v>0</v>
      </c>
      <c r="CE408" s="32">
        <f t="shared" si="106"/>
        <v>0</v>
      </c>
      <c r="CF408" s="32">
        <f t="shared" si="107"/>
        <v>0</v>
      </c>
      <c r="CG408" s="32">
        <f t="shared" si="108"/>
        <v>0</v>
      </c>
      <c r="CH408" s="32">
        <f t="shared" si="109"/>
        <v>0</v>
      </c>
      <c r="CI408" s="32">
        <f t="shared" si="110"/>
        <v>0</v>
      </c>
      <c r="CJ408" s="32">
        <f t="shared" si="111"/>
        <v>0</v>
      </c>
    </row>
    <row r="409" spans="73:88">
      <c r="BU409" s="32">
        <f t="shared" si="96"/>
        <v>0</v>
      </c>
      <c r="BV409" s="32">
        <f t="shared" si="97"/>
        <v>0</v>
      </c>
      <c r="BW409" s="32">
        <f t="shared" si="98"/>
        <v>0</v>
      </c>
      <c r="BX409" s="32">
        <f t="shared" si="99"/>
        <v>0</v>
      </c>
      <c r="BY409" s="32">
        <f t="shared" si="100"/>
        <v>0</v>
      </c>
      <c r="BZ409" s="32">
        <f t="shared" si="101"/>
        <v>0</v>
      </c>
      <c r="CA409" s="32">
        <f t="shared" si="102"/>
        <v>0</v>
      </c>
      <c r="CB409" s="32">
        <f t="shared" si="103"/>
        <v>0</v>
      </c>
      <c r="CC409" s="32">
        <f t="shared" si="104"/>
        <v>0</v>
      </c>
      <c r="CD409" s="32">
        <f t="shared" si="105"/>
        <v>0</v>
      </c>
      <c r="CE409" s="32">
        <f t="shared" si="106"/>
        <v>0</v>
      </c>
      <c r="CF409" s="32">
        <f t="shared" si="107"/>
        <v>0</v>
      </c>
      <c r="CG409" s="32">
        <f t="shared" si="108"/>
        <v>0</v>
      </c>
      <c r="CH409" s="32">
        <f t="shared" si="109"/>
        <v>0</v>
      </c>
      <c r="CI409" s="32">
        <f t="shared" si="110"/>
        <v>0</v>
      </c>
      <c r="CJ409" s="32">
        <f t="shared" si="111"/>
        <v>0</v>
      </c>
    </row>
    <row r="410" spans="73:88">
      <c r="BU410" s="32">
        <f t="shared" si="96"/>
        <v>0</v>
      </c>
      <c r="BV410" s="32">
        <f t="shared" si="97"/>
        <v>0</v>
      </c>
      <c r="BW410" s="32">
        <f t="shared" si="98"/>
        <v>0</v>
      </c>
      <c r="BX410" s="32">
        <f t="shared" si="99"/>
        <v>0</v>
      </c>
      <c r="BY410" s="32">
        <f t="shared" si="100"/>
        <v>0</v>
      </c>
      <c r="BZ410" s="32">
        <f t="shared" si="101"/>
        <v>0</v>
      </c>
      <c r="CA410" s="32">
        <f t="shared" si="102"/>
        <v>0</v>
      </c>
      <c r="CB410" s="32">
        <f t="shared" si="103"/>
        <v>0</v>
      </c>
      <c r="CC410" s="32">
        <f t="shared" si="104"/>
        <v>0</v>
      </c>
      <c r="CD410" s="32">
        <f t="shared" si="105"/>
        <v>0</v>
      </c>
      <c r="CE410" s="32">
        <f t="shared" si="106"/>
        <v>0</v>
      </c>
      <c r="CF410" s="32">
        <f t="shared" si="107"/>
        <v>0</v>
      </c>
      <c r="CG410" s="32">
        <f t="shared" si="108"/>
        <v>0</v>
      </c>
      <c r="CH410" s="32">
        <f t="shared" si="109"/>
        <v>0</v>
      </c>
      <c r="CI410" s="32">
        <f t="shared" si="110"/>
        <v>0</v>
      </c>
      <c r="CJ410" s="32">
        <f t="shared" si="111"/>
        <v>0</v>
      </c>
    </row>
    <row r="411" spans="73:88">
      <c r="BU411" s="32">
        <f t="shared" si="96"/>
        <v>0</v>
      </c>
      <c r="BV411" s="32">
        <f t="shared" si="97"/>
        <v>0</v>
      </c>
      <c r="BW411" s="32">
        <f t="shared" si="98"/>
        <v>0</v>
      </c>
      <c r="BX411" s="32">
        <f t="shared" si="99"/>
        <v>0</v>
      </c>
      <c r="BY411" s="32">
        <f t="shared" si="100"/>
        <v>0</v>
      </c>
      <c r="BZ411" s="32">
        <f t="shared" si="101"/>
        <v>0</v>
      </c>
      <c r="CA411" s="32">
        <f t="shared" si="102"/>
        <v>0</v>
      </c>
      <c r="CB411" s="32">
        <f t="shared" si="103"/>
        <v>0</v>
      </c>
      <c r="CC411" s="32">
        <f t="shared" si="104"/>
        <v>0</v>
      </c>
      <c r="CD411" s="32">
        <f t="shared" si="105"/>
        <v>0</v>
      </c>
      <c r="CE411" s="32">
        <f t="shared" si="106"/>
        <v>0</v>
      </c>
      <c r="CF411" s="32">
        <f t="shared" si="107"/>
        <v>0</v>
      </c>
      <c r="CG411" s="32">
        <f t="shared" si="108"/>
        <v>0</v>
      </c>
      <c r="CH411" s="32">
        <f t="shared" si="109"/>
        <v>0</v>
      </c>
      <c r="CI411" s="32">
        <f t="shared" si="110"/>
        <v>0</v>
      </c>
      <c r="CJ411" s="32">
        <f t="shared" si="111"/>
        <v>0</v>
      </c>
    </row>
    <row r="412" spans="73:88">
      <c r="BU412" s="32">
        <f t="shared" si="96"/>
        <v>0</v>
      </c>
      <c r="BV412" s="32">
        <f t="shared" si="97"/>
        <v>0</v>
      </c>
      <c r="BW412" s="32">
        <f t="shared" si="98"/>
        <v>0</v>
      </c>
      <c r="BX412" s="32">
        <f t="shared" si="99"/>
        <v>0</v>
      </c>
      <c r="BY412" s="32">
        <f t="shared" si="100"/>
        <v>0</v>
      </c>
      <c r="BZ412" s="32">
        <f t="shared" si="101"/>
        <v>0</v>
      </c>
      <c r="CA412" s="32">
        <f t="shared" si="102"/>
        <v>0</v>
      </c>
      <c r="CB412" s="32">
        <f t="shared" si="103"/>
        <v>0</v>
      </c>
      <c r="CC412" s="32">
        <f t="shared" si="104"/>
        <v>0</v>
      </c>
      <c r="CD412" s="32">
        <f t="shared" si="105"/>
        <v>0</v>
      </c>
      <c r="CE412" s="32">
        <f t="shared" si="106"/>
        <v>0</v>
      </c>
      <c r="CF412" s="32">
        <f t="shared" si="107"/>
        <v>0</v>
      </c>
      <c r="CG412" s="32">
        <f t="shared" si="108"/>
        <v>0</v>
      </c>
      <c r="CH412" s="32">
        <f t="shared" si="109"/>
        <v>0</v>
      </c>
      <c r="CI412" s="32">
        <f t="shared" si="110"/>
        <v>0</v>
      </c>
      <c r="CJ412" s="32">
        <f t="shared" si="111"/>
        <v>0</v>
      </c>
    </row>
    <row r="413" spans="73:88">
      <c r="BU413" s="32">
        <f t="shared" si="96"/>
        <v>0</v>
      </c>
      <c r="BV413" s="32">
        <f t="shared" si="97"/>
        <v>0</v>
      </c>
      <c r="BW413" s="32">
        <f t="shared" si="98"/>
        <v>0</v>
      </c>
      <c r="BX413" s="32">
        <f t="shared" si="99"/>
        <v>0</v>
      </c>
      <c r="BY413" s="32">
        <f t="shared" si="100"/>
        <v>0</v>
      </c>
      <c r="BZ413" s="32">
        <f t="shared" si="101"/>
        <v>0</v>
      </c>
      <c r="CA413" s="32">
        <f t="shared" si="102"/>
        <v>0</v>
      </c>
      <c r="CB413" s="32">
        <f t="shared" si="103"/>
        <v>0</v>
      </c>
      <c r="CC413" s="32">
        <f t="shared" si="104"/>
        <v>0</v>
      </c>
      <c r="CD413" s="32">
        <f t="shared" si="105"/>
        <v>0</v>
      </c>
      <c r="CE413" s="32">
        <f t="shared" si="106"/>
        <v>0</v>
      </c>
      <c r="CF413" s="32">
        <f t="shared" si="107"/>
        <v>0</v>
      </c>
      <c r="CG413" s="32">
        <f t="shared" si="108"/>
        <v>0</v>
      </c>
      <c r="CH413" s="32">
        <f t="shared" si="109"/>
        <v>0</v>
      </c>
      <c r="CI413" s="32">
        <f t="shared" si="110"/>
        <v>0</v>
      </c>
      <c r="CJ413" s="32">
        <f t="shared" si="111"/>
        <v>0</v>
      </c>
    </row>
    <row r="414" spans="73:88">
      <c r="BU414" s="32">
        <f t="shared" si="96"/>
        <v>0</v>
      </c>
      <c r="BV414" s="32">
        <f t="shared" si="97"/>
        <v>0</v>
      </c>
      <c r="BW414" s="32">
        <f t="shared" si="98"/>
        <v>0</v>
      </c>
      <c r="BX414" s="32">
        <f t="shared" si="99"/>
        <v>0</v>
      </c>
      <c r="BY414" s="32">
        <f t="shared" si="100"/>
        <v>0</v>
      </c>
      <c r="BZ414" s="32">
        <f t="shared" si="101"/>
        <v>0</v>
      </c>
      <c r="CA414" s="32">
        <f t="shared" si="102"/>
        <v>0</v>
      </c>
      <c r="CB414" s="32">
        <f t="shared" si="103"/>
        <v>0</v>
      </c>
      <c r="CC414" s="32">
        <f t="shared" si="104"/>
        <v>0</v>
      </c>
      <c r="CD414" s="32">
        <f t="shared" si="105"/>
        <v>0</v>
      </c>
      <c r="CE414" s="32">
        <f t="shared" si="106"/>
        <v>0</v>
      </c>
      <c r="CF414" s="32">
        <f t="shared" si="107"/>
        <v>0</v>
      </c>
      <c r="CG414" s="32">
        <f t="shared" si="108"/>
        <v>0</v>
      </c>
      <c r="CH414" s="32">
        <f t="shared" si="109"/>
        <v>0</v>
      </c>
      <c r="CI414" s="32">
        <f t="shared" si="110"/>
        <v>0</v>
      </c>
      <c r="CJ414" s="32">
        <f t="shared" si="111"/>
        <v>0</v>
      </c>
    </row>
    <row r="415" spans="73:88">
      <c r="BU415" s="32">
        <f t="shared" si="96"/>
        <v>0</v>
      </c>
      <c r="BV415" s="32">
        <f t="shared" si="97"/>
        <v>0</v>
      </c>
      <c r="BW415" s="32">
        <f t="shared" si="98"/>
        <v>0</v>
      </c>
      <c r="BX415" s="32">
        <f t="shared" si="99"/>
        <v>0</v>
      </c>
      <c r="BY415" s="32">
        <f t="shared" si="100"/>
        <v>0</v>
      </c>
      <c r="BZ415" s="32">
        <f t="shared" si="101"/>
        <v>0</v>
      </c>
      <c r="CA415" s="32">
        <f t="shared" si="102"/>
        <v>0</v>
      </c>
      <c r="CB415" s="32">
        <f t="shared" si="103"/>
        <v>0</v>
      </c>
      <c r="CC415" s="32">
        <f t="shared" si="104"/>
        <v>0</v>
      </c>
      <c r="CD415" s="32">
        <f t="shared" si="105"/>
        <v>0</v>
      </c>
      <c r="CE415" s="32">
        <f t="shared" si="106"/>
        <v>0</v>
      </c>
      <c r="CF415" s="32">
        <f t="shared" si="107"/>
        <v>0</v>
      </c>
      <c r="CG415" s="32">
        <f t="shared" si="108"/>
        <v>0</v>
      </c>
      <c r="CH415" s="32">
        <f t="shared" si="109"/>
        <v>0</v>
      </c>
      <c r="CI415" s="32">
        <f t="shared" si="110"/>
        <v>0</v>
      </c>
      <c r="CJ415" s="32">
        <f t="shared" si="111"/>
        <v>0</v>
      </c>
    </row>
    <row r="416" spans="73:88">
      <c r="BU416" s="32">
        <f t="shared" si="96"/>
        <v>0</v>
      </c>
      <c r="BV416" s="32">
        <f t="shared" si="97"/>
        <v>0</v>
      </c>
      <c r="BW416" s="32">
        <f t="shared" si="98"/>
        <v>0</v>
      </c>
      <c r="BX416" s="32">
        <f t="shared" si="99"/>
        <v>0</v>
      </c>
      <c r="BY416" s="32">
        <f t="shared" si="100"/>
        <v>0</v>
      </c>
      <c r="BZ416" s="32">
        <f t="shared" si="101"/>
        <v>0</v>
      </c>
      <c r="CA416" s="32">
        <f t="shared" si="102"/>
        <v>0</v>
      </c>
      <c r="CB416" s="32">
        <f t="shared" si="103"/>
        <v>0</v>
      </c>
      <c r="CC416" s="32">
        <f t="shared" si="104"/>
        <v>0</v>
      </c>
      <c r="CD416" s="32">
        <f t="shared" si="105"/>
        <v>0</v>
      </c>
      <c r="CE416" s="32">
        <f t="shared" si="106"/>
        <v>0</v>
      </c>
      <c r="CF416" s="32">
        <f t="shared" si="107"/>
        <v>0</v>
      </c>
      <c r="CG416" s="32">
        <f t="shared" si="108"/>
        <v>0</v>
      </c>
      <c r="CH416" s="32">
        <f t="shared" si="109"/>
        <v>0</v>
      </c>
      <c r="CI416" s="32">
        <f t="shared" si="110"/>
        <v>0</v>
      </c>
      <c r="CJ416" s="32">
        <f t="shared" si="111"/>
        <v>0</v>
      </c>
    </row>
    <row r="417" spans="73:88">
      <c r="BU417" s="32">
        <f t="shared" si="96"/>
        <v>0</v>
      </c>
      <c r="BV417" s="32">
        <f t="shared" si="97"/>
        <v>0</v>
      </c>
      <c r="BW417" s="32">
        <f t="shared" si="98"/>
        <v>0</v>
      </c>
      <c r="BX417" s="32">
        <f t="shared" si="99"/>
        <v>0</v>
      </c>
      <c r="BY417" s="32">
        <f t="shared" si="100"/>
        <v>0</v>
      </c>
      <c r="BZ417" s="32">
        <f t="shared" si="101"/>
        <v>0</v>
      </c>
      <c r="CA417" s="32">
        <f t="shared" si="102"/>
        <v>0</v>
      </c>
      <c r="CB417" s="32">
        <f t="shared" si="103"/>
        <v>0</v>
      </c>
      <c r="CC417" s="32">
        <f t="shared" si="104"/>
        <v>0</v>
      </c>
      <c r="CD417" s="32">
        <f t="shared" si="105"/>
        <v>0</v>
      </c>
      <c r="CE417" s="32">
        <f t="shared" si="106"/>
        <v>0</v>
      </c>
      <c r="CF417" s="32">
        <f t="shared" si="107"/>
        <v>0</v>
      </c>
      <c r="CG417" s="32">
        <f t="shared" si="108"/>
        <v>0</v>
      </c>
      <c r="CH417" s="32">
        <f t="shared" si="109"/>
        <v>0</v>
      </c>
      <c r="CI417" s="32">
        <f t="shared" si="110"/>
        <v>0</v>
      </c>
      <c r="CJ417" s="32">
        <f t="shared" si="111"/>
        <v>0</v>
      </c>
    </row>
    <row r="418" spans="73:88">
      <c r="BU418" s="32">
        <f t="shared" si="96"/>
        <v>0</v>
      </c>
      <c r="BV418" s="32">
        <f t="shared" si="97"/>
        <v>0</v>
      </c>
      <c r="BW418" s="32">
        <f t="shared" si="98"/>
        <v>0</v>
      </c>
      <c r="BX418" s="32">
        <f t="shared" si="99"/>
        <v>0</v>
      </c>
      <c r="BY418" s="32">
        <f t="shared" si="100"/>
        <v>0</v>
      </c>
      <c r="BZ418" s="32">
        <f t="shared" si="101"/>
        <v>0</v>
      </c>
      <c r="CA418" s="32">
        <f t="shared" si="102"/>
        <v>0</v>
      </c>
      <c r="CB418" s="32">
        <f t="shared" si="103"/>
        <v>0</v>
      </c>
      <c r="CC418" s="32">
        <f t="shared" si="104"/>
        <v>0</v>
      </c>
      <c r="CD418" s="32">
        <f t="shared" si="105"/>
        <v>0</v>
      </c>
      <c r="CE418" s="32">
        <f t="shared" si="106"/>
        <v>0</v>
      </c>
      <c r="CF418" s="32">
        <f t="shared" si="107"/>
        <v>0</v>
      </c>
      <c r="CG418" s="32">
        <f t="shared" si="108"/>
        <v>0</v>
      </c>
      <c r="CH418" s="32">
        <f t="shared" si="109"/>
        <v>0</v>
      </c>
      <c r="CI418" s="32">
        <f t="shared" si="110"/>
        <v>0</v>
      </c>
      <c r="CJ418" s="32">
        <f t="shared" si="111"/>
        <v>0</v>
      </c>
    </row>
    <row r="419" spans="73:88">
      <c r="BU419" s="32">
        <f t="shared" si="96"/>
        <v>0</v>
      </c>
      <c r="BV419" s="32">
        <f t="shared" si="97"/>
        <v>0</v>
      </c>
      <c r="BW419" s="32">
        <f t="shared" si="98"/>
        <v>0</v>
      </c>
      <c r="BX419" s="32">
        <f t="shared" si="99"/>
        <v>0</v>
      </c>
      <c r="BY419" s="32">
        <f t="shared" si="100"/>
        <v>0</v>
      </c>
      <c r="BZ419" s="32">
        <f t="shared" si="101"/>
        <v>0</v>
      </c>
      <c r="CA419" s="32">
        <f t="shared" si="102"/>
        <v>0</v>
      </c>
      <c r="CB419" s="32">
        <f t="shared" si="103"/>
        <v>0</v>
      </c>
      <c r="CC419" s="32">
        <f t="shared" si="104"/>
        <v>0</v>
      </c>
      <c r="CD419" s="32">
        <f t="shared" si="105"/>
        <v>0</v>
      </c>
      <c r="CE419" s="32">
        <f t="shared" si="106"/>
        <v>0</v>
      </c>
      <c r="CF419" s="32">
        <f t="shared" si="107"/>
        <v>0</v>
      </c>
      <c r="CG419" s="32">
        <f t="shared" si="108"/>
        <v>0</v>
      </c>
      <c r="CH419" s="32">
        <f t="shared" si="109"/>
        <v>0</v>
      </c>
      <c r="CI419" s="32">
        <f t="shared" si="110"/>
        <v>0</v>
      </c>
      <c r="CJ419" s="32">
        <f t="shared" si="111"/>
        <v>0</v>
      </c>
    </row>
    <row r="420" spans="73:88">
      <c r="BU420" s="32">
        <f t="shared" si="96"/>
        <v>0</v>
      </c>
      <c r="BV420" s="32">
        <f t="shared" si="97"/>
        <v>0</v>
      </c>
      <c r="BW420" s="32">
        <f t="shared" si="98"/>
        <v>0</v>
      </c>
      <c r="BX420" s="32">
        <f t="shared" si="99"/>
        <v>0</v>
      </c>
      <c r="BY420" s="32">
        <f t="shared" si="100"/>
        <v>0</v>
      </c>
      <c r="BZ420" s="32">
        <f t="shared" si="101"/>
        <v>0</v>
      </c>
      <c r="CA420" s="32">
        <f t="shared" si="102"/>
        <v>0</v>
      </c>
      <c r="CB420" s="32">
        <f t="shared" si="103"/>
        <v>0</v>
      </c>
      <c r="CC420" s="32">
        <f t="shared" si="104"/>
        <v>0</v>
      </c>
      <c r="CD420" s="32">
        <f t="shared" si="105"/>
        <v>0</v>
      </c>
      <c r="CE420" s="32">
        <f t="shared" si="106"/>
        <v>0</v>
      </c>
      <c r="CF420" s="32">
        <f t="shared" si="107"/>
        <v>0</v>
      </c>
      <c r="CG420" s="32">
        <f t="shared" si="108"/>
        <v>0</v>
      </c>
      <c r="CH420" s="32">
        <f t="shared" si="109"/>
        <v>0</v>
      </c>
      <c r="CI420" s="32">
        <f t="shared" si="110"/>
        <v>0</v>
      </c>
      <c r="CJ420" s="32">
        <f t="shared" si="111"/>
        <v>0</v>
      </c>
    </row>
    <row r="421" spans="73:88">
      <c r="BU421" s="32">
        <f t="shared" si="96"/>
        <v>0</v>
      </c>
      <c r="BV421" s="32">
        <f t="shared" si="97"/>
        <v>0</v>
      </c>
      <c r="BW421" s="32">
        <f t="shared" si="98"/>
        <v>0</v>
      </c>
      <c r="BX421" s="32">
        <f t="shared" si="99"/>
        <v>0</v>
      </c>
      <c r="BY421" s="32">
        <f t="shared" si="100"/>
        <v>0</v>
      </c>
      <c r="BZ421" s="32">
        <f t="shared" si="101"/>
        <v>0</v>
      </c>
      <c r="CA421" s="32">
        <f t="shared" si="102"/>
        <v>0</v>
      </c>
      <c r="CB421" s="32">
        <f t="shared" si="103"/>
        <v>0</v>
      </c>
      <c r="CC421" s="32">
        <f t="shared" si="104"/>
        <v>0</v>
      </c>
      <c r="CD421" s="32">
        <f t="shared" si="105"/>
        <v>0</v>
      </c>
      <c r="CE421" s="32">
        <f t="shared" si="106"/>
        <v>0</v>
      </c>
      <c r="CF421" s="32">
        <f t="shared" si="107"/>
        <v>0</v>
      </c>
      <c r="CG421" s="32">
        <f t="shared" si="108"/>
        <v>0</v>
      </c>
      <c r="CH421" s="32">
        <f t="shared" si="109"/>
        <v>0</v>
      </c>
      <c r="CI421" s="32">
        <f t="shared" si="110"/>
        <v>0</v>
      </c>
      <c r="CJ421" s="32">
        <f t="shared" si="111"/>
        <v>0</v>
      </c>
    </row>
    <row r="422" spans="73:88">
      <c r="BU422" s="32">
        <f t="shared" si="96"/>
        <v>0</v>
      </c>
      <c r="BV422" s="32">
        <f t="shared" si="97"/>
        <v>0</v>
      </c>
      <c r="BW422" s="32">
        <f t="shared" si="98"/>
        <v>0</v>
      </c>
      <c r="BX422" s="32">
        <f t="shared" si="99"/>
        <v>0</v>
      </c>
      <c r="BY422" s="32">
        <f t="shared" si="100"/>
        <v>0</v>
      </c>
      <c r="BZ422" s="32">
        <f t="shared" si="101"/>
        <v>0</v>
      </c>
      <c r="CA422" s="32">
        <f t="shared" si="102"/>
        <v>0</v>
      </c>
      <c r="CB422" s="32">
        <f t="shared" si="103"/>
        <v>0</v>
      </c>
      <c r="CC422" s="32">
        <f t="shared" si="104"/>
        <v>0</v>
      </c>
      <c r="CD422" s="32">
        <f t="shared" si="105"/>
        <v>0</v>
      </c>
      <c r="CE422" s="32">
        <f t="shared" si="106"/>
        <v>0</v>
      </c>
      <c r="CF422" s="32">
        <f t="shared" si="107"/>
        <v>0</v>
      </c>
      <c r="CG422" s="32">
        <f t="shared" si="108"/>
        <v>0</v>
      </c>
      <c r="CH422" s="32">
        <f t="shared" si="109"/>
        <v>0</v>
      </c>
      <c r="CI422" s="32">
        <f t="shared" si="110"/>
        <v>0</v>
      </c>
      <c r="CJ422" s="32">
        <f t="shared" si="111"/>
        <v>0</v>
      </c>
    </row>
    <row r="423" spans="73:88">
      <c r="BU423" s="32">
        <f t="shared" si="96"/>
        <v>0</v>
      </c>
      <c r="BV423" s="32">
        <f t="shared" si="97"/>
        <v>0</v>
      </c>
      <c r="BW423" s="32">
        <f t="shared" si="98"/>
        <v>0</v>
      </c>
      <c r="BX423" s="32">
        <f t="shared" si="99"/>
        <v>0</v>
      </c>
      <c r="BY423" s="32">
        <f t="shared" si="100"/>
        <v>0</v>
      </c>
      <c r="BZ423" s="32">
        <f t="shared" si="101"/>
        <v>0</v>
      </c>
      <c r="CA423" s="32">
        <f t="shared" si="102"/>
        <v>0</v>
      </c>
      <c r="CB423" s="32">
        <f t="shared" si="103"/>
        <v>0</v>
      </c>
      <c r="CC423" s="32">
        <f t="shared" si="104"/>
        <v>0</v>
      </c>
      <c r="CD423" s="32">
        <f t="shared" si="105"/>
        <v>0</v>
      </c>
      <c r="CE423" s="32">
        <f t="shared" si="106"/>
        <v>0</v>
      </c>
      <c r="CF423" s="32">
        <f t="shared" si="107"/>
        <v>0</v>
      </c>
      <c r="CG423" s="32">
        <f t="shared" si="108"/>
        <v>0</v>
      </c>
      <c r="CH423" s="32">
        <f t="shared" si="109"/>
        <v>0</v>
      </c>
      <c r="CI423" s="32">
        <f t="shared" si="110"/>
        <v>0</v>
      </c>
      <c r="CJ423" s="32">
        <f t="shared" si="111"/>
        <v>0</v>
      </c>
    </row>
    <row r="424" spans="73:88">
      <c r="BU424" s="32">
        <f t="shared" si="96"/>
        <v>0</v>
      </c>
      <c r="BV424" s="32">
        <f t="shared" si="97"/>
        <v>0</v>
      </c>
      <c r="BW424" s="32">
        <f t="shared" si="98"/>
        <v>0</v>
      </c>
      <c r="BX424" s="32">
        <f t="shared" si="99"/>
        <v>0</v>
      </c>
      <c r="BY424" s="32">
        <f t="shared" si="100"/>
        <v>0</v>
      </c>
      <c r="BZ424" s="32">
        <f t="shared" si="101"/>
        <v>0</v>
      </c>
      <c r="CA424" s="32">
        <f t="shared" si="102"/>
        <v>0</v>
      </c>
      <c r="CB424" s="32">
        <f t="shared" si="103"/>
        <v>0</v>
      </c>
      <c r="CC424" s="32">
        <f t="shared" si="104"/>
        <v>0</v>
      </c>
      <c r="CD424" s="32">
        <f t="shared" si="105"/>
        <v>0</v>
      </c>
      <c r="CE424" s="32">
        <f t="shared" si="106"/>
        <v>0</v>
      </c>
      <c r="CF424" s="32">
        <f t="shared" si="107"/>
        <v>0</v>
      </c>
      <c r="CG424" s="32">
        <f t="shared" si="108"/>
        <v>0</v>
      </c>
      <c r="CH424" s="32">
        <f t="shared" si="109"/>
        <v>0</v>
      </c>
      <c r="CI424" s="32">
        <f t="shared" si="110"/>
        <v>0</v>
      </c>
      <c r="CJ424" s="32">
        <f t="shared" si="111"/>
        <v>0</v>
      </c>
    </row>
    <row r="425" spans="73:88">
      <c r="BU425" s="32">
        <f t="shared" si="96"/>
        <v>0</v>
      </c>
      <c r="BV425" s="32">
        <f t="shared" si="97"/>
        <v>0</v>
      </c>
      <c r="BW425" s="32">
        <f t="shared" si="98"/>
        <v>0</v>
      </c>
      <c r="BX425" s="32">
        <f t="shared" si="99"/>
        <v>0</v>
      </c>
      <c r="BY425" s="32">
        <f t="shared" si="100"/>
        <v>0</v>
      </c>
      <c r="BZ425" s="32">
        <f t="shared" si="101"/>
        <v>0</v>
      </c>
      <c r="CA425" s="32">
        <f t="shared" si="102"/>
        <v>0</v>
      </c>
      <c r="CB425" s="32">
        <f t="shared" si="103"/>
        <v>0</v>
      </c>
      <c r="CC425" s="32">
        <f t="shared" si="104"/>
        <v>0</v>
      </c>
      <c r="CD425" s="32">
        <f t="shared" si="105"/>
        <v>0</v>
      </c>
      <c r="CE425" s="32">
        <f t="shared" si="106"/>
        <v>0</v>
      </c>
      <c r="CF425" s="32">
        <f t="shared" si="107"/>
        <v>0</v>
      </c>
      <c r="CG425" s="32">
        <f t="shared" si="108"/>
        <v>0</v>
      </c>
      <c r="CH425" s="32">
        <f t="shared" si="109"/>
        <v>0</v>
      </c>
      <c r="CI425" s="32">
        <f t="shared" si="110"/>
        <v>0</v>
      </c>
      <c r="CJ425" s="32">
        <f t="shared" si="111"/>
        <v>0</v>
      </c>
    </row>
    <row r="426" spans="73:88">
      <c r="BU426" s="32">
        <f t="shared" si="96"/>
        <v>0</v>
      </c>
      <c r="BV426" s="32">
        <f t="shared" si="97"/>
        <v>0</v>
      </c>
      <c r="BW426" s="32">
        <f t="shared" si="98"/>
        <v>0</v>
      </c>
      <c r="BX426" s="32">
        <f t="shared" si="99"/>
        <v>0</v>
      </c>
      <c r="BY426" s="32">
        <f t="shared" si="100"/>
        <v>0</v>
      </c>
      <c r="BZ426" s="32">
        <f t="shared" si="101"/>
        <v>0</v>
      </c>
      <c r="CA426" s="32">
        <f t="shared" si="102"/>
        <v>0</v>
      </c>
      <c r="CB426" s="32">
        <f t="shared" si="103"/>
        <v>0</v>
      </c>
      <c r="CC426" s="32">
        <f t="shared" si="104"/>
        <v>0</v>
      </c>
      <c r="CD426" s="32">
        <f t="shared" si="105"/>
        <v>0</v>
      </c>
      <c r="CE426" s="32">
        <f t="shared" si="106"/>
        <v>0</v>
      </c>
      <c r="CF426" s="32">
        <f t="shared" si="107"/>
        <v>0</v>
      </c>
      <c r="CG426" s="32">
        <f t="shared" si="108"/>
        <v>0</v>
      </c>
      <c r="CH426" s="32">
        <f t="shared" si="109"/>
        <v>0</v>
      </c>
      <c r="CI426" s="32">
        <f t="shared" si="110"/>
        <v>0</v>
      </c>
      <c r="CJ426" s="32">
        <f t="shared" si="111"/>
        <v>0</v>
      </c>
    </row>
    <row r="427" spans="73:88">
      <c r="BU427" s="32">
        <f t="shared" si="96"/>
        <v>0</v>
      </c>
      <c r="BV427" s="32">
        <f t="shared" si="97"/>
        <v>0</v>
      </c>
      <c r="BW427" s="32">
        <f t="shared" si="98"/>
        <v>0</v>
      </c>
      <c r="BX427" s="32">
        <f t="shared" si="99"/>
        <v>0</v>
      </c>
      <c r="BY427" s="32">
        <f t="shared" si="100"/>
        <v>0</v>
      </c>
      <c r="BZ427" s="32">
        <f t="shared" si="101"/>
        <v>0</v>
      </c>
      <c r="CA427" s="32">
        <f t="shared" si="102"/>
        <v>0</v>
      </c>
      <c r="CB427" s="32">
        <f t="shared" si="103"/>
        <v>0</v>
      </c>
      <c r="CC427" s="32">
        <f t="shared" si="104"/>
        <v>0</v>
      </c>
      <c r="CD427" s="32">
        <f t="shared" si="105"/>
        <v>0</v>
      </c>
      <c r="CE427" s="32">
        <f t="shared" si="106"/>
        <v>0</v>
      </c>
      <c r="CF427" s="32">
        <f t="shared" si="107"/>
        <v>0</v>
      </c>
      <c r="CG427" s="32">
        <f t="shared" si="108"/>
        <v>0</v>
      </c>
      <c r="CH427" s="32">
        <f t="shared" si="109"/>
        <v>0</v>
      </c>
      <c r="CI427" s="32">
        <f t="shared" si="110"/>
        <v>0</v>
      </c>
      <c r="CJ427" s="32">
        <f t="shared" si="111"/>
        <v>0</v>
      </c>
    </row>
    <row r="428" spans="73:88">
      <c r="BU428" s="32">
        <f t="shared" si="96"/>
        <v>0</v>
      </c>
      <c r="BV428" s="32">
        <f t="shared" si="97"/>
        <v>0</v>
      </c>
      <c r="BW428" s="32">
        <f t="shared" si="98"/>
        <v>0</v>
      </c>
      <c r="BX428" s="32">
        <f t="shared" si="99"/>
        <v>0</v>
      </c>
      <c r="BY428" s="32">
        <f t="shared" si="100"/>
        <v>0</v>
      </c>
      <c r="BZ428" s="32">
        <f t="shared" si="101"/>
        <v>0</v>
      </c>
      <c r="CA428" s="32">
        <f t="shared" si="102"/>
        <v>0</v>
      </c>
      <c r="CB428" s="32">
        <f t="shared" si="103"/>
        <v>0</v>
      </c>
      <c r="CC428" s="32">
        <f t="shared" si="104"/>
        <v>0</v>
      </c>
      <c r="CD428" s="32">
        <f t="shared" si="105"/>
        <v>0</v>
      </c>
      <c r="CE428" s="32">
        <f t="shared" si="106"/>
        <v>0</v>
      </c>
      <c r="CF428" s="32">
        <f t="shared" si="107"/>
        <v>0</v>
      </c>
      <c r="CG428" s="32">
        <f t="shared" si="108"/>
        <v>0</v>
      </c>
      <c r="CH428" s="32">
        <f t="shared" si="109"/>
        <v>0</v>
      </c>
      <c r="CI428" s="32">
        <f t="shared" si="110"/>
        <v>0</v>
      </c>
      <c r="CJ428" s="32">
        <f t="shared" si="111"/>
        <v>0</v>
      </c>
    </row>
    <row r="429" spans="73:88">
      <c r="BU429" s="32">
        <f t="shared" si="96"/>
        <v>0</v>
      </c>
      <c r="BV429" s="32">
        <f t="shared" si="97"/>
        <v>0</v>
      </c>
      <c r="BW429" s="32">
        <f t="shared" si="98"/>
        <v>0</v>
      </c>
      <c r="BX429" s="32">
        <f t="shared" si="99"/>
        <v>0</v>
      </c>
      <c r="BY429" s="32">
        <f t="shared" si="100"/>
        <v>0</v>
      </c>
      <c r="BZ429" s="32">
        <f t="shared" si="101"/>
        <v>0</v>
      </c>
      <c r="CA429" s="32">
        <f t="shared" si="102"/>
        <v>0</v>
      </c>
      <c r="CB429" s="32">
        <f t="shared" si="103"/>
        <v>0</v>
      </c>
      <c r="CC429" s="32">
        <f t="shared" si="104"/>
        <v>0</v>
      </c>
      <c r="CD429" s="32">
        <f t="shared" si="105"/>
        <v>0</v>
      </c>
      <c r="CE429" s="32">
        <f t="shared" si="106"/>
        <v>0</v>
      </c>
      <c r="CF429" s="32">
        <f t="shared" si="107"/>
        <v>0</v>
      </c>
      <c r="CG429" s="32">
        <f t="shared" si="108"/>
        <v>0</v>
      </c>
      <c r="CH429" s="32">
        <f t="shared" si="109"/>
        <v>0</v>
      </c>
      <c r="CI429" s="32">
        <f t="shared" si="110"/>
        <v>0</v>
      </c>
      <c r="CJ429" s="32">
        <f t="shared" si="111"/>
        <v>0</v>
      </c>
    </row>
    <row r="430" spans="73:88">
      <c r="BU430" s="32">
        <f t="shared" si="96"/>
        <v>0</v>
      </c>
      <c r="BV430" s="32">
        <f t="shared" si="97"/>
        <v>0</v>
      </c>
      <c r="BW430" s="32">
        <f t="shared" si="98"/>
        <v>0</v>
      </c>
      <c r="BX430" s="32">
        <f t="shared" si="99"/>
        <v>0</v>
      </c>
      <c r="BY430" s="32">
        <f t="shared" si="100"/>
        <v>0</v>
      </c>
      <c r="BZ430" s="32">
        <f t="shared" si="101"/>
        <v>0</v>
      </c>
      <c r="CA430" s="32">
        <f t="shared" si="102"/>
        <v>0</v>
      </c>
      <c r="CB430" s="32">
        <f t="shared" si="103"/>
        <v>0</v>
      </c>
      <c r="CC430" s="32">
        <f t="shared" si="104"/>
        <v>0</v>
      </c>
      <c r="CD430" s="32">
        <f t="shared" si="105"/>
        <v>0</v>
      </c>
      <c r="CE430" s="32">
        <f t="shared" si="106"/>
        <v>0</v>
      </c>
      <c r="CF430" s="32">
        <f t="shared" si="107"/>
        <v>0</v>
      </c>
      <c r="CG430" s="32">
        <f t="shared" si="108"/>
        <v>0</v>
      </c>
      <c r="CH430" s="32">
        <f t="shared" si="109"/>
        <v>0</v>
      </c>
      <c r="CI430" s="32">
        <f t="shared" si="110"/>
        <v>0</v>
      </c>
      <c r="CJ430" s="32">
        <f t="shared" si="111"/>
        <v>0</v>
      </c>
    </row>
    <row r="431" spans="73:88">
      <c r="BU431" s="32">
        <f t="shared" si="96"/>
        <v>0</v>
      </c>
      <c r="BV431" s="32">
        <f t="shared" si="97"/>
        <v>0</v>
      </c>
      <c r="BW431" s="32">
        <f t="shared" si="98"/>
        <v>0</v>
      </c>
      <c r="BX431" s="32">
        <f t="shared" si="99"/>
        <v>0</v>
      </c>
      <c r="BY431" s="32">
        <f t="shared" si="100"/>
        <v>0</v>
      </c>
      <c r="BZ431" s="32">
        <f t="shared" si="101"/>
        <v>0</v>
      </c>
      <c r="CA431" s="32">
        <f t="shared" si="102"/>
        <v>0</v>
      </c>
      <c r="CB431" s="32">
        <f t="shared" si="103"/>
        <v>0</v>
      </c>
      <c r="CC431" s="32">
        <f t="shared" si="104"/>
        <v>0</v>
      </c>
      <c r="CD431" s="32">
        <f t="shared" si="105"/>
        <v>0</v>
      </c>
      <c r="CE431" s="32">
        <f t="shared" si="106"/>
        <v>0</v>
      </c>
      <c r="CF431" s="32">
        <f t="shared" si="107"/>
        <v>0</v>
      </c>
      <c r="CG431" s="32">
        <f t="shared" si="108"/>
        <v>0</v>
      </c>
      <c r="CH431" s="32">
        <f t="shared" si="109"/>
        <v>0</v>
      </c>
      <c r="CI431" s="32">
        <f t="shared" si="110"/>
        <v>0</v>
      </c>
      <c r="CJ431" s="32">
        <f t="shared" si="111"/>
        <v>0</v>
      </c>
    </row>
    <row r="432" spans="73:88">
      <c r="BU432" s="32">
        <f t="shared" si="96"/>
        <v>0</v>
      </c>
      <c r="BV432" s="32">
        <f t="shared" si="97"/>
        <v>0</v>
      </c>
      <c r="BW432" s="32">
        <f t="shared" si="98"/>
        <v>0</v>
      </c>
      <c r="BX432" s="32">
        <f t="shared" si="99"/>
        <v>0</v>
      </c>
      <c r="BY432" s="32">
        <f t="shared" si="100"/>
        <v>0</v>
      </c>
      <c r="BZ432" s="32">
        <f t="shared" si="101"/>
        <v>0</v>
      </c>
      <c r="CA432" s="32">
        <f t="shared" si="102"/>
        <v>0</v>
      </c>
      <c r="CB432" s="32">
        <f t="shared" si="103"/>
        <v>0</v>
      </c>
      <c r="CC432" s="32">
        <f t="shared" si="104"/>
        <v>0</v>
      </c>
      <c r="CD432" s="32">
        <f t="shared" si="105"/>
        <v>0</v>
      </c>
      <c r="CE432" s="32">
        <f t="shared" si="106"/>
        <v>0</v>
      </c>
      <c r="CF432" s="32">
        <f t="shared" si="107"/>
        <v>0</v>
      </c>
      <c r="CG432" s="32">
        <f t="shared" si="108"/>
        <v>0</v>
      </c>
      <c r="CH432" s="32">
        <f t="shared" si="109"/>
        <v>0</v>
      </c>
      <c r="CI432" s="32">
        <f t="shared" si="110"/>
        <v>0</v>
      </c>
      <c r="CJ432" s="32">
        <f t="shared" si="111"/>
        <v>0</v>
      </c>
    </row>
    <row r="433" spans="73:88">
      <c r="BU433" s="32">
        <f t="shared" si="96"/>
        <v>0</v>
      </c>
      <c r="BV433" s="32">
        <f t="shared" si="97"/>
        <v>0</v>
      </c>
      <c r="BW433" s="32">
        <f t="shared" si="98"/>
        <v>0</v>
      </c>
      <c r="BX433" s="32">
        <f t="shared" si="99"/>
        <v>0</v>
      </c>
      <c r="BY433" s="32">
        <f t="shared" si="100"/>
        <v>0</v>
      </c>
      <c r="BZ433" s="32">
        <f t="shared" si="101"/>
        <v>0</v>
      </c>
      <c r="CA433" s="32">
        <f t="shared" si="102"/>
        <v>0</v>
      </c>
      <c r="CB433" s="32">
        <f t="shared" si="103"/>
        <v>0</v>
      </c>
      <c r="CC433" s="32">
        <f t="shared" si="104"/>
        <v>0</v>
      </c>
      <c r="CD433" s="32">
        <f t="shared" si="105"/>
        <v>0</v>
      </c>
      <c r="CE433" s="32">
        <f t="shared" si="106"/>
        <v>0</v>
      </c>
      <c r="CF433" s="32">
        <f t="shared" si="107"/>
        <v>0</v>
      </c>
      <c r="CG433" s="32">
        <f t="shared" si="108"/>
        <v>0</v>
      </c>
      <c r="CH433" s="32">
        <f t="shared" si="109"/>
        <v>0</v>
      </c>
      <c r="CI433" s="32">
        <f t="shared" si="110"/>
        <v>0</v>
      </c>
      <c r="CJ433" s="32">
        <f t="shared" si="111"/>
        <v>0</v>
      </c>
    </row>
    <row r="434" spans="73:88">
      <c r="BU434" s="32">
        <f t="shared" si="96"/>
        <v>0</v>
      </c>
      <c r="BV434" s="32">
        <f t="shared" si="97"/>
        <v>0</v>
      </c>
      <c r="BW434" s="32">
        <f t="shared" si="98"/>
        <v>0</v>
      </c>
      <c r="BX434" s="32">
        <f t="shared" si="99"/>
        <v>0</v>
      </c>
      <c r="BY434" s="32">
        <f t="shared" si="100"/>
        <v>0</v>
      </c>
      <c r="BZ434" s="32">
        <f t="shared" si="101"/>
        <v>0</v>
      </c>
      <c r="CA434" s="32">
        <f t="shared" si="102"/>
        <v>0</v>
      </c>
      <c r="CB434" s="32">
        <f t="shared" si="103"/>
        <v>0</v>
      </c>
      <c r="CC434" s="32">
        <f t="shared" si="104"/>
        <v>0</v>
      </c>
      <c r="CD434" s="32">
        <f t="shared" si="105"/>
        <v>0</v>
      </c>
      <c r="CE434" s="32">
        <f t="shared" si="106"/>
        <v>0</v>
      </c>
      <c r="CF434" s="32">
        <f t="shared" si="107"/>
        <v>0</v>
      </c>
      <c r="CG434" s="32">
        <f t="shared" si="108"/>
        <v>0</v>
      </c>
      <c r="CH434" s="32">
        <f t="shared" si="109"/>
        <v>0</v>
      </c>
      <c r="CI434" s="32">
        <f t="shared" si="110"/>
        <v>0</v>
      </c>
      <c r="CJ434" s="32">
        <f t="shared" si="111"/>
        <v>0</v>
      </c>
    </row>
    <row r="435" spans="73:88">
      <c r="BU435" s="32">
        <f t="shared" si="96"/>
        <v>0</v>
      </c>
      <c r="BV435" s="32">
        <f t="shared" si="97"/>
        <v>0</v>
      </c>
      <c r="BW435" s="32">
        <f t="shared" si="98"/>
        <v>0</v>
      </c>
      <c r="BX435" s="32">
        <f t="shared" si="99"/>
        <v>0</v>
      </c>
      <c r="BY435" s="32">
        <f t="shared" si="100"/>
        <v>0</v>
      </c>
      <c r="BZ435" s="32">
        <f t="shared" si="101"/>
        <v>0</v>
      </c>
      <c r="CA435" s="32">
        <f t="shared" si="102"/>
        <v>0</v>
      </c>
      <c r="CB435" s="32">
        <f t="shared" si="103"/>
        <v>0</v>
      </c>
      <c r="CC435" s="32">
        <f t="shared" si="104"/>
        <v>0</v>
      </c>
      <c r="CD435" s="32">
        <f t="shared" si="105"/>
        <v>0</v>
      </c>
      <c r="CE435" s="32">
        <f t="shared" si="106"/>
        <v>0</v>
      </c>
      <c r="CF435" s="32">
        <f t="shared" si="107"/>
        <v>0</v>
      </c>
      <c r="CG435" s="32">
        <f t="shared" si="108"/>
        <v>0</v>
      </c>
      <c r="CH435" s="32">
        <f t="shared" si="109"/>
        <v>0</v>
      </c>
      <c r="CI435" s="32">
        <f t="shared" si="110"/>
        <v>0</v>
      </c>
      <c r="CJ435" s="32">
        <f t="shared" si="111"/>
        <v>0</v>
      </c>
    </row>
    <row r="436" spans="73:88">
      <c r="BU436" s="32">
        <f t="shared" si="96"/>
        <v>0</v>
      </c>
      <c r="BV436" s="32">
        <f t="shared" si="97"/>
        <v>0</v>
      </c>
      <c r="BW436" s="32">
        <f t="shared" si="98"/>
        <v>0</v>
      </c>
      <c r="BX436" s="32">
        <f t="shared" si="99"/>
        <v>0</v>
      </c>
      <c r="BY436" s="32">
        <f t="shared" si="100"/>
        <v>0</v>
      </c>
      <c r="BZ436" s="32">
        <f t="shared" si="101"/>
        <v>0</v>
      </c>
      <c r="CA436" s="32">
        <f t="shared" si="102"/>
        <v>0</v>
      </c>
      <c r="CB436" s="32">
        <f t="shared" si="103"/>
        <v>0</v>
      </c>
      <c r="CC436" s="32">
        <f t="shared" si="104"/>
        <v>0</v>
      </c>
      <c r="CD436" s="32">
        <f t="shared" si="105"/>
        <v>0</v>
      </c>
      <c r="CE436" s="32">
        <f t="shared" si="106"/>
        <v>0</v>
      </c>
      <c r="CF436" s="32">
        <f t="shared" si="107"/>
        <v>0</v>
      </c>
      <c r="CG436" s="32">
        <f t="shared" si="108"/>
        <v>0</v>
      </c>
      <c r="CH436" s="32">
        <f t="shared" si="109"/>
        <v>0</v>
      </c>
      <c r="CI436" s="32">
        <f t="shared" si="110"/>
        <v>0</v>
      </c>
      <c r="CJ436" s="32">
        <f t="shared" si="111"/>
        <v>0</v>
      </c>
    </row>
    <row r="437" spans="73:88">
      <c r="BU437" s="32">
        <f t="shared" si="96"/>
        <v>0</v>
      </c>
      <c r="BV437" s="32">
        <f t="shared" si="97"/>
        <v>0</v>
      </c>
      <c r="BW437" s="32">
        <f t="shared" si="98"/>
        <v>0</v>
      </c>
      <c r="BX437" s="32">
        <f t="shared" si="99"/>
        <v>0</v>
      </c>
      <c r="BY437" s="32">
        <f t="shared" si="100"/>
        <v>0</v>
      </c>
      <c r="BZ437" s="32">
        <f t="shared" si="101"/>
        <v>0</v>
      </c>
      <c r="CA437" s="32">
        <f t="shared" si="102"/>
        <v>0</v>
      </c>
      <c r="CB437" s="32">
        <f t="shared" si="103"/>
        <v>0</v>
      </c>
      <c r="CC437" s="32">
        <f t="shared" si="104"/>
        <v>0</v>
      </c>
      <c r="CD437" s="32">
        <f t="shared" si="105"/>
        <v>0</v>
      </c>
      <c r="CE437" s="32">
        <f t="shared" si="106"/>
        <v>0</v>
      </c>
      <c r="CF437" s="32">
        <f t="shared" si="107"/>
        <v>0</v>
      </c>
      <c r="CG437" s="32">
        <f t="shared" si="108"/>
        <v>0</v>
      </c>
      <c r="CH437" s="32">
        <f t="shared" si="109"/>
        <v>0</v>
      </c>
      <c r="CI437" s="32">
        <f t="shared" si="110"/>
        <v>0</v>
      </c>
      <c r="CJ437" s="32">
        <f t="shared" si="111"/>
        <v>0</v>
      </c>
    </row>
    <row r="438" spans="73:88">
      <c r="BU438" s="32">
        <f t="shared" si="96"/>
        <v>0</v>
      </c>
      <c r="BV438" s="32">
        <f t="shared" si="97"/>
        <v>0</v>
      </c>
      <c r="BW438" s="32">
        <f t="shared" si="98"/>
        <v>0</v>
      </c>
      <c r="BX438" s="32">
        <f t="shared" si="99"/>
        <v>0</v>
      </c>
      <c r="BY438" s="32">
        <f t="shared" si="100"/>
        <v>0</v>
      </c>
      <c r="BZ438" s="32">
        <f t="shared" si="101"/>
        <v>0</v>
      </c>
      <c r="CA438" s="32">
        <f t="shared" si="102"/>
        <v>0</v>
      </c>
      <c r="CB438" s="32">
        <f t="shared" si="103"/>
        <v>0</v>
      </c>
      <c r="CC438" s="32">
        <f t="shared" si="104"/>
        <v>0</v>
      </c>
      <c r="CD438" s="32">
        <f t="shared" si="105"/>
        <v>0</v>
      </c>
      <c r="CE438" s="32">
        <f t="shared" si="106"/>
        <v>0</v>
      </c>
      <c r="CF438" s="32">
        <f t="shared" si="107"/>
        <v>0</v>
      </c>
      <c r="CG438" s="32">
        <f t="shared" si="108"/>
        <v>0</v>
      </c>
      <c r="CH438" s="32">
        <f t="shared" si="109"/>
        <v>0</v>
      </c>
      <c r="CI438" s="32">
        <f t="shared" si="110"/>
        <v>0</v>
      </c>
      <c r="CJ438" s="32">
        <f t="shared" si="111"/>
        <v>0</v>
      </c>
    </row>
    <row r="439" spans="73:88">
      <c r="BU439" s="32">
        <f t="shared" si="96"/>
        <v>0</v>
      </c>
      <c r="BV439" s="32">
        <f t="shared" si="97"/>
        <v>0</v>
      </c>
      <c r="BW439" s="32">
        <f t="shared" si="98"/>
        <v>0</v>
      </c>
      <c r="BX439" s="32">
        <f t="shared" si="99"/>
        <v>0</v>
      </c>
      <c r="BY439" s="32">
        <f t="shared" si="100"/>
        <v>0</v>
      </c>
      <c r="BZ439" s="32">
        <f t="shared" si="101"/>
        <v>0</v>
      </c>
      <c r="CA439" s="32">
        <f t="shared" si="102"/>
        <v>0</v>
      </c>
      <c r="CB439" s="32">
        <f t="shared" si="103"/>
        <v>0</v>
      </c>
      <c r="CC439" s="32">
        <f t="shared" si="104"/>
        <v>0</v>
      </c>
      <c r="CD439" s="32">
        <f t="shared" si="105"/>
        <v>0</v>
      </c>
      <c r="CE439" s="32">
        <f t="shared" si="106"/>
        <v>0</v>
      </c>
      <c r="CF439" s="32">
        <f t="shared" si="107"/>
        <v>0</v>
      </c>
      <c r="CG439" s="32">
        <f t="shared" si="108"/>
        <v>0</v>
      </c>
      <c r="CH439" s="32">
        <f t="shared" si="109"/>
        <v>0</v>
      </c>
      <c r="CI439" s="32">
        <f t="shared" si="110"/>
        <v>0</v>
      </c>
      <c r="CJ439" s="32">
        <f t="shared" si="111"/>
        <v>0</v>
      </c>
    </row>
    <row r="440" spans="73:88">
      <c r="BU440" s="32">
        <f t="shared" si="96"/>
        <v>0</v>
      </c>
      <c r="BV440" s="32">
        <f t="shared" si="97"/>
        <v>0</v>
      </c>
      <c r="BW440" s="32">
        <f t="shared" si="98"/>
        <v>0</v>
      </c>
      <c r="BX440" s="32">
        <f t="shared" si="99"/>
        <v>0</v>
      </c>
      <c r="BY440" s="32">
        <f t="shared" si="100"/>
        <v>0</v>
      </c>
      <c r="BZ440" s="32">
        <f t="shared" si="101"/>
        <v>0</v>
      </c>
      <c r="CA440" s="32">
        <f t="shared" si="102"/>
        <v>0</v>
      </c>
      <c r="CB440" s="32">
        <f t="shared" si="103"/>
        <v>0</v>
      </c>
      <c r="CC440" s="32">
        <f t="shared" si="104"/>
        <v>0</v>
      </c>
      <c r="CD440" s="32">
        <f t="shared" si="105"/>
        <v>0</v>
      </c>
      <c r="CE440" s="32">
        <f t="shared" si="106"/>
        <v>0</v>
      </c>
      <c r="CF440" s="32">
        <f t="shared" si="107"/>
        <v>0</v>
      </c>
      <c r="CG440" s="32">
        <f t="shared" si="108"/>
        <v>0</v>
      </c>
      <c r="CH440" s="32">
        <f t="shared" si="109"/>
        <v>0</v>
      </c>
      <c r="CI440" s="32">
        <f t="shared" si="110"/>
        <v>0</v>
      </c>
      <c r="CJ440" s="32">
        <f t="shared" si="111"/>
        <v>0</v>
      </c>
    </row>
    <row r="441" spans="73:88">
      <c r="BU441" s="32">
        <f t="shared" si="96"/>
        <v>0</v>
      </c>
      <c r="BV441" s="32">
        <f t="shared" si="97"/>
        <v>0</v>
      </c>
      <c r="BW441" s="32">
        <f t="shared" si="98"/>
        <v>0</v>
      </c>
      <c r="BX441" s="32">
        <f t="shared" si="99"/>
        <v>0</v>
      </c>
      <c r="BY441" s="32">
        <f t="shared" si="100"/>
        <v>0</v>
      </c>
      <c r="BZ441" s="32">
        <f t="shared" si="101"/>
        <v>0</v>
      </c>
      <c r="CA441" s="32">
        <f t="shared" si="102"/>
        <v>0</v>
      </c>
      <c r="CB441" s="32">
        <f t="shared" si="103"/>
        <v>0</v>
      </c>
      <c r="CC441" s="32">
        <f t="shared" si="104"/>
        <v>0</v>
      </c>
      <c r="CD441" s="32">
        <f t="shared" si="105"/>
        <v>0</v>
      </c>
      <c r="CE441" s="32">
        <f t="shared" si="106"/>
        <v>0</v>
      </c>
      <c r="CF441" s="32">
        <f t="shared" si="107"/>
        <v>0</v>
      </c>
      <c r="CG441" s="32">
        <f t="shared" si="108"/>
        <v>0</v>
      </c>
      <c r="CH441" s="32">
        <f t="shared" si="109"/>
        <v>0</v>
      </c>
      <c r="CI441" s="32">
        <f t="shared" si="110"/>
        <v>0</v>
      </c>
      <c r="CJ441" s="32">
        <f t="shared" si="111"/>
        <v>0</v>
      </c>
    </row>
    <row r="442" spans="73:88">
      <c r="BU442" s="32">
        <f t="shared" si="96"/>
        <v>0</v>
      </c>
      <c r="BV442" s="32">
        <f t="shared" si="97"/>
        <v>0</v>
      </c>
      <c r="BW442" s="32">
        <f t="shared" si="98"/>
        <v>0</v>
      </c>
      <c r="BX442" s="32">
        <f t="shared" si="99"/>
        <v>0</v>
      </c>
      <c r="BY442" s="32">
        <f t="shared" si="100"/>
        <v>0</v>
      </c>
      <c r="BZ442" s="32">
        <f t="shared" si="101"/>
        <v>0</v>
      </c>
      <c r="CA442" s="32">
        <f t="shared" si="102"/>
        <v>0</v>
      </c>
      <c r="CB442" s="32">
        <f t="shared" si="103"/>
        <v>0</v>
      </c>
      <c r="CC442" s="32">
        <f t="shared" si="104"/>
        <v>0</v>
      </c>
      <c r="CD442" s="32">
        <f t="shared" si="105"/>
        <v>0</v>
      </c>
      <c r="CE442" s="32">
        <f t="shared" si="106"/>
        <v>0</v>
      </c>
      <c r="CF442" s="32">
        <f t="shared" si="107"/>
        <v>0</v>
      </c>
      <c r="CG442" s="32">
        <f t="shared" si="108"/>
        <v>0</v>
      </c>
      <c r="CH442" s="32">
        <f t="shared" si="109"/>
        <v>0</v>
      </c>
      <c r="CI442" s="32">
        <f t="shared" si="110"/>
        <v>0</v>
      </c>
      <c r="CJ442" s="32">
        <f t="shared" si="111"/>
        <v>0</v>
      </c>
    </row>
    <row r="443" spans="73:88">
      <c r="BU443" s="32">
        <f t="shared" si="96"/>
        <v>0</v>
      </c>
      <c r="BV443" s="32">
        <f t="shared" si="97"/>
        <v>0</v>
      </c>
      <c r="BW443" s="32">
        <f t="shared" si="98"/>
        <v>0</v>
      </c>
      <c r="BX443" s="32">
        <f t="shared" si="99"/>
        <v>0</v>
      </c>
      <c r="BY443" s="32">
        <f t="shared" si="100"/>
        <v>0</v>
      </c>
      <c r="BZ443" s="32">
        <f t="shared" si="101"/>
        <v>0</v>
      </c>
      <c r="CA443" s="32">
        <f t="shared" si="102"/>
        <v>0</v>
      </c>
      <c r="CB443" s="32">
        <f t="shared" si="103"/>
        <v>0</v>
      </c>
      <c r="CC443" s="32">
        <f t="shared" si="104"/>
        <v>0</v>
      </c>
      <c r="CD443" s="32">
        <f t="shared" si="105"/>
        <v>0</v>
      </c>
      <c r="CE443" s="32">
        <f t="shared" si="106"/>
        <v>0</v>
      </c>
      <c r="CF443" s="32">
        <f t="shared" si="107"/>
        <v>0</v>
      </c>
      <c r="CG443" s="32">
        <f t="shared" si="108"/>
        <v>0</v>
      </c>
      <c r="CH443" s="32">
        <f t="shared" si="109"/>
        <v>0</v>
      </c>
      <c r="CI443" s="32">
        <f t="shared" si="110"/>
        <v>0</v>
      </c>
      <c r="CJ443" s="32">
        <f t="shared" si="111"/>
        <v>0</v>
      </c>
    </row>
    <row r="444" spans="73:88">
      <c r="BU444" s="32">
        <f t="shared" si="96"/>
        <v>0</v>
      </c>
      <c r="BV444" s="32">
        <f t="shared" si="97"/>
        <v>0</v>
      </c>
      <c r="BW444" s="32">
        <f t="shared" si="98"/>
        <v>0</v>
      </c>
      <c r="BX444" s="32">
        <f t="shared" si="99"/>
        <v>0</v>
      </c>
      <c r="BY444" s="32">
        <f t="shared" si="100"/>
        <v>0</v>
      </c>
      <c r="BZ444" s="32">
        <f t="shared" si="101"/>
        <v>0</v>
      </c>
      <c r="CA444" s="32">
        <f t="shared" si="102"/>
        <v>0</v>
      </c>
      <c r="CB444" s="32">
        <f t="shared" si="103"/>
        <v>0</v>
      </c>
      <c r="CC444" s="32">
        <f t="shared" si="104"/>
        <v>0</v>
      </c>
      <c r="CD444" s="32">
        <f t="shared" si="105"/>
        <v>0</v>
      </c>
      <c r="CE444" s="32">
        <f t="shared" si="106"/>
        <v>0</v>
      </c>
      <c r="CF444" s="32">
        <f t="shared" si="107"/>
        <v>0</v>
      </c>
      <c r="CG444" s="32">
        <f t="shared" si="108"/>
        <v>0</v>
      </c>
      <c r="CH444" s="32">
        <f t="shared" si="109"/>
        <v>0</v>
      </c>
      <c r="CI444" s="32">
        <f t="shared" si="110"/>
        <v>0</v>
      </c>
      <c r="CJ444" s="32">
        <f t="shared" si="111"/>
        <v>0</v>
      </c>
    </row>
    <row r="445" spans="73:88">
      <c r="BU445" s="32">
        <f t="shared" si="96"/>
        <v>0</v>
      </c>
      <c r="BV445" s="32">
        <f t="shared" si="97"/>
        <v>0</v>
      </c>
      <c r="BW445" s="32">
        <f t="shared" si="98"/>
        <v>0</v>
      </c>
      <c r="BX445" s="32">
        <f t="shared" si="99"/>
        <v>0</v>
      </c>
      <c r="BY445" s="32">
        <f t="shared" si="100"/>
        <v>0</v>
      </c>
      <c r="BZ445" s="32">
        <f t="shared" si="101"/>
        <v>0</v>
      </c>
      <c r="CA445" s="32">
        <f t="shared" si="102"/>
        <v>0</v>
      </c>
      <c r="CB445" s="32">
        <f t="shared" si="103"/>
        <v>0</v>
      </c>
      <c r="CC445" s="32">
        <f t="shared" si="104"/>
        <v>0</v>
      </c>
      <c r="CD445" s="32">
        <f t="shared" si="105"/>
        <v>0</v>
      </c>
      <c r="CE445" s="32">
        <f t="shared" si="106"/>
        <v>0</v>
      </c>
      <c r="CF445" s="32">
        <f t="shared" si="107"/>
        <v>0</v>
      </c>
      <c r="CG445" s="32">
        <f t="shared" si="108"/>
        <v>0</v>
      </c>
      <c r="CH445" s="32">
        <f t="shared" si="109"/>
        <v>0</v>
      </c>
      <c r="CI445" s="32">
        <f t="shared" si="110"/>
        <v>0</v>
      </c>
      <c r="CJ445" s="32">
        <f t="shared" si="111"/>
        <v>0</v>
      </c>
    </row>
    <row r="446" spans="73:88">
      <c r="BU446" s="32">
        <f t="shared" si="96"/>
        <v>0</v>
      </c>
      <c r="BV446" s="32">
        <f t="shared" si="97"/>
        <v>0</v>
      </c>
      <c r="BW446" s="32">
        <f t="shared" si="98"/>
        <v>0</v>
      </c>
      <c r="BX446" s="32">
        <f t="shared" si="99"/>
        <v>0</v>
      </c>
      <c r="BY446" s="32">
        <f t="shared" si="100"/>
        <v>0</v>
      </c>
      <c r="BZ446" s="32">
        <f t="shared" si="101"/>
        <v>0</v>
      </c>
      <c r="CA446" s="32">
        <f t="shared" si="102"/>
        <v>0</v>
      </c>
      <c r="CB446" s="32">
        <f t="shared" si="103"/>
        <v>0</v>
      </c>
      <c r="CC446" s="32">
        <f t="shared" si="104"/>
        <v>0</v>
      </c>
      <c r="CD446" s="32">
        <f t="shared" si="105"/>
        <v>0</v>
      </c>
      <c r="CE446" s="32">
        <f t="shared" si="106"/>
        <v>0</v>
      </c>
      <c r="CF446" s="32">
        <f t="shared" si="107"/>
        <v>0</v>
      </c>
      <c r="CG446" s="32">
        <f t="shared" si="108"/>
        <v>0</v>
      </c>
      <c r="CH446" s="32">
        <f t="shared" si="109"/>
        <v>0</v>
      </c>
      <c r="CI446" s="32">
        <f t="shared" si="110"/>
        <v>0</v>
      </c>
      <c r="CJ446" s="32">
        <f t="shared" si="111"/>
        <v>0</v>
      </c>
    </row>
    <row r="447" spans="73:88">
      <c r="BU447" s="32">
        <f t="shared" ref="BU447:BU510" si="112">IF(OR(ISNUMBER(SEARCH("hydroxymelatonin", $A448)), ISNUMBER(SEARCH("hydroxymelatonin", $C448))),1,0)</f>
        <v>0</v>
      </c>
      <c r="BV447" s="32">
        <f t="shared" ref="BV447:BV510" si="113">IF(OR(ISNUMBER(SEARCH("3-OHM", $A448)),ISNUMBER(SEARCH("3-OHM", $C448)),ISNUMBER(SEARCH("3-hydroxymelatonin", $A448)), ISNUMBER(SEARCH("3-hydroxymelatonin", $C448))),1,0)</f>
        <v>0</v>
      </c>
      <c r="BW447" s="32">
        <f t="shared" ref="BW447:BW510" si="114">IF(OR(ISNUMBER(SEARCH("2-OHM", $A448)),ISNUMBER(SEARCH("2-OHM", $C448)),ISNUMBER(SEARCH("2-hydroxymelatonin", $A448)), ISNUMBER(SEARCH("2-hydroxymelatonin", $C448))),1,0)</f>
        <v>0</v>
      </c>
      <c r="BX447" s="32">
        <f t="shared" ref="BX447:BX510" si="115">IF(OR(ISNUMBER(SEARCH("6-OHM", $A448)),ISNUMBER(SEARCH("6-OHM", $C448)),ISNUMBER(SEARCH("6-hydroxymelatonin", $A448)), ISNUMBER(SEARCH("6-hydroxymelatonin", $C448))),1,0)</f>
        <v>0</v>
      </c>
      <c r="BY447" s="32">
        <f t="shared" ref="BY447:BY510" si="116">IF(OR(ISNUMBER(SEARCH("4-OHM", $A448)),ISNUMBER(SEARCH("4-OHM", $C448)),ISNUMBER(SEARCH("4-hydroxymelatonin", $A448)), ISNUMBER(SEARCH("4-hydroxymelatonin", $C448))),1,0)</f>
        <v>0</v>
      </c>
      <c r="BZ447" s="32">
        <f t="shared" ref="BZ447:BZ510" si="117">IF(OR(ISNUMBER(SEARCH("cyclic hydroxymelatonin", $A448)),ISNUMBER(SEARCH("cyclic hydroxmelatonin", $C448)),ISNUMBER(SEARCH("cyclic 3-hydroxymelatonin", $A448)), ISNUMBER(SEARCH("cyclic 3-hydroxymelatonin", $C448))),1,0)</f>
        <v>0</v>
      </c>
      <c r="CA447" s="32">
        <f t="shared" ref="CA447:CA510" si="118">IF(OR(ISNUMBER(SEARCH("melatonin glucoronate", $A448)), ISNUMBER(SEARCH("melatonin glucoronate", $C448))),1,0)</f>
        <v>0</v>
      </c>
      <c r="CB447" s="32">
        <f t="shared" ref="CB447:CB510" si="119">IF(OR(ISNUMBER(SEARCH("AMIO", $A448)),ISNUMBER(SEARCH("AMIO", $C448)), ISNUMBER(SEARCH("2-acetamidoethyl-5methoxyindolin-2-one", $A448)), ISNUMBER(SEARCH("2-acetamidoethyl-5methoxyindolin-2-one", $C448))),1,0)</f>
        <v>0</v>
      </c>
      <c r="CC447" s="32">
        <f t="shared" ref="CC447:CC510" si="120">IF(OR(ISNUMBER(SEARCH("AMK", $A448)),ISNUMBER(SEARCH("AMK", $C448)), ISNUMBER(SEARCH("N-acetyl-5-methoxykynuramine", $A448)), ISNUMBER(SEARCH("N-acetyl-5-methoxykynuramine", $C448))),1,0)</f>
        <v>0</v>
      </c>
      <c r="CD447" s="32">
        <f t="shared" ref="CD447:CD510" si="121">IF(OR(ISNUMBER(SEARCH("AFMK", $A448)),ISNUMBER(SEARCH("AFMK", $C448)), ISNUMBER(SEARCH("N1-acetyl-N2-formyl-5-methoxykynuramine", $A448)), ISNUMBER(SEARCH("N1-acetyl-N2-formyl-5-methoxykynuramine", $C448))),1,0)</f>
        <v>0</v>
      </c>
      <c r="CE447" s="32">
        <f t="shared" ref="CE447:CE510" si="122">IF(OR(ISNUMBER(SEARCH("2,3-dihydroxymelatonin", $A448)), ISNUMBER(SEARCH("2,3-dihydroxymelatonin", $C448))),1,0)</f>
        <v>0</v>
      </c>
      <c r="CF447" s="32">
        <f t="shared" ref="CF447:CF510" si="123">IF(OR(ISNUMBER(SEARCH("5-MIAA", $A448)),ISNUMBER(SEARCH("5-MIAA", $C448)), ISNUMBER(SEARCH("5-methoxyindole-3-acetic acid", $A448)), ISNUMBER(SEARCH("5-methoxyindole-3-acetic acid", $C448))),1,0)</f>
        <v>0</v>
      </c>
      <c r="CG447" s="32">
        <f t="shared" ref="CG447:CG510" si="124">IF(OR(ISNUMBER(SEARCH("5-ML", $A448)),ISNUMBER(SEARCH("5-ML", $C448)), ISNUMBER(SEARCH("5-methoxytryptophol", $A448)), ISNUMBER(SEARCH("5-methoxytryptophol", $C448))),1,0)</f>
        <v>0</v>
      </c>
      <c r="CH447" s="32">
        <f t="shared" ref="CH447:CH510" si="125">IF(OR(ISNUMBER(SEARCH("5-MT", $A448)),ISNUMBER(SEARCH("5-MT", $C448)), ISNUMBER(SEARCH("5-methoxytryptamine", $A448)), ISNUMBER(SEARCH("2-acetamidoethyl-5methoxyindolin-2-one", $C448))),1,0)</f>
        <v>0</v>
      </c>
      <c r="CI447" s="32">
        <f t="shared" ref="CI447:CI510" si="126">IF(OR(ISNUMBER(SEARCH("5-methoxy-1H-indole-3-carbaldehyde", $A448)), ISNUMBER(SEARCH("5-methoxy-1H-indole-3-carbaldehyde", $C448))),1,0)</f>
        <v>0</v>
      </c>
      <c r="CJ447" s="32">
        <f t="shared" ref="CJ447:CJ510" si="127">IF(OR(ISNUMBER(SEARCH("conjugate", $A448)), ISNUMBER(SEARCH("conjugate", $C448))),1,0)</f>
        <v>0</v>
      </c>
    </row>
    <row r="448" spans="73:88">
      <c r="BU448" s="32">
        <f t="shared" si="112"/>
        <v>0</v>
      </c>
      <c r="BV448" s="32">
        <f t="shared" si="113"/>
        <v>0</v>
      </c>
      <c r="BW448" s="32">
        <f t="shared" si="114"/>
        <v>0</v>
      </c>
      <c r="BX448" s="32">
        <f t="shared" si="115"/>
        <v>0</v>
      </c>
      <c r="BY448" s="32">
        <f t="shared" si="116"/>
        <v>0</v>
      </c>
      <c r="BZ448" s="32">
        <f t="shared" si="117"/>
        <v>0</v>
      </c>
      <c r="CA448" s="32">
        <f t="shared" si="118"/>
        <v>0</v>
      </c>
      <c r="CB448" s="32">
        <f t="shared" si="119"/>
        <v>0</v>
      </c>
      <c r="CC448" s="32">
        <f t="shared" si="120"/>
        <v>0</v>
      </c>
      <c r="CD448" s="32">
        <f t="shared" si="121"/>
        <v>0</v>
      </c>
      <c r="CE448" s="32">
        <f t="shared" si="122"/>
        <v>0</v>
      </c>
      <c r="CF448" s="32">
        <f t="shared" si="123"/>
        <v>0</v>
      </c>
      <c r="CG448" s="32">
        <f t="shared" si="124"/>
        <v>0</v>
      </c>
      <c r="CH448" s="32">
        <f t="shared" si="125"/>
        <v>0</v>
      </c>
      <c r="CI448" s="32">
        <f t="shared" si="126"/>
        <v>0</v>
      </c>
      <c r="CJ448" s="32">
        <f t="shared" si="127"/>
        <v>0</v>
      </c>
    </row>
    <row r="449" spans="73:88">
      <c r="BU449" s="32">
        <f t="shared" si="112"/>
        <v>0</v>
      </c>
      <c r="BV449" s="32">
        <f t="shared" si="113"/>
        <v>0</v>
      </c>
      <c r="BW449" s="32">
        <f t="shared" si="114"/>
        <v>0</v>
      </c>
      <c r="BX449" s="32">
        <f t="shared" si="115"/>
        <v>0</v>
      </c>
      <c r="BY449" s="32">
        <f t="shared" si="116"/>
        <v>0</v>
      </c>
      <c r="BZ449" s="32">
        <f t="shared" si="117"/>
        <v>0</v>
      </c>
      <c r="CA449" s="32">
        <f t="shared" si="118"/>
        <v>0</v>
      </c>
      <c r="CB449" s="32">
        <f t="shared" si="119"/>
        <v>0</v>
      </c>
      <c r="CC449" s="32">
        <f t="shared" si="120"/>
        <v>0</v>
      </c>
      <c r="CD449" s="32">
        <f t="shared" si="121"/>
        <v>0</v>
      </c>
      <c r="CE449" s="32">
        <f t="shared" si="122"/>
        <v>0</v>
      </c>
      <c r="CF449" s="32">
        <f t="shared" si="123"/>
        <v>0</v>
      </c>
      <c r="CG449" s="32">
        <f t="shared" si="124"/>
        <v>0</v>
      </c>
      <c r="CH449" s="32">
        <f t="shared" si="125"/>
        <v>0</v>
      </c>
      <c r="CI449" s="32">
        <f t="shared" si="126"/>
        <v>0</v>
      </c>
      <c r="CJ449" s="32">
        <f t="shared" si="127"/>
        <v>0</v>
      </c>
    </row>
    <row r="450" spans="73:88">
      <c r="BU450" s="32">
        <f t="shared" si="112"/>
        <v>0</v>
      </c>
      <c r="BV450" s="32">
        <f t="shared" si="113"/>
        <v>0</v>
      </c>
      <c r="BW450" s="32">
        <f t="shared" si="114"/>
        <v>0</v>
      </c>
      <c r="BX450" s="32">
        <f t="shared" si="115"/>
        <v>0</v>
      </c>
      <c r="BY450" s="32">
        <f t="shared" si="116"/>
        <v>0</v>
      </c>
      <c r="BZ450" s="32">
        <f t="shared" si="117"/>
        <v>0</v>
      </c>
      <c r="CA450" s="32">
        <f t="shared" si="118"/>
        <v>0</v>
      </c>
      <c r="CB450" s="32">
        <f t="shared" si="119"/>
        <v>0</v>
      </c>
      <c r="CC450" s="32">
        <f t="shared" si="120"/>
        <v>0</v>
      </c>
      <c r="CD450" s="32">
        <f t="shared" si="121"/>
        <v>0</v>
      </c>
      <c r="CE450" s="32">
        <f t="shared" si="122"/>
        <v>0</v>
      </c>
      <c r="CF450" s="32">
        <f t="shared" si="123"/>
        <v>0</v>
      </c>
      <c r="CG450" s="32">
        <f t="shared" si="124"/>
        <v>0</v>
      </c>
      <c r="CH450" s="32">
        <f t="shared" si="125"/>
        <v>0</v>
      </c>
      <c r="CI450" s="32">
        <f t="shared" si="126"/>
        <v>0</v>
      </c>
      <c r="CJ450" s="32">
        <f t="shared" si="127"/>
        <v>0</v>
      </c>
    </row>
    <row r="451" spans="73:88">
      <c r="BU451" s="32">
        <f t="shared" si="112"/>
        <v>0</v>
      </c>
      <c r="BV451" s="32">
        <f t="shared" si="113"/>
        <v>0</v>
      </c>
      <c r="BW451" s="32">
        <f t="shared" si="114"/>
        <v>0</v>
      </c>
      <c r="BX451" s="32">
        <f t="shared" si="115"/>
        <v>0</v>
      </c>
      <c r="BY451" s="32">
        <f t="shared" si="116"/>
        <v>0</v>
      </c>
      <c r="BZ451" s="32">
        <f t="shared" si="117"/>
        <v>0</v>
      </c>
      <c r="CA451" s="32">
        <f t="shared" si="118"/>
        <v>0</v>
      </c>
      <c r="CB451" s="32">
        <f t="shared" si="119"/>
        <v>0</v>
      </c>
      <c r="CC451" s="32">
        <f t="shared" si="120"/>
        <v>0</v>
      </c>
      <c r="CD451" s="32">
        <f t="shared" si="121"/>
        <v>0</v>
      </c>
      <c r="CE451" s="32">
        <f t="shared" si="122"/>
        <v>0</v>
      </c>
      <c r="CF451" s="32">
        <f t="shared" si="123"/>
        <v>0</v>
      </c>
      <c r="CG451" s="32">
        <f t="shared" si="124"/>
        <v>0</v>
      </c>
      <c r="CH451" s="32">
        <f t="shared" si="125"/>
        <v>0</v>
      </c>
      <c r="CI451" s="32">
        <f t="shared" si="126"/>
        <v>0</v>
      </c>
      <c r="CJ451" s="32">
        <f t="shared" si="127"/>
        <v>0</v>
      </c>
    </row>
    <row r="452" spans="73:88">
      <c r="BU452" s="32">
        <f t="shared" si="112"/>
        <v>0</v>
      </c>
      <c r="BV452" s="32">
        <f t="shared" si="113"/>
        <v>0</v>
      </c>
      <c r="BW452" s="32">
        <f t="shared" si="114"/>
        <v>0</v>
      </c>
      <c r="BX452" s="32">
        <f t="shared" si="115"/>
        <v>0</v>
      </c>
      <c r="BY452" s="32">
        <f t="shared" si="116"/>
        <v>0</v>
      </c>
      <c r="BZ452" s="32">
        <f t="shared" si="117"/>
        <v>0</v>
      </c>
      <c r="CA452" s="32">
        <f t="shared" si="118"/>
        <v>0</v>
      </c>
      <c r="CB452" s="32">
        <f t="shared" si="119"/>
        <v>0</v>
      </c>
      <c r="CC452" s="32">
        <f t="shared" si="120"/>
        <v>0</v>
      </c>
      <c r="CD452" s="32">
        <f t="shared" si="121"/>
        <v>0</v>
      </c>
      <c r="CE452" s="32">
        <f t="shared" si="122"/>
        <v>0</v>
      </c>
      <c r="CF452" s="32">
        <f t="shared" si="123"/>
        <v>0</v>
      </c>
      <c r="CG452" s="32">
        <f t="shared" si="124"/>
        <v>0</v>
      </c>
      <c r="CH452" s="32">
        <f t="shared" si="125"/>
        <v>0</v>
      </c>
      <c r="CI452" s="32">
        <f t="shared" si="126"/>
        <v>0</v>
      </c>
      <c r="CJ452" s="32">
        <f t="shared" si="127"/>
        <v>0</v>
      </c>
    </row>
    <row r="453" spans="73:88">
      <c r="BU453" s="32">
        <f t="shared" si="112"/>
        <v>0</v>
      </c>
      <c r="BV453" s="32">
        <f t="shared" si="113"/>
        <v>0</v>
      </c>
      <c r="BW453" s="32">
        <f t="shared" si="114"/>
        <v>0</v>
      </c>
      <c r="BX453" s="32">
        <f t="shared" si="115"/>
        <v>0</v>
      </c>
      <c r="BY453" s="32">
        <f t="shared" si="116"/>
        <v>0</v>
      </c>
      <c r="BZ453" s="32">
        <f t="shared" si="117"/>
        <v>0</v>
      </c>
      <c r="CA453" s="32">
        <f t="shared" si="118"/>
        <v>0</v>
      </c>
      <c r="CB453" s="32">
        <f t="shared" si="119"/>
        <v>0</v>
      </c>
      <c r="CC453" s="32">
        <f t="shared" si="120"/>
        <v>0</v>
      </c>
      <c r="CD453" s="32">
        <f t="shared" si="121"/>
        <v>0</v>
      </c>
      <c r="CE453" s="32">
        <f t="shared" si="122"/>
        <v>0</v>
      </c>
      <c r="CF453" s="32">
        <f t="shared" si="123"/>
        <v>0</v>
      </c>
      <c r="CG453" s="32">
        <f t="shared" si="124"/>
        <v>0</v>
      </c>
      <c r="CH453" s="32">
        <f t="shared" si="125"/>
        <v>0</v>
      </c>
      <c r="CI453" s="32">
        <f t="shared" si="126"/>
        <v>0</v>
      </c>
      <c r="CJ453" s="32">
        <f t="shared" si="127"/>
        <v>0</v>
      </c>
    </row>
    <row r="454" spans="73:88">
      <c r="BU454" s="32">
        <f t="shared" si="112"/>
        <v>0</v>
      </c>
      <c r="BV454" s="32">
        <f t="shared" si="113"/>
        <v>0</v>
      </c>
      <c r="BW454" s="32">
        <f t="shared" si="114"/>
        <v>0</v>
      </c>
      <c r="BX454" s="32">
        <f t="shared" si="115"/>
        <v>0</v>
      </c>
      <c r="BY454" s="32">
        <f t="shared" si="116"/>
        <v>0</v>
      </c>
      <c r="BZ454" s="32">
        <f t="shared" si="117"/>
        <v>0</v>
      </c>
      <c r="CA454" s="32">
        <f t="shared" si="118"/>
        <v>0</v>
      </c>
      <c r="CB454" s="32">
        <f t="shared" si="119"/>
        <v>0</v>
      </c>
      <c r="CC454" s="32">
        <f t="shared" si="120"/>
        <v>0</v>
      </c>
      <c r="CD454" s="32">
        <f t="shared" si="121"/>
        <v>0</v>
      </c>
      <c r="CE454" s="32">
        <f t="shared" si="122"/>
        <v>0</v>
      </c>
      <c r="CF454" s="32">
        <f t="shared" si="123"/>
        <v>0</v>
      </c>
      <c r="CG454" s="32">
        <f t="shared" si="124"/>
        <v>0</v>
      </c>
      <c r="CH454" s="32">
        <f t="shared" si="125"/>
        <v>0</v>
      </c>
      <c r="CI454" s="32">
        <f t="shared" si="126"/>
        <v>0</v>
      </c>
      <c r="CJ454" s="32">
        <f t="shared" si="127"/>
        <v>0</v>
      </c>
    </row>
    <row r="455" spans="73:88">
      <c r="BU455" s="32">
        <f t="shared" si="112"/>
        <v>0</v>
      </c>
      <c r="BV455" s="32">
        <f t="shared" si="113"/>
        <v>0</v>
      </c>
      <c r="BW455" s="32">
        <f t="shared" si="114"/>
        <v>0</v>
      </c>
      <c r="BX455" s="32">
        <f t="shared" si="115"/>
        <v>0</v>
      </c>
      <c r="BY455" s="32">
        <f t="shared" si="116"/>
        <v>0</v>
      </c>
      <c r="BZ455" s="32">
        <f t="shared" si="117"/>
        <v>0</v>
      </c>
      <c r="CA455" s="32">
        <f t="shared" si="118"/>
        <v>0</v>
      </c>
      <c r="CB455" s="32">
        <f t="shared" si="119"/>
        <v>0</v>
      </c>
      <c r="CC455" s="32">
        <f t="shared" si="120"/>
        <v>0</v>
      </c>
      <c r="CD455" s="32">
        <f t="shared" si="121"/>
        <v>0</v>
      </c>
      <c r="CE455" s="32">
        <f t="shared" si="122"/>
        <v>0</v>
      </c>
      <c r="CF455" s="32">
        <f t="shared" si="123"/>
        <v>0</v>
      </c>
      <c r="CG455" s="32">
        <f t="shared" si="124"/>
        <v>0</v>
      </c>
      <c r="CH455" s="32">
        <f t="shared" si="125"/>
        <v>0</v>
      </c>
      <c r="CI455" s="32">
        <f t="shared" si="126"/>
        <v>0</v>
      </c>
      <c r="CJ455" s="32">
        <f t="shared" si="127"/>
        <v>0</v>
      </c>
    </row>
    <row r="456" spans="73:88">
      <c r="BU456" s="32">
        <f t="shared" si="112"/>
        <v>0</v>
      </c>
      <c r="BV456" s="32">
        <f t="shared" si="113"/>
        <v>0</v>
      </c>
      <c r="BW456" s="32">
        <f t="shared" si="114"/>
        <v>0</v>
      </c>
      <c r="BX456" s="32">
        <f t="shared" si="115"/>
        <v>0</v>
      </c>
      <c r="BY456" s="32">
        <f t="shared" si="116"/>
        <v>0</v>
      </c>
      <c r="BZ456" s="32">
        <f t="shared" si="117"/>
        <v>0</v>
      </c>
      <c r="CA456" s="32">
        <f t="shared" si="118"/>
        <v>0</v>
      </c>
      <c r="CB456" s="32">
        <f t="shared" si="119"/>
        <v>0</v>
      </c>
      <c r="CC456" s="32">
        <f t="shared" si="120"/>
        <v>0</v>
      </c>
      <c r="CD456" s="32">
        <f t="shared" si="121"/>
        <v>0</v>
      </c>
      <c r="CE456" s="32">
        <f t="shared" si="122"/>
        <v>0</v>
      </c>
      <c r="CF456" s="32">
        <f t="shared" si="123"/>
        <v>0</v>
      </c>
      <c r="CG456" s="32">
        <f t="shared" si="124"/>
        <v>0</v>
      </c>
      <c r="CH456" s="32">
        <f t="shared" si="125"/>
        <v>0</v>
      </c>
      <c r="CI456" s="32">
        <f t="shared" si="126"/>
        <v>0</v>
      </c>
      <c r="CJ456" s="32">
        <f t="shared" si="127"/>
        <v>0</v>
      </c>
    </row>
    <row r="457" spans="73:88">
      <c r="BU457" s="32">
        <f t="shared" si="112"/>
        <v>0</v>
      </c>
      <c r="BV457" s="32">
        <f t="shared" si="113"/>
        <v>0</v>
      </c>
      <c r="BW457" s="32">
        <f t="shared" si="114"/>
        <v>0</v>
      </c>
      <c r="BX457" s="32">
        <f t="shared" si="115"/>
        <v>0</v>
      </c>
      <c r="BY457" s="32">
        <f t="shared" si="116"/>
        <v>0</v>
      </c>
      <c r="BZ457" s="32">
        <f t="shared" si="117"/>
        <v>0</v>
      </c>
      <c r="CA457" s="32">
        <f t="shared" si="118"/>
        <v>0</v>
      </c>
      <c r="CB457" s="32">
        <f t="shared" si="119"/>
        <v>0</v>
      </c>
      <c r="CC457" s="32">
        <f t="shared" si="120"/>
        <v>0</v>
      </c>
      <c r="CD457" s="32">
        <f t="shared" si="121"/>
        <v>0</v>
      </c>
      <c r="CE457" s="32">
        <f t="shared" si="122"/>
        <v>0</v>
      </c>
      <c r="CF457" s="32">
        <f t="shared" si="123"/>
        <v>0</v>
      </c>
      <c r="CG457" s="32">
        <f t="shared" si="124"/>
        <v>0</v>
      </c>
      <c r="CH457" s="32">
        <f t="shared" si="125"/>
        <v>0</v>
      </c>
      <c r="CI457" s="32">
        <f t="shared" si="126"/>
        <v>0</v>
      </c>
      <c r="CJ457" s="32">
        <f t="shared" si="127"/>
        <v>0</v>
      </c>
    </row>
    <row r="458" spans="73:88">
      <c r="BU458" s="32">
        <f t="shared" si="112"/>
        <v>0</v>
      </c>
      <c r="BV458" s="32">
        <f t="shared" si="113"/>
        <v>0</v>
      </c>
      <c r="BW458" s="32">
        <f t="shared" si="114"/>
        <v>0</v>
      </c>
      <c r="BX458" s="32">
        <f t="shared" si="115"/>
        <v>0</v>
      </c>
      <c r="BY458" s="32">
        <f t="shared" si="116"/>
        <v>0</v>
      </c>
      <c r="BZ458" s="32">
        <f t="shared" si="117"/>
        <v>0</v>
      </c>
      <c r="CA458" s="32">
        <f t="shared" si="118"/>
        <v>0</v>
      </c>
      <c r="CB458" s="32">
        <f t="shared" si="119"/>
        <v>0</v>
      </c>
      <c r="CC458" s="32">
        <f t="shared" si="120"/>
        <v>0</v>
      </c>
      <c r="CD458" s="32">
        <f t="shared" si="121"/>
        <v>0</v>
      </c>
      <c r="CE458" s="32">
        <f t="shared" si="122"/>
        <v>0</v>
      </c>
      <c r="CF458" s="32">
        <f t="shared" si="123"/>
        <v>0</v>
      </c>
      <c r="CG458" s="32">
        <f t="shared" si="124"/>
        <v>0</v>
      </c>
      <c r="CH458" s="32">
        <f t="shared" si="125"/>
        <v>0</v>
      </c>
      <c r="CI458" s="32">
        <f t="shared" si="126"/>
        <v>0</v>
      </c>
      <c r="CJ458" s="32">
        <f t="shared" si="127"/>
        <v>0</v>
      </c>
    </row>
    <row r="459" spans="73:88">
      <c r="BU459" s="32">
        <f t="shared" si="112"/>
        <v>0</v>
      </c>
      <c r="BV459" s="32">
        <f t="shared" si="113"/>
        <v>0</v>
      </c>
      <c r="BW459" s="32">
        <f t="shared" si="114"/>
        <v>0</v>
      </c>
      <c r="BX459" s="32">
        <f t="shared" si="115"/>
        <v>0</v>
      </c>
      <c r="BY459" s="32">
        <f t="shared" si="116"/>
        <v>0</v>
      </c>
      <c r="BZ459" s="32">
        <f t="shared" si="117"/>
        <v>0</v>
      </c>
      <c r="CA459" s="32">
        <f t="shared" si="118"/>
        <v>0</v>
      </c>
      <c r="CB459" s="32">
        <f t="shared" si="119"/>
        <v>0</v>
      </c>
      <c r="CC459" s="32">
        <f t="shared" si="120"/>
        <v>0</v>
      </c>
      <c r="CD459" s="32">
        <f t="shared" si="121"/>
        <v>0</v>
      </c>
      <c r="CE459" s="32">
        <f t="shared" si="122"/>
        <v>0</v>
      </c>
      <c r="CF459" s="32">
        <f t="shared" si="123"/>
        <v>0</v>
      </c>
      <c r="CG459" s="32">
        <f t="shared" si="124"/>
        <v>0</v>
      </c>
      <c r="CH459" s="32">
        <f t="shared" si="125"/>
        <v>0</v>
      </c>
      <c r="CI459" s="32">
        <f t="shared" si="126"/>
        <v>0</v>
      </c>
      <c r="CJ459" s="32">
        <f t="shared" si="127"/>
        <v>0</v>
      </c>
    </row>
    <row r="460" spans="73:88">
      <c r="BU460" s="32">
        <f t="shared" si="112"/>
        <v>0</v>
      </c>
      <c r="BV460" s="32">
        <f t="shared" si="113"/>
        <v>0</v>
      </c>
      <c r="BW460" s="32">
        <f t="shared" si="114"/>
        <v>0</v>
      </c>
      <c r="BX460" s="32">
        <f t="shared" si="115"/>
        <v>0</v>
      </c>
      <c r="BY460" s="32">
        <f t="shared" si="116"/>
        <v>0</v>
      </c>
      <c r="BZ460" s="32">
        <f t="shared" si="117"/>
        <v>0</v>
      </c>
      <c r="CA460" s="32">
        <f t="shared" si="118"/>
        <v>0</v>
      </c>
      <c r="CB460" s="32">
        <f t="shared" si="119"/>
        <v>0</v>
      </c>
      <c r="CC460" s="32">
        <f t="shared" si="120"/>
        <v>0</v>
      </c>
      <c r="CD460" s="32">
        <f t="shared" si="121"/>
        <v>0</v>
      </c>
      <c r="CE460" s="32">
        <f t="shared" si="122"/>
        <v>0</v>
      </c>
      <c r="CF460" s="32">
        <f t="shared" si="123"/>
        <v>0</v>
      </c>
      <c r="CG460" s="32">
        <f t="shared" si="124"/>
        <v>0</v>
      </c>
      <c r="CH460" s="32">
        <f t="shared" si="125"/>
        <v>0</v>
      </c>
      <c r="CI460" s="32">
        <f t="shared" si="126"/>
        <v>0</v>
      </c>
      <c r="CJ460" s="32">
        <f t="shared" si="127"/>
        <v>0</v>
      </c>
    </row>
    <row r="461" spans="73:88">
      <c r="BU461" s="32">
        <f t="shared" si="112"/>
        <v>0</v>
      </c>
      <c r="BV461" s="32">
        <f t="shared" si="113"/>
        <v>0</v>
      </c>
      <c r="BW461" s="32">
        <f t="shared" si="114"/>
        <v>0</v>
      </c>
      <c r="BX461" s="32">
        <f t="shared" si="115"/>
        <v>0</v>
      </c>
      <c r="BY461" s="32">
        <f t="shared" si="116"/>
        <v>0</v>
      </c>
      <c r="BZ461" s="32">
        <f t="shared" si="117"/>
        <v>0</v>
      </c>
      <c r="CA461" s="32">
        <f t="shared" si="118"/>
        <v>0</v>
      </c>
      <c r="CB461" s="32">
        <f t="shared" si="119"/>
        <v>0</v>
      </c>
      <c r="CC461" s="32">
        <f t="shared" si="120"/>
        <v>0</v>
      </c>
      <c r="CD461" s="32">
        <f t="shared" si="121"/>
        <v>0</v>
      </c>
      <c r="CE461" s="32">
        <f t="shared" si="122"/>
        <v>0</v>
      </c>
      <c r="CF461" s="32">
        <f t="shared" si="123"/>
        <v>0</v>
      </c>
      <c r="CG461" s="32">
        <f t="shared" si="124"/>
        <v>0</v>
      </c>
      <c r="CH461" s="32">
        <f t="shared" si="125"/>
        <v>0</v>
      </c>
      <c r="CI461" s="32">
        <f t="shared" si="126"/>
        <v>0</v>
      </c>
      <c r="CJ461" s="32">
        <f t="shared" si="127"/>
        <v>0</v>
      </c>
    </row>
    <row r="462" spans="73:88">
      <c r="BU462" s="32">
        <f t="shared" si="112"/>
        <v>0</v>
      </c>
      <c r="BV462" s="32">
        <f t="shared" si="113"/>
        <v>0</v>
      </c>
      <c r="BW462" s="32">
        <f t="shared" si="114"/>
        <v>0</v>
      </c>
      <c r="BX462" s="32">
        <f t="shared" si="115"/>
        <v>0</v>
      </c>
      <c r="BY462" s="32">
        <f t="shared" si="116"/>
        <v>0</v>
      </c>
      <c r="BZ462" s="32">
        <f t="shared" si="117"/>
        <v>0</v>
      </c>
      <c r="CA462" s="32">
        <f t="shared" si="118"/>
        <v>0</v>
      </c>
      <c r="CB462" s="32">
        <f t="shared" si="119"/>
        <v>0</v>
      </c>
      <c r="CC462" s="32">
        <f t="shared" si="120"/>
        <v>0</v>
      </c>
      <c r="CD462" s="32">
        <f t="shared" si="121"/>
        <v>0</v>
      </c>
      <c r="CE462" s="32">
        <f t="shared" si="122"/>
        <v>0</v>
      </c>
      <c r="CF462" s="32">
        <f t="shared" si="123"/>
        <v>0</v>
      </c>
      <c r="CG462" s="32">
        <f t="shared" si="124"/>
        <v>0</v>
      </c>
      <c r="CH462" s="32">
        <f t="shared" si="125"/>
        <v>0</v>
      </c>
      <c r="CI462" s="32">
        <f t="shared" si="126"/>
        <v>0</v>
      </c>
      <c r="CJ462" s="32">
        <f t="shared" si="127"/>
        <v>0</v>
      </c>
    </row>
    <row r="463" spans="73:88">
      <c r="BU463" s="32">
        <f t="shared" si="112"/>
        <v>0</v>
      </c>
      <c r="BV463" s="32">
        <f t="shared" si="113"/>
        <v>0</v>
      </c>
      <c r="BW463" s="32">
        <f t="shared" si="114"/>
        <v>0</v>
      </c>
      <c r="BX463" s="32">
        <f t="shared" si="115"/>
        <v>0</v>
      </c>
      <c r="BY463" s="32">
        <f t="shared" si="116"/>
        <v>0</v>
      </c>
      <c r="BZ463" s="32">
        <f t="shared" si="117"/>
        <v>0</v>
      </c>
      <c r="CA463" s="32">
        <f t="shared" si="118"/>
        <v>0</v>
      </c>
      <c r="CB463" s="32">
        <f t="shared" si="119"/>
        <v>0</v>
      </c>
      <c r="CC463" s="32">
        <f t="shared" si="120"/>
        <v>0</v>
      </c>
      <c r="CD463" s="32">
        <f t="shared" si="121"/>
        <v>0</v>
      </c>
      <c r="CE463" s="32">
        <f t="shared" si="122"/>
        <v>0</v>
      </c>
      <c r="CF463" s="32">
        <f t="shared" si="123"/>
        <v>0</v>
      </c>
      <c r="CG463" s="32">
        <f t="shared" si="124"/>
        <v>0</v>
      </c>
      <c r="CH463" s="32">
        <f t="shared" si="125"/>
        <v>0</v>
      </c>
      <c r="CI463" s="32">
        <f t="shared" si="126"/>
        <v>0</v>
      </c>
      <c r="CJ463" s="32">
        <f t="shared" si="127"/>
        <v>0</v>
      </c>
    </row>
    <row r="464" spans="73:88">
      <c r="BU464" s="32">
        <f t="shared" si="112"/>
        <v>0</v>
      </c>
      <c r="BV464" s="32">
        <f t="shared" si="113"/>
        <v>0</v>
      </c>
      <c r="BW464" s="32">
        <f t="shared" si="114"/>
        <v>0</v>
      </c>
      <c r="BX464" s="32">
        <f t="shared" si="115"/>
        <v>0</v>
      </c>
      <c r="BY464" s="32">
        <f t="shared" si="116"/>
        <v>0</v>
      </c>
      <c r="BZ464" s="32">
        <f t="shared" si="117"/>
        <v>0</v>
      </c>
      <c r="CA464" s="32">
        <f t="shared" si="118"/>
        <v>0</v>
      </c>
      <c r="CB464" s="32">
        <f t="shared" si="119"/>
        <v>0</v>
      </c>
      <c r="CC464" s="32">
        <f t="shared" si="120"/>
        <v>0</v>
      </c>
      <c r="CD464" s="32">
        <f t="shared" si="121"/>
        <v>0</v>
      </c>
      <c r="CE464" s="32">
        <f t="shared" si="122"/>
        <v>0</v>
      </c>
      <c r="CF464" s="32">
        <f t="shared" si="123"/>
        <v>0</v>
      </c>
      <c r="CG464" s="32">
        <f t="shared" si="124"/>
        <v>0</v>
      </c>
      <c r="CH464" s="32">
        <f t="shared" si="125"/>
        <v>0</v>
      </c>
      <c r="CI464" s="32">
        <f t="shared" si="126"/>
        <v>0</v>
      </c>
      <c r="CJ464" s="32">
        <f t="shared" si="127"/>
        <v>0</v>
      </c>
    </row>
    <row r="465" spans="73:88">
      <c r="BU465" s="32">
        <f t="shared" si="112"/>
        <v>0</v>
      </c>
      <c r="BV465" s="32">
        <f t="shared" si="113"/>
        <v>0</v>
      </c>
      <c r="BW465" s="32">
        <f t="shared" si="114"/>
        <v>0</v>
      </c>
      <c r="BX465" s="32">
        <f t="shared" si="115"/>
        <v>0</v>
      </c>
      <c r="BY465" s="32">
        <f t="shared" si="116"/>
        <v>0</v>
      </c>
      <c r="BZ465" s="32">
        <f t="shared" si="117"/>
        <v>0</v>
      </c>
      <c r="CA465" s="32">
        <f t="shared" si="118"/>
        <v>0</v>
      </c>
      <c r="CB465" s="32">
        <f t="shared" si="119"/>
        <v>0</v>
      </c>
      <c r="CC465" s="32">
        <f t="shared" si="120"/>
        <v>0</v>
      </c>
      <c r="CD465" s="32">
        <f t="shared" si="121"/>
        <v>0</v>
      </c>
      <c r="CE465" s="32">
        <f t="shared" si="122"/>
        <v>0</v>
      </c>
      <c r="CF465" s="32">
        <f t="shared" si="123"/>
        <v>0</v>
      </c>
      <c r="CG465" s="32">
        <f t="shared" si="124"/>
        <v>0</v>
      </c>
      <c r="CH465" s="32">
        <f t="shared" si="125"/>
        <v>0</v>
      </c>
      <c r="CI465" s="32">
        <f t="shared" si="126"/>
        <v>0</v>
      </c>
      <c r="CJ465" s="32">
        <f t="shared" si="127"/>
        <v>0</v>
      </c>
    </row>
    <row r="466" spans="73:88">
      <c r="BU466" s="32">
        <f t="shared" si="112"/>
        <v>0</v>
      </c>
      <c r="BV466" s="32">
        <f t="shared" si="113"/>
        <v>0</v>
      </c>
      <c r="BW466" s="32">
        <f t="shared" si="114"/>
        <v>0</v>
      </c>
      <c r="BX466" s="32">
        <f t="shared" si="115"/>
        <v>0</v>
      </c>
      <c r="BY466" s="32">
        <f t="shared" si="116"/>
        <v>0</v>
      </c>
      <c r="BZ466" s="32">
        <f t="shared" si="117"/>
        <v>0</v>
      </c>
      <c r="CA466" s="32">
        <f t="shared" si="118"/>
        <v>0</v>
      </c>
      <c r="CB466" s="32">
        <f t="shared" si="119"/>
        <v>0</v>
      </c>
      <c r="CC466" s="32">
        <f t="shared" si="120"/>
        <v>0</v>
      </c>
      <c r="CD466" s="32">
        <f t="shared" si="121"/>
        <v>0</v>
      </c>
      <c r="CE466" s="32">
        <f t="shared" si="122"/>
        <v>0</v>
      </c>
      <c r="CF466" s="32">
        <f t="shared" si="123"/>
        <v>0</v>
      </c>
      <c r="CG466" s="32">
        <f t="shared" si="124"/>
        <v>0</v>
      </c>
      <c r="CH466" s="32">
        <f t="shared" si="125"/>
        <v>0</v>
      </c>
      <c r="CI466" s="32">
        <f t="shared" si="126"/>
        <v>0</v>
      </c>
      <c r="CJ466" s="32">
        <f t="shared" si="127"/>
        <v>0</v>
      </c>
    </row>
    <row r="467" spans="73:88">
      <c r="BU467" s="32">
        <f t="shared" si="112"/>
        <v>0</v>
      </c>
      <c r="BV467" s="32">
        <f t="shared" si="113"/>
        <v>0</v>
      </c>
      <c r="BW467" s="32">
        <f t="shared" si="114"/>
        <v>0</v>
      </c>
      <c r="BX467" s="32">
        <f t="shared" si="115"/>
        <v>0</v>
      </c>
      <c r="BY467" s="32">
        <f t="shared" si="116"/>
        <v>0</v>
      </c>
      <c r="BZ467" s="32">
        <f t="shared" si="117"/>
        <v>0</v>
      </c>
      <c r="CA467" s="32">
        <f t="shared" si="118"/>
        <v>0</v>
      </c>
      <c r="CB467" s="32">
        <f t="shared" si="119"/>
        <v>0</v>
      </c>
      <c r="CC467" s="32">
        <f t="shared" si="120"/>
        <v>0</v>
      </c>
      <c r="CD467" s="32">
        <f t="shared" si="121"/>
        <v>0</v>
      </c>
      <c r="CE467" s="32">
        <f t="shared" si="122"/>
        <v>0</v>
      </c>
      <c r="CF467" s="32">
        <f t="shared" si="123"/>
        <v>0</v>
      </c>
      <c r="CG467" s="32">
        <f t="shared" si="124"/>
        <v>0</v>
      </c>
      <c r="CH467" s="32">
        <f t="shared" si="125"/>
        <v>0</v>
      </c>
      <c r="CI467" s="32">
        <f t="shared" si="126"/>
        <v>0</v>
      </c>
      <c r="CJ467" s="32">
        <f t="shared" si="127"/>
        <v>0</v>
      </c>
    </row>
    <row r="468" spans="73:88">
      <c r="BU468" s="32">
        <f t="shared" si="112"/>
        <v>0</v>
      </c>
      <c r="BV468" s="32">
        <f t="shared" si="113"/>
        <v>0</v>
      </c>
      <c r="BW468" s="32">
        <f t="shared" si="114"/>
        <v>0</v>
      </c>
      <c r="BX468" s="32">
        <f t="shared" si="115"/>
        <v>0</v>
      </c>
      <c r="BY468" s="32">
        <f t="shared" si="116"/>
        <v>0</v>
      </c>
      <c r="BZ468" s="32">
        <f t="shared" si="117"/>
        <v>0</v>
      </c>
      <c r="CA468" s="32">
        <f t="shared" si="118"/>
        <v>0</v>
      </c>
      <c r="CB468" s="32">
        <f t="shared" si="119"/>
        <v>0</v>
      </c>
      <c r="CC468" s="32">
        <f t="shared" si="120"/>
        <v>0</v>
      </c>
      <c r="CD468" s="32">
        <f t="shared" si="121"/>
        <v>0</v>
      </c>
      <c r="CE468" s="32">
        <f t="shared" si="122"/>
        <v>0</v>
      </c>
      <c r="CF468" s="32">
        <f t="shared" si="123"/>
        <v>0</v>
      </c>
      <c r="CG468" s="32">
        <f t="shared" si="124"/>
        <v>0</v>
      </c>
      <c r="CH468" s="32">
        <f t="shared" si="125"/>
        <v>0</v>
      </c>
      <c r="CI468" s="32">
        <f t="shared" si="126"/>
        <v>0</v>
      </c>
      <c r="CJ468" s="32">
        <f t="shared" si="127"/>
        <v>0</v>
      </c>
    </row>
    <row r="469" spans="73:88">
      <c r="BU469" s="32">
        <f t="shared" si="112"/>
        <v>0</v>
      </c>
      <c r="BV469" s="32">
        <f t="shared" si="113"/>
        <v>0</v>
      </c>
      <c r="BW469" s="32">
        <f t="shared" si="114"/>
        <v>0</v>
      </c>
      <c r="BX469" s="32">
        <f t="shared" si="115"/>
        <v>0</v>
      </c>
      <c r="BY469" s="32">
        <f t="shared" si="116"/>
        <v>0</v>
      </c>
      <c r="BZ469" s="32">
        <f t="shared" si="117"/>
        <v>0</v>
      </c>
      <c r="CA469" s="32">
        <f t="shared" si="118"/>
        <v>0</v>
      </c>
      <c r="CB469" s="32">
        <f t="shared" si="119"/>
        <v>0</v>
      </c>
      <c r="CC469" s="32">
        <f t="shared" si="120"/>
        <v>0</v>
      </c>
      <c r="CD469" s="32">
        <f t="shared" si="121"/>
        <v>0</v>
      </c>
      <c r="CE469" s="32">
        <f t="shared" si="122"/>
        <v>0</v>
      </c>
      <c r="CF469" s="32">
        <f t="shared" si="123"/>
        <v>0</v>
      </c>
      <c r="CG469" s="32">
        <f t="shared" si="124"/>
        <v>0</v>
      </c>
      <c r="CH469" s="32">
        <f t="shared" si="125"/>
        <v>0</v>
      </c>
      <c r="CI469" s="32">
        <f t="shared" si="126"/>
        <v>0</v>
      </c>
      <c r="CJ469" s="32">
        <f t="shared" si="127"/>
        <v>0</v>
      </c>
    </row>
    <row r="470" spans="73:88">
      <c r="BU470" s="32">
        <f t="shared" si="112"/>
        <v>0</v>
      </c>
      <c r="BV470" s="32">
        <f t="shared" si="113"/>
        <v>0</v>
      </c>
      <c r="BW470" s="32">
        <f t="shared" si="114"/>
        <v>0</v>
      </c>
      <c r="BX470" s="32">
        <f t="shared" si="115"/>
        <v>0</v>
      </c>
      <c r="BY470" s="32">
        <f t="shared" si="116"/>
        <v>0</v>
      </c>
      <c r="BZ470" s="32">
        <f t="shared" si="117"/>
        <v>0</v>
      </c>
      <c r="CA470" s="32">
        <f t="shared" si="118"/>
        <v>0</v>
      </c>
      <c r="CB470" s="32">
        <f t="shared" si="119"/>
        <v>0</v>
      </c>
      <c r="CC470" s="32">
        <f t="shared" si="120"/>
        <v>0</v>
      </c>
      <c r="CD470" s="32">
        <f t="shared" si="121"/>
        <v>0</v>
      </c>
      <c r="CE470" s="32">
        <f t="shared" si="122"/>
        <v>0</v>
      </c>
      <c r="CF470" s="32">
        <f t="shared" si="123"/>
        <v>0</v>
      </c>
      <c r="CG470" s="32">
        <f t="shared" si="124"/>
        <v>0</v>
      </c>
      <c r="CH470" s="32">
        <f t="shared" si="125"/>
        <v>0</v>
      </c>
      <c r="CI470" s="32">
        <f t="shared" si="126"/>
        <v>0</v>
      </c>
      <c r="CJ470" s="32">
        <f t="shared" si="127"/>
        <v>0</v>
      </c>
    </row>
    <row r="471" spans="73:88">
      <c r="BU471" s="32">
        <f t="shared" si="112"/>
        <v>0</v>
      </c>
      <c r="BV471" s="32">
        <f t="shared" si="113"/>
        <v>0</v>
      </c>
      <c r="BW471" s="32">
        <f t="shared" si="114"/>
        <v>0</v>
      </c>
      <c r="BX471" s="32">
        <f t="shared" si="115"/>
        <v>0</v>
      </c>
      <c r="BY471" s="32">
        <f t="shared" si="116"/>
        <v>0</v>
      </c>
      <c r="BZ471" s="32">
        <f t="shared" si="117"/>
        <v>0</v>
      </c>
      <c r="CA471" s="32">
        <f t="shared" si="118"/>
        <v>0</v>
      </c>
      <c r="CB471" s="32">
        <f t="shared" si="119"/>
        <v>0</v>
      </c>
      <c r="CC471" s="32">
        <f t="shared" si="120"/>
        <v>0</v>
      </c>
      <c r="CD471" s="32">
        <f t="shared" si="121"/>
        <v>0</v>
      </c>
      <c r="CE471" s="32">
        <f t="shared" si="122"/>
        <v>0</v>
      </c>
      <c r="CF471" s="32">
        <f t="shared" si="123"/>
        <v>0</v>
      </c>
      <c r="CG471" s="32">
        <f t="shared" si="124"/>
        <v>0</v>
      </c>
      <c r="CH471" s="32">
        <f t="shared" si="125"/>
        <v>0</v>
      </c>
      <c r="CI471" s="32">
        <f t="shared" si="126"/>
        <v>0</v>
      </c>
      <c r="CJ471" s="32">
        <f t="shared" si="127"/>
        <v>0</v>
      </c>
    </row>
    <row r="472" spans="73:88">
      <c r="BU472" s="32">
        <f t="shared" si="112"/>
        <v>0</v>
      </c>
      <c r="BV472" s="32">
        <f t="shared" si="113"/>
        <v>0</v>
      </c>
      <c r="BW472" s="32">
        <f t="shared" si="114"/>
        <v>0</v>
      </c>
      <c r="BX472" s="32">
        <f t="shared" si="115"/>
        <v>0</v>
      </c>
      <c r="BY472" s="32">
        <f t="shared" si="116"/>
        <v>0</v>
      </c>
      <c r="BZ472" s="32">
        <f t="shared" si="117"/>
        <v>0</v>
      </c>
      <c r="CA472" s="32">
        <f t="shared" si="118"/>
        <v>0</v>
      </c>
      <c r="CB472" s="32">
        <f t="shared" si="119"/>
        <v>0</v>
      </c>
      <c r="CC472" s="32">
        <f t="shared" si="120"/>
        <v>0</v>
      </c>
      <c r="CD472" s="32">
        <f t="shared" si="121"/>
        <v>0</v>
      </c>
      <c r="CE472" s="32">
        <f t="shared" si="122"/>
        <v>0</v>
      </c>
      <c r="CF472" s="32">
        <f t="shared" si="123"/>
        <v>0</v>
      </c>
      <c r="CG472" s="32">
        <f t="shared" si="124"/>
        <v>0</v>
      </c>
      <c r="CH472" s="32">
        <f t="shared" si="125"/>
        <v>0</v>
      </c>
      <c r="CI472" s="32">
        <f t="shared" si="126"/>
        <v>0</v>
      </c>
      <c r="CJ472" s="32">
        <f t="shared" si="127"/>
        <v>0</v>
      </c>
    </row>
    <row r="473" spans="73:88">
      <c r="BU473" s="32">
        <f t="shared" si="112"/>
        <v>0</v>
      </c>
      <c r="BV473" s="32">
        <f t="shared" si="113"/>
        <v>0</v>
      </c>
      <c r="BW473" s="32">
        <f t="shared" si="114"/>
        <v>0</v>
      </c>
      <c r="BX473" s="32">
        <f t="shared" si="115"/>
        <v>0</v>
      </c>
      <c r="BY473" s="32">
        <f t="shared" si="116"/>
        <v>0</v>
      </c>
      <c r="BZ473" s="32">
        <f t="shared" si="117"/>
        <v>0</v>
      </c>
      <c r="CA473" s="32">
        <f t="shared" si="118"/>
        <v>0</v>
      </c>
      <c r="CB473" s="32">
        <f t="shared" si="119"/>
        <v>0</v>
      </c>
      <c r="CC473" s="32">
        <f t="shared" si="120"/>
        <v>0</v>
      </c>
      <c r="CD473" s="32">
        <f t="shared" si="121"/>
        <v>0</v>
      </c>
      <c r="CE473" s="32">
        <f t="shared" si="122"/>
        <v>0</v>
      </c>
      <c r="CF473" s="32">
        <f t="shared" si="123"/>
        <v>0</v>
      </c>
      <c r="CG473" s="32">
        <f t="shared" si="124"/>
        <v>0</v>
      </c>
      <c r="CH473" s="32">
        <f t="shared" si="125"/>
        <v>0</v>
      </c>
      <c r="CI473" s="32">
        <f t="shared" si="126"/>
        <v>0</v>
      </c>
      <c r="CJ473" s="32">
        <f t="shared" si="127"/>
        <v>0</v>
      </c>
    </row>
    <row r="474" spans="73:88">
      <c r="BU474" s="32">
        <f t="shared" si="112"/>
        <v>0</v>
      </c>
      <c r="BV474" s="32">
        <f t="shared" si="113"/>
        <v>0</v>
      </c>
      <c r="BW474" s="32">
        <f t="shared" si="114"/>
        <v>0</v>
      </c>
      <c r="BX474" s="32">
        <f t="shared" si="115"/>
        <v>0</v>
      </c>
      <c r="BY474" s="32">
        <f t="shared" si="116"/>
        <v>0</v>
      </c>
      <c r="BZ474" s="32">
        <f t="shared" si="117"/>
        <v>0</v>
      </c>
      <c r="CA474" s="32">
        <f t="shared" si="118"/>
        <v>0</v>
      </c>
      <c r="CB474" s="32">
        <f t="shared" si="119"/>
        <v>0</v>
      </c>
      <c r="CC474" s="32">
        <f t="shared" si="120"/>
        <v>0</v>
      </c>
      <c r="CD474" s="32">
        <f t="shared" si="121"/>
        <v>0</v>
      </c>
      <c r="CE474" s="32">
        <f t="shared" si="122"/>
        <v>0</v>
      </c>
      <c r="CF474" s="32">
        <f t="shared" si="123"/>
        <v>0</v>
      </c>
      <c r="CG474" s="32">
        <f t="shared" si="124"/>
        <v>0</v>
      </c>
      <c r="CH474" s="32">
        <f t="shared" si="125"/>
        <v>0</v>
      </c>
      <c r="CI474" s="32">
        <f t="shared" si="126"/>
        <v>0</v>
      </c>
      <c r="CJ474" s="32">
        <f t="shared" si="127"/>
        <v>0</v>
      </c>
    </row>
    <row r="475" spans="73:88">
      <c r="BU475" s="32">
        <f t="shared" si="112"/>
        <v>0</v>
      </c>
      <c r="BV475" s="32">
        <f t="shared" si="113"/>
        <v>0</v>
      </c>
      <c r="BW475" s="32">
        <f t="shared" si="114"/>
        <v>0</v>
      </c>
      <c r="BX475" s="32">
        <f t="shared" si="115"/>
        <v>0</v>
      </c>
      <c r="BY475" s="32">
        <f t="shared" si="116"/>
        <v>0</v>
      </c>
      <c r="BZ475" s="32">
        <f t="shared" si="117"/>
        <v>0</v>
      </c>
      <c r="CA475" s="32">
        <f t="shared" si="118"/>
        <v>0</v>
      </c>
      <c r="CB475" s="32">
        <f t="shared" si="119"/>
        <v>0</v>
      </c>
      <c r="CC475" s="32">
        <f t="shared" si="120"/>
        <v>0</v>
      </c>
      <c r="CD475" s="32">
        <f t="shared" si="121"/>
        <v>0</v>
      </c>
      <c r="CE475" s="32">
        <f t="shared" si="122"/>
        <v>0</v>
      </c>
      <c r="CF475" s="32">
        <f t="shared" si="123"/>
        <v>0</v>
      </c>
      <c r="CG475" s="32">
        <f t="shared" si="124"/>
        <v>0</v>
      </c>
      <c r="CH475" s="32">
        <f t="shared" si="125"/>
        <v>0</v>
      </c>
      <c r="CI475" s="32">
        <f t="shared" si="126"/>
        <v>0</v>
      </c>
      <c r="CJ475" s="32">
        <f t="shared" si="127"/>
        <v>0</v>
      </c>
    </row>
    <row r="476" spans="73:88">
      <c r="BU476" s="32">
        <f t="shared" si="112"/>
        <v>0</v>
      </c>
      <c r="BV476" s="32">
        <f t="shared" si="113"/>
        <v>0</v>
      </c>
      <c r="BW476" s="32">
        <f t="shared" si="114"/>
        <v>0</v>
      </c>
      <c r="BX476" s="32">
        <f t="shared" si="115"/>
        <v>0</v>
      </c>
      <c r="BY476" s="32">
        <f t="shared" si="116"/>
        <v>0</v>
      </c>
      <c r="BZ476" s="32">
        <f t="shared" si="117"/>
        <v>0</v>
      </c>
      <c r="CA476" s="32">
        <f t="shared" si="118"/>
        <v>0</v>
      </c>
      <c r="CB476" s="32">
        <f t="shared" si="119"/>
        <v>0</v>
      </c>
      <c r="CC476" s="32">
        <f t="shared" si="120"/>
        <v>0</v>
      </c>
      <c r="CD476" s="32">
        <f t="shared" si="121"/>
        <v>0</v>
      </c>
      <c r="CE476" s="32">
        <f t="shared" si="122"/>
        <v>0</v>
      </c>
      <c r="CF476" s="32">
        <f t="shared" si="123"/>
        <v>0</v>
      </c>
      <c r="CG476" s="32">
        <f t="shared" si="124"/>
        <v>0</v>
      </c>
      <c r="CH476" s="32">
        <f t="shared" si="125"/>
        <v>0</v>
      </c>
      <c r="CI476" s="32">
        <f t="shared" si="126"/>
        <v>0</v>
      </c>
      <c r="CJ476" s="32">
        <f t="shared" si="127"/>
        <v>0</v>
      </c>
    </row>
    <row r="477" spans="73:88">
      <c r="BU477" s="32">
        <f t="shared" si="112"/>
        <v>0</v>
      </c>
      <c r="BV477" s="32">
        <f t="shared" si="113"/>
        <v>0</v>
      </c>
      <c r="BW477" s="32">
        <f t="shared" si="114"/>
        <v>0</v>
      </c>
      <c r="BX477" s="32">
        <f t="shared" si="115"/>
        <v>0</v>
      </c>
      <c r="BY477" s="32">
        <f t="shared" si="116"/>
        <v>0</v>
      </c>
      <c r="BZ477" s="32">
        <f t="shared" si="117"/>
        <v>0</v>
      </c>
      <c r="CA477" s="32">
        <f t="shared" si="118"/>
        <v>0</v>
      </c>
      <c r="CB477" s="32">
        <f t="shared" si="119"/>
        <v>0</v>
      </c>
      <c r="CC477" s="32">
        <f t="shared" si="120"/>
        <v>0</v>
      </c>
      <c r="CD477" s="32">
        <f t="shared" si="121"/>
        <v>0</v>
      </c>
      <c r="CE477" s="32">
        <f t="shared" si="122"/>
        <v>0</v>
      </c>
      <c r="CF477" s="32">
        <f t="shared" si="123"/>
        <v>0</v>
      </c>
      <c r="CG477" s="32">
        <f t="shared" si="124"/>
        <v>0</v>
      </c>
      <c r="CH477" s="32">
        <f t="shared" si="125"/>
        <v>0</v>
      </c>
      <c r="CI477" s="32">
        <f t="shared" si="126"/>
        <v>0</v>
      </c>
      <c r="CJ477" s="32">
        <f t="shared" si="127"/>
        <v>0</v>
      </c>
    </row>
    <row r="478" spans="73:88">
      <c r="BU478" s="32">
        <f t="shared" si="112"/>
        <v>0</v>
      </c>
      <c r="BV478" s="32">
        <f t="shared" si="113"/>
        <v>0</v>
      </c>
      <c r="BW478" s="32">
        <f t="shared" si="114"/>
        <v>0</v>
      </c>
      <c r="BX478" s="32">
        <f t="shared" si="115"/>
        <v>0</v>
      </c>
      <c r="BY478" s="32">
        <f t="shared" si="116"/>
        <v>0</v>
      </c>
      <c r="BZ478" s="32">
        <f t="shared" si="117"/>
        <v>0</v>
      </c>
      <c r="CA478" s="32">
        <f t="shared" si="118"/>
        <v>0</v>
      </c>
      <c r="CB478" s="32">
        <f t="shared" si="119"/>
        <v>0</v>
      </c>
      <c r="CC478" s="32">
        <f t="shared" si="120"/>
        <v>0</v>
      </c>
      <c r="CD478" s="32">
        <f t="shared" si="121"/>
        <v>0</v>
      </c>
      <c r="CE478" s="32">
        <f t="shared" si="122"/>
        <v>0</v>
      </c>
      <c r="CF478" s="32">
        <f t="shared" si="123"/>
        <v>0</v>
      </c>
      <c r="CG478" s="32">
        <f t="shared" si="124"/>
        <v>0</v>
      </c>
      <c r="CH478" s="32">
        <f t="shared" si="125"/>
        <v>0</v>
      </c>
      <c r="CI478" s="32">
        <f t="shared" si="126"/>
        <v>0</v>
      </c>
      <c r="CJ478" s="32">
        <f t="shared" si="127"/>
        <v>0</v>
      </c>
    </row>
    <row r="479" spans="73:88">
      <c r="BU479" s="32">
        <f t="shared" si="112"/>
        <v>0</v>
      </c>
      <c r="BV479" s="32">
        <f t="shared" si="113"/>
        <v>0</v>
      </c>
      <c r="BW479" s="32">
        <f t="shared" si="114"/>
        <v>0</v>
      </c>
      <c r="BX479" s="32">
        <f t="shared" si="115"/>
        <v>0</v>
      </c>
      <c r="BY479" s="32">
        <f t="shared" si="116"/>
        <v>0</v>
      </c>
      <c r="BZ479" s="32">
        <f t="shared" si="117"/>
        <v>0</v>
      </c>
      <c r="CA479" s="32">
        <f t="shared" si="118"/>
        <v>0</v>
      </c>
      <c r="CB479" s="32">
        <f t="shared" si="119"/>
        <v>0</v>
      </c>
      <c r="CC479" s="32">
        <f t="shared" si="120"/>
        <v>0</v>
      </c>
      <c r="CD479" s="32">
        <f t="shared" si="121"/>
        <v>0</v>
      </c>
      <c r="CE479" s="32">
        <f t="shared" si="122"/>
        <v>0</v>
      </c>
      <c r="CF479" s="32">
        <f t="shared" si="123"/>
        <v>0</v>
      </c>
      <c r="CG479" s="32">
        <f t="shared" si="124"/>
        <v>0</v>
      </c>
      <c r="CH479" s="32">
        <f t="shared" si="125"/>
        <v>0</v>
      </c>
      <c r="CI479" s="32">
        <f t="shared" si="126"/>
        <v>0</v>
      </c>
      <c r="CJ479" s="32">
        <f t="shared" si="127"/>
        <v>0</v>
      </c>
    </row>
    <row r="480" spans="73:88">
      <c r="BU480" s="32">
        <f t="shared" si="112"/>
        <v>0</v>
      </c>
      <c r="BV480" s="32">
        <f t="shared" si="113"/>
        <v>0</v>
      </c>
      <c r="BW480" s="32">
        <f t="shared" si="114"/>
        <v>0</v>
      </c>
      <c r="BX480" s="32">
        <f t="shared" si="115"/>
        <v>0</v>
      </c>
      <c r="BY480" s="32">
        <f t="shared" si="116"/>
        <v>0</v>
      </c>
      <c r="BZ480" s="32">
        <f t="shared" si="117"/>
        <v>0</v>
      </c>
      <c r="CA480" s="32">
        <f t="shared" si="118"/>
        <v>0</v>
      </c>
      <c r="CB480" s="32">
        <f t="shared" si="119"/>
        <v>0</v>
      </c>
      <c r="CC480" s="32">
        <f t="shared" si="120"/>
        <v>0</v>
      </c>
      <c r="CD480" s="32">
        <f t="shared" si="121"/>
        <v>0</v>
      </c>
      <c r="CE480" s="32">
        <f t="shared" si="122"/>
        <v>0</v>
      </c>
      <c r="CF480" s="32">
        <f t="shared" si="123"/>
        <v>0</v>
      </c>
      <c r="CG480" s="32">
        <f t="shared" si="124"/>
        <v>0</v>
      </c>
      <c r="CH480" s="32">
        <f t="shared" si="125"/>
        <v>0</v>
      </c>
      <c r="CI480" s="32">
        <f t="shared" si="126"/>
        <v>0</v>
      </c>
      <c r="CJ480" s="32">
        <f t="shared" si="127"/>
        <v>0</v>
      </c>
    </row>
    <row r="481" spans="73:88">
      <c r="BU481" s="32">
        <f t="shared" si="112"/>
        <v>0</v>
      </c>
      <c r="BV481" s="32">
        <f t="shared" si="113"/>
        <v>0</v>
      </c>
      <c r="BW481" s="32">
        <f t="shared" si="114"/>
        <v>0</v>
      </c>
      <c r="BX481" s="32">
        <f t="shared" si="115"/>
        <v>0</v>
      </c>
      <c r="BY481" s="32">
        <f t="shared" si="116"/>
        <v>0</v>
      </c>
      <c r="BZ481" s="32">
        <f t="shared" si="117"/>
        <v>0</v>
      </c>
      <c r="CA481" s="32">
        <f t="shared" si="118"/>
        <v>0</v>
      </c>
      <c r="CB481" s="32">
        <f t="shared" si="119"/>
        <v>0</v>
      </c>
      <c r="CC481" s="32">
        <f t="shared" si="120"/>
        <v>0</v>
      </c>
      <c r="CD481" s="32">
        <f t="shared" si="121"/>
        <v>0</v>
      </c>
      <c r="CE481" s="32">
        <f t="shared" si="122"/>
        <v>0</v>
      </c>
      <c r="CF481" s="32">
        <f t="shared" si="123"/>
        <v>0</v>
      </c>
      <c r="CG481" s="32">
        <f t="shared" si="124"/>
        <v>0</v>
      </c>
      <c r="CH481" s="32">
        <f t="shared" si="125"/>
        <v>0</v>
      </c>
      <c r="CI481" s="32">
        <f t="shared" si="126"/>
        <v>0</v>
      </c>
      <c r="CJ481" s="32">
        <f t="shared" si="127"/>
        <v>0</v>
      </c>
    </row>
    <row r="482" spans="73:88">
      <c r="BU482" s="32">
        <f t="shared" si="112"/>
        <v>0</v>
      </c>
      <c r="BV482" s="32">
        <f t="shared" si="113"/>
        <v>0</v>
      </c>
      <c r="BW482" s="32">
        <f t="shared" si="114"/>
        <v>0</v>
      </c>
      <c r="BX482" s="32">
        <f t="shared" si="115"/>
        <v>0</v>
      </c>
      <c r="BY482" s="32">
        <f t="shared" si="116"/>
        <v>0</v>
      </c>
      <c r="BZ482" s="32">
        <f t="shared" si="117"/>
        <v>0</v>
      </c>
      <c r="CA482" s="32">
        <f t="shared" si="118"/>
        <v>0</v>
      </c>
      <c r="CB482" s="32">
        <f t="shared" si="119"/>
        <v>0</v>
      </c>
      <c r="CC482" s="32">
        <f t="shared" si="120"/>
        <v>0</v>
      </c>
      <c r="CD482" s="32">
        <f t="shared" si="121"/>
        <v>0</v>
      </c>
      <c r="CE482" s="32">
        <f t="shared" si="122"/>
        <v>0</v>
      </c>
      <c r="CF482" s="32">
        <f t="shared" si="123"/>
        <v>0</v>
      </c>
      <c r="CG482" s="32">
        <f t="shared" si="124"/>
        <v>0</v>
      </c>
      <c r="CH482" s="32">
        <f t="shared" si="125"/>
        <v>0</v>
      </c>
      <c r="CI482" s="32">
        <f t="shared" si="126"/>
        <v>0</v>
      </c>
      <c r="CJ482" s="32">
        <f t="shared" si="127"/>
        <v>0</v>
      </c>
    </row>
    <row r="483" spans="73:88">
      <c r="BU483" s="32">
        <f t="shared" si="112"/>
        <v>0</v>
      </c>
      <c r="BV483" s="32">
        <f t="shared" si="113"/>
        <v>0</v>
      </c>
      <c r="BW483" s="32">
        <f t="shared" si="114"/>
        <v>0</v>
      </c>
      <c r="BX483" s="32">
        <f t="shared" si="115"/>
        <v>0</v>
      </c>
      <c r="BY483" s="32">
        <f t="shared" si="116"/>
        <v>0</v>
      </c>
      <c r="BZ483" s="32">
        <f t="shared" si="117"/>
        <v>0</v>
      </c>
      <c r="CA483" s="32">
        <f t="shared" si="118"/>
        <v>0</v>
      </c>
      <c r="CB483" s="32">
        <f t="shared" si="119"/>
        <v>0</v>
      </c>
      <c r="CC483" s="32">
        <f t="shared" si="120"/>
        <v>0</v>
      </c>
      <c r="CD483" s="32">
        <f t="shared" si="121"/>
        <v>0</v>
      </c>
      <c r="CE483" s="32">
        <f t="shared" si="122"/>
        <v>0</v>
      </c>
      <c r="CF483" s="32">
        <f t="shared" si="123"/>
        <v>0</v>
      </c>
      <c r="CG483" s="32">
        <f t="shared" si="124"/>
        <v>0</v>
      </c>
      <c r="CH483" s="32">
        <f t="shared" si="125"/>
        <v>0</v>
      </c>
      <c r="CI483" s="32">
        <f t="shared" si="126"/>
        <v>0</v>
      </c>
      <c r="CJ483" s="32">
        <f t="shared" si="127"/>
        <v>0</v>
      </c>
    </row>
    <row r="484" spans="73:88">
      <c r="BU484" s="32">
        <f t="shared" si="112"/>
        <v>0</v>
      </c>
      <c r="BV484" s="32">
        <f t="shared" si="113"/>
        <v>0</v>
      </c>
      <c r="BW484" s="32">
        <f t="shared" si="114"/>
        <v>0</v>
      </c>
      <c r="BX484" s="32">
        <f t="shared" si="115"/>
        <v>0</v>
      </c>
      <c r="BY484" s="32">
        <f t="shared" si="116"/>
        <v>0</v>
      </c>
      <c r="BZ484" s="32">
        <f t="shared" si="117"/>
        <v>0</v>
      </c>
      <c r="CA484" s="32">
        <f t="shared" si="118"/>
        <v>0</v>
      </c>
      <c r="CB484" s="32">
        <f t="shared" si="119"/>
        <v>0</v>
      </c>
      <c r="CC484" s="32">
        <f t="shared" si="120"/>
        <v>0</v>
      </c>
      <c r="CD484" s="32">
        <f t="shared" si="121"/>
        <v>0</v>
      </c>
      <c r="CE484" s="32">
        <f t="shared" si="122"/>
        <v>0</v>
      </c>
      <c r="CF484" s="32">
        <f t="shared" si="123"/>
        <v>0</v>
      </c>
      <c r="CG484" s="32">
        <f t="shared" si="124"/>
        <v>0</v>
      </c>
      <c r="CH484" s="32">
        <f t="shared" si="125"/>
        <v>0</v>
      </c>
      <c r="CI484" s="32">
        <f t="shared" si="126"/>
        <v>0</v>
      </c>
      <c r="CJ484" s="32">
        <f t="shared" si="127"/>
        <v>0</v>
      </c>
    </row>
    <row r="485" spans="73:88">
      <c r="BU485" s="32">
        <f t="shared" si="112"/>
        <v>0</v>
      </c>
      <c r="BV485" s="32">
        <f t="shared" si="113"/>
        <v>0</v>
      </c>
      <c r="BW485" s="32">
        <f t="shared" si="114"/>
        <v>0</v>
      </c>
      <c r="BX485" s="32">
        <f t="shared" si="115"/>
        <v>0</v>
      </c>
      <c r="BY485" s="32">
        <f t="shared" si="116"/>
        <v>0</v>
      </c>
      <c r="BZ485" s="32">
        <f t="shared" si="117"/>
        <v>0</v>
      </c>
      <c r="CA485" s="32">
        <f t="shared" si="118"/>
        <v>0</v>
      </c>
      <c r="CB485" s="32">
        <f t="shared" si="119"/>
        <v>0</v>
      </c>
      <c r="CC485" s="32">
        <f t="shared" si="120"/>
        <v>0</v>
      </c>
      <c r="CD485" s="32">
        <f t="shared" si="121"/>
        <v>0</v>
      </c>
      <c r="CE485" s="32">
        <f t="shared" si="122"/>
        <v>0</v>
      </c>
      <c r="CF485" s="32">
        <f t="shared" si="123"/>
        <v>0</v>
      </c>
      <c r="CG485" s="32">
        <f t="shared" si="124"/>
        <v>0</v>
      </c>
      <c r="CH485" s="32">
        <f t="shared" si="125"/>
        <v>0</v>
      </c>
      <c r="CI485" s="32">
        <f t="shared" si="126"/>
        <v>0</v>
      </c>
      <c r="CJ485" s="32">
        <f t="shared" si="127"/>
        <v>0</v>
      </c>
    </row>
    <row r="486" spans="73:88">
      <c r="BU486" s="32">
        <f t="shared" si="112"/>
        <v>0</v>
      </c>
      <c r="BV486" s="32">
        <f t="shared" si="113"/>
        <v>0</v>
      </c>
      <c r="BW486" s="32">
        <f t="shared" si="114"/>
        <v>0</v>
      </c>
      <c r="BX486" s="32">
        <f t="shared" si="115"/>
        <v>0</v>
      </c>
      <c r="BY486" s="32">
        <f t="shared" si="116"/>
        <v>0</v>
      </c>
      <c r="BZ486" s="32">
        <f t="shared" si="117"/>
        <v>0</v>
      </c>
      <c r="CA486" s="32">
        <f t="shared" si="118"/>
        <v>0</v>
      </c>
      <c r="CB486" s="32">
        <f t="shared" si="119"/>
        <v>0</v>
      </c>
      <c r="CC486" s="32">
        <f t="shared" si="120"/>
        <v>0</v>
      </c>
      <c r="CD486" s="32">
        <f t="shared" si="121"/>
        <v>0</v>
      </c>
      <c r="CE486" s="32">
        <f t="shared" si="122"/>
        <v>0</v>
      </c>
      <c r="CF486" s="32">
        <f t="shared" si="123"/>
        <v>0</v>
      </c>
      <c r="CG486" s="32">
        <f t="shared" si="124"/>
        <v>0</v>
      </c>
      <c r="CH486" s="32">
        <f t="shared" si="125"/>
        <v>0</v>
      </c>
      <c r="CI486" s="32">
        <f t="shared" si="126"/>
        <v>0</v>
      </c>
      <c r="CJ486" s="32">
        <f t="shared" si="127"/>
        <v>0</v>
      </c>
    </row>
    <row r="487" spans="73:88">
      <c r="BU487" s="32">
        <f t="shared" si="112"/>
        <v>0</v>
      </c>
      <c r="BV487" s="32">
        <f t="shared" si="113"/>
        <v>0</v>
      </c>
      <c r="BW487" s="32">
        <f t="shared" si="114"/>
        <v>0</v>
      </c>
      <c r="BX487" s="32">
        <f t="shared" si="115"/>
        <v>0</v>
      </c>
      <c r="BY487" s="32">
        <f t="shared" si="116"/>
        <v>0</v>
      </c>
      <c r="BZ487" s="32">
        <f t="shared" si="117"/>
        <v>0</v>
      </c>
      <c r="CA487" s="32">
        <f t="shared" si="118"/>
        <v>0</v>
      </c>
      <c r="CB487" s="32">
        <f t="shared" si="119"/>
        <v>0</v>
      </c>
      <c r="CC487" s="32">
        <f t="shared" si="120"/>
        <v>0</v>
      </c>
      <c r="CD487" s="32">
        <f t="shared" si="121"/>
        <v>0</v>
      </c>
      <c r="CE487" s="32">
        <f t="shared" si="122"/>
        <v>0</v>
      </c>
      <c r="CF487" s="32">
        <f t="shared" si="123"/>
        <v>0</v>
      </c>
      <c r="CG487" s="32">
        <f t="shared" si="124"/>
        <v>0</v>
      </c>
      <c r="CH487" s="32">
        <f t="shared" si="125"/>
        <v>0</v>
      </c>
      <c r="CI487" s="32">
        <f t="shared" si="126"/>
        <v>0</v>
      </c>
      <c r="CJ487" s="32">
        <f t="shared" si="127"/>
        <v>0</v>
      </c>
    </row>
    <row r="488" spans="73:88">
      <c r="BU488" s="32">
        <f t="shared" si="112"/>
        <v>0</v>
      </c>
      <c r="BV488" s="32">
        <f t="shared" si="113"/>
        <v>0</v>
      </c>
      <c r="BW488" s="32">
        <f t="shared" si="114"/>
        <v>0</v>
      </c>
      <c r="BX488" s="32">
        <f t="shared" si="115"/>
        <v>0</v>
      </c>
      <c r="BY488" s="32">
        <f t="shared" si="116"/>
        <v>0</v>
      </c>
      <c r="BZ488" s="32">
        <f t="shared" si="117"/>
        <v>0</v>
      </c>
      <c r="CA488" s="32">
        <f t="shared" si="118"/>
        <v>0</v>
      </c>
      <c r="CB488" s="32">
        <f t="shared" si="119"/>
        <v>0</v>
      </c>
      <c r="CC488" s="32">
        <f t="shared" si="120"/>
        <v>0</v>
      </c>
      <c r="CD488" s="32">
        <f t="shared" si="121"/>
        <v>0</v>
      </c>
      <c r="CE488" s="32">
        <f t="shared" si="122"/>
        <v>0</v>
      </c>
      <c r="CF488" s="32">
        <f t="shared" si="123"/>
        <v>0</v>
      </c>
      <c r="CG488" s="32">
        <f t="shared" si="124"/>
        <v>0</v>
      </c>
      <c r="CH488" s="32">
        <f t="shared" si="125"/>
        <v>0</v>
      </c>
      <c r="CI488" s="32">
        <f t="shared" si="126"/>
        <v>0</v>
      </c>
      <c r="CJ488" s="32">
        <f t="shared" si="127"/>
        <v>0</v>
      </c>
    </row>
    <row r="489" spans="73:88">
      <c r="BU489" s="32">
        <f t="shared" si="112"/>
        <v>0</v>
      </c>
      <c r="BV489" s="32">
        <f t="shared" si="113"/>
        <v>0</v>
      </c>
      <c r="BW489" s="32">
        <f t="shared" si="114"/>
        <v>0</v>
      </c>
      <c r="BX489" s="32">
        <f t="shared" si="115"/>
        <v>0</v>
      </c>
      <c r="BY489" s="32">
        <f t="shared" si="116"/>
        <v>0</v>
      </c>
      <c r="BZ489" s="32">
        <f t="shared" si="117"/>
        <v>0</v>
      </c>
      <c r="CA489" s="32">
        <f t="shared" si="118"/>
        <v>0</v>
      </c>
      <c r="CB489" s="32">
        <f t="shared" si="119"/>
        <v>0</v>
      </c>
      <c r="CC489" s="32">
        <f t="shared" si="120"/>
        <v>0</v>
      </c>
      <c r="CD489" s="32">
        <f t="shared" si="121"/>
        <v>0</v>
      </c>
      <c r="CE489" s="32">
        <f t="shared" si="122"/>
        <v>0</v>
      </c>
      <c r="CF489" s="32">
        <f t="shared" si="123"/>
        <v>0</v>
      </c>
      <c r="CG489" s="32">
        <f t="shared" si="124"/>
        <v>0</v>
      </c>
      <c r="CH489" s="32">
        <f t="shared" si="125"/>
        <v>0</v>
      </c>
      <c r="CI489" s="32">
        <f t="shared" si="126"/>
        <v>0</v>
      </c>
      <c r="CJ489" s="32">
        <f t="shared" si="127"/>
        <v>0</v>
      </c>
    </row>
    <row r="490" spans="73:88">
      <c r="BU490" s="32">
        <f t="shared" si="112"/>
        <v>0</v>
      </c>
      <c r="BV490" s="32">
        <f t="shared" si="113"/>
        <v>0</v>
      </c>
      <c r="BW490" s="32">
        <f t="shared" si="114"/>
        <v>0</v>
      </c>
      <c r="BX490" s="32">
        <f t="shared" si="115"/>
        <v>0</v>
      </c>
      <c r="BY490" s="32">
        <f t="shared" si="116"/>
        <v>0</v>
      </c>
      <c r="BZ490" s="32">
        <f t="shared" si="117"/>
        <v>0</v>
      </c>
      <c r="CA490" s="32">
        <f t="shared" si="118"/>
        <v>0</v>
      </c>
      <c r="CB490" s="32">
        <f t="shared" si="119"/>
        <v>0</v>
      </c>
      <c r="CC490" s="32">
        <f t="shared" si="120"/>
        <v>0</v>
      </c>
      <c r="CD490" s="32">
        <f t="shared" si="121"/>
        <v>0</v>
      </c>
      <c r="CE490" s="32">
        <f t="shared" si="122"/>
        <v>0</v>
      </c>
      <c r="CF490" s="32">
        <f t="shared" si="123"/>
        <v>0</v>
      </c>
      <c r="CG490" s="32">
        <f t="shared" si="124"/>
        <v>0</v>
      </c>
      <c r="CH490" s="32">
        <f t="shared" si="125"/>
        <v>0</v>
      </c>
      <c r="CI490" s="32">
        <f t="shared" si="126"/>
        <v>0</v>
      </c>
      <c r="CJ490" s="32">
        <f t="shared" si="127"/>
        <v>0</v>
      </c>
    </row>
    <row r="491" spans="73:88">
      <c r="BU491" s="32">
        <f t="shared" si="112"/>
        <v>0</v>
      </c>
      <c r="BV491" s="32">
        <f t="shared" si="113"/>
        <v>0</v>
      </c>
      <c r="BW491" s="32">
        <f t="shared" si="114"/>
        <v>0</v>
      </c>
      <c r="BX491" s="32">
        <f t="shared" si="115"/>
        <v>0</v>
      </c>
      <c r="BY491" s="32">
        <f t="shared" si="116"/>
        <v>0</v>
      </c>
      <c r="BZ491" s="32">
        <f t="shared" si="117"/>
        <v>0</v>
      </c>
      <c r="CA491" s="32">
        <f t="shared" si="118"/>
        <v>0</v>
      </c>
      <c r="CB491" s="32">
        <f t="shared" si="119"/>
        <v>0</v>
      </c>
      <c r="CC491" s="32">
        <f t="shared" si="120"/>
        <v>0</v>
      </c>
      <c r="CD491" s="32">
        <f t="shared" si="121"/>
        <v>0</v>
      </c>
      <c r="CE491" s="32">
        <f t="shared" si="122"/>
        <v>0</v>
      </c>
      <c r="CF491" s="32">
        <f t="shared" si="123"/>
        <v>0</v>
      </c>
      <c r="CG491" s="32">
        <f t="shared" si="124"/>
        <v>0</v>
      </c>
      <c r="CH491" s="32">
        <f t="shared" si="125"/>
        <v>0</v>
      </c>
      <c r="CI491" s="32">
        <f t="shared" si="126"/>
        <v>0</v>
      </c>
      <c r="CJ491" s="32">
        <f t="shared" si="127"/>
        <v>0</v>
      </c>
    </row>
    <row r="492" spans="73:88">
      <c r="BU492" s="32">
        <f t="shared" si="112"/>
        <v>0</v>
      </c>
      <c r="BV492" s="32">
        <f t="shared" si="113"/>
        <v>0</v>
      </c>
      <c r="BW492" s="32">
        <f t="shared" si="114"/>
        <v>0</v>
      </c>
      <c r="BX492" s="32">
        <f t="shared" si="115"/>
        <v>0</v>
      </c>
      <c r="BY492" s="32">
        <f t="shared" si="116"/>
        <v>0</v>
      </c>
      <c r="BZ492" s="32">
        <f t="shared" si="117"/>
        <v>0</v>
      </c>
      <c r="CA492" s="32">
        <f t="shared" si="118"/>
        <v>0</v>
      </c>
      <c r="CB492" s="32">
        <f t="shared" si="119"/>
        <v>0</v>
      </c>
      <c r="CC492" s="32">
        <f t="shared" si="120"/>
        <v>0</v>
      </c>
      <c r="CD492" s="32">
        <f t="shared" si="121"/>
        <v>0</v>
      </c>
      <c r="CE492" s="32">
        <f t="shared" si="122"/>
        <v>0</v>
      </c>
      <c r="CF492" s="32">
        <f t="shared" si="123"/>
        <v>0</v>
      </c>
      <c r="CG492" s="32">
        <f t="shared" si="124"/>
        <v>0</v>
      </c>
      <c r="CH492" s="32">
        <f t="shared" si="125"/>
        <v>0</v>
      </c>
      <c r="CI492" s="32">
        <f t="shared" si="126"/>
        <v>0</v>
      </c>
      <c r="CJ492" s="32">
        <f t="shared" si="127"/>
        <v>0</v>
      </c>
    </row>
    <row r="493" spans="73:88">
      <c r="BU493" s="32">
        <f t="shared" si="112"/>
        <v>0</v>
      </c>
      <c r="BV493" s="32">
        <f t="shared" si="113"/>
        <v>0</v>
      </c>
      <c r="BW493" s="32">
        <f t="shared" si="114"/>
        <v>0</v>
      </c>
      <c r="BX493" s="32">
        <f t="shared" si="115"/>
        <v>0</v>
      </c>
      <c r="BY493" s="32">
        <f t="shared" si="116"/>
        <v>0</v>
      </c>
      <c r="BZ493" s="32">
        <f t="shared" si="117"/>
        <v>0</v>
      </c>
      <c r="CA493" s="32">
        <f t="shared" si="118"/>
        <v>0</v>
      </c>
      <c r="CB493" s="32">
        <f t="shared" si="119"/>
        <v>0</v>
      </c>
      <c r="CC493" s="32">
        <f t="shared" si="120"/>
        <v>0</v>
      </c>
      <c r="CD493" s="32">
        <f t="shared" si="121"/>
        <v>0</v>
      </c>
      <c r="CE493" s="32">
        <f t="shared" si="122"/>
        <v>0</v>
      </c>
      <c r="CF493" s="32">
        <f t="shared" si="123"/>
        <v>0</v>
      </c>
      <c r="CG493" s="32">
        <f t="shared" si="124"/>
        <v>0</v>
      </c>
      <c r="CH493" s="32">
        <f t="shared" si="125"/>
        <v>0</v>
      </c>
      <c r="CI493" s="32">
        <f t="shared" si="126"/>
        <v>0</v>
      </c>
      <c r="CJ493" s="32">
        <f t="shared" si="127"/>
        <v>0</v>
      </c>
    </row>
    <row r="494" spans="73:88">
      <c r="BU494" s="32">
        <f t="shared" si="112"/>
        <v>0</v>
      </c>
      <c r="BV494" s="32">
        <f t="shared" si="113"/>
        <v>0</v>
      </c>
      <c r="BW494" s="32">
        <f t="shared" si="114"/>
        <v>0</v>
      </c>
      <c r="BX494" s="32">
        <f t="shared" si="115"/>
        <v>0</v>
      </c>
      <c r="BY494" s="32">
        <f t="shared" si="116"/>
        <v>0</v>
      </c>
      <c r="BZ494" s="32">
        <f t="shared" si="117"/>
        <v>0</v>
      </c>
      <c r="CA494" s="32">
        <f t="shared" si="118"/>
        <v>0</v>
      </c>
      <c r="CB494" s="32">
        <f t="shared" si="119"/>
        <v>0</v>
      </c>
      <c r="CC494" s="32">
        <f t="shared" si="120"/>
        <v>0</v>
      </c>
      <c r="CD494" s="32">
        <f t="shared" si="121"/>
        <v>0</v>
      </c>
      <c r="CE494" s="32">
        <f t="shared" si="122"/>
        <v>0</v>
      </c>
      <c r="CF494" s="32">
        <f t="shared" si="123"/>
        <v>0</v>
      </c>
      <c r="CG494" s="32">
        <f t="shared" si="124"/>
        <v>0</v>
      </c>
      <c r="CH494" s="32">
        <f t="shared" si="125"/>
        <v>0</v>
      </c>
      <c r="CI494" s="32">
        <f t="shared" si="126"/>
        <v>0</v>
      </c>
      <c r="CJ494" s="32">
        <f t="shared" si="127"/>
        <v>0</v>
      </c>
    </row>
    <row r="495" spans="73:88">
      <c r="BU495" s="32">
        <f t="shared" si="112"/>
        <v>0</v>
      </c>
      <c r="BV495" s="32">
        <f t="shared" si="113"/>
        <v>0</v>
      </c>
      <c r="BW495" s="32">
        <f t="shared" si="114"/>
        <v>0</v>
      </c>
      <c r="BX495" s="32">
        <f t="shared" si="115"/>
        <v>0</v>
      </c>
      <c r="BY495" s="32">
        <f t="shared" si="116"/>
        <v>0</v>
      </c>
      <c r="BZ495" s="32">
        <f t="shared" si="117"/>
        <v>0</v>
      </c>
      <c r="CA495" s="32">
        <f t="shared" si="118"/>
        <v>0</v>
      </c>
      <c r="CB495" s="32">
        <f t="shared" si="119"/>
        <v>0</v>
      </c>
      <c r="CC495" s="32">
        <f t="shared" si="120"/>
        <v>0</v>
      </c>
      <c r="CD495" s="32">
        <f t="shared" si="121"/>
        <v>0</v>
      </c>
      <c r="CE495" s="32">
        <f t="shared" si="122"/>
        <v>0</v>
      </c>
      <c r="CF495" s="32">
        <f t="shared" si="123"/>
        <v>0</v>
      </c>
      <c r="CG495" s="32">
        <f t="shared" si="124"/>
        <v>0</v>
      </c>
      <c r="CH495" s="32">
        <f t="shared" si="125"/>
        <v>0</v>
      </c>
      <c r="CI495" s="32">
        <f t="shared" si="126"/>
        <v>0</v>
      </c>
      <c r="CJ495" s="32">
        <f t="shared" si="127"/>
        <v>0</v>
      </c>
    </row>
    <row r="496" spans="73:88">
      <c r="BU496" s="32">
        <f t="shared" si="112"/>
        <v>0</v>
      </c>
      <c r="BV496" s="32">
        <f t="shared" si="113"/>
        <v>0</v>
      </c>
      <c r="BW496" s="32">
        <f t="shared" si="114"/>
        <v>0</v>
      </c>
      <c r="BX496" s="32">
        <f t="shared" si="115"/>
        <v>0</v>
      </c>
      <c r="BY496" s="32">
        <f t="shared" si="116"/>
        <v>0</v>
      </c>
      <c r="BZ496" s="32">
        <f t="shared" si="117"/>
        <v>0</v>
      </c>
      <c r="CA496" s="32">
        <f t="shared" si="118"/>
        <v>0</v>
      </c>
      <c r="CB496" s="32">
        <f t="shared" si="119"/>
        <v>0</v>
      </c>
      <c r="CC496" s="32">
        <f t="shared" si="120"/>
        <v>0</v>
      </c>
      <c r="CD496" s="32">
        <f t="shared" si="121"/>
        <v>0</v>
      </c>
      <c r="CE496" s="32">
        <f t="shared" si="122"/>
        <v>0</v>
      </c>
      <c r="CF496" s="32">
        <f t="shared" si="123"/>
        <v>0</v>
      </c>
      <c r="CG496" s="32">
        <f t="shared" si="124"/>
        <v>0</v>
      </c>
      <c r="CH496" s="32">
        <f t="shared" si="125"/>
        <v>0</v>
      </c>
      <c r="CI496" s="32">
        <f t="shared" si="126"/>
        <v>0</v>
      </c>
      <c r="CJ496" s="32">
        <f t="shared" si="127"/>
        <v>0</v>
      </c>
    </row>
    <row r="497" spans="73:88">
      <c r="BU497" s="32">
        <f t="shared" si="112"/>
        <v>0</v>
      </c>
      <c r="BV497" s="32">
        <f t="shared" si="113"/>
        <v>0</v>
      </c>
      <c r="BW497" s="32">
        <f t="shared" si="114"/>
        <v>0</v>
      </c>
      <c r="BX497" s="32">
        <f t="shared" si="115"/>
        <v>0</v>
      </c>
      <c r="BY497" s="32">
        <f t="shared" si="116"/>
        <v>0</v>
      </c>
      <c r="BZ497" s="32">
        <f t="shared" si="117"/>
        <v>0</v>
      </c>
      <c r="CA497" s="32">
        <f t="shared" si="118"/>
        <v>0</v>
      </c>
      <c r="CB497" s="32">
        <f t="shared" si="119"/>
        <v>0</v>
      </c>
      <c r="CC497" s="32">
        <f t="shared" si="120"/>
        <v>0</v>
      </c>
      <c r="CD497" s="32">
        <f t="shared" si="121"/>
        <v>0</v>
      </c>
      <c r="CE497" s="32">
        <f t="shared" si="122"/>
        <v>0</v>
      </c>
      <c r="CF497" s="32">
        <f t="shared" si="123"/>
        <v>0</v>
      </c>
      <c r="CG497" s="32">
        <f t="shared" si="124"/>
        <v>0</v>
      </c>
      <c r="CH497" s="32">
        <f t="shared" si="125"/>
        <v>0</v>
      </c>
      <c r="CI497" s="32">
        <f t="shared" si="126"/>
        <v>0</v>
      </c>
      <c r="CJ497" s="32">
        <f t="shared" si="127"/>
        <v>0</v>
      </c>
    </row>
    <row r="498" spans="73:88">
      <c r="BU498" s="32">
        <f t="shared" si="112"/>
        <v>0</v>
      </c>
      <c r="BV498" s="32">
        <f t="shared" si="113"/>
        <v>0</v>
      </c>
      <c r="BW498" s="32">
        <f t="shared" si="114"/>
        <v>0</v>
      </c>
      <c r="BX498" s="32">
        <f t="shared" si="115"/>
        <v>0</v>
      </c>
      <c r="BY498" s="32">
        <f t="shared" si="116"/>
        <v>0</v>
      </c>
      <c r="BZ498" s="32">
        <f t="shared" si="117"/>
        <v>0</v>
      </c>
      <c r="CA498" s="32">
        <f t="shared" si="118"/>
        <v>0</v>
      </c>
      <c r="CB498" s="32">
        <f t="shared" si="119"/>
        <v>0</v>
      </c>
      <c r="CC498" s="32">
        <f t="shared" si="120"/>
        <v>0</v>
      </c>
      <c r="CD498" s="32">
        <f t="shared" si="121"/>
        <v>0</v>
      </c>
      <c r="CE498" s="32">
        <f t="shared" si="122"/>
        <v>0</v>
      </c>
      <c r="CF498" s="32">
        <f t="shared" si="123"/>
        <v>0</v>
      </c>
      <c r="CG498" s="32">
        <f t="shared" si="124"/>
        <v>0</v>
      </c>
      <c r="CH498" s="32">
        <f t="shared" si="125"/>
        <v>0</v>
      </c>
      <c r="CI498" s="32">
        <f t="shared" si="126"/>
        <v>0</v>
      </c>
      <c r="CJ498" s="32">
        <f t="shared" si="127"/>
        <v>0</v>
      </c>
    </row>
    <row r="499" spans="73:88">
      <c r="BU499" s="32">
        <f t="shared" si="112"/>
        <v>0</v>
      </c>
      <c r="BV499" s="32">
        <f t="shared" si="113"/>
        <v>0</v>
      </c>
      <c r="BW499" s="32">
        <f t="shared" si="114"/>
        <v>0</v>
      </c>
      <c r="BX499" s="32">
        <f t="shared" si="115"/>
        <v>0</v>
      </c>
      <c r="BY499" s="32">
        <f t="shared" si="116"/>
        <v>0</v>
      </c>
      <c r="BZ499" s="32">
        <f t="shared" si="117"/>
        <v>0</v>
      </c>
      <c r="CA499" s="32">
        <f t="shared" si="118"/>
        <v>0</v>
      </c>
      <c r="CB499" s="32">
        <f t="shared" si="119"/>
        <v>0</v>
      </c>
      <c r="CC499" s="32">
        <f t="shared" si="120"/>
        <v>0</v>
      </c>
      <c r="CD499" s="32">
        <f t="shared" si="121"/>
        <v>0</v>
      </c>
      <c r="CE499" s="32">
        <f t="shared" si="122"/>
        <v>0</v>
      </c>
      <c r="CF499" s="32">
        <f t="shared" si="123"/>
        <v>0</v>
      </c>
      <c r="CG499" s="32">
        <f t="shared" si="124"/>
        <v>0</v>
      </c>
      <c r="CH499" s="32">
        <f t="shared" si="125"/>
        <v>0</v>
      </c>
      <c r="CI499" s="32">
        <f t="shared" si="126"/>
        <v>0</v>
      </c>
      <c r="CJ499" s="32">
        <f t="shared" si="127"/>
        <v>0</v>
      </c>
    </row>
    <row r="500" spans="73:88">
      <c r="BU500" s="32">
        <f t="shared" si="112"/>
        <v>0</v>
      </c>
      <c r="BV500" s="32">
        <f t="shared" si="113"/>
        <v>0</v>
      </c>
      <c r="BW500" s="32">
        <f t="shared" si="114"/>
        <v>0</v>
      </c>
      <c r="BX500" s="32">
        <f t="shared" si="115"/>
        <v>0</v>
      </c>
      <c r="BY500" s="32">
        <f t="shared" si="116"/>
        <v>0</v>
      </c>
      <c r="BZ500" s="32">
        <f t="shared" si="117"/>
        <v>0</v>
      </c>
      <c r="CA500" s="32">
        <f t="shared" si="118"/>
        <v>0</v>
      </c>
      <c r="CB500" s="32">
        <f t="shared" si="119"/>
        <v>0</v>
      </c>
      <c r="CC500" s="32">
        <f t="shared" si="120"/>
        <v>0</v>
      </c>
      <c r="CD500" s="32">
        <f t="shared" si="121"/>
        <v>0</v>
      </c>
      <c r="CE500" s="32">
        <f t="shared" si="122"/>
        <v>0</v>
      </c>
      <c r="CF500" s="32">
        <f t="shared" si="123"/>
        <v>0</v>
      </c>
      <c r="CG500" s="32">
        <f t="shared" si="124"/>
        <v>0</v>
      </c>
      <c r="CH500" s="32">
        <f t="shared" si="125"/>
        <v>0</v>
      </c>
      <c r="CI500" s="32">
        <f t="shared" si="126"/>
        <v>0</v>
      </c>
      <c r="CJ500" s="32">
        <f t="shared" si="127"/>
        <v>0</v>
      </c>
    </row>
    <row r="501" spans="73:88">
      <c r="BU501" s="32">
        <f t="shared" si="112"/>
        <v>0</v>
      </c>
      <c r="BV501" s="32">
        <f t="shared" si="113"/>
        <v>0</v>
      </c>
      <c r="BW501" s="32">
        <f t="shared" si="114"/>
        <v>0</v>
      </c>
      <c r="BX501" s="32">
        <f t="shared" si="115"/>
        <v>0</v>
      </c>
      <c r="BY501" s="32">
        <f t="shared" si="116"/>
        <v>0</v>
      </c>
      <c r="BZ501" s="32">
        <f t="shared" si="117"/>
        <v>0</v>
      </c>
      <c r="CA501" s="32">
        <f t="shared" si="118"/>
        <v>0</v>
      </c>
      <c r="CB501" s="32">
        <f t="shared" si="119"/>
        <v>0</v>
      </c>
      <c r="CC501" s="32">
        <f t="shared" si="120"/>
        <v>0</v>
      </c>
      <c r="CD501" s="32">
        <f t="shared" si="121"/>
        <v>0</v>
      </c>
      <c r="CE501" s="32">
        <f t="shared" si="122"/>
        <v>0</v>
      </c>
      <c r="CF501" s="32">
        <f t="shared" si="123"/>
        <v>0</v>
      </c>
      <c r="CG501" s="32">
        <f t="shared" si="124"/>
        <v>0</v>
      </c>
      <c r="CH501" s="32">
        <f t="shared" si="125"/>
        <v>0</v>
      </c>
      <c r="CI501" s="32">
        <f t="shared" si="126"/>
        <v>0</v>
      </c>
      <c r="CJ501" s="32">
        <f t="shared" si="127"/>
        <v>0</v>
      </c>
    </row>
    <row r="502" spans="73:88">
      <c r="BU502" s="32">
        <f t="shared" si="112"/>
        <v>0</v>
      </c>
      <c r="BV502" s="32">
        <f t="shared" si="113"/>
        <v>0</v>
      </c>
      <c r="BW502" s="32">
        <f t="shared" si="114"/>
        <v>0</v>
      </c>
      <c r="BX502" s="32">
        <f t="shared" si="115"/>
        <v>0</v>
      </c>
      <c r="BY502" s="32">
        <f t="shared" si="116"/>
        <v>0</v>
      </c>
      <c r="BZ502" s="32">
        <f t="shared" si="117"/>
        <v>0</v>
      </c>
      <c r="CA502" s="32">
        <f t="shared" si="118"/>
        <v>0</v>
      </c>
      <c r="CB502" s="32">
        <f t="shared" si="119"/>
        <v>0</v>
      </c>
      <c r="CC502" s="32">
        <f t="shared" si="120"/>
        <v>0</v>
      </c>
      <c r="CD502" s="32">
        <f t="shared" si="121"/>
        <v>0</v>
      </c>
      <c r="CE502" s="32">
        <f t="shared" si="122"/>
        <v>0</v>
      </c>
      <c r="CF502" s="32">
        <f t="shared" si="123"/>
        <v>0</v>
      </c>
      <c r="CG502" s="32">
        <f t="shared" si="124"/>
        <v>0</v>
      </c>
      <c r="CH502" s="32">
        <f t="shared" si="125"/>
        <v>0</v>
      </c>
      <c r="CI502" s="32">
        <f t="shared" si="126"/>
        <v>0</v>
      </c>
      <c r="CJ502" s="32">
        <f t="shared" si="127"/>
        <v>0</v>
      </c>
    </row>
    <row r="503" spans="73:88">
      <c r="BU503" s="32">
        <f t="shared" si="112"/>
        <v>0</v>
      </c>
      <c r="BV503" s="32">
        <f t="shared" si="113"/>
        <v>0</v>
      </c>
      <c r="BW503" s="32">
        <f t="shared" si="114"/>
        <v>0</v>
      </c>
      <c r="BX503" s="32">
        <f t="shared" si="115"/>
        <v>0</v>
      </c>
      <c r="BY503" s="32">
        <f t="shared" si="116"/>
        <v>0</v>
      </c>
      <c r="BZ503" s="32">
        <f t="shared" si="117"/>
        <v>0</v>
      </c>
      <c r="CA503" s="32">
        <f t="shared" si="118"/>
        <v>0</v>
      </c>
      <c r="CB503" s="32">
        <f t="shared" si="119"/>
        <v>0</v>
      </c>
      <c r="CC503" s="32">
        <f t="shared" si="120"/>
        <v>0</v>
      </c>
      <c r="CD503" s="32">
        <f t="shared" si="121"/>
        <v>0</v>
      </c>
      <c r="CE503" s="32">
        <f t="shared" si="122"/>
        <v>0</v>
      </c>
      <c r="CF503" s="32">
        <f t="shared" si="123"/>
        <v>0</v>
      </c>
      <c r="CG503" s="32">
        <f t="shared" si="124"/>
        <v>0</v>
      </c>
      <c r="CH503" s="32">
        <f t="shared" si="125"/>
        <v>0</v>
      </c>
      <c r="CI503" s="32">
        <f t="shared" si="126"/>
        <v>0</v>
      </c>
      <c r="CJ503" s="32">
        <f t="shared" si="127"/>
        <v>0</v>
      </c>
    </row>
    <row r="504" spans="73:88">
      <c r="BU504" s="32">
        <f t="shared" si="112"/>
        <v>0</v>
      </c>
      <c r="BV504" s="32">
        <f t="shared" si="113"/>
        <v>0</v>
      </c>
      <c r="BW504" s="32">
        <f t="shared" si="114"/>
        <v>0</v>
      </c>
      <c r="BX504" s="32">
        <f t="shared" si="115"/>
        <v>0</v>
      </c>
      <c r="BY504" s="32">
        <f t="shared" si="116"/>
        <v>0</v>
      </c>
      <c r="BZ504" s="32">
        <f t="shared" si="117"/>
        <v>0</v>
      </c>
      <c r="CA504" s="32">
        <f t="shared" si="118"/>
        <v>0</v>
      </c>
      <c r="CB504" s="32">
        <f t="shared" si="119"/>
        <v>0</v>
      </c>
      <c r="CC504" s="32">
        <f t="shared" si="120"/>
        <v>0</v>
      </c>
      <c r="CD504" s="32">
        <f t="shared" si="121"/>
        <v>0</v>
      </c>
      <c r="CE504" s="32">
        <f t="shared" si="122"/>
        <v>0</v>
      </c>
      <c r="CF504" s="32">
        <f t="shared" si="123"/>
        <v>0</v>
      </c>
      <c r="CG504" s="32">
        <f t="shared" si="124"/>
        <v>0</v>
      </c>
      <c r="CH504" s="32">
        <f t="shared" si="125"/>
        <v>0</v>
      </c>
      <c r="CI504" s="32">
        <f t="shared" si="126"/>
        <v>0</v>
      </c>
      <c r="CJ504" s="32">
        <f t="shared" si="127"/>
        <v>0</v>
      </c>
    </row>
    <row r="505" spans="73:88">
      <c r="BU505" s="32">
        <f t="shared" si="112"/>
        <v>0</v>
      </c>
      <c r="BV505" s="32">
        <f t="shared" si="113"/>
        <v>0</v>
      </c>
      <c r="BW505" s="32">
        <f t="shared" si="114"/>
        <v>0</v>
      </c>
      <c r="BX505" s="32">
        <f t="shared" si="115"/>
        <v>0</v>
      </c>
      <c r="BY505" s="32">
        <f t="shared" si="116"/>
        <v>0</v>
      </c>
      <c r="BZ505" s="32">
        <f t="shared" si="117"/>
        <v>0</v>
      </c>
      <c r="CA505" s="32">
        <f t="shared" si="118"/>
        <v>0</v>
      </c>
      <c r="CB505" s="32">
        <f t="shared" si="119"/>
        <v>0</v>
      </c>
      <c r="CC505" s="32">
        <f t="shared" si="120"/>
        <v>0</v>
      </c>
      <c r="CD505" s="32">
        <f t="shared" si="121"/>
        <v>0</v>
      </c>
      <c r="CE505" s="32">
        <f t="shared" si="122"/>
        <v>0</v>
      </c>
      <c r="CF505" s="32">
        <f t="shared" si="123"/>
        <v>0</v>
      </c>
      <c r="CG505" s="32">
        <f t="shared" si="124"/>
        <v>0</v>
      </c>
      <c r="CH505" s="32">
        <f t="shared" si="125"/>
        <v>0</v>
      </c>
      <c r="CI505" s="32">
        <f t="shared" si="126"/>
        <v>0</v>
      </c>
      <c r="CJ505" s="32">
        <f t="shared" si="127"/>
        <v>0</v>
      </c>
    </row>
    <row r="506" spans="73:88">
      <c r="BU506" s="32">
        <f t="shared" si="112"/>
        <v>0</v>
      </c>
      <c r="BV506" s="32">
        <f t="shared" si="113"/>
        <v>0</v>
      </c>
      <c r="BW506" s="32">
        <f t="shared" si="114"/>
        <v>0</v>
      </c>
      <c r="BX506" s="32">
        <f t="shared" si="115"/>
        <v>0</v>
      </c>
      <c r="BY506" s="32">
        <f t="shared" si="116"/>
        <v>0</v>
      </c>
      <c r="BZ506" s="32">
        <f t="shared" si="117"/>
        <v>0</v>
      </c>
      <c r="CA506" s="32">
        <f t="shared" si="118"/>
        <v>0</v>
      </c>
      <c r="CB506" s="32">
        <f t="shared" si="119"/>
        <v>0</v>
      </c>
      <c r="CC506" s="32">
        <f t="shared" si="120"/>
        <v>0</v>
      </c>
      <c r="CD506" s="32">
        <f t="shared" si="121"/>
        <v>0</v>
      </c>
      <c r="CE506" s="32">
        <f t="shared" si="122"/>
        <v>0</v>
      </c>
      <c r="CF506" s="32">
        <f t="shared" si="123"/>
        <v>0</v>
      </c>
      <c r="CG506" s="32">
        <f t="shared" si="124"/>
        <v>0</v>
      </c>
      <c r="CH506" s="32">
        <f t="shared" si="125"/>
        <v>0</v>
      </c>
      <c r="CI506" s="32">
        <f t="shared" si="126"/>
        <v>0</v>
      </c>
      <c r="CJ506" s="32">
        <f t="shared" si="127"/>
        <v>0</v>
      </c>
    </row>
    <row r="507" spans="73:88">
      <c r="BU507" s="32">
        <f t="shared" si="112"/>
        <v>0</v>
      </c>
      <c r="BV507" s="32">
        <f t="shared" si="113"/>
        <v>0</v>
      </c>
      <c r="BW507" s="32">
        <f t="shared" si="114"/>
        <v>0</v>
      </c>
      <c r="BX507" s="32">
        <f t="shared" si="115"/>
        <v>0</v>
      </c>
      <c r="BY507" s="32">
        <f t="shared" si="116"/>
        <v>0</v>
      </c>
      <c r="BZ507" s="32">
        <f t="shared" si="117"/>
        <v>0</v>
      </c>
      <c r="CA507" s="32">
        <f t="shared" si="118"/>
        <v>0</v>
      </c>
      <c r="CB507" s="32">
        <f t="shared" si="119"/>
        <v>0</v>
      </c>
      <c r="CC507" s="32">
        <f t="shared" si="120"/>
        <v>0</v>
      </c>
      <c r="CD507" s="32">
        <f t="shared" si="121"/>
        <v>0</v>
      </c>
      <c r="CE507" s="32">
        <f t="shared" si="122"/>
        <v>0</v>
      </c>
      <c r="CF507" s="32">
        <f t="shared" si="123"/>
        <v>0</v>
      </c>
      <c r="CG507" s="32">
        <f t="shared" si="124"/>
        <v>0</v>
      </c>
      <c r="CH507" s="32">
        <f t="shared" si="125"/>
        <v>0</v>
      </c>
      <c r="CI507" s="32">
        <f t="shared" si="126"/>
        <v>0</v>
      </c>
      <c r="CJ507" s="32">
        <f t="shared" si="127"/>
        <v>0</v>
      </c>
    </row>
    <row r="508" spans="73:88">
      <c r="BU508" s="32">
        <f t="shared" si="112"/>
        <v>0</v>
      </c>
      <c r="BV508" s="32">
        <f t="shared" si="113"/>
        <v>0</v>
      </c>
      <c r="BW508" s="32">
        <f t="shared" si="114"/>
        <v>0</v>
      </c>
      <c r="BX508" s="32">
        <f t="shared" si="115"/>
        <v>0</v>
      </c>
      <c r="BY508" s="32">
        <f t="shared" si="116"/>
        <v>0</v>
      </c>
      <c r="BZ508" s="32">
        <f t="shared" si="117"/>
        <v>0</v>
      </c>
      <c r="CA508" s="32">
        <f t="shared" si="118"/>
        <v>0</v>
      </c>
      <c r="CB508" s="32">
        <f t="shared" si="119"/>
        <v>0</v>
      </c>
      <c r="CC508" s="32">
        <f t="shared" si="120"/>
        <v>0</v>
      </c>
      <c r="CD508" s="32">
        <f t="shared" si="121"/>
        <v>0</v>
      </c>
      <c r="CE508" s="32">
        <f t="shared" si="122"/>
        <v>0</v>
      </c>
      <c r="CF508" s="32">
        <f t="shared" si="123"/>
        <v>0</v>
      </c>
      <c r="CG508" s="32">
        <f t="shared" si="124"/>
        <v>0</v>
      </c>
      <c r="CH508" s="32">
        <f t="shared" si="125"/>
        <v>0</v>
      </c>
      <c r="CI508" s="32">
        <f t="shared" si="126"/>
        <v>0</v>
      </c>
      <c r="CJ508" s="32">
        <f t="shared" si="127"/>
        <v>0</v>
      </c>
    </row>
    <row r="509" spans="73:88">
      <c r="BU509" s="32">
        <f t="shared" si="112"/>
        <v>0</v>
      </c>
      <c r="BV509" s="32">
        <f t="shared" si="113"/>
        <v>0</v>
      </c>
      <c r="BW509" s="32">
        <f t="shared" si="114"/>
        <v>0</v>
      </c>
      <c r="BX509" s="32">
        <f t="shared" si="115"/>
        <v>0</v>
      </c>
      <c r="BY509" s="32">
        <f t="shared" si="116"/>
        <v>0</v>
      </c>
      <c r="BZ509" s="32">
        <f t="shared" si="117"/>
        <v>0</v>
      </c>
      <c r="CA509" s="32">
        <f t="shared" si="118"/>
        <v>0</v>
      </c>
      <c r="CB509" s="32">
        <f t="shared" si="119"/>
        <v>0</v>
      </c>
      <c r="CC509" s="32">
        <f t="shared" si="120"/>
        <v>0</v>
      </c>
      <c r="CD509" s="32">
        <f t="shared" si="121"/>
        <v>0</v>
      </c>
      <c r="CE509" s="32">
        <f t="shared" si="122"/>
        <v>0</v>
      </c>
      <c r="CF509" s="32">
        <f t="shared" si="123"/>
        <v>0</v>
      </c>
      <c r="CG509" s="32">
        <f t="shared" si="124"/>
        <v>0</v>
      </c>
      <c r="CH509" s="32">
        <f t="shared" si="125"/>
        <v>0</v>
      </c>
      <c r="CI509" s="32">
        <f t="shared" si="126"/>
        <v>0</v>
      </c>
      <c r="CJ509" s="32">
        <f t="shared" si="127"/>
        <v>0</v>
      </c>
    </row>
    <row r="510" spans="73:88">
      <c r="BU510" s="32">
        <f t="shared" si="112"/>
        <v>0</v>
      </c>
      <c r="BV510" s="32">
        <f t="shared" si="113"/>
        <v>0</v>
      </c>
      <c r="BW510" s="32">
        <f t="shared" si="114"/>
        <v>0</v>
      </c>
      <c r="BX510" s="32">
        <f t="shared" si="115"/>
        <v>0</v>
      </c>
      <c r="BY510" s="32">
        <f t="shared" si="116"/>
        <v>0</v>
      </c>
      <c r="BZ510" s="32">
        <f t="shared" si="117"/>
        <v>0</v>
      </c>
      <c r="CA510" s="32">
        <f t="shared" si="118"/>
        <v>0</v>
      </c>
      <c r="CB510" s="32">
        <f t="shared" si="119"/>
        <v>0</v>
      </c>
      <c r="CC510" s="32">
        <f t="shared" si="120"/>
        <v>0</v>
      </c>
      <c r="CD510" s="32">
        <f t="shared" si="121"/>
        <v>0</v>
      </c>
      <c r="CE510" s="32">
        <f t="shared" si="122"/>
        <v>0</v>
      </c>
      <c r="CF510" s="32">
        <f t="shared" si="123"/>
        <v>0</v>
      </c>
      <c r="CG510" s="32">
        <f t="shared" si="124"/>
        <v>0</v>
      </c>
      <c r="CH510" s="32">
        <f t="shared" si="125"/>
        <v>0</v>
      </c>
      <c r="CI510" s="32">
        <f t="shared" si="126"/>
        <v>0</v>
      </c>
      <c r="CJ510" s="32">
        <f t="shared" si="127"/>
        <v>0</v>
      </c>
    </row>
    <row r="511" spans="73:88">
      <c r="BU511" s="32">
        <f t="shared" ref="BU511:BU574" si="128">IF(OR(ISNUMBER(SEARCH("hydroxymelatonin", $A512)), ISNUMBER(SEARCH("hydroxymelatonin", $C512))),1,0)</f>
        <v>0</v>
      </c>
      <c r="BV511" s="32">
        <f t="shared" ref="BV511:BV574" si="129">IF(OR(ISNUMBER(SEARCH("3-OHM", $A512)),ISNUMBER(SEARCH("3-OHM", $C512)),ISNUMBER(SEARCH("3-hydroxymelatonin", $A512)), ISNUMBER(SEARCH("3-hydroxymelatonin", $C512))),1,0)</f>
        <v>0</v>
      </c>
      <c r="BW511" s="32">
        <f t="shared" ref="BW511:BW574" si="130">IF(OR(ISNUMBER(SEARCH("2-OHM", $A512)),ISNUMBER(SEARCH("2-OHM", $C512)),ISNUMBER(SEARCH("2-hydroxymelatonin", $A512)), ISNUMBER(SEARCH("2-hydroxymelatonin", $C512))),1,0)</f>
        <v>0</v>
      </c>
      <c r="BX511" s="32">
        <f t="shared" ref="BX511:BX574" si="131">IF(OR(ISNUMBER(SEARCH("6-OHM", $A512)),ISNUMBER(SEARCH("6-OHM", $C512)),ISNUMBER(SEARCH("6-hydroxymelatonin", $A512)), ISNUMBER(SEARCH("6-hydroxymelatonin", $C512))),1,0)</f>
        <v>0</v>
      </c>
      <c r="BY511" s="32">
        <f t="shared" ref="BY511:BY574" si="132">IF(OR(ISNUMBER(SEARCH("4-OHM", $A512)),ISNUMBER(SEARCH("4-OHM", $C512)),ISNUMBER(SEARCH("4-hydroxymelatonin", $A512)), ISNUMBER(SEARCH("4-hydroxymelatonin", $C512))),1,0)</f>
        <v>0</v>
      </c>
      <c r="BZ511" s="32">
        <f t="shared" ref="BZ511:BZ574" si="133">IF(OR(ISNUMBER(SEARCH("cyclic hydroxymelatonin", $A512)),ISNUMBER(SEARCH("cyclic hydroxmelatonin", $C512)),ISNUMBER(SEARCH("cyclic 3-hydroxymelatonin", $A512)), ISNUMBER(SEARCH("cyclic 3-hydroxymelatonin", $C512))),1,0)</f>
        <v>0</v>
      </c>
      <c r="CA511" s="32">
        <f t="shared" ref="CA511:CA574" si="134">IF(OR(ISNUMBER(SEARCH("melatonin glucoronate", $A512)), ISNUMBER(SEARCH("melatonin glucoronate", $C512))),1,0)</f>
        <v>0</v>
      </c>
      <c r="CB511" s="32">
        <f t="shared" ref="CB511:CB574" si="135">IF(OR(ISNUMBER(SEARCH("AMIO", $A512)),ISNUMBER(SEARCH("AMIO", $C512)), ISNUMBER(SEARCH("2-acetamidoethyl-5methoxyindolin-2-one", $A512)), ISNUMBER(SEARCH("2-acetamidoethyl-5methoxyindolin-2-one", $C512))),1,0)</f>
        <v>0</v>
      </c>
      <c r="CC511" s="32">
        <f t="shared" ref="CC511:CC574" si="136">IF(OR(ISNUMBER(SEARCH("AMK", $A512)),ISNUMBER(SEARCH("AMK", $C512)), ISNUMBER(SEARCH("N-acetyl-5-methoxykynuramine", $A512)), ISNUMBER(SEARCH("N-acetyl-5-methoxykynuramine", $C512))),1,0)</f>
        <v>0</v>
      </c>
      <c r="CD511" s="32">
        <f t="shared" ref="CD511:CD574" si="137">IF(OR(ISNUMBER(SEARCH("AFMK", $A512)),ISNUMBER(SEARCH("AFMK", $C512)), ISNUMBER(SEARCH("N1-acetyl-N2-formyl-5-methoxykynuramine", $A512)), ISNUMBER(SEARCH("N1-acetyl-N2-formyl-5-methoxykynuramine", $C512))),1,0)</f>
        <v>0</v>
      </c>
      <c r="CE511" s="32">
        <f t="shared" ref="CE511:CE574" si="138">IF(OR(ISNUMBER(SEARCH("2,3-dihydroxymelatonin", $A512)), ISNUMBER(SEARCH("2,3-dihydroxymelatonin", $C512))),1,0)</f>
        <v>0</v>
      </c>
      <c r="CF511" s="32">
        <f t="shared" ref="CF511:CF574" si="139">IF(OR(ISNUMBER(SEARCH("5-MIAA", $A512)),ISNUMBER(SEARCH("5-MIAA", $C512)), ISNUMBER(SEARCH("5-methoxyindole-3-acetic acid", $A512)), ISNUMBER(SEARCH("5-methoxyindole-3-acetic acid", $C512))),1,0)</f>
        <v>0</v>
      </c>
      <c r="CG511" s="32">
        <f t="shared" ref="CG511:CG574" si="140">IF(OR(ISNUMBER(SEARCH("5-ML", $A512)),ISNUMBER(SEARCH("5-ML", $C512)), ISNUMBER(SEARCH("5-methoxytryptophol", $A512)), ISNUMBER(SEARCH("5-methoxytryptophol", $C512))),1,0)</f>
        <v>0</v>
      </c>
      <c r="CH511" s="32">
        <f t="shared" ref="CH511:CH574" si="141">IF(OR(ISNUMBER(SEARCH("5-MT", $A512)),ISNUMBER(SEARCH("5-MT", $C512)), ISNUMBER(SEARCH("5-methoxytryptamine", $A512)), ISNUMBER(SEARCH("2-acetamidoethyl-5methoxyindolin-2-one", $C512))),1,0)</f>
        <v>0</v>
      </c>
      <c r="CI511" s="32">
        <f t="shared" ref="CI511:CI574" si="142">IF(OR(ISNUMBER(SEARCH("5-methoxy-1H-indole-3-carbaldehyde", $A512)), ISNUMBER(SEARCH("5-methoxy-1H-indole-3-carbaldehyde", $C512))),1,0)</f>
        <v>0</v>
      </c>
      <c r="CJ511" s="32">
        <f t="shared" ref="CJ511:CJ574" si="143">IF(OR(ISNUMBER(SEARCH("conjugate", $A512)), ISNUMBER(SEARCH("conjugate", $C512))),1,0)</f>
        <v>0</v>
      </c>
    </row>
    <row r="512" spans="73:88">
      <c r="BU512" s="32">
        <f t="shared" si="128"/>
        <v>0</v>
      </c>
      <c r="BV512" s="32">
        <f t="shared" si="129"/>
        <v>0</v>
      </c>
      <c r="BW512" s="32">
        <f t="shared" si="130"/>
        <v>0</v>
      </c>
      <c r="BX512" s="32">
        <f t="shared" si="131"/>
        <v>0</v>
      </c>
      <c r="BY512" s="32">
        <f t="shared" si="132"/>
        <v>0</v>
      </c>
      <c r="BZ512" s="32">
        <f t="shared" si="133"/>
        <v>0</v>
      </c>
      <c r="CA512" s="32">
        <f t="shared" si="134"/>
        <v>0</v>
      </c>
      <c r="CB512" s="32">
        <f t="shared" si="135"/>
        <v>0</v>
      </c>
      <c r="CC512" s="32">
        <f t="shared" si="136"/>
        <v>0</v>
      </c>
      <c r="CD512" s="32">
        <f t="shared" si="137"/>
        <v>0</v>
      </c>
      <c r="CE512" s="32">
        <f t="shared" si="138"/>
        <v>0</v>
      </c>
      <c r="CF512" s="32">
        <f t="shared" si="139"/>
        <v>0</v>
      </c>
      <c r="CG512" s="32">
        <f t="shared" si="140"/>
        <v>0</v>
      </c>
      <c r="CH512" s="32">
        <f t="shared" si="141"/>
        <v>0</v>
      </c>
      <c r="CI512" s="32">
        <f t="shared" si="142"/>
        <v>0</v>
      </c>
      <c r="CJ512" s="32">
        <f t="shared" si="143"/>
        <v>0</v>
      </c>
    </row>
    <row r="513" spans="73:88">
      <c r="BU513" s="32">
        <f t="shared" si="128"/>
        <v>0</v>
      </c>
      <c r="BV513" s="32">
        <f t="shared" si="129"/>
        <v>0</v>
      </c>
      <c r="BW513" s="32">
        <f t="shared" si="130"/>
        <v>0</v>
      </c>
      <c r="BX513" s="32">
        <f t="shared" si="131"/>
        <v>0</v>
      </c>
      <c r="BY513" s="32">
        <f t="shared" si="132"/>
        <v>0</v>
      </c>
      <c r="BZ513" s="32">
        <f t="shared" si="133"/>
        <v>0</v>
      </c>
      <c r="CA513" s="32">
        <f t="shared" si="134"/>
        <v>0</v>
      </c>
      <c r="CB513" s="32">
        <f t="shared" si="135"/>
        <v>0</v>
      </c>
      <c r="CC513" s="32">
        <f t="shared" si="136"/>
        <v>0</v>
      </c>
      <c r="CD513" s="32">
        <f t="shared" si="137"/>
        <v>0</v>
      </c>
      <c r="CE513" s="32">
        <f t="shared" si="138"/>
        <v>0</v>
      </c>
      <c r="CF513" s="32">
        <f t="shared" si="139"/>
        <v>0</v>
      </c>
      <c r="CG513" s="32">
        <f t="shared" si="140"/>
        <v>0</v>
      </c>
      <c r="CH513" s="32">
        <f t="shared" si="141"/>
        <v>0</v>
      </c>
      <c r="CI513" s="32">
        <f t="shared" si="142"/>
        <v>0</v>
      </c>
      <c r="CJ513" s="32">
        <f t="shared" si="143"/>
        <v>0</v>
      </c>
    </row>
    <row r="514" spans="73:88">
      <c r="BU514" s="32">
        <f t="shared" si="128"/>
        <v>0</v>
      </c>
      <c r="BV514" s="32">
        <f t="shared" si="129"/>
        <v>0</v>
      </c>
      <c r="BW514" s="32">
        <f t="shared" si="130"/>
        <v>0</v>
      </c>
      <c r="BX514" s="32">
        <f t="shared" si="131"/>
        <v>0</v>
      </c>
      <c r="BY514" s="32">
        <f t="shared" si="132"/>
        <v>0</v>
      </c>
      <c r="BZ514" s="32">
        <f t="shared" si="133"/>
        <v>0</v>
      </c>
      <c r="CA514" s="32">
        <f t="shared" si="134"/>
        <v>0</v>
      </c>
      <c r="CB514" s="32">
        <f t="shared" si="135"/>
        <v>0</v>
      </c>
      <c r="CC514" s="32">
        <f t="shared" si="136"/>
        <v>0</v>
      </c>
      <c r="CD514" s="32">
        <f t="shared" si="137"/>
        <v>0</v>
      </c>
      <c r="CE514" s="32">
        <f t="shared" si="138"/>
        <v>0</v>
      </c>
      <c r="CF514" s="32">
        <f t="shared" si="139"/>
        <v>0</v>
      </c>
      <c r="CG514" s="32">
        <f t="shared" si="140"/>
        <v>0</v>
      </c>
      <c r="CH514" s="32">
        <f t="shared" si="141"/>
        <v>0</v>
      </c>
      <c r="CI514" s="32">
        <f t="shared" si="142"/>
        <v>0</v>
      </c>
      <c r="CJ514" s="32">
        <f t="shared" si="143"/>
        <v>0</v>
      </c>
    </row>
    <row r="515" spans="73:88">
      <c r="BU515" s="32">
        <f t="shared" si="128"/>
        <v>0</v>
      </c>
      <c r="BV515" s="32">
        <f t="shared" si="129"/>
        <v>0</v>
      </c>
      <c r="BW515" s="32">
        <f t="shared" si="130"/>
        <v>0</v>
      </c>
      <c r="BX515" s="32">
        <f t="shared" si="131"/>
        <v>0</v>
      </c>
      <c r="BY515" s="32">
        <f t="shared" si="132"/>
        <v>0</v>
      </c>
      <c r="BZ515" s="32">
        <f t="shared" si="133"/>
        <v>0</v>
      </c>
      <c r="CA515" s="32">
        <f t="shared" si="134"/>
        <v>0</v>
      </c>
      <c r="CB515" s="32">
        <f t="shared" si="135"/>
        <v>0</v>
      </c>
      <c r="CC515" s="32">
        <f t="shared" si="136"/>
        <v>0</v>
      </c>
      <c r="CD515" s="32">
        <f t="shared" si="137"/>
        <v>0</v>
      </c>
      <c r="CE515" s="32">
        <f t="shared" si="138"/>
        <v>0</v>
      </c>
      <c r="CF515" s="32">
        <f t="shared" si="139"/>
        <v>0</v>
      </c>
      <c r="CG515" s="32">
        <f t="shared" si="140"/>
        <v>0</v>
      </c>
      <c r="CH515" s="32">
        <f t="shared" si="141"/>
        <v>0</v>
      </c>
      <c r="CI515" s="32">
        <f t="shared" si="142"/>
        <v>0</v>
      </c>
      <c r="CJ515" s="32">
        <f t="shared" si="143"/>
        <v>0</v>
      </c>
    </row>
    <row r="516" spans="73:88">
      <c r="BU516" s="32">
        <f t="shared" si="128"/>
        <v>0</v>
      </c>
      <c r="BV516" s="32">
        <f t="shared" si="129"/>
        <v>0</v>
      </c>
      <c r="BW516" s="32">
        <f t="shared" si="130"/>
        <v>0</v>
      </c>
      <c r="BX516" s="32">
        <f t="shared" si="131"/>
        <v>0</v>
      </c>
      <c r="BY516" s="32">
        <f t="shared" si="132"/>
        <v>0</v>
      </c>
      <c r="BZ516" s="32">
        <f t="shared" si="133"/>
        <v>0</v>
      </c>
      <c r="CA516" s="32">
        <f t="shared" si="134"/>
        <v>0</v>
      </c>
      <c r="CB516" s="32">
        <f t="shared" si="135"/>
        <v>0</v>
      </c>
      <c r="CC516" s="32">
        <f t="shared" si="136"/>
        <v>0</v>
      </c>
      <c r="CD516" s="32">
        <f t="shared" si="137"/>
        <v>0</v>
      </c>
      <c r="CE516" s="32">
        <f t="shared" si="138"/>
        <v>0</v>
      </c>
      <c r="CF516" s="32">
        <f t="shared" si="139"/>
        <v>0</v>
      </c>
      <c r="CG516" s="32">
        <f t="shared" si="140"/>
        <v>0</v>
      </c>
      <c r="CH516" s="32">
        <f t="shared" si="141"/>
        <v>0</v>
      </c>
      <c r="CI516" s="32">
        <f t="shared" si="142"/>
        <v>0</v>
      </c>
      <c r="CJ516" s="32">
        <f t="shared" si="143"/>
        <v>0</v>
      </c>
    </row>
    <row r="517" spans="73:88">
      <c r="BU517" s="32">
        <f t="shared" si="128"/>
        <v>0</v>
      </c>
      <c r="BV517" s="32">
        <f t="shared" si="129"/>
        <v>0</v>
      </c>
      <c r="BW517" s="32">
        <f t="shared" si="130"/>
        <v>0</v>
      </c>
      <c r="BX517" s="32">
        <f t="shared" si="131"/>
        <v>0</v>
      </c>
      <c r="BY517" s="32">
        <f t="shared" si="132"/>
        <v>0</v>
      </c>
      <c r="BZ517" s="32">
        <f t="shared" si="133"/>
        <v>0</v>
      </c>
      <c r="CA517" s="32">
        <f t="shared" si="134"/>
        <v>0</v>
      </c>
      <c r="CB517" s="32">
        <f t="shared" si="135"/>
        <v>0</v>
      </c>
      <c r="CC517" s="32">
        <f t="shared" si="136"/>
        <v>0</v>
      </c>
      <c r="CD517" s="32">
        <f t="shared" si="137"/>
        <v>0</v>
      </c>
      <c r="CE517" s="32">
        <f t="shared" si="138"/>
        <v>0</v>
      </c>
      <c r="CF517" s="32">
        <f t="shared" si="139"/>
        <v>0</v>
      </c>
      <c r="CG517" s="32">
        <f t="shared" si="140"/>
        <v>0</v>
      </c>
      <c r="CH517" s="32">
        <f t="shared" si="141"/>
        <v>0</v>
      </c>
      <c r="CI517" s="32">
        <f t="shared" si="142"/>
        <v>0</v>
      </c>
      <c r="CJ517" s="32">
        <f t="shared" si="143"/>
        <v>0</v>
      </c>
    </row>
    <row r="518" spans="73:88">
      <c r="BU518" s="32">
        <f t="shared" si="128"/>
        <v>0</v>
      </c>
      <c r="BV518" s="32">
        <f t="shared" si="129"/>
        <v>0</v>
      </c>
      <c r="BW518" s="32">
        <f t="shared" si="130"/>
        <v>0</v>
      </c>
      <c r="BX518" s="32">
        <f t="shared" si="131"/>
        <v>0</v>
      </c>
      <c r="BY518" s="32">
        <f t="shared" si="132"/>
        <v>0</v>
      </c>
      <c r="BZ518" s="32">
        <f t="shared" si="133"/>
        <v>0</v>
      </c>
      <c r="CA518" s="32">
        <f t="shared" si="134"/>
        <v>0</v>
      </c>
      <c r="CB518" s="32">
        <f t="shared" si="135"/>
        <v>0</v>
      </c>
      <c r="CC518" s="32">
        <f t="shared" si="136"/>
        <v>0</v>
      </c>
      <c r="CD518" s="32">
        <f t="shared" si="137"/>
        <v>0</v>
      </c>
      <c r="CE518" s="32">
        <f t="shared" si="138"/>
        <v>0</v>
      </c>
      <c r="CF518" s="32">
        <f t="shared" si="139"/>
        <v>0</v>
      </c>
      <c r="CG518" s="32">
        <f t="shared" si="140"/>
        <v>0</v>
      </c>
      <c r="CH518" s="32">
        <f t="shared" si="141"/>
        <v>0</v>
      </c>
      <c r="CI518" s="32">
        <f t="shared" si="142"/>
        <v>0</v>
      </c>
      <c r="CJ518" s="32">
        <f t="shared" si="143"/>
        <v>0</v>
      </c>
    </row>
    <row r="519" spans="73:88">
      <c r="BU519" s="32">
        <f t="shared" si="128"/>
        <v>0</v>
      </c>
      <c r="BV519" s="32">
        <f t="shared" si="129"/>
        <v>0</v>
      </c>
      <c r="BW519" s="32">
        <f t="shared" si="130"/>
        <v>0</v>
      </c>
      <c r="BX519" s="32">
        <f t="shared" si="131"/>
        <v>0</v>
      </c>
      <c r="BY519" s="32">
        <f t="shared" si="132"/>
        <v>0</v>
      </c>
      <c r="BZ519" s="32">
        <f t="shared" si="133"/>
        <v>0</v>
      </c>
      <c r="CA519" s="32">
        <f t="shared" si="134"/>
        <v>0</v>
      </c>
      <c r="CB519" s="32">
        <f t="shared" si="135"/>
        <v>0</v>
      </c>
      <c r="CC519" s="32">
        <f t="shared" si="136"/>
        <v>0</v>
      </c>
      <c r="CD519" s="32">
        <f t="shared" si="137"/>
        <v>0</v>
      </c>
      <c r="CE519" s="32">
        <f t="shared" si="138"/>
        <v>0</v>
      </c>
      <c r="CF519" s="32">
        <f t="shared" si="139"/>
        <v>0</v>
      </c>
      <c r="CG519" s="32">
        <f t="shared" si="140"/>
        <v>0</v>
      </c>
      <c r="CH519" s="32">
        <f t="shared" si="141"/>
        <v>0</v>
      </c>
      <c r="CI519" s="32">
        <f t="shared" si="142"/>
        <v>0</v>
      </c>
      <c r="CJ519" s="32">
        <f t="shared" si="143"/>
        <v>0</v>
      </c>
    </row>
    <row r="520" spans="73:88">
      <c r="BU520" s="32">
        <f t="shared" si="128"/>
        <v>0</v>
      </c>
      <c r="BV520" s="32">
        <f t="shared" si="129"/>
        <v>0</v>
      </c>
      <c r="BW520" s="32">
        <f t="shared" si="130"/>
        <v>0</v>
      </c>
      <c r="BX520" s="32">
        <f t="shared" si="131"/>
        <v>0</v>
      </c>
      <c r="BY520" s="32">
        <f t="shared" si="132"/>
        <v>0</v>
      </c>
      <c r="BZ520" s="32">
        <f t="shared" si="133"/>
        <v>0</v>
      </c>
      <c r="CA520" s="32">
        <f t="shared" si="134"/>
        <v>0</v>
      </c>
      <c r="CB520" s="32">
        <f t="shared" si="135"/>
        <v>0</v>
      </c>
      <c r="CC520" s="32">
        <f t="shared" si="136"/>
        <v>0</v>
      </c>
      <c r="CD520" s="32">
        <f t="shared" si="137"/>
        <v>0</v>
      </c>
      <c r="CE520" s="32">
        <f t="shared" si="138"/>
        <v>0</v>
      </c>
      <c r="CF520" s="32">
        <f t="shared" si="139"/>
        <v>0</v>
      </c>
      <c r="CG520" s="32">
        <f t="shared" si="140"/>
        <v>0</v>
      </c>
      <c r="CH520" s="32">
        <f t="shared" si="141"/>
        <v>0</v>
      </c>
      <c r="CI520" s="32">
        <f t="shared" si="142"/>
        <v>0</v>
      </c>
      <c r="CJ520" s="32">
        <f t="shared" si="143"/>
        <v>0</v>
      </c>
    </row>
    <row r="521" spans="73:88">
      <c r="BU521" s="32">
        <f t="shared" si="128"/>
        <v>0</v>
      </c>
      <c r="BV521" s="32">
        <f t="shared" si="129"/>
        <v>0</v>
      </c>
      <c r="BW521" s="32">
        <f t="shared" si="130"/>
        <v>0</v>
      </c>
      <c r="BX521" s="32">
        <f t="shared" si="131"/>
        <v>0</v>
      </c>
      <c r="BY521" s="32">
        <f t="shared" si="132"/>
        <v>0</v>
      </c>
      <c r="BZ521" s="32">
        <f t="shared" si="133"/>
        <v>0</v>
      </c>
      <c r="CA521" s="32">
        <f t="shared" si="134"/>
        <v>0</v>
      </c>
      <c r="CB521" s="32">
        <f t="shared" si="135"/>
        <v>0</v>
      </c>
      <c r="CC521" s="32">
        <f t="shared" si="136"/>
        <v>0</v>
      </c>
      <c r="CD521" s="32">
        <f t="shared" si="137"/>
        <v>0</v>
      </c>
      <c r="CE521" s="32">
        <f t="shared" si="138"/>
        <v>0</v>
      </c>
      <c r="CF521" s="32">
        <f t="shared" si="139"/>
        <v>0</v>
      </c>
      <c r="CG521" s="32">
        <f t="shared" si="140"/>
        <v>0</v>
      </c>
      <c r="CH521" s="32">
        <f t="shared" si="141"/>
        <v>0</v>
      </c>
      <c r="CI521" s="32">
        <f t="shared" si="142"/>
        <v>0</v>
      </c>
      <c r="CJ521" s="32">
        <f t="shared" si="143"/>
        <v>0</v>
      </c>
    </row>
    <row r="522" spans="73:88">
      <c r="BU522" s="32">
        <f t="shared" si="128"/>
        <v>0</v>
      </c>
      <c r="BV522" s="32">
        <f t="shared" si="129"/>
        <v>0</v>
      </c>
      <c r="BW522" s="32">
        <f t="shared" si="130"/>
        <v>0</v>
      </c>
      <c r="BX522" s="32">
        <f t="shared" si="131"/>
        <v>0</v>
      </c>
      <c r="BY522" s="32">
        <f t="shared" si="132"/>
        <v>0</v>
      </c>
      <c r="BZ522" s="32">
        <f t="shared" si="133"/>
        <v>0</v>
      </c>
      <c r="CA522" s="32">
        <f t="shared" si="134"/>
        <v>0</v>
      </c>
      <c r="CB522" s="32">
        <f t="shared" si="135"/>
        <v>0</v>
      </c>
      <c r="CC522" s="32">
        <f t="shared" si="136"/>
        <v>0</v>
      </c>
      <c r="CD522" s="32">
        <f t="shared" si="137"/>
        <v>0</v>
      </c>
      <c r="CE522" s="32">
        <f t="shared" si="138"/>
        <v>0</v>
      </c>
      <c r="CF522" s="32">
        <f t="shared" si="139"/>
        <v>0</v>
      </c>
      <c r="CG522" s="32">
        <f t="shared" si="140"/>
        <v>0</v>
      </c>
      <c r="CH522" s="32">
        <f t="shared" si="141"/>
        <v>0</v>
      </c>
      <c r="CI522" s="32">
        <f t="shared" si="142"/>
        <v>0</v>
      </c>
      <c r="CJ522" s="32">
        <f t="shared" si="143"/>
        <v>0</v>
      </c>
    </row>
    <row r="523" spans="73:88">
      <c r="BU523" s="32">
        <f t="shared" si="128"/>
        <v>0</v>
      </c>
      <c r="BV523" s="32">
        <f t="shared" si="129"/>
        <v>0</v>
      </c>
      <c r="BW523" s="32">
        <f t="shared" si="130"/>
        <v>0</v>
      </c>
      <c r="BX523" s="32">
        <f t="shared" si="131"/>
        <v>0</v>
      </c>
      <c r="BY523" s="32">
        <f t="shared" si="132"/>
        <v>0</v>
      </c>
      <c r="BZ523" s="32">
        <f t="shared" si="133"/>
        <v>0</v>
      </c>
      <c r="CA523" s="32">
        <f t="shared" si="134"/>
        <v>0</v>
      </c>
      <c r="CB523" s="32">
        <f t="shared" si="135"/>
        <v>0</v>
      </c>
      <c r="CC523" s="32">
        <f t="shared" si="136"/>
        <v>0</v>
      </c>
      <c r="CD523" s="32">
        <f t="shared" si="137"/>
        <v>0</v>
      </c>
      <c r="CE523" s="32">
        <f t="shared" si="138"/>
        <v>0</v>
      </c>
      <c r="CF523" s="32">
        <f t="shared" si="139"/>
        <v>0</v>
      </c>
      <c r="CG523" s="32">
        <f t="shared" si="140"/>
        <v>0</v>
      </c>
      <c r="CH523" s="32">
        <f t="shared" si="141"/>
        <v>0</v>
      </c>
      <c r="CI523" s="32">
        <f t="shared" si="142"/>
        <v>0</v>
      </c>
      <c r="CJ523" s="32">
        <f t="shared" si="143"/>
        <v>0</v>
      </c>
    </row>
    <row r="524" spans="73:88">
      <c r="BU524" s="32">
        <f t="shared" si="128"/>
        <v>0</v>
      </c>
      <c r="BV524" s="32">
        <f t="shared" si="129"/>
        <v>0</v>
      </c>
      <c r="BW524" s="32">
        <f t="shared" si="130"/>
        <v>0</v>
      </c>
      <c r="BX524" s="32">
        <f t="shared" si="131"/>
        <v>0</v>
      </c>
      <c r="BY524" s="32">
        <f t="shared" si="132"/>
        <v>0</v>
      </c>
      <c r="BZ524" s="32">
        <f t="shared" si="133"/>
        <v>0</v>
      </c>
      <c r="CA524" s="32">
        <f t="shared" si="134"/>
        <v>0</v>
      </c>
      <c r="CB524" s="32">
        <f t="shared" si="135"/>
        <v>0</v>
      </c>
      <c r="CC524" s="32">
        <f t="shared" si="136"/>
        <v>0</v>
      </c>
      <c r="CD524" s="32">
        <f t="shared" si="137"/>
        <v>0</v>
      </c>
      <c r="CE524" s="32">
        <f t="shared" si="138"/>
        <v>0</v>
      </c>
      <c r="CF524" s="32">
        <f t="shared" si="139"/>
        <v>0</v>
      </c>
      <c r="CG524" s="32">
        <f t="shared" si="140"/>
        <v>0</v>
      </c>
      <c r="CH524" s="32">
        <f t="shared" si="141"/>
        <v>0</v>
      </c>
      <c r="CI524" s="32">
        <f t="shared" si="142"/>
        <v>0</v>
      </c>
      <c r="CJ524" s="32">
        <f t="shared" si="143"/>
        <v>0</v>
      </c>
    </row>
    <row r="525" spans="73:88">
      <c r="BU525" s="32">
        <f t="shared" si="128"/>
        <v>0</v>
      </c>
      <c r="BV525" s="32">
        <f t="shared" si="129"/>
        <v>0</v>
      </c>
      <c r="BW525" s="32">
        <f t="shared" si="130"/>
        <v>0</v>
      </c>
      <c r="BX525" s="32">
        <f t="shared" si="131"/>
        <v>0</v>
      </c>
      <c r="BY525" s="32">
        <f t="shared" si="132"/>
        <v>0</v>
      </c>
      <c r="BZ525" s="32">
        <f t="shared" si="133"/>
        <v>0</v>
      </c>
      <c r="CA525" s="32">
        <f t="shared" si="134"/>
        <v>0</v>
      </c>
      <c r="CB525" s="32">
        <f t="shared" si="135"/>
        <v>0</v>
      </c>
      <c r="CC525" s="32">
        <f t="shared" si="136"/>
        <v>0</v>
      </c>
      <c r="CD525" s="32">
        <f t="shared" si="137"/>
        <v>0</v>
      </c>
      <c r="CE525" s="32">
        <f t="shared" si="138"/>
        <v>0</v>
      </c>
      <c r="CF525" s="32">
        <f t="shared" si="139"/>
        <v>0</v>
      </c>
      <c r="CG525" s="32">
        <f t="shared" si="140"/>
        <v>0</v>
      </c>
      <c r="CH525" s="32">
        <f t="shared" si="141"/>
        <v>0</v>
      </c>
      <c r="CI525" s="32">
        <f t="shared" si="142"/>
        <v>0</v>
      </c>
      <c r="CJ525" s="32">
        <f t="shared" si="143"/>
        <v>0</v>
      </c>
    </row>
    <row r="526" spans="73:88">
      <c r="BU526" s="32">
        <f t="shared" si="128"/>
        <v>0</v>
      </c>
      <c r="BV526" s="32">
        <f t="shared" si="129"/>
        <v>0</v>
      </c>
      <c r="BW526" s="32">
        <f t="shared" si="130"/>
        <v>0</v>
      </c>
      <c r="BX526" s="32">
        <f t="shared" si="131"/>
        <v>0</v>
      </c>
      <c r="BY526" s="32">
        <f t="shared" si="132"/>
        <v>0</v>
      </c>
      <c r="BZ526" s="32">
        <f t="shared" si="133"/>
        <v>0</v>
      </c>
      <c r="CA526" s="32">
        <f t="shared" si="134"/>
        <v>0</v>
      </c>
      <c r="CB526" s="32">
        <f t="shared" si="135"/>
        <v>0</v>
      </c>
      <c r="CC526" s="32">
        <f t="shared" si="136"/>
        <v>0</v>
      </c>
      <c r="CD526" s="32">
        <f t="shared" si="137"/>
        <v>0</v>
      </c>
      <c r="CE526" s="32">
        <f t="shared" si="138"/>
        <v>0</v>
      </c>
      <c r="CF526" s="32">
        <f t="shared" si="139"/>
        <v>0</v>
      </c>
      <c r="CG526" s="32">
        <f t="shared" si="140"/>
        <v>0</v>
      </c>
      <c r="CH526" s="32">
        <f t="shared" si="141"/>
        <v>0</v>
      </c>
      <c r="CI526" s="32">
        <f t="shared" si="142"/>
        <v>0</v>
      </c>
      <c r="CJ526" s="32">
        <f t="shared" si="143"/>
        <v>0</v>
      </c>
    </row>
    <row r="527" spans="73:88">
      <c r="BU527" s="32">
        <f t="shared" si="128"/>
        <v>0</v>
      </c>
      <c r="BV527" s="32">
        <f t="shared" si="129"/>
        <v>0</v>
      </c>
      <c r="BW527" s="32">
        <f t="shared" si="130"/>
        <v>0</v>
      </c>
      <c r="BX527" s="32">
        <f t="shared" si="131"/>
        <v>0</v>
      </c>
      <c r="BY527" s="32">
        <f t="shared" si="132"/>
        <v>0</v>
      </c>
      <c r="BZ527" s="32">
        <f t="shared" si="133"/>
        <v>0</v>
      </c>
      <c r="CA527" s="32">
        <f t="shared" si="134"/>
        <v>0</v>
      </c>
      <c r="CB527" s="32">
        <f t="shared" si="135"/>
        <v>0</v>
      </c>
      <c r="CC527" s="32">
        <f t="shared" si="136"/>
        <v>0</v>
      </c>
      <c r="CD527" s="32">
        <f t="shared" si="137"/>
        <v>0</v>
      </c>
      <c r="CE527" s="32">
        <f t="shared" si="138"/>
        <v>0</v>
      </c>
      <c r="CF527" s="32">
        <f t="shared" si="139"/>
        <v>0</v>
      </c>
      <c r="CG527" s="32">
        <f t="shared" si="140"/>
        <v>0</v>
      </c>
      <c r="CH527" s="32">
        <f t="shared" si="141"/>
        <v>0</v>
      </c>
      <c r="CI527" s="32">
        <f t="shared" si="142"/>
        <v>0</v>
      </c>
      <c r="CJ527" s="32">
        <f t="shared" si="143"/>
        <v>0</v>
      </c>
    </row>
    <row r="528" spans="73:88">
      <c r="BU528" s="32">
        <f t="shared" si="128"/>
        <v>0</v>
      </c>
      <c r="BV528" s="32">
        <f t="shared" si="129"/>
        <v>0</v>
      </c>
      <c r="BW528" s="32">
        <f t="shared" si="130"/>
        <v>0</v>
      </c>
      <c r="BX528" s="32">
        <f t="shared" si="131"/>
        <v>0</v>
      </c>
      <c r="BY528" s="32">
        <f t="shared" si="132"/>
        <v>0</v>
      </c>
      <c r="BZ528" s="32">
        <f t="shared" si="133"/>
        <v>0</v>
      </c>
      <c r="CA528" s="32">
        <f t="shared" si="134"/>
        <v>0</v>
      </c>
      <c r="CB528" s="32">
        <f t="shared" si="135"/>
        <v>0</v>
      </c>
      <c r="CC528" s="32">
        <f t="shared" si="136"/>
        <v>0</v>
      </c>
      <c r="CD528" s="32">
        <f t="shared" si="137"/>
        <v>0</v>
      </c>
      <c r="CE528" s="32">
        <f t="shared" si="138"/>
        <v>0</v>
      </c>
      <c r="CF528" s="32">
        <f t="shared" si="139"/>
        <v>0</v>
      </c>
      <c r="CG528" s="32">
        <f t="shared" si="140"/>
        <v>0</v>
      </c>
      <c r="CH528" s="32">
        <f t="shared" si="141"/>
        <v>0</v>
      </c>
      <c r="CI528" s="32">
        <f t="shared" si="142"/>
        <v>0</v>
      </c>
      <c r="CJ528" s="32">
        <f t="shared" si="143"/>
        <v>0</v>
      </c>
    </row>
    <row r="529" spans="73:88">
      <c r="BU529" s="32">
        <f t="shared" si="128"/>
        <v>0</v>
      </c>
      <c r="BV529" s="32">
        <f t="shared" si="129"/>
        <v>0</v>
      </c>
      <c r="BW529" s="32">
        <f t="shared" si="130"/>
        <v>0</v>
      </c>
      <c r="BX529" s="32">
        <f t="shared" si="131"/>
        <v>0</v>
      </c>
      <c r="BY529" s="32">
        <f t="shared" si="132"/>
        <v>0</v>
      </c>
      <c r="BZ529" s="32">
        <f t="shared" si="133"/>
        <v>0</v>
      </c>
      <c r="CA529" s="32">
        <f t="shared" si="134"/>
        <v>0</v>
      </c>
      <c r="CB529" s="32">
        <f t="shared" si="135"/>
        <v>0</v>
      </c>
      <c r="CC529" s="32">
        <f t="shared" si="136"/>
        <v>0</v>
      </c>
      <c r="CD529" s="32">
        <f t="shared" si="137"/>
        <v>0</v>
      </c>
      <c r="CE529" s="32">
        <f t="shared" si="138"/>
        <v>0</v>
      </c>
      <c r="CF529" s="32">
        <f t="shared" si="139"/>
        <v>0</v>
      </c>
      <c r="CG529" s="32">
        <f t="shared" si="140"/>
        <v>0</v>
      </c>
      <c r="CH529" s="32">
        <f t="shared" si="141"/>
        <v>0</v>
      </c>
      <c r="CI529" s="32">
        <f t="shared" si="142"/>
        <v>0</v>
      </c>
      <c r="CJ529" s="32">
        <f t="shared" si="143"/>
        <v>0</v>
      </c>
    </row>
    <row r="530" spans="73:88">
      <c r="BU530" s="32">
        <f t="shared" si="128"/>
        <v>0</v>
      </c>
      <c r="BV530" s="32">
        <f t="shared" si="129"/>
        <v>0</v>
      </c>
      <c r="BW530" s="32">
        <f t="shared" si="130"/>
        <v>0</v>
      </c>
      <c r="BX530" s="32">
        <f t="shared" si="131"/>
        <v>0</v>
      </c>
      <c r="BY530" s="32">
        <f t="shared" si="132"/>
        <v>0</v>
      </c>
      <c r="BZ530" s="32">
        <f t="shared" si="133"/>
        <v>0</v>
      </c>
      <c r="CA530" s="32">
        <f t="shared" si="134"/>
        <v>0</v>
      </c>
      <c r="CB530" s="32">
        <f t="shared" si="135"/>
        <v>0</v>
      </c>
      <c r="CC530" s="32">
        <f t="shared" si="136"/>
        <v>0</v>
      </c>
      <c r="CD530" s="32">
        <f t="shared" si="137"/>
        <v>0</v>
      </c>
      <c r="CE530" s="32">
        <f t="shared" si="138"/>
        <v>0</v>
      </c>
      <c r="CF530" s="32">
        <f t="shared" si="139"/>
        <v>0</v>
      </c>
      <c r="CG530" s="32">
        <f t="shared" si="140"/>
        <v>0</v>
      </c>
      <c r="CH530" s="32">
        <f t="shared" si="141"/>
        <v>0</v>
      </c>
      <c r="CI530" s="32">
        <f t="shared" si="142"/>
        <v>0</v>
      </c>
      <c r="CJ530" s="32">
        <f t="shared" si="143"/>
        <v>0</v>
      </c>
    </row>
    <row r="531" spans="73:88">
      <c r="BU531" s="32">
        <f t="shared" si="128"/>
        <v>0</v>
      </c>
      <c r="BV531" s="32">
        <f t="shared" si="129"/>
        <v>0</v>
      </c>
      <c r="BW531" s="32">
        <f t="shared" si="130"/>
        <v>0</v>
      </c>
      <c r="BX531" s="32">
        <f t="shared" si="131"/>
        <v>0</v>
      </c>
      <c r="BY531" s="32">
        <f t="shared" si="132"/>
        <v>0</v>
      </c>
      <c r="BZ531" s="32">
        <f t="shared" si="133"/>
        <v>0</v>
      </c>
      <c r="CA531" s="32">
        <f t="shared" si="134"/>
        <v>0</v>
      </c>
      <c r="CB531" s="32">
        <f t="shared" si="135"/>
        <v>0</v>
      </c>
      <c r="CC531" s="32">
        <f t="shared" si="136"/>
        <v>0</v>
      </c>
      <c r="CD531" s="32">
        <f t="shared" si="137"/>
        <v>0</v>
      </c>
      <c r="CE531" s="32">
        <f t="shared" si="138"/>
        <v>0</v>
      </c>
      <c r="CF531" s="32">
        <f t="shared" si="139"/>
        <v>0</v>
      </c>
      <c r="CG531" s="32">
        <f t="shared" si="140"/>
        <v>0</v>
      </c>
      <c r="CH531" s="32">
        <f t="shared" si="141"/>
        <v>0</v>
      </c>
      <c r="CI531" s="32">
        <f t="shared" si="142"/>
        <v>0</v>
      </c>
      <c r="CJ531" s="32">
        <f t="shared" si="143"/>
        <v>0</v>
      </c>
    </row>
    <row r="532" spans="73:88">
      <c r="BU532" s="32">
        <f t="shared" si="128"/>
        <v>0</v>
      </c>
      <c r="BV532" s="32">
        <f t="shared" si="129"/>
        <v>0</v>
      </c>
      <c r="BW532" s="32">
        <f t="shared" si="130"/>
        <v>0</v>
      </c>
      <c r="BX532" s="32">
        <f t="shared" si="131"/>
        <v>0</v>
      </c>
      <c r="BY532" s="32">
        <f t="shared" si="132"/>
        <v>0</v>
      </c>
      <c r="BZ532" s="32">
        <f t="shared" si="133"/>
        <v>0</v>
      </c>
      <c r="CA532" s="32">
        <f t="shared" si="134"/>
        <v>0</v>
      </c>
      <c r="CB532" s="32">
        <f t="shared" si="135"/>
        <v>0</v>
      </c>
      <c r="CC532" s="32">
        <f t="shared" si="136"/>
        <v>0</v>
      </c>
      <c r="CD532" s="32">
        <f t="shared" si="137"/>
        <v>0</v>
      </c>
      <c r="CE532" s="32">
        <f t="shared" si="138"/>
        <v>0</v>
      </c>
      <c r="CF532" s="32">
        <f t="shared" si="139"/>
        <v>0</v>
      </c>
      <c r="CG532" s="32">
        <f t="shared" si="140"/>
        <v>0</v>
      </c>
      <c r="CH532" s="32">
        <f t="shared" si="141"/>
        <v>0</v>
      </c>
      <c r="CI532" s="32">
        <f t="shared" si="142"/>
        <v>0</v>
      </c>
      <c r="CJ532" s="32">
        <f t="shared" si="143"/>
        <v>0</v>
      </c>
    </row>
    <row r="533" spans="73:88">
      <c r="BU533" s="32">
        <f t="shared" si="128"/>
        <v>0</v>
      </c>
      <c r="BV533" s="32">
        <f t="shared" si="129"/>
        <v>0</v>
      </c>
      <c r="BW533" s="32">
        <f t="shared" si="130"/>
        <v>0</v>
      </c>
      <c r="BX533" s="32">
        <f t="shared" si="131"/>
        <v>0</v>
      </c>
      <c r="BY533" s="32">
        <f t="shared" si="132"/>
        <v>0</v>
      </c>
      <c r="BZ533" s="32">
        <f t="shared" si="133"/>
        <v>0</v>
      </c>
      <c r="CA533" s="32">
        <f t="shared" si="134"/>
        <v>0</v>
      </c>
      <c r="CB533" s="32">
        <f t="shared" si="135"/>
        <v>0</v>
      </c>
      <c r="CC533" s="32">
        <f t="shared" si="136"/>
        <v>0</v>
      </c>
      <c r="CD533" s="32">
        <f t="shared" si="137"/>
        <v>0</v>
      </c>
      <c r="CE533" s="32">
        <f t="shared" si="138"/>
        <v>0</v>
      </c>
      <c r="CF533" s="32">
        <f t="shared" si="139"/>
        <v>0</v>
      </c>
      <c r="CG533" s="32">
        <f t="shared" si="140"/>
        <v>0</v>
      </c>
      <c r="CH533" s="32">
        <f t="shared" si="141"/>
        <v>0</v>
      </c>
      <c r="CI533" s="32">
        <f t="shared" si="142"/>
        <v>0</v>
      </c>
      <c r="CJ533" s="32">
        <f t="shared" si="143"/>
        <v>0</v>
      </c>
    </row>
    <row r="534" spans="73:88">
      <c r="BU534" s="32">
        <f t="shared" si="128"/>
        <v>0</v>
      </c>
      <c r="BV534" s="32">
        <f t="shared" si="129"/>
        <v>0</v>
      </c>
      <c r="BW534" s="32">
        <f t="shared" si="130"/>
        <v>0</v>
      </c>
      <c r="BX534" s="32">
        <f t="shared" si="131"/>
        <v>0</v>
      </c>
      <c r="BY534" s="32">
        <f t="shared" si="132"/>
        <v>0</v>
      </c>
      <c r="BZ534" s="32">
        <f t="shared" si="133"/>
        <v>0</v>
      </c>
      <c r="CA534" s="32">
        <f t="shared" si="134"/>
        <v>0</v>
      </c>
      <c r="CB534" s="32">
        <f t="shared" si="135"/>
        <v>0</v>
      </c>
      <c r="CC534" s="32">
        <f t="shared" si="136"/>
        <v>0</v>
      </c>
      <c r="CD534" s="32">
        <f t="shared" si="137"/>
        <v>0</v>
      </c>
      <c r="CE534" s="32">
        <f t="shared" si="138"/>
        <v>0</v>
      </c>
      <c r="CF534" s="32">
        <f t="shared" si="139"/>
        <v>0</v>
      </c>
      <c r="CG534" s="32">
        <f t="shared" si="140"/>
        <v>0</v>
      </c>
      <c r="CH534" s="32">
        <f t="shared" si="141"/>
        <v>0</v>
      </c>
      <c r="CI534" s="32">
        <f t="shared" si="142"/>
        <v>0</v>
      </c>
      <c r="CJ534" s="32">
        <f t="shared" si="143"/>
        <v>0</v>
      </c>
    </row>
    <row r="535" spans="73:88">
      <c r="BU535" s="32">
        <f t="shared" si="128"/>
        <v>0</v>
      </c>
      <c r="BV535" s="32">
        <f t="shared" si="129"/>
        <v>0</v>
      </c>
      <c r="BW535" s="32">
        <f t="shared" si="130"/>
        <v>0</v>
      </c>
      <c r="BX535" s="32">
        <f t="shared" si="131"/>
        <v>0</v>
      </c>
      <c r="BY535" s="32">
        <f t="shared" si="132"/>
        <v>0</v>
      </c>
      <c r="BZ535" s="32">
        <f t="shared" si="133"/>
        <v>0</v>
      </c>
      <c r="CA535" s="32">
        <f t="shared" si="134"/>
        <v>0</v>
      </c>
      <c r="CB535" s="32">
        <f t="shared" si="135"/>
        <v>0</v>
      </c>
      <c r="CC535" s="32">
        <f t="shared" si="136"/>
        <v>0</v>
      </c>
      <c r="CD535" s="32">
        <f t="shared" si="137"/>
        <v>0</v>
      </c>
      <c r="CE535" s="32">
        <f t="shared" si="138"/>
        <v>0</v>
      </c>
      <c r="CF535" s="32">
        <f t="shared" si="139"/>
        <v>0</v>
      </c>
      <c r="CG535" s="32">
        <f t="shared" si="140"/>
        <v>0</v>
      </c>
      <c r="CH535" s="32">
        <f t="shared" si="141"/>
        <v>0</v>
      </c>
      <c r="CI535" s="32">
        <f t="shared" si="142"/>
        <v>0</v>
      </c>
      <c r="CJ535" s="32">
        <f t="shared" si="143"/>
        <v>0</v>
      </c>
    </row>
    <row r="536" spans="73:88">
      <c r="BU536" s="32">
        <f t="shared" si="128"/>
        <v>0</v>
      </c>
      <c r="BV536" s="32">
        <f t="shared" si="129"/>
        <v>0</v>
      </c>
      <c r="BW536" s="32">
        <f t="shared" si="130"/>
        <v>0</v>
      </c>
      <c r="BX536" s="32">
        <f t="shared" si="131"/>
        <v>0</v>
      </c>
      <c r="BY536" s="32">
        <f t="shared" si="132"/>
        <v>0</v>
      </c>
      <c r="BZ536" s="32">
        <f t="shared" si="133"/>
        <v>0</v>
      </c>
      <c r="CA536" s="32">
        <f t="shared" si="134"/>
        <v>0</v>
      </c>
      <c r="CB536" s="32">
        <f t="shared" si="135"/>
        <v>0</v>
      </c>
      <c r="CC536" s="32">
        <f t="shared" si="136"/>
        <v>0</v>
      </c>
      <c r="CD536" s="32">
        <f t="shared" si="137"/>
        <v>0</v>
      </c>
      <c r="CE536" s="32">
        <f t="shared" si="138"/>
        <v>0</v>
      </c>
      <c r="CF536" s="32">
        <f t="shared" si="139"/>
        <v>0</v>
      </c>
      <c r="CG536" s="32">
        <f t="shared" si="140"/>
        <v>0</v>
      </c>
      <c r="CH536" s="32">
        <f t="shared" si="141"/>
        <v>0</v>
      </c>
      <c r="CI536" s="32">
        <f t="shared" si="142"/>
        <v>0</v>
      </c>
      <c r="CJ536" s="32">
        <f t="shared" si="143"/>
        <v>0</v>
      </c>
    </row>
    <row r="537" spans="73:88">
      <c r="BU537" s="32">
        <f t="shared" si="128"/>
        <v>0</v>
      </c>
      <c r="BV537" s="32">
        <f t="shared" si="129"/>
        <v>0</v>
      </c>
      <c r="BW537" s="32">
        <f t="shared" si="130"/>
        <v>0</v>
      </c>
      <c r="BX537" s="32">
        <f t="shared" si="131"/>
        <v>0</v>
      </c>
      <c r="BY537" s="32">
        <f t="shared" si="132"/>
        <v>0</v>
      </c>
      <c r="BZ537" s="32">
        <f t="shared" si="133"/>
        <v>0</v>
      </c>
      <c r="CA537" s="32">
        <f t="shared" si="134"/>
        <v>0</v>
      </c>
      <c r="CB537" s="32">
        <f t="shared" si="135"/>
        <v>0</v>
      </c>
      <c r="CC537" s="32">
        <f t="shared" si="136"/>
        <v>0</v>
      </c>
      <c r="CD537" s="32">
        <f t="shared" si="137"/>
        <v>0</v>
      </c>
      <c r="CE537" s="32">
        <f t="shared" si="138"/>
        <v>0</v>
      </c>
      <c r="CF537" s="32">
        <f t="shared" si="139"/>
        <v>0</v>
      </c>
      <c r="CG537" s="32">
        <f t="shared" si="140"/>
        <v>0</v>
      </c>
      <c r="CH537" s="32">
        <f t="shared" si="141"/>
        <v>0</v>
      </c>
      <c r="CI537" s="32">
        <f t="shared" si="142"/>
        <v>0</v>
      </c>
      <c r="CJ537" s="32">
        <f t="shared" si="143"/>
        <v>0</v>
      </c>
    </row>
    <row r="538" spans="73:88">
      <c r="BU538" s="32">
        <f t="shared" si="128"/>
        <v>0</v>
      </c>
      <c r="BV538" s="32">
        <f t="shared" si="129"/>
        <v>0</v>
      </c>
      <c r="BW538" s="32">
        <f t="shared" si="130"/>
        <v>0</v>
      </c>
      <c r="BX538" s="32">
        <f t="shared" si="131"/>
        <v>0</v>
      </c>
      <c r="BY538" s="32">
        <f t="shared" si="132"/>
        <v>0</v>
      </c>
      <c r="BZ538" s="32">
        <f t="shared" si="133"/>
        <v>0</v>
      </c>
      <c r="CA538" s="32">
        <f t="shared" si="134"/>
        <v>0</v>
      </c>
      <c r="CB538" s="32">
        <f t="shared" si="135"/>
        <v>0</v>
      </c>
      <c r="CC538" s="32">
        <f t="shared" si="136"/>
        <v>0</v>
      </c>
      <c r="CD538" s="32">
        <f t="shared" si="137"/>
        <v>0</v>
      </c>
      <c r="CE538" s="32">
        <f t="shared" si="138"/>
        <v>0</v>
      </c>
      <c r="CF538" s="32">
        <f t="shared" si="139"/>
        <v>0</v>
      </c>
      <c r="CG538" s="32">
        <f t="shared" si="140"/>
        <v>0</v>
      </c>
      <c r="CH538" s="32">
        <f t="shared" si="141"/>
        <v>0</v>
      </c>
      <c r="CI538" s="32">
        <f t="shared" si="142"/>
        <v>0</v>
      </c>
      <c r="CJ538" s="32">
        <f t="shared" si="143"/>
        <v>0</v>
      </c>
    </row>
    <row r="539" spans="73:88">
      <c r="BU539" s="32">
        <f t="shared" si="128"/>
        <v>0</v>
      </c>
      <c r="BV539" s="32">
        <f t="shared" si="129"/>
        <v>0</v>
      </c>
      <c r="BW539" s="32">
        <f t="shared" si="130"/>
        <v>0</v>
      </c>
      <c r="BX539" s="32">
        <f t="shared" si="131"/>
        <v>0</v>
      </c>
      <c r="BY539" s="32">
        <f t="shared" si="132"/>
        <v>0</v>
      </c>
      <c r="BZ539" s="32">
        <f t="shared" si="133"/>
        <v>0</v>
      </c>
      <c r="CA539" s="32">
        <f t="shared" si="134"/>
        <v>0</v>
      </c>
      <c r="CB539" s="32">
        <f t="shared" si="135"/>
        <v>0</v>
      </c>
      <c r="CC539" s="32">
        <f t="shared" si="136"/>
        <v>0</v>
      </c>
      <c r="CD539" s="32">
        <f t="shared" si="137"/>
        <v>0</v>
      </c>
      <c r="CE539" s="32">
        <f t="shared" si="138"/>
        <v>0</v>
      </c>
      <c r="CF539" s="32">
        <f t="shared" si="139"/>
        <v>0</v>
      </c>
      <c r="CG539" s="32">
        <f t="shared" si="140"/>
        <v>0</v>
      </c>
      <c r="CH539" s="32">
        <f t="shared" si="141"/>
        <v>0</v>
      </c>
      <c r="CI539" s="32">
        <f t="shared" si="142"/>
        <v>0</v>
      </c>
      <c r="CJ539" s="32">
        <f t="shared" si="143"/>
        <v>0</v>
      </c>
    </row>
    <row r="540" spans="73:88">
      <c r="BU540" s="32">
        <f t="shared" si="128"/>
        <v>0</v>
      </c>
      <c r="BV540" s="32">
        <f t="shared" si="129"/>
        <v>0</v>
      </c>
      <c r="BW540" s="32">
        <f t="shared" si="130"/>
        <v>0</v>
      </c>
      <c r="BX540" s="32">
        <f t="shared" si="131"/>
        <v>0</v>
      </c>
      <c r="BY540" s="32">
        <f t="shared" si="132"/>
        <v>0</v>
      </c>
      <c r="BZ540" s="32">
        <f t="shared" si="133"/>
        <v>0</v>
      </c>
      <c r="CA540" s="32">
        <f t="shared" si="134"/>
        <v>0</v>
      </c>
      <c r="CB540" s="32">
        <f t="shared" si="135"/>
        <v>0</v>
      </c>
      <c r="CC540" s="32">
        <f t="shared" si="136"/>
        <v>0</v>
      </c>
      <c r="CD540" s="32">
        <f t="shared" si="137"/>
        <v>0</v>
      </c>
      <c r="CE540" s="32">
        <f t="shared" si="138"/>
        <v>0</v>
      </c>
      <c r="CF540" s="32">
        <f t="shared" si="139"/>
        <v>0</v>
      </c>
      <c r="CG540" s="32">
        <f t="shared" si="140"/>
        <v>0</v>
      </c>
      <c r="CH540" s="32">
        <f t="shared" si="141"/>
        <v>0</v>
      </c>
      <c r="CI540" s="32">
        <f t="shared" si="142"/>
        <v>0</v>
      </c>
      <c r="CJ540" s="32">
        <f t="shared" si="143"/>
        <v>0</v>
      </c>
    </row>
    <row r="541" spans="73:88">
      <c r="BU541" s="32">
        <f t="shared" si="128"/>
        <v>0</v>
      </c>
      <c r="BV541" s="32">
        <f t="shared" si="129"/>
        <v>0</v>
      </c>
      <c r="BW541" s="32">
        <f t="shared" si="130"/>
        <v>0</v>
      </c>
      <c r="BX541" s="32">
        <f t="shared" si="131"/>
        <v>0</v>
      </c>
      <c r="BY541" s="32">
        <f t="shared" si="132"/>
        <v>0</v>
      </c>
      <c r="BZ541" s="32">
        <f t="shared" si="133"/>
        <v>0</v>
      </c>
      <c r="CA541" s="32">
        <f t="shared" si="134"/>
        <v>0</v>
      </c>
      <c r="CB541" s="32">
        <f t="shared" si="135"/>
        <v>0</v>
      </c>
      <c r="CC541" s="32">
        <f t="shared" si="136"/>
        <v>0</v>
      </c>
      <c r="CD541" s="32">
        <f t="shared" si="137"/>
        <v>0</v>
      </c>
      <c r="CE541" s="32">
        <f t="shared" si="138"/>
        <v>0</v>
      </c>
      <c r="CF541" s="32">
        <f t="shared" si="139"/>
        <v>0</v>
      </c>
      <c r="CG541" s="32">
        <f t="shared" si="140"/>
        <v>0</v>
      </c>
      <c r="CH541" s="32">
        <f t="shared" si="141"/>
        <v>0</v>
      </c>
      <c r="CI541" s="32">
        <f t="shared" si="142"/>
        <v>0</v>
      </c>
      <c r="CJ541" s="32">
        <f t="shared" si="143"/>
        <v>0</v>
      </c>
    </row>
    <row r="542" spans="73:88">
      <c r="BU542" s="32">
        <f t="shared" si="128"/>
        <v>0</v>
      </c>
      <c r="BV542" s="32">
        <f t="shared" si="129"/>
        <v>0</v>
      </c>
      <c r="BW542" s="32">
        <f t="shared" si="130"/>
        <v>0</v>
      </c>
      <c r="BX542" s="32">
        <f t="shared" si="131"/>
        <v>0</v>
      </c>
      <c r="BY542" s="32">
        <f t="shared" si="132"/>
        <v>0</v>
      </c>
      <c r="BZ542" s="32">
        <f t="shared" si="133"/>
        <v>0</v>
      </c>
      <c r="CA542" s="32">
        <f t="shared" si="134"/>
        <v>0</v>
      </c>
      <c r="CB542" s="32">
        <f t="shared" si="135"/>
        <v>0</v>
      </c>
      <c r="CC542" s="32">
        <f t="shared" si="136"/>
        <v>0</v>
      </c>
      <c r="CD542" s="32">
        <f t="shared" si="137"/>
        <v>0</v>
      </c>
      <c r="CE542" s="32">
        <f t="shared" si="138"/>
        <v>0</v>
      </c>
      <c r="CF542" s="32">
        <f t="shared" si="139"/>
        <v>0</v>
      </c>
      <c r="CG542" s="32">
        <f t="shared" si="140"/>
        <v>0</v>
      </c>
      <c r="CH542" s="32">
        <f t="shared" si="141"/>
        <v>0</v>
      </c>
      <c r="CI542" s="32">
        <f t="shared" si="142"/>
        <v>0</v>
      </c>
      <c r="CJ542" s="32">
        <f t="shared" si="143"/>
        <v>0</v>
      </c>
    </row>
    <row r="543" spans="73:88">
      <c r="BU543" s="32">
        <f t="shared" si="128"/>
        <v>0</v>
      </c>
      <c r="BV543" s="32">
        <f t="shared" si="129"/>
        <v>0</v>
      </c>
      <c r="BW543" s="32">
        <f t="shared" si="130"/>
        <v>0</v>
      </c>
      <c r="BX543" s="32">
        <f t="shared" si="131"/>
        <v>0</v>
      </c>
      <c r="BY543" s="32">
        <f t="shared" si="132"/>
        <v>0</v>
      </c>
      <c r="BZ543" s="32">
        <f t="shared" si="133"/>
        <v>0</v>
      </c>
      <c r="CA543" s="32">
        <f t="shared" si="134"/>
        <v>0</v>
      </c>
      <c r="CB543" s="32">
        <f t="shared" si="135"/>
        <v>0</v>
      </c>
      <c r="CC543" s="32">
        <f t="shared" si="136"/>
        <v>0</v>
      </c>
      <c r="CD543" s="32">
        <f t="shared" si="137"/>
        <v>0</v>
      </c>
      <c r="CE543" s="32">
        <f t="shared" si="138"/>
        <v>0</v>
      </c>
      <c r="CF543" s="32">
        <f t="shared" si="139"/>
        <v>0</v>
      </c>
      <c r="CG543" s="32">
        <f t="shared" si="140"/>
        <v>0</v>
      </c>
      <c r="CH543" s="32">
        <f t="shared" si="141"/>
        <v>0</v>
      </c>
      <c r="CI543" s="32">
        <f t="shared" si="142"/>
        <v>0</v>
      </c>
      <c r="CJ543" s="32">
        <f t="shared" si="143"/>
        <v>0</v>
      </c>
    </row>
    <row r="544" spans="73:88">
      <c r="BU544" s="32">
        <f t="shared" si="128"/>
        <v>0</v>
      </c>
      <c r="BV544" s="32">
        <f t="shared" si="129"/>
        <v>0</v>
      </c>
      <c r="BW544" s="32">
        <f t="shared" si="130"/>
        <v>0</v>
      </c>
      <c r="BX544" s="32">
        <f t="shared" si="131"/>
        <v>0</v>
      </c>
      <c r="BY544" s="32">
        <f t="shared" si="132"/>
        <v>0</v>
      </c>
      <c r="BZ544" s="32">
        <f t="shared" si="133"/>
        <v>0</v>
      </c>
      <c r="CA544" s="32">
        <f t="shared" si="134"/>
        <v>0</v>
      </c>
      <c r="CB544" s="32">
        <f t="shared" si="135"/>
        <v>0</v>
      </c>
      <c r="CC544" s="32">
        <f t="shared" si="136"/>
        <v>0</v>
      </c>
      <c r="CD544" s="32">
        <f t="shared" si="137"/>
        <v>0</v>
      </c>
      <c r="CE544" s="32">
        <f t="shared" si="138"/>
        <v>0</v>
      </c>
      <c r="CF544" s="32">
        <f t="shared" si="139"/>
        <v>0</v>
      </c>
      <c r="CG544" s="32">
        <f t="shared" si="140"/>
        <v>0</v>
      </c>
      <c r="CH544" s="32">
        <f t="shared" si="141"/>
        <v>0</v>
      </c>
      <c r="CI544" s="32">
        <f t="shared" si="142"/>
        <v>0</v>
      </c>
      <c r="CJ544" s="32">
        <f t="shared" si="143"/>
        <v>0</v>
      </c>
    </row>
    <row r="545" spans="73:88">
      <c r="BU545" s="32">
        <f t="shared" si="128"/>
        <v>0</v>
      </c>
      <c r="BV545" s="32">
        <f t="shared" si="129"/>
        <v>0</v>
      </c>
      <c r="BW545" s="32">
        <f t="shared" si="130"/>
        <v>0</v>
      </c>
      <c r="BX545" s="32">
        <f t="shared" si="131"/>
        <v>0</v>
      </c>
      <c r="BY545" s="32">
        <f t="shared" si="132"/>
        <v>0</v>
      </c>
      <c r="BZ545" s="32">
        <f t="shared" si="133"/>
        <v>0</v>
      </c>
      <c r="CA545" s="32">
        <f t="shared" si="134"/>
        <v>0</v>
      </c>
      <c r="CB545" s="32">
        <f t="shared" si="135"/>
        <v>0</v>
      </c>
      <c r="CC545" s="32">
        <f t="shared" si="136"/>
        <v>0</v>
      </c>
      <c r="CD545" s="32">
        <f t="shared" si="137"/>
        <v>0</v>
      </c>
      <c r="CE545" s="32">
        <f t="shared" si="138"/>
        <v>0</v>
      </c>
      <c r="CF545" s="32">
        <f t="shared" si="139"/>
        <v>0</v>
      </c>
      <c r="CG545" s="32">
        <f t="shared" si="140"/>
        <v>0</v>
      </c>
      <c r="CH545" s="32">
        <f t="shared" si="141"/>
        <v>0</v>
      </c>
      <c r="CI545" s="32">
        <f t="shared" si="142"/>
        <v>0</v>
      </c>
      <c r="CJ545" s="32">
        <f t="shared" si="143"/>
        <v>0</v>
      </c>
    </row>
    <row r="546" spans="73:88">
      <c r="BU546" s="32">
        <f t="shared" si="128"/>
        <v>0</v>
      </c>
      <c r="BV546" s="32">
        <f t="shared" si="129"/>
        <v>0</v>
      </c>
      <c r="BW546" s="32">
        <f t="shared" si="130"/>
        <v>0</v>
      </c>
      <c r="BX546" s="32">
        <f t="shared" si="131"/>
        <v>0</v>
      </c>
      <c r="BY546" s="32">
        <f t="shared" si="132"/>
        <v>0</v>
      </c>
      <c r="BZ546" s="32">
        <f t="shared" si="133"/>
        <v>0</v>
      </c>
      <c r="CA546" s="32">
        <f t="shared" si="134"/>
        <v>0</v>
      </c>
      <c r="CB546" s="32">
        <f t="shared" si="135"/>
        <v>0</v>
      </c>
      <c r="CC546" s="32">
        <f t="shared" si="136"/>
        <v>0</v>
      </c>
      <c r="CD546" s="32">
        <f t="shared" si="137"/>
        <v>0</v>
      </c>
      <c r="CE546" s="32">
        <f t="shared" si="138"/>
        <v>0</v>
      </c>
      <c r="CF546" s="32">
        <f t="shared" si="139"/>
        <v>0</v>
      </c>
      <c r="CG546" s="32">
        <f t="shared" si="140"/>
        <v>0</v>
      </c>
      <c r="CH546" s="32">
        <f t="shared" si="141"/>
        <v>0</v>
      </c>
      <c r="CI546" s="32">
        <f t="shared" si="142"/>
        <v>0</v>
      </c>
      <c r="CJ546" s="32">
        <f t="shared" si="143"/>
        <v>0</v>
      </c>
    </row>
    <row r="547" spans="73:88">
      <c r="BU547" s="32">
        <f t="shared" si="128"/>
        <v>0</v>
      </c>
      <c r="BV547" s="32">
        <f t="shared" si="129"/>
        <v>0</v>
      </c>
      <c r="BW547" s="32">
        <f t="shared" si="130"/>
        <v>0</v>
      </c>
      <c r="BX547" s="32">
        <f t="shared" si="131"/>
        <v>0</v>
      </c>
      <c r="BY547" s="32">
        <f t="shared" si="132"/>
        <v>0</v>
      </c>
      <c r="BZ547" s="32">
        <f t="shared" si="133"/>
        <v>0</v>
      </c>
      <c r="CA547" s="32">
        <f t="shared" si="134"/>
        <v>0</v>
      </c>
      <c r="CB547" s="32">
        <f t="shared" si="135"/>
        <v>0</v>
      </c>
      <c r="CC547" s="32">
        <f t="shared" si="136"/>
        <v>0</v>
      </c>
      <c r="CD547" s="32">
        <f t="shared" si="137"/>
        <v>0</v>
      </c>
      <c r="CE547" s="32">
        <f t="shared" si="138"/>
        <v>0</v>
      </c>
      <c r="CF547" s="32">
        <f t="shared" si="139"/>
        <v>0</v>
      </c>
      <c r="CG547" s="32">
        <f t="shared" si="140"/>
        <v>0</v>
      </c>
      <c r="CH547" s="32">
        <f t="shared" si="141"/>
        <v>0</v>
      </c>
      <c r="CI547" s="32">
        <f t="shared" si="142"/>
        <v>0</v>
      </c>
      <c r="CJ547" s="32">
        <f t="shared" si="143"/>
        <v>0</v>
      </c>
    </row>
    <row r="548" spans="73:88">
      <c r="BU548" s="32">
        <f t="shared" si="128"/>
        <v>0</v>
      </c>
      <c r="BV548" s="32">
        <f t="shared" si="129"/>
        <v>0</v>
      </c>
      <c r="BW548" s="32">
        <f t="shared" si="130"/>
        <v>0</v>
      </c>
      <c r="BX548" s="32">
        <f t="shared" si="131"/>
        <v>0</v>
      </c>
      <c r="BY548" s="32">
        <f t="shared" si="132"/>
        <v>0</v>
      </c>
      <c r="BZ548" s="32">
        <f t="shared" si="133"/>
        <v>0</v>
      </c>
      <c r="CA548" s="32">
        <f t="shared" si="134"/>
        <v>0</v>
      </c>
      <c r="CB548" s="32">
        <f t="shared" si="135"/>
        <v>0</v>
      </c>
      <c r="CC548" s="32">
        <f t="shared" si="136"/>
        <v>0</v>
      </c>
      <c r="CD548" s="32">
        <f t="shared" si="137"/>
        <v>0</v>
      </c>
      <c r="CE548" s="32">
        <f t="shared" si="138"/>
        <v>0</v>
      </c>
      <c r="CF548" s="32">
        <f t="shared" si="139"/>
        <v>0</v>
      </c>
      <c r="CG548" s="32">
        <f t="shared" si="140"/>
        <v>0</v>
      </c>
      <c r="CH548" s="32">
        <f t="shared" si="141"/>
        <v>0</v>
      </c>
      <c r="CI548" s="32">
        <f t="shared" si="142"/>
        <v>0</v>
      </c>
      <c r="CJ548" s="32">
        <f t="shared" si="143"/>
        <v>0</v>
      </c>
    </row>
    <row r="549" spans="73:88">
      <c r="BU549" s="32">
        <f t="shared" si="128"/>
        <v>0</v>
      </c>
      <c r="BV549" s="32">
        <f t="shared" si="129"/>
        <v>0</v>
      </c>
      <c r="BW549" s="32">
        <f t="shared" si="130"/>
        <v>0</v>
      </c>
      <c r="BX549" s="32">
        <f t="shared" si="131"/>
        <v>0</v>
      </c>
      <c r="BY549" s="32">
        <f t="shared" si="132"/>
        <v>0</v>
      </c>
      <c r="BZ549" s="32">
        <f t="shared" si="133"/>
        <v>0</v>
      </c>
      <c r="CA549" s="32">
        <f t="shared" si="134"/>
        <v>0</v>
      </c>
      <c r="CB549" s="32">
        <f t="shared" si="135"/>
        <v>0</v>
      </c>
      <c r="CC549" s="32">
        <f t="shared" si="136"/>
        <v>0</v>
      </c>
      <c r="CD549" s="32">
        <f t="shared" si="137"/>
        <v>0</v>
      </c>
      <c r="CE549" s="32">
        <f t="shared" si="138"/>
        <v>0</v>
      </c>
      <c r="CF549" s="32">
        <f t="shared" si="139"/>
        <v>0</v>
      </c>
      <c r="CG549" s="32">
        <f t="shared" si="140"/>
        <v>0</v>
      </c>
      <c r="CH549" s="32">
        <f t="shared" si="141"/>
        <v>0</v>
      </c>
      <c r="CI549" s="32">
        <f t="shared" si="142"/>
        <v>0</v>
      </c>
      <c r="CJ549" s="32">
        <f t="shared" si="143"/>
        <v>0</v>
      </c>
    </row>
    <row r="550" spans="73:88">
      <c r="BU550" s="32">
        <f t="shared" si="128"/>
        <v>0</v>
      </c>
      <c r="BV550" s="32">
        <f t="shared" si="129"/>
        <v>0</v>
      </c>
      <c r="BW550" s="32">
        <f t="shared" si="130"/>
        <v>0</v>
      </c>
      <c r="BX550" s="32">
        <f t="shared" si="131"/>
        <v>0</v>
      </c>
      <c r="BY550" s="32">
        <f t="shared" si="132"/>
        <v>0</v>
      </c>
      <c r="BZ550" s="32">
        <f t="shared" si="133"/>
        <v>0</v>
      </c>
      <c r="CA550" s="32">
        <f t="shared" si="134"/>
        <v>0</v>
      </c>
      <c r="CB550" s="32">
        <f t="shared" si="135"/>
        <v>0</v>
      </c>
      <c r="CC550" s="32">
        <f t="shared" si="136"/>
        <v>0</v>
      </c>
      <c r="CD550" s="32">
        <f t="shared" si="137"/>
        <v>0</v>
      </c>
      <c r="CE550" s="32">
        <f t="shared" si="138"/>
        <v>0</v>
      </c>
      <c r="CF550" s="32">
        <f t="shared" si="139"/>
        <v>0</v>
      </c>
      <c r="CG550" s="32">
        <f t="shared" si="140"/>
        <v>0</v>
      </c>
      <c r="CH550" s="32">
        <f t="shared" si="141"/>
        <v>0</v>
      </c>
      <c r="CI550" s="32">
        <f t="shared" si="142"/>
        <v>0</v>
      </c>
      <c r="CJ550" s="32">
        <f t="shared" si="143"/>
        <v>0</v>
      </c>
    </row>
    <row r="551" spans="73:88">
      <c r="BU551" s="32">
        <f t="shared" si="128"/>
        <v>0</v>
      </c>
      <c r="BV551" s="32">
        <f t="shared" si="129"/>
        <v>0</v>
      </c>
      <c r="BW551" s="32">
        <f t="shared" si="130"/>
        <v>0</v>
      </c>
      <c r="BX551" s="32">
        <f t="shared" si="131"/>
        <v>0</v>
      </c>
      <c r="BY551" s="32">
        <f t="shared" si="132"/>
        <v>0</v>
      </c>
      <c r="BZ551" s="32">
        <f t="shared" si="133"/>
        <v>0</v>
      </c>
      <c r="CA551" s="32">
        <f t="shared" si="134"/>
        <v>0</v>
      </c>
      <c r="CB551" s="32">
        <f t="shared" si="135"/>
        <v>0</v>
      </c>
      <c r="CC551" s="32">
        <f t="shared" si="136"/>
        <v>0</v>
      </c>
      <c r="CD551" s="32">
        <f t="shared" si="137"/>
        <v>0</v>
      </c>
      <c r="CE551" s="32">
        <f t="shared" si="138"/>
        <v>0</v>
      </c>
      <c r="CF551" s="32">
        <f t="shared" si="139"/>
        <v>0</v>
      </c>
      <c r="CG551" s="32">
        <f t="shared" si="140"/>
        <v>0</v>
      </c>
      <c r="CH551" s="32">
        <f t="shared" si="141"/>
        <v>0</v>
      </c>
      <c r="CI551" s="32">
        <f t="shared" si="142"/>
        <v>0</v>
      </c>
      <c r="CJ551" s="32">
        <f t="shared" si="143"/>
        <v>0</v>
      </c>
    </row>
    <row r="552" spans="73:88">
      <c r="BU552" s="32">
        <f t="shared" si="128"/>
        <v>0</v>
      </c>
      <c r="BV552" s="32">
        <f t="shared" si="129"/>
        <v>0</v>
      </c>
      <c r="BW552" s="32">
        <f t="shared" si="130"/>
        <v>0</v>
      </c>
      <c r="BX552" s="32">
        <f t="shared" si="131"/>
        <v>0</v>
      </c>
      <c r="BY552" s="32">
        <f t="shared" si="132"/>
        <v>0</v>
      </c>
      <c r="BZ552" s="32">
        <f t="shared" si="133"/>
        <v>0</v>
      </c>
      <c r="CA552" s="32">
        <f t="shared" si="134"/>
        <v>0</v>
      </c>
      <c r="CB552" s="32">
        <f t="shared" si="135"/>
        <v>0</v>
      </c>
      <c r="CC552" s="32">
        <f t="shared" si="136"/>
        <v>0</v>
      </c>
      <c r="CD552" s="32">
        <f t="shared" si="137"/>
        <v>0</v>
      </c>
      <c r="CE552" s="32">
        <f t="shared" si="138"/>
        <v>0</v>
      </c>
      <c r="CF552" s="32">
        <f t="shared" si="139"/>
        <v>0</v>
      </c>
      <c r="CG552" s="32">
        <f t="shared" si="140"/>
        <v>0</v>
      </c>
      <c r="CH552" s="32">
        <f t="shared" si="141"/>
        <v>0</v>
      </c>
      <c r="CI552" s="32">
        <f t="shared" si="142"/>
        <v>0</v>
      </c>
      <c r="CJ552" s="32">
        <f t="shared" si="143"/>
        <v>0</v>
      </c>
    </row>
    <row r="553" spans="73:88">
      <c r="BU553" s="32">
        <f t="shared" si="128"/>
        <v>0</v>
      </c>
      <c r="BV553" s="32">
        <f t="shared" si="129"/>
        <v>0</v>
      </c>
      <c r="BW553" s="32">
        <f t="shared" si="130"/>
        <v>0</v>
      </c>
      <c r="BX553" s="32">
        <f t="shared" si="131"/>
        <v>0</v>
      </c>
      <c r="BY553" s="32">
        <f t="shared" si="132"/>
        <v>0</v>
      </c>
      <c r="BZ553" s="32">
        <f t="shared" si="133"/>
        <v>0</v>
      </c>
      <c r="CA553" s="32">
        <f t="shared" si="134"/>
        <v>0</v>
      </c>
      <c r="CB553" s="32">
        <f t="shared" si="135"/>
        <v>0</v>
      </c>
      <c r="CC553" s="32">
        <f t="shared" si="136"/>
        <v>0</v>
      </c>
      <c r="CD553" s="32">
        <f t="shared" si="137"/>
        <v>0</v>
      </c>
      <c r="CE553" s="32">
        <f t="shared" si="138"/>
        <v>0</v>
      </c>
      <c r="CF553" s="32">
        <f t="shared" si="139"/>
        <v>0</v>
      </c>
      <c r="CG553" s="32">
        <f t="shared" si="140"/>
        <v>0</v>
      </c>
      <c r="CH553" s="32">
        <f t="shared" si="141"/>
        <v>0</v>
      </c>
      <c r="CI553" s="32">
        <f t="shared" si="142"/>
        <v>0</v>
      </c>
      <c r="CJ553" s="32">
        <f t="shared" si="143"/>
        <v>0</v>
      </c>
    </row>
    <row r="554" spans="73:88">
      <c r="BU554" s="32">
        <f t="shared" si="128"/>
        <v>0</v>
      </c>
      <c r="BV554" s="32">
        <f t="shared" si="129"/>
        <v>0</v>
      </c>
      <c r="BW554" s="32">
        <f t="shared" si="130"/>
        <v>0</v>
      </c>
      <c r="BX554" s="32">
        <f t="shared" si="131"/>
        <v>0</v>
      </c>
      <c r="BY554" s="32">
        <f t="shared" si="132"/>
        <v>0</v>
      </c>
      <c r="BZ554" s="32">
        <f t="shared" si="133"/>
        <v>0</v>
      </c>
      <c r="CA554" s="32">
        <f t="shared" si="134"/>
        <v>0</v>
      </c>
      <c r="CB554" s="32">
        <f t="shared" si="135"/>
        <v>0</v>
      </c>
      <c r="CC554" s="32">
        <f t="shared" si="136"/>
        <v>0</v>
      </c>
      <c r="CD554" s="32">
        <f t="shared" si="137"/>
        <v>0</v>
      </c>
      <c r="CE554" s="32">
        <f t="shared" si="138"/>
        <v>0</v>
      </c>
      <c r="CF554" s="32">
        <f t="shared" si="139"/>
        <v>0</v>
      </c>
      <c r="CG554" s="32">
        <f t="shared" si="140"/>
        <v>0</v>
      </c>
      <c r="CH554" s="32">
        <f t="shared" si="141"/>
        <v>0</v>
      </c>
      <c r="CI554" s="32">
        <f t="shared" si="142"/>
        <v>0</v>
      </c>
      <c r="CJ554" s="32">
        <f t="shared" si="143"/>
        <v>0</v>
      </c>
    </row>
    <row r="555" spans="73:88">
      <c r="BU555" s="32">
        <f t="shared" si="128"/>
        <v>0</v>
      </c>
      <c r="BV555" s="32">
        <f t="shared" si="129"/>
        <v>0</v>
      </c>
      <c r="BW555" s="32">
        <f t="shared" si="130"/>
        <v>0</v>
      </c>
      <c r="BX555" s="32">
        <f t="shared" si="131"/>
        <v>0</v>
      </c>
      <c r="BY555" s="32">
        <f t="shared" si="132"/>
        <v>0</v>
      </c>
      <c r="BZ555" s="32">
        <f t="shared" si="133"/>
        <v>0</v>
      </c>
      <c r="CA555" s="32">
        <f t="shared" si="134"/>
        <v>0</v>
      </c>
      <c r="CB555" s="32">
        <f t="shared" si="135"/>
        <v>0</v>
      </c>
      <c r="CC555" s="32">
        <f t="shared" si="136"/>
        <v>0</v>
      </c>
      <c r="CD555" s="32">
        <f t="shared" si="137"/>
        <v>0</v>
      </c>
      <c r="CE555" s="32">
        <f t="shared" si="138"/>
        <v>0</v>
      </c>
      <c r="CF555" s="32">
        <f t="shared" si="139"/>
        <v>0</v>
      </c>
      <c r="CG555" s="32">
        <f t="shared" si="140"/>
        <v>0</v>
      </c>
      <c r="CH555" s="32">
        <f t="shared" si="141"/>
        <v>0</v>
      </c>
      <c r="CI555" s="32">
        <f t="shared" si="142"/>
        <v>0</v>
      </c>
      <c r="CJ555" s="32">
        <f t="shared" si="143"/>
        <v>0</v>
      </c>
    </row>
    <row r="556" spans="73:88">
      <c r="BU556" s="32">
        <f t="shared" si="128"/>
        <v>0</v>
      </c>
      <c r="BV556" s="32">
        <f t="shared" si="129"/>
        <v>0</v>
      </c>
      <c r="BW556" s="32">
        <f t="shared" si="130"/>
        <v>0</v>
      </c>
      <c r="BX556" s="32">
        <f t="shared" si="131"/>
        <v>0</v>
      </c>
      <c r="BY556" s="32">
        <f t="shared" si="132"/>
        <v>0</v>
      </c>
      <c r="BZ556" s="32">
        <f t="shared" si="133"/>
        <v>0</v>
      </c>
      <c r="CA556" s="32">
        <f t="shared" si="134"/>
        <v>0</v>
      </c>
      <c r="CB556" s="32">
        <f t="shared" si="135"/>
        <v>0</v>
      </c>
      <c r="CC556" s="32">
        <f t="shared" si="136"/>
        <v>0</v>
      </c>
      <c r="CD556" s="32">
        <f t="shared" si="137"/>
        <v>0</v>
      </c>
      <c r="CE556" s="32">
        <f t="shared" si="138"/>
        <v>0</v>
      </c>
      <c r="CF556" s="32">
        <f t="shared" si="139"/>
        <v>0</v>
      </c>
      <c r="CG556" s="32">
        <f t="shared" si="140"/>
        <v>0</v>
      </c>
      <c r="CH556" s="32">
        <f t="shared" si="141"/>
        <v>0</v>
      </c>
      <c r="CI556" s="32">
        <f t="shared" si="142"/>
        <v>0</v>
      </c>
      <c r="CJ556" s="32">
        <f t="shared" si="143"/>
        <v>0</v>
      </c>
    </row>
    <row r="557" spans="73:88">
      <c r="BU557" s="32">
        <f t="shared" si="128"/>
        <v>0</v>
      </c>
      <c r="BV557" s="32">
        <f t="shared" si="129"/>
        <v>0</v>
      </c>
      <c r="BW557" s="32">
        <f t="shared" si="130"/>
        <v>0</v>
      </c>
      <c r="BX557" s="32">
        <f t="shared" si="131"/>
        <v>0</v>
      </c>
      <c r="BY557" s="32">
        <f t="shared" si="132"/>
        <v>0</v>
      </c>
      <c r="BZ557" s="32">
        <f t="shared" si="133"/>
        <v>0</v>
      </c>
      <c r="CA557" s="32">
        <f t="shared" si="134"/>
        <v>0</v>
      </c>
      <c r="CB557" s="32">
        <f t="shared" si="135"/>
        <v>0</v>
      </c>
      <c r="CC557" s="32">
        <f t="shared" si="136"/>
        <v>0</v>
      </c>
      <c r="CD557" s="32">
        <f t="shared" si="137"/>
        <v>0</v>
      </c>
      <c r="CE557" s="32">
        <f t="shared" si="138"/>
        <v>0</v>
      </c>
      <c r="CF557" s="32">
        <f t="shared" si="139"/>
        <v>0</v>
      </c>
      <c r="CG557" s="32">
        <f t="shared" si="140"/>
        <v>0</v>
      </c>
      <c r="CH557" s="32">
        <f t="shared" si="141"/>
        <v>0</v>
      </c>
      <c r="CI557" s="32">
        <f t="shared" si="142"/>
        <v>0</v>
      </c>
      <c r="CJ557" s="32">
        <f t="shared" si="143"/>
        <v>0</v>
      </c>
    </row>
    <row r="558" spans="73:88">
      <c r="BU558" s="32">
        <f t="shared" si="128"/>
        <v>0</v>
      </c>
      <c r="BV558" s="32">
        <f t="shared" si="129"/>
        <v>0</v>
      </c>
      <c r="BW558" s="32">
        <f t="shared" si="130"/>
        <v>0</v>
      </c>
      <c r="BX558" s="32">
        <f t="shared" si="131"/>
        <v>0</v>
      </c>
      <c r="BY558" s="32">
        <f t="shared" si="132"/>
        <v>0</v>
      </c>
      <c r="BZ558" s="32">
        <f t="shared" si="133"/>
        <v>0</v>
      </c>
      <c r="CA558" s="32">
        <f t="shared" si="134"/>
        <v>0</v>
      </c>
      <c r="CB558" s="32">
        <f t="shared" si="135"/>
        <v>0</v>
      </c>
      <c r="CC558" s="32">
        <f t="shared" si="136"/>
        <v>0</v>
      </c>
      <c r="CD558" s="32">
        <f t="shared" si="137"/>
        <v>0</v>
      </c>
      <c r="CE558" s="32">
        <f t="shared" si="138"/>
        <v>0</v>
      </c>
      <c r="CF558" s="32">
        <f t="shared" si="139"/>
        <v>0</v>
      </c>
      <c r="CG558" s="32">
        <f t="shared" si="140"/>
        <v>0</v>
      </c>
      <c r="CH558" s="32">
        <f t="shared" si="141"/>
        <v>0</v>
      </c>
      <c r="CI558" s="32">
        <f t="shared" si="142"/>
        <v>0</v>
      </c>
      <c r="CJ558" s="32">
        <f t="shared" si="143"/>
        <v>0</v>
      </c>
    </row>
    <row r="559" spans="73:88">
      <c r="BU559" s="32">
        <f t="shared" si="128"/>
        <v>0</v>
      </c>
      <c r="BV559" s="32">
        <f t="shared" si="129"/>
        <v>0</v>
      </c>
      <c r="BW559" s="32">
        <f t="shared" si="130"/>
        <v>0</v>
      </c>
      <c r="BX559" s="32">
        <f t="shared" si="131"/>
        <v>0</v>
      </c>
      <c r="BY559" s="32">
        <f t="shared" si="132"/>
        <v>0</v>
      </c>
      <c r="BZ559" s="32">
        <f t="shared" si="133"/>
        <v>0</v>
      </c>
      <c r="CA559" s="32">
        <f t="shared" si="134"/>
        <v>0</v>
      </c>
      <c r="CB559" s="32">
        <f t="shared" si="135"/>
        <v>0</v>
      </c>
      <c r="CC559" s="32">
        <f t="shared" si="136"/>
        <v>0</v>
      </c>
      <c r="CD559" s="32">
        <f t="shared" si="137"/>
        <v>0</v>
      </c>
      <c r="CE559" s="32">
        <f t="shared" si="138"/>
        <v>0</v>
      </c>
      <c r="CF559" s="32">
        <f t="shared" si="139"/>
        <v>0</v>
      </c>
      <c r="CG559" s="32">
        <f t="shared" si="140"/>
        <v>0</v>
      </c>
      <c r="CH559" s="32">
        <f t="shared" si="141"/>
        <v>0</v>
      </c>
      <c r="CI559" s="32">
        <f t="shared" si="142"/>
        <v>0</v>
      </c>
      <c r="CJ559" s="32">
        <f t="shared" si="143"/>
        <v>0</v>
      </c>
    </row>
    <row r="560" spans="73:88">
      <c r="BU560" s="32">
        <f t="shared" si="128"/>
        <v>0</v>
      </c>
      <c r="BV560" s="32">
        <f t="shared" si="129"/>
        <v>0</v>
      </c>
      <c r="BW560" s="32">
        <f t="shared" si="130"/>
        <v>0</v>
      </c>
      <c r="BX560" s="32">
        <f t="shared" si="131"/>
        <v>0</v>
      </c>
      <c r="BY560" s="32">
        <f t="shared" si="132"/>
        <v>0</v>
      </c>
      <c r="BZ560" s="32">
        <f t="shared" si="133"/>
        <v>0</v>
      </c>
      <c r="CA560" s="32">
        <f t="shared" si="134"/>
        <v>0</v>
      </c>
      <c r="CB560" s="32">
        <f t="shared" si="135"/>
        <v>0</v>
      </c>
      <c r="CC560" s="32">
        <f t="shared" si="136"/>
        <v>0</v>
      </c>
      <c r="CD560" s="32">
        <f t="shared" si="137"/>
        <v>0</v>
      </c>
      <c r="CE560" s="32">
        <f t="shared" si="138"/>
        <v>0</v>
      </c>
      <c r="CF560" s="32">
        <f t="shared" si="139"/>
        <v>0</v>
      </c>
      <c r="CG560" s="32">
        <f t="shared" si="140"/>
        <v>0</v>
      </c>
      <c r="CH560" s="32">
        <f t="shared" si="141"/>
        <v>0</v>
      </c>
      <c r="CI560" s="32">
        <f t="shared" si="142"/>
        <v>0</v>
      </c>
      <c r="CJ560" s="32">
        <f t="shared" si="143"/>
        <v>0</v>
      </c>
    </row>
    <row r="561" spans="73:88">
      <c r="BU561" s="32">
        <f t="shared" si="128"/>
        <v>0</v>
      </c>
      <c r="BV561" s="32">
        <f t="shared" si="129"/>
        <v>0</v>
      </c>
      <c r="BW561" s="32">
        <f t="shared" si="130"/>
        <v>0</v>
      </c>
      <c r="BX561" s="32">
        <f t="shared" si="131"/>
        <v>0</v>
      </c>
      <c r="BY561" s="32">
        <f t="shared" si="132"/>
        <v>0</v>
      </c>
      <c r="BZ561" s="32">
        <f t="shared" si="133"/>
        <v>0</v>
      </c>
      <c r="CA561" s="32">
        <f t="shared" si="134"/>
        <v>0</v>
      </c>
      <c r="CB561" s="32">
        <f t="shared" si="135"/>
        <v>0</v>
      </c>
      <c r="CC561" s="32">
        <f t="shared" si="136"/>
        <v>0</v>
      </c>
      <c r="CD561" s="32">
        <f t="shared" si="137"/>
        <v>0</v>
      </c>
      <c r="CE561" s="32">
        <f t="shared" si="138"/>
        <v>0</v>
      </c>
      <c r="CF561" s="32">
        <f t="shared" si="139"/>
        <v>0</v>
      </c>
      <c r="CG561" s="32">
        <f t="shared" si="140"/>
        <v>0</v>
      </c>
      <c r="CH561" s="32">
        <f t="shared" si="141"/>
        <v>0</v>
      </c>
      <c r="CI561" s="32">
        <f t="shared" si="142"/>
        <v>0</v>
      </c>
      <c r="CJ561" s="32">
        <f t="shared" si="143"/>
        <v>0</v>
      </c>
    </row>
    <row r="562" spans="73:88">
      <c r="BU562" s="32">
        <f t="shared" si="128"/>
        <v>0</v>
      </c>
      <c r="BV562" s="32">
        <f t="shared" si="129"/>
        <v>0</v>
      </c>
      <c r="BW562" s="32">
        <f t="shared" si="130"/>
        <v>0</v>
      </c>
      <c r="BX562" s="32">
        <f t="shared" si="131"/>
        <v>0</v>
      </c>
      <c r="BY562" s="32">
        <f t="shared" si="132"/>
        <v>0</v>
      </c>
      <c r="BZ562" s="32">
        <f t="shared" si="133"/>
        <v>0</v>
      </c>
      <c r="CA562" s="32">
        <f t="shared" si="134"/>
        <v>0</v>
      </c>
      <c r="CB562" s="32">
        <f t="shared" si="135"/>
        <v>0</v>
      </c>
      <c r="CC562" s="32">
        <f t="shared" si="136"/>
        <v>0</v>
      </c>
      <c r="CD562" s="32">
        <f t="shared" si="137"/>
        <v>0</v>
      </c>
      <c r="CE562" s="32">
        <f t="shared" si="138"/>
        <v>0</v>
      </c>
      <c r="CF562" s="32">
        <f t="shared" si="139"/>
        <v>0</v>
      </c>
      <c r="CG562" s="32">
        <f t="shared" si="140"/>
        <v>0</v>
      </c>
      <c r="CH562" s="32">
        <f t="shared" si="141"/>
        <v>0</v>
      </c>
      <c r="CI562" s="32">
        <f t="shared" si="142"/>
        <v>0</v>
      </c>
      <c r="CJ562" s="32">
        <f t="shared" si="143"/>
        <v>0</v>
      </c>
    </row>
    <row r="563" spans="73:88">
      <c r="BU563" s="32">
        <f t="shared" si="128"/>
        <v>0</v>
      </c>
      <c r="BV563" s="32">
        <f t="shared" si="129"/>
        <v>0</v>
      </c>
      <c r="BW563" s="32">
        <f t="shared" si="130"/>
        <v>0</v>
      </c>
      <c r="BX563" s="32">
        <f t="shared" si="131"/>
        <v>0</v>
      </c>
      <c r="BY563" s="32">
        <f t="shared" si="132"/>
        <v>0</v>
      </c>
      <c r="BZ563" s="32">
        <f t="shared" si="133"/>
        <v>0</v>
      </c>
      <c r="CA563" s="32">
        <f t="shared" si="134"/>
        <v>0</v>
      </c>
      <c r="CB563" s="32">
        <f t="shared" si="135"/>
        <v>0</v>
      </c>
      <c r="CC563" s="32">
        <f t="shared" si="136"/>
        <v>0</v>
      </c>
      <c r="CD563" s="32">
        <f t="shared" si="137"/>
        <v>0</v>
      </c>
      <c r="CE563" s="32">
        <f t="shared" si="138"/>
        <v>0</v>
      </c>
      <c r="CF563" s="32">
        <f t="shared" si="139"/>
        <v>0</v>
      </c>
      <c r="CG563" s="32">
        <f t="shared" si="140"/>
        <v>0</v>
      </c>
      <c r="CH563" s="32">
        <f t="shared" si="141"/>
        <v>0</v>
      </c>
      <c r="CI563" s="32">
        <f t="shared" si="142"/>
        <v>0</v>
      </c>
      <c r="CJ563" s="32">
        <f t="shared" si="143"/>
        <v>0</v>
      </c>
    </row>
    <row r="564" spans="73:88">
      <c r="BU564" s="32">
        <f t="shared" si="128"/>
        <v>0</v>
      </c>
      <c r="BV564" s="32">
        <f t="shared" si="129"/>
        <v>0</v>
      </c>
      <c r="BW564" s="32">
        <f t="shared" si="130"/>
        <v>0</v>
      </c>
      <c r="BX564" s="32">
        <f t="shared" si="131"/>
        <v>0</v>
      </c>
      <c r="BY564" s="32">
        <f t="shared" si="132"/>
        <v>0</v>
      </c>
      <c r="BZ564" s="32">
        <f t="shared" si="133"/>
        <v>0</v>
      </c>
      <c r="CA564" s="32">
        <f t="shared" si="134"/>
        <v>0</v>
      </c>
      <c r="CB564" s="32">
        <f t="shared" si="135"/>
        <v>0</v>
      </c>
      <c r="CC564" s="32">
        <f t="shared" si="136"/>
        <v>0</v>
      </c>
      <c r="CD564" s="32">
        <f t="shared" si="137"/>
        <v>0</v>
      </c>
      <c r="CE564" s="32">
        <f t="shared" si="138"/>
        <v>0</v>
      </c>
      <c r="CF564" s="32">
        <f t="shared" si="139"/>
        <v>0</v>
      </c>
      <c r="CG564" s="32">
        <f t="shared" si="140"/>
        <v>0</v>
      </c>
      <c r="CH564" s="32">
        <f t="shared" si="141"/>
        <v>0</v>
      </c>
      <c r="CI564" s="32">
        <f t="shared" si="142"/>
        <v>0</v>
      </c>
      <c r="CJ564" s="32">
        <f t="shared" si="143"/>
        <v>0</v>
      </c>
    </row>
    <row r="565" spans="73:88">
      <c r="BU565" s="32">
        <f t="shared" si="128"/>
        <v>0</v>
      </c>
      <c r="BV565" s="32">
        <f t="shared" si="129"/>
        <v>0</v>
      </c>
      <c r="BW565" s="32">
        <f t="shared" si="130"/>
        <v>0</v>
      </c>
      <c r="BX565" s="32">
        <f t="shared" si="131"/>
        <v>0</v>
      </c>
      <c r="BY565" s="32">
        <f t="shared" si="132"/>
        <v>0</v>
      </c>
      <c r="BZ565" s="32">
        <f t="shared" si="133"/>
        <v>0</v>
      </c>
      <c r="CA565" s="32">
        <f t="shared" si="134"/>
        <v>0</v>
      </c>
      <c r="CB565" s="32">
        <f t="shared" si="135"/>
        <v>0</v>
      </c>
      <c r="CC565" s="32">
        <f t="shared" si="136"/>
        <v>0</v>
      </c>
      <c r="CD565" s="32">
        <f t="shared" si="137"/>
        <v>0</v>
      </c>
      <c r="CE565" s="32">
        <f t="shared" si="138"/>
        <v>0</v>
      </c>
      <c r="CF565" s="32">
        <f t="shared" si="139"/>
        <v>0</v>
      </c>
      <c r="CG565" s="32">
        <f t="shared" si="140"/>
        <v>0</v>
      </c>
      <c r="CH565" s="32">
        <f t="shared" si="141"/>
        <v>0</v>
      </c>
      <c r="CI565" s="32">
        <f t="shared" si="142"/>
        <v>0</v>
      </c>
      <c r="CJ565" s="32">
        <f t="shared" si="143"/>
        <v>0</v>
      </c>
    </row>
    <row r="566" spans="73:88">
      <c r="BU566" s="32">
        <f t="shared" si="128"/>
        <v>0</v>
      </c>
      <c r="BV566" s="32">
        <f t="shared" si="129"/>
        <v>0</v>
      </c>
      <c r="BW566" s="32">
        <f t="shared" si="130"/>
        <v>0</v>
      </c>
      <c r="BX566" s="32">
        <f t="shared" si="131"/>
        <v>0</v>
      </c>
      <c r="BY566" s="32">
        <f t="shared" si="132"/>
        <v>0</v>
      </c>
      <c r="BZ566" s="32">
        <f t="shared" si="133"/>
        <v>0</v>
      </c>
      <c r="CA566" s="32">
        <f t="shared" si="134"/>
        <v>0</v>
      </c>
      <c r="CB566" s="32">
        <f t="shared" si="135"/>
        <v>0</v>
      </c>
      <c r="CC566" s="32">
        <f t="shared" si="136"/>
        <v>0</v>
      </c>
      <c r="CD566" s="32">
        <f t="shared" si="137"/>
        <v>0</v>
      </c>
      <c r="CE566" s="32">
        <f t="shared" si="138"/>
        <v>0</v>
      </c>
      <c r="CF566" s="32">
        <f t="shared" si="139"/>
        <v>0</v>
      </c>
      <c r="CG566" s="32">
        <f t="shared" si="140"/>
        <v>0</v>
      </c>
      <c r="CH566" s="32">
        <f t="shared" si="141"/>
        <v>0</v>
      </c>
      <c r="CI566" s="32">
        <f t="shared" si="142"/>
        <v>0</v>
      </c>
      <c r="CJ566" s="32">
        <f t="shared" si="143"/>
        <v>0</v>
      </c>
    </row>
    <row r="567" spans="73:88">
      <c r="BU567" s="32">
        <f t="shared" si="128"/>
        <v>0</v>
      </c>
      <c r="BV567" s="32">
        <f t="shared" si="129"/>
        <v>0</v>
      </c>
      <c r="BW567" s="32">
        <f t="shared" si="130"/>
        <v>0</v>
      </c>
      <c r="BX567" s="32">
        <f t="shared" si="131"/>
        <v>0</v>
      </c>
      <c r="BY567" s="32">
        <f t="shared" si="132"/>
        <v>0</v>
      </c>
      <c r="BZ567" s="32">
        <f t="shared" si="133"/>
        <v>0</v>
      </c>
      <c r="CA567" s="32">
        <f t="shared" si="134"/>
        <v>0</v>
      </c>
      <c r="CB567" s="32">
        <f t="shared" si="135"/>
        <v>0</v>
      </c>
      <c r="CC567" s="32">
        <f t="shared" si="136"/>
        <v>0</v>
      </c>
      <c r="CD567" s="32">
        <f t="shared" si="137"/>
        <v>0</v>
      </c>
      <c r="CE567" s="32">
        <f t="shared" si="138"/>
        <v>0</v>
      </c>
      <c r="CF567" s="32">
        <f t="shared" si="139"/>
        <v>0</v>
      </c>
      <c r="CG567" s="32">
        <f t="shared" si="140"/>
        <v>0</v>
      </c>
      <c r="CH567" s="32">
        <f t="shared" si="141"/>
        <v>0</v>
      </c>
      <c r="CI567" s="32">
        <f t="shared" si="142"/>
        <v>0</v>
      </c>
      <c r="CJ567" s="32">
        <f t="shared" si="143"/>
        <v>0</v>
      </c>
    </row>
    <row r="568" spans="73:88">
      <c r="BU568" s="32">
        <f t="shared" si="128"/>
        <v>0</v>
      </c>
      <c r="BV568" s="32">
        <f t="shared" si="129"/>
        <v>0</v>
      </c>
      <c r="BW568" s="32">
        <f t="shared" si="130"/>
        <v>0</v>
      </c>
      <c r="BX568" s="32">
        <f t="shared" si="131"/>
        <v>0</v>
      </c>
      <c r="BY568" s="32">
        <f t="shared" si="132"/>
        <v>0</v>
      </c>
      <c r="BZ568" s="32">
        <f t="shared" si="133"/>
        <v>0</v>
      </c>
      <c r="CA568" s="32">
        <f t="shared" si="134"/>
        <v>0</v>
      </c>
      <c r="CB568" s="32">
        <f t="shared" si="135"/>
        <v>0</v>
      </c>
      <c r="CC568" s="32">
        <f t="shared" si="136"/>
        <v>0</v>
      </c>
      <c r="CD568" s="32">
        <f t="shared" si="137"/>
        <v>0</v>
      </c>
      <c r="CE568" s="32">
        <f t="shared" si="138"/>
        <v>0</v>
      </c>
      <c r="CF568" s="32">
        <f t="shared" si="139"/>
        <v>0</v>
      </c>
      <c r="CG568" s="32">
        <f t="shared" si="140"/>
        <v>0</v>
      </c>
      <c r="CH568" s="32">
        <f t="shared" si="141"/>
        <v>0</v>
      </c>
      <c r="CI568" s="32">
        <f t="shared" si="142"/>
        <v>0</v>
      </c>
      <c r="CJ568" s="32">
        <f t="shared" si="143"/>
        <v>0</v>
      </c>
    </row>
    <row r="569" spans="73:88">
      <c r="BU569" s="32">
        <f t="shared" si="128"/>
        <v>0</v>
      </c>
      <c r="BV569" s="32">
        <f t="shared" si="129"/>
        <v>0</v>
      </c>
      <c r="BW569" s="32">
        <f t="shared" si="130"/>
        <v>0</v>
      </c>
      <c r="BX569" s="32">
        <f t="shared" si="131"/>
        <v>0</v>
      </c>
      <c r="BY569" s="32">
        <f t="shared" si="132"/>
        <v>0</v>
      </c>
      <c r="BZ569" s="32">
        <f t="shared" si="133"/>
        <v>0</v>
      </c>
      <c r="CA569" s="32">
        <f t="shared" si="134"/>
        <v>0</v>
      </c>
      <c r="CB569" s="32">
        <f t="shared" si="135"/>
        <v>0</v>
      </c>
      <c r="CC569" s="32">
        <f t="shared" si="136"/>
        <v>0</v>
      </c>
      <c r="CD569" s="32">
        <f t="shared" si="137"/>
        <v>0</v>
      </c>
      <c r="CE569" s="32">
        <f t="shared" si="138"/>
        <v>0</v>
      </c>
      <c r="CF569" s="32">
        <f t="shared" si="139"/>
        <v>0</v>
      </c>
      <c r="CG569" s="32">
        <f t="shared" si="140"/>
        <v>0</v>
      </c>
      <c r="CH569" s="32">
        <f t="shared" si="141"/>
        <v>0</v>
      </c>
      <c r="CI569" s="32">
        <f t="shared" si="142"/>
        <v>0</v>
      </c>
      <c r="CJ569" s="32">
        <f t="shared" si="143"/>
        <v>0</v>
      </c>
    </row>
    <row r="570" spans="73:88">
      <c r="BU570" s="32">
        <f t="shared" si="128"/>
        <v>0</v>
      </c>
      <c r="BV570" s="32">
        <f t="shared" si="129"/>
        <v>0</v>
      </c>
      <c r="BW570" s="32">
        <f t="shared" si="130"/>
        <v>0</v>
      </c>
      <c r="BX570" s="32">
        <f t="shared" si="131"/>
        <v>0</v>
      </c>
      <c r="BY570" s="32">
        <f t="shared" si="132"/>
        <v>0</v>
      </c>
      <c r="BZ570" s="32">
        <f t="shared" si="133"/>
        <v>0</v>
      </c>
      <c r="CA570" s="32">
        <f t="shared" si="134"/>
        <v>0</v>
      </c>
      <c r="CB570" s="32">
        <f t="shared" si="135"/>
        <v>0</v>
      </c>
      <c r="CC570" s="32">
        <f t="shared" si="136"/>
        <v>0</v>
      </c>
      <c r="CD570" s="32">
        <f t="shared" si="137"/>
        <v>0</v>
      </c>
      <c r="CE570" s="32">
        <f t="shared" si="138"/>
        <v>0</v>
      </c>
      <c r="CF570" s="32">
        <f t="shared" si="139"/>
        <v>0</v>
      </c>
      <c r="CG570" s="32">
        <f t="shared" si="140"/>
        <v>0</v>
      </c>
      <c r="CH570" s="32">
        <f t="shared" si="141"/>
        <v>0</v>
      </c>
      <c r="CI570" s="32">
        <f t="shared" si="142"/>
        <v>0</v>
      </c>
      <c r="CJ570" s="32">
        <f t="shared" si="143"/>
        <v>0</v>
      </c>
    </row>
    <row r="571" spans="73:88">
      <c r="BU571" s="32">
        <f t="shared" si="128"/>
        <v>0</v>
      </c>
      <c r="BV571" s="32">
        <f t="shared" si="129"/>
        <v>0</v>
      </c>
      <c r="BW571" s="32">
        <f t="shared" si="130"/>
        <v>0</v>
      </c>
      <c r="BX571" s="32">
        <f t="shared" si="131"/>
        <v>0</v>
      </c>
      <c r="BY571" s="32">
        <f t="shared" si="132"/>
        <v>0</v>
      </c>
      <c r="BZ571" s="32">
        <f t="shared" si="133"/>
        <v>0</v>
      </c>
      <c r="CA571" s="32">
        <f t="shared" si="134"/>
        <v>0</v>
      </c>
      <c r="CB571" s="32">
        <f t="shared" si="135"/>
        <v>0</v>
      </c>
      <c r="CC571" s="32">
        <f t="shared" si="136"/>
        <v>0</v>
      </c>
      <c r="CD571" s="32">
        <f t="shared" si="137"/>
        <v>0</v>
      </c>
      <c r="CE571" s="32">
        <f t="shared" si="138"/>
        <v>0</v>
      </c>
      <c r="CF571" s="32">
        <f t="shared" si="139"/>
        <v>0</v>
      </c>
      <c r="CG571" s="32">
        <f t="shared" si="140"/>
        <v>0</v>
      </c>
      <c r="CH571" s="32">
        <f t="shared" si="141"/>
        <v>0</v>
      </c>
      <c r="CI571" s="32">
        <f t="shared" si="142"/>
        <v>0</v>
      </c>
      <c r="CJ571" s="32">
        <f t="shared" si="143"/>
        <v>0</v>
      </c>
    </row>
    <row r="572" spans="73:88">
      <c r="BU572" s="32">
        <f t="shared" si="128"/>
        <v>0</v>
      </c>
      <c r="BV572" s="32">
        <f t="shared" si="129"/>
        <v>0</v>
      </c>
      <c r="BW572" s="32">
        <f t="shared" si="130"/>
        <v>0</v>
      </c>
      <c r="BX572" s="32">
        <f t="shared" si="131"/>
        <v>0</v>
      </c>
      <c r="BY572" s="32">
        <f t="shared" si="132"/>
        <v>0</v>
      </c>
      <c r="BZ572" s="32">
        <f t="shared" si="133"/>
        <v>0</v>
      </c>
      <c r="CA572" s="32">
        <f t="shared" si="134"/>
        <v>0</v>
      </c>
      <c r="CB572" s="32">
        <f t="shared" si="135"/>
        <v>0</v>
      </c>
      <c r="CC572" s="32">
        <f t="shared" si="136"/>
        <v>0</v>
      </c>
      <c r="CD572" s="32">
        <f t="shared" si="137"/>
        <v>0</v>
      </c>
      <c r="CE572" s="32">
        <f t="shared" si="138"/>
        <v>0</v>
      </c>
      <c r="CF572" s="32">
        <f t="shared" si="139"/>
        <v>0</v>
      </c>
      <c r="CG572" s="32">
        <f t="shared" si="140"/>
        <v>0</v>
      </c>
      <c r="CH572" s="32">
        <f t="shared" si="141"/>
        <v>0</v>
      </c>
      <c r="CI572" s="32">
        <f t="shared" si="142"/>
        <v>0</v>
      </c>
      <c r="CJ572" s="32">
        <f t="shared" si="143"/>
        <v>0</v>
      </c>
    </row>
    <row r="573" spans="73:88">
      <c r="BU573" s="32">
        <f t="shared" si="128"/>
        <v>0</v>
      </c>
      <c r="BV573" s="32">
        <f t="shared" si="129"/>
        <v>0</v>
      </c>
      <c r="BW573" s="32">
        <f t="shared" si="130"/>
        <v>0</v>
      </c>
      <c r="BX573" s="32">
        <f t="shared" si="131"/>
        <v>0</v>
      </c>
      <c r="BY573" s="32">
        <f t="shared" si="132"/>
        <v>0</v>
      </c>
      <c r="BZ573" s="32">
        <f t="shared" si="133"/>
        <v>0</v>
      </c>
      <c r="CA573" s="32">
        <f t="shared" si="134"/>
        <v>0</v>
      </c>
      <c r="CB573" s="32">
        <f t="shared" si="135"/>
        <v>0</v>
      </c>
      <c r="CC573" s="32">
        <f t="shared" si="136"/>
        <v>0</v>
      </c>
      <c r="CD573" s="32">
        <f t="shared" si="137"/>
        <v>0</v>
      </c>
      <c r="CE573" s="32">
        <f t="shared" si="138"/>
        <v>0</v>
      </c>
      <c r="CF573" s="32">
        <f t="shared" si="139"/>
        <v>0</v>
      </c>
      <c r="CG573" s="32">
        <f t="shared" si="140"/>
        <v>0</v>
      </c>
      <c r="CH573" s="32">
        <f t="shared" si="141"/>
        <v>0</v>
      </c>
      <c r="CI573" s="32">
        <f t="shared" si="142"/>
        <v>0</v>
      </c>
      <c r="CJ573" s="32">
        <f t="shared" si="143"/>
        <v>0</v>
      </c>
    </row>
    <row r="574" spans="73:88">
      <c r="BU574" s="32">
        <f t="shared" si="128"/>
        <v>0</v>
      </c>
      <c r="BV574" s="32">
        <f t="shared" si="129"/>
        <v>0</v>
      </c>
      <c r="BW574" s="32">
        <f t="shared" si="130"/>
        <v>0</v>
      </c>
      <c r="BX574" s="32">
        <f t="shared" si="131"/>
        <v>0</v>
      </c>
      <c r="BY574" s="32">
        <f t="shared" si="132"/>
        <v>0</v>
      </c>
      <c r="BZ574" s="32">
        <f t="shared" si="133"/>
        <v>0</v>
      </c>
      <c r="CA574" s="32">
        <f t="shared" si="134"/>
        <v>0</v>
      </c>
      <c r="CB574" s="32">
        <f t="shared" si="135"/>
        <v>0</v>
      </c>
      <c r="CC574" s="32">
        <f t="shared" si="136"/>
        <v>0</v>
      </c>
      <c r="CD574" s="32">
        <f t="shared" si="137"/>
        <v>0</v>
      </c>
      <c r="CE574" s="32">
        <f t="shared" si="138"/>
        <v>0</v>
      </c>
      <c r="CF574" s="32">
        <f t="shared" si="139"/>
        <v>0</v>
      </c>
      <c r="CG574" s="32">
        <f t="shared" si="140"/>
        <v>0</v>
      </c>
      <c r="CH574" s="32">
        <f t="shared" si="141"/>
        <v>0</v>
      </c>
      <c r="CI574" s="32">
        <f t="shared" si="142"/>
        <v>0</v>
      </c>
      <c r="CJ574" s="32">
        <f t="shared" si="143"/>
        <v>0</v>
      </c>
    </row>
    <row r="575" spans="73:88">
      <c r="BU575" s="32">
        <f t="shared" ref="BU575:BU638" si="144">IF(OR(ISNUMBER(SEARCH("hydroxymelatonin", $A576)), ISNUMBER(SEARCH("hydroxymelatonin", $C576))),1,0)</f>
        <v>0</v>
      </c>
      <c r="BV575" s="32">
        <f t="shared" ref="BV575:BV638" si="145">IF(OR(ISNUMBER(SEARCH("3-OHM", $A576)),ISNUMBER(SEARCH("3-OHM", $C576)),ISNUMBER(SEARCH("3-hydroxymelatonin", $A576)), ISNUMBER(SEARCH("3-hydroxymelatonin", $C576))),1,0)</f>
        <v>0</v>
      </c>
      <c r="BW575" s="32">
        <f t="shared" ref="BW575:BW638" si="146">IF(OR(ISNUMBER(SEARCH("2-OHM", $A576)),ISNUMBER(SEARCH("2-OHM", $C576)),ISNUMBER(SEARCH("2-hydroxymelatonin", $A576)), ISNUMBER(SEARCH("2-hydroxymelatonin", $C576))),1,0)</f>
        <v>0</v>
      </c>
      <c r="BX575" s="32">
        <f t="shared" ref="BX575:BX638" si="147">IF(OR(ISNUMBER(SEARCH("6-OHM", $A576)),ISNUMBER(SEARCH("6-OHM", $C576)),ISNUMBER(SEARCH("6-hydroxymelatonin", $A576)), ISNUMBER(SEARCH("6-hydroxymelatonin", $C576))),1,0)</f>
        <v>0</v>
      </c>
      <c r="BY575" s="32">
        <f t="shared" ref="BY575:BY638" si="148">IF(OR(ISNUMBER(SEARCH("4-OHM", $A576)),ISNUMBER(SEARCH("4-OHM", $C576)),ISNUMBER(SEARCH("4-hydroxymelatonin", $A576)), ISNUMBER(SEARCH("4-hydroxymelatonin", $C576))),1,0)</f>
        <v>0</v>
      </c>
      <c r="BZ575" s="32">
        <f t="shared" ref="BZ575:BZ638" si="149">IF(OR(ISNUMBER(SEARCH("cyclic hydroxymelatonin", $A576)),ISNUMBER(SEARCH("cyclic hydroxmelatonin", $C576)),ISNUMBER(SEARCH("cyclic 3-hydroxymelatonin", $A576)), ISNUMBER(SEARCH("cyclic 3-hydroxymelatonin", $C576))),1,0)</f>
        <v>0</v>
      </c>
      <c r="CA575" s="32">
        <f t="shared" ref="CA575:CA638" si="150">IF(OR(ISNUMBER(SEARCH("melatonin glucoronate", $A576)), ISNUMBER(SEARCH("melatonin glucoronate", $C576))),1,0)</f>
        <v>0</v>
      </c>
      <c r="CB575" s="32">
        <f t="shared" ref="CB575:CB638" si="151">IF(OR(ISNUMBER(SEARCH("AMIO", $A576)),ISNUMBER(SEARCH("AMIO", $C576)), ISNUMBER(SEARCH("2-acetamidoethyl-5methoxyindolin-2-one", $A576)), ISNUMBER(SEARCH("2-acetamidoethyl-5methoxyindolin-2-one", $C576))),1,0)</f>
        <v>0</v>
      </c>
      <c r="CC575" s="32">
        <f t="shared" ref="CC575:CC638" si="152">IF(OR(ISNUMBER(SEARCH("AMK", $A576)),ISNUMBER(SEARCH("AMK", $C576)), ISNUMBER(SEARCH("N-acetyl-5-methoxykynuramine", $A576)), ISNUMBER(SEARCH("N-acetyl-5-methoxykynuramine", $C576))),1,0)</f>
        <v>0</v>
      </c>
      <c r="CD575" s="32">
        <f t="shared" ref="CD575:CD638" si="153">IF(OR(ISNUMBER(SEARCH("AFMK", $A576)),ISNUMBER(SEARCH("AFMK", $C576)), ISNUMBER(SEARCH("N1-acetyl-N2-formyl-5-methoxykynuramine", $A576)), ISNUMBER(SEARCH("N1-acetyl-N2-formyl-5-methoxykynuramine", $C576))),1,0)</f>
        <v>0</v>
      </c>
      <c r="CE575" s="32">
        <f t="shared" ref="CE575:CE638" si="154">IF(OR(ISNUMBER(SEARCH("2,3-dihydroxymelatonin", $A576)), ISNUMBER(SEARCH("2,3-dihydroxymelatonin", $C576))),1,0)</f>
        <v>0</v>
      </c>
      <c r="CF575" s="32">
        <f t="shared" ref="CF575:CF638" si="155">IF(OR(ISNUMBER(SEARCH("5-MIAA", $A576)),ISNUMBER(SEARCH("5-MIAA", $C576)), ISNUMBER(SEARCH("5-methoxyindole-3-acetic acid", $A576)), ISNUMBER(SEARCH("5-methoxyindole-3-acetic acid", $C576))),1,0)</f>
        <v>0</v>
      </c>
      <c r="CG575" s="32">
        <f t="shared" ref="CG575:CG638" si="156">IF(OR(ISNUMBER(SEARCH("5-ML", $A576)),ISNUMBER(SEARCH("5-ML", $C576)), ISNUMBER(SEARCH("5-methoxytryptophol", $A576)), ISNUMBER(SEARCH("5-methoxytryptophol", $C576))),1,0)</f>
        <v>0</v>
      </c>
      <c r="CH575" s="32">
        <f t="shared" ref="CH575:CH638" si="157">IF(OR(ISNUMBER(SEARCH("5-MT", $A576)),ISNUMBER(SEARCH("5-MT", $C576)), ISNUMBER(SEARCH("5-methoxytryptamine", $A576)), ISNUMBER(SEARCH("2-acetamidoethyl-5methoxyindolin-2-one", $C576))),1,0)</f>
        <v>0</v>
      </c>
      <c r="CI575" s="32">
        <f t="shared" ref="CI575:CI638" si="158">IF(OR(ISNUMBER(SEARCH("5-methoxy-1H-indole-3-carbaldehyde", $A576)), ISNUMBER(SEARCH("5-methoxy-1H-indole-3-carbaldehyde", $C576))),1,0)</f>
        <v>0</v>
      </c>
      <c r="CJ575" s="32">
        <f t="shared" ref="CJ575:CJ638" si="159">IF(OR(ISNUMBER(SEARCH("conjugate", $A576)), ISNUMBER(SEARCH("conjugate", $C576))),1,0)</f>
        <v>0</v>
      </c>
    </row>
    <row r="576" spans="73:88">
      <c r="BU576" s="32">
        <f t="shared" si="144"/>
        <v>0</v>
      </c>
      <c r="BV576" s="32">
        <f t="shared" si="145"/>
        <v>0</v>
      </c>
      <c r="BW576" s="32">
        <f t="shared" si="146"/>
        <v>0</v>
      </c>
      <c r="BX576" s="32">
        <f t="shared" si="147"/>
        <v>0</v>
      </c>
      <c r="BY576" s="32">
        <f t="shared" si="148"/>
        <v>0</v>
      </c>
      <c r="BZ576" s="32">
        <f t="shared" si="149"/>
        <v>0</v>
      </c>
      <c r="CA576" s="32">
        <f t="shared" si="150"/>
        <v>0</v>
      </c>
      <c r="CB576" s="32">
        <f t="shared" si="151"/>
        <v>0</v>
      </c>
      <c r="CC576" s="32">
        <f t="shared" si="152"/>
        <v>0</v>
      </c>
      <c r="CD576" s="32">
        <f t="shared" si="153"/>
        <v>0</v>
      </c>
      <c r="CE576" s="32">
        <f t="shared" si="154"/>
        <v>0</v>
      </c>
      <c r="CF576" s="32">
        <f t="shared" si="155"/>
        <v>0</v>
      </c>
      <c r="CG576" s="32">
        <f t="shared" si="156"/>
        <v>0</v>
      </c>
      <c r="CH576" s="32">
        <f t="shared" si="157"/>
        <v>0</v>
      </c>
      <c r="CI576" s="32">
        <f t="shared" si="158"/>
        <v>0</v>
      </c>
      <c r="CJ576" s="32">
        <f t="shared" si="159"/>
        <v>0</v>
      </c>
    </row>
    <row r="577" spans="73:88">
      <c r="BU577" s="32">
        <f t="shared" si="144"/>
        <v>0</v>
      </c>
      <c r="BV577" s="32">
        <f t="shared" si="145"/>
        <v>0</v>
      </c>
      <c r="BW577" s="32">
        <f t="shared" si="146"/>
        <v>0</v>
      </c>
      <c r="BX577" s="32">
        <f t="shared" si="147"/>
        <v>0</v>
      </c>
      <c r="BY577" s="32">
        <f t="shared" si="148"/>
        <v>0</v>
      </c>
      <c r="BZ577" s="32">
        <f t="shared" si="149"/>
        <v>0</v>
      </c>
      <c r="CA577" s="32">
        <f t="shared" si="150"/>
        <v>0</v>
      </c>
      <c r="CB577" s="32">
        <f t="shared" si="151"/>
        <v>0</v>
      </c>
      <c r="CC577" s="32">
        <f t="shared" si="152"/>
        <v>0</v>
      </c>
      <c r="CD577" s="32">
        <f t="shared" si="153"/>
        <v>0</v>
      </c>
      <c r="CE577" s="32">
        <f t="shared" si="154"/>
        <v>0</v>
      </c>
      <c r="CF577" s="32">
        <f t="shared" si="155"/>
        <v>0</v>
      </c>
      <c r="CG577" s="32">
        <f t="shared" si="156"/>
        <v>0</v>
      </c>
      <c r="CH577" s="32">
        <f t="shared" si="157"/>
        <v>0</v>
      </c>
      <c r="CI577" s="32">
        <f t="shared" si="158"/>
        <v>0</v>
      </c>
      <c r="CJ577" s="32">
        <f t="shared" si="159"/>
        <v>0</v>
      </c>
    </row>
    <row r="578" spans="73:88">
      <c r="BU578" s="32">
        <f t="shared" si="144"/>
        <v>0</v>
      </c>
      <c r="BV578" s="32">
        <f t="shared" si="145"/>
        <v>0</v>
      </c>
      <c r="BW578" s="32">
        <f t="shared" si="146"/>
        <v>0</v>
      </c>
      <c r="BX578" s="32">
        <f t="shared" si="147"/>
        <v>0</v>
      </c>
      <c r="BY578" s="32">
        <f t="shared" si="148"/>
        <v>0</v>
      </c>
      <c r="BZ578" s="32">
        <f t="shared" si="149"/>
        <v>0</v>
      </c>
      <c r="CA578" s="32">
        <f t="shared" si="150"/>
        <v>0</v>
      </c>
      <c r="CB578" s="32">
        <f t="shared" si="151"/>
        <v>0</v>
      </c>
      <c r="CC578" s="32">
        <f t="shared" si="152"/>
        <v>0</v>
      </c>
      <c r="CD578" s="32">
        <f t="shared" si="153"/>
        <v>0</v>
      </c>
      <c r="CE578" s="32">
        <f t="shared" si="154"/>
        <v>0</v>
      </c>
      <c r="CF578" s="32">
        <f t="shared" si="155"/>
        <v>0</v>
      </c>
      <c r="CG578" s="32">
        <f t="shared" si="156"/>
        <v>0</v>
      </c>
      <c r="CH578" s="32">
        <f t="shared" si="157"/>
        <v>0</v>
      </c>
      <c r="CI578" s="32">
        <f t="shared" si="158"/>
        <v>0</v>
      </c>
      <c r="CJ578" s="32">
        <f t="shared" si="159"/>
        <v>0</v>
      </c>
    </row>
    <row r="579" spans="73:88">
      <c r="BU579" s="32">
        <f t="shared" si="144"/>
        <v>0</v>
      </c>
      <c r="BV579" s="32">
        <f t="shared" si="145"/>
        <v>0</v>
      </c>
      <c r="BW579" s="32">
        <f t="shared" si="146"/>
        <v>0</v>
      </c>
      <c r="BX579" s="32">
        <f t="shared" si="147"/>
        <v>0</v>
      </c>
      <c r="BY579" s="32">
        <f t="shared" si="148"/>
        <v>0</v>
      </c>
      <c r="BZ579" s="32">
        <f t="shared" si="149"/>
        <v>0</v>
      </c>
      <c r="CA579" s="32">
        <f t="shared" si="150"/>
        <v>0</v>
      </c>
      <c r="CB579" s="32">
        <f t="shared" si="151"/>
        <v>0</v>
      </c>
      <c r="CC579" s="32">
        <f t="shared" si="152"/>
        <v>0</v>
      </c>
      <c r="CD579" s="32">
        <f t="shared" si="153"/>
        <v>0</v>
      </c>
      <c r="CE579" s="32">
        <f t="shared" si="154"/>
        <v>0</v>
      </c>
      <c r="CF579" s="32">
        <f t="shared" si="155"/>
        <v>0</v>
      </c>
      <c r="CG579" s="32">
        <f t="shared" si="156"/>
        <v>0</v>
      </c>
      <c r="CH579" s="32">
        <f t="shared" si="157"/>
        <v>0</v>
      </c>
      <c r="CI579" s="32">
        <f t="shared" si="158"/>
        <v>0</v>
      </c>
      <c r="CJ579" s="32">
        <f t="shared" si="159"/>
        <v>0</v>
      </c>
    </row>
    <row r="580" spans="73:88">
      <c r="BU580" s="32">
        <f t="shared" si="144"/>
        <v>0</v>
      </c>
      <c r="BV580" s="32">
        <f t="shared" si="145"/>
        <v>0</v>
      </c>
      <c r="BW580" s="32">
        <f t="shared" si="146"/>
        <v>0</v>
      </c>
      <c r="BX580" s="32">
        <f t="shared" si="147"/>
        <v>0</v>
      </c>
      <c r="BY580" s="32">
        <f t="shared" si="148"/>
        <v>0</v>
      </c>
      <c r="BZ580" s="32">
        <f t="shared" si="149"/>
        <v>0</v>
      </c>
      <c r="CA580" s="32">
        <f t="shared" si="150"/>
        <v>0</v>
      </c>
      <c r="CB580" s="32">
        <f t="shared" si="151"/>
        <v>0</v>
      </c>
      <c r="CC580" s="32">
        <f t="shared" si="152"/>
        <v>0</v>
      </c>
      <c r="CD580" s="32">
        <f t="shared" si="153"/>
        <v>0</v>
      </c>
      <c r="CE580" s="32">
        <f t="shared" si="154"/>
        <v>0</v>
      </c>
      <c r="CF580" s="32">
        <f t="shared" si="155"/>
        <v>0</v>
      </c>
      <c r="CG580" s="32">
        <f t="shared" si="156"/>
        <v>0</v>
      </c>
      <c r="CH580" s="32">
        <f t="shared" si="157"/>
        <v>0</v>
      </c>
      <c r="CI580" s="32">
        <f t="shared" si="158"/>
        <v>0</v>
      </c>
      <c r="CJ580" s="32">
        <f t="shared" si="159"/>
        <v>0</v>
      </c>
    </row>
    <row r="581" spans="73:88">
      <c r="BU581" s="32">
        <f t="shared" si="144"/>
        <v>0</v>
      </c>
      <c r="BV581" s="32">
        <f t="shared" si="145"/>
        <v>0</v>
      </c>
      <c r="BW581" s="32">
        <f t="shared" si="146"/>
        <v>0</v>
      </c>
      <c r="BX581" s="32">
        <f t="shared" si="147"/>
        <v>0</v>
      </c>
      <c r="BY581" s="32">
        <f t="shared" si="148"/>
        <v>0</v>
      </c>
      <c r="BZ581" s="32">
        <f t="shared" si="149"/>
        <v>0</v>
      </c>
      <c r="CA581" s="32">
        <f t="shared" si="150"/>
        <v>0</v>
      </c>
      <c r="CB581" s="32">
        <f t="shared" si="151"/>
        <v>0</v>
      </c>
      <c r="CC581" s="32">
        <f t="shared" si="152"/>
        <v>0</v>
      </c>
      <c r="CD581" s="32">
        <f t="shared" si="153"/>
        <v>0</v>
      </c>
      <c r="CE581" s="32">
        <f t="shared" si="154"/>
        <v>0</v>
      </c>
      <c r="CF581" s="32">
        <f t="shared" si="155"/>
        <v>0</v>
      </c>
      <c r="CG581" s="32">
        <f t="shared" si="156"/>
        <v>0</v>
      </c>
      <c r="CH581" s="32">
        <f t="shared" si="157"/>
        <v>0</v>
      </c>
      <c r="CI581" s="32">
        <f t="shared" si="158"/>
        <v>0</v>
      </c>
      <c r="CJ581" s="32">
        <f t="shared" si="159"/>
        <v>0</v>
      </c>
    </row>
    <row r="582" spans="73:88">
      <c r="BU582" s="32">
        <f t="shared" si="144"/>
        <v>0</v>
      </c>
      <c r="BV582" s="32">
        <f t="shared" si="145"/>
        <v>0</v>
      </c>
      <c r="BW582" s="32">
        <f t="shared" si="146"/>
        <v>0</v>
      </c>
      <c r="BX582" s="32">
        <f t="shared" si="147"/>
        <v>0</v>
      </c>
      <c r="BY582" s="32">
        <f t="shared" si="148"/>
        <v>0</v>
      </c>
      <c r="BZ582" s="32">
        <f t="shared" si="149"/>
        <v>0</v>
      </c>
      <c r="CA582" s="32">
        <f t="shared" si="150"/>
        <v>0</v>
      </c>
      <c r="CB582" s="32">
        <f t="shared" si="151"/>
        <v>0</v>
      </c>
      <c r="CC582" s="32">
        <f t="shared" si="152"/>
        <v>0</v>
      </c>
      <c r="CD582" s="32">
        <f t="shared" si="153"/>
        <v>0</v>
      </c>
      <c r="CE582" s="32">
        <f t="shared" si="154"/>
        <v>0</v>
      </c>
      <c r="CF582" s="32">
        <f t="shared" si="155"/>
        <v>0</v>
      </c>
      <c r="CG582" s="32">
        <f t="shared" si="156"/>
        <v>0</v>
      </c>
      <c r="CH582" s="32">
        <f t="shared" si="157"/>
        <v>0</v>
      </c>
      <c r="CI582" s="32">
        <f t="shared" si="158"/>
        <v>0</v>
      </c>
      <c r="CJ582" s="32">
        <f t="shared" si="159"/>
        <v>0</v>
      </c>
    </row>
    <row r="583" spans="73:88">
      <c r="BU583" s="32">
        <f t="shared" si="144"/>
        <v>0</v>
      </c>
      <c r="BV583" s="32">
        <f t="shared" si="145"/>
        <v>0</v>
      </c>
      <c r="BW583" s="32">
        <f t="shared" si="146"/>
        <v>0</v>
      </c>
      <c r="BX583" s="32">
        <f t="shared" si="147"/>
        <v>0</v>
      </c>
      <c r="BY583" s="32">
        <f t="shared" si="148"/>
        <v>0</v>
      </c>
      <c r="BZ583" s="32">
        <f t="shared" si="149"/>
        <v>0</v>
      </c>
      <c r="CA583" s="32">
        <f t="shared" si="150"/>
        <v>0</v>
      </c>
      <c r="CB583" s="32">
        <f t="shared" si="151"/>
        <v>0</v>
      </c>
      <c r="CC583" s="32">
        <f t="shared" si="152"/>
        <v>0</v>
      </c>
      <c r="CD583" s="32">
        <f t="shared" si="153"/>
        <v>0</v>
      </c>
      <c r="CE583" s="32">
        <f t="shared" si="154"/>
        <v>0</v>
      </c>
      <c r="CF583" s="32">
        <f t="shared" si="155"/>
        <v>0</v>
      </c>
      <c r="CG583" s="32">
        <f t="shared" si="156"/>
        <v>0</v>
      </c>
      <c r="CH583" s="32">
        <f t="shared" si="157"/>
        <v>0</v>
      </c>
      <c r="CI583" s="32">
        <f t="shared" si="158"/>
        <v>0</v>
      </c>
      <c r="CJ583" s="32">
        <f t="shared" si="159"/>
        <v>0</v>
      </c>
    </row>
    <row r="584" spans="73:88">
      <c r="BU584" s="32">
        <f t="shared" si="144"/>
        <v>0</v>
      </c>
      <c r="BV584" s="32">
        <f t="shared" si="145"/>
        <v>0</v>
      </c>
      <c r="BW584" s="32">
        <f t="shared" si="146"/>
        <v>0</v>
      </c>
      <c r="BX584" s="32">
        <f t="shared" si="147"/>
        <v>0</v>
      </c>
      <c r="BY584" s="32">
        <f t="shared" si="148"/>
        <v>0</v>
      </c>
      <c r="BZ584" s="32">
        <f t="shared" si="149"/>
        <v>0</v>
      </c>
      <c r="CA584" s="32">
        <f t="shared" si="150"/>
        <v>0</v>
      </c>
      <c r="CB584" s="32">
        <f t="shared" si="151"/>
        <v>0</v>
      </c>
      <c r="CC584" s="32">
        <f t="shared" si="152"/>
        <v>0</v>
      </c>
      <c r="CD584" s="32">
        <f t="shared" si="153"/>
        <v>0</v>
      </c>
      <c r="CE584" s="32">
        <f t="shared" si="154"/>
        <v>0</v>
      </c>
      <c r="CF584" s="32">
        <f t="shared" si="155"/>
        <v>0</v>
      </c>
      <c r="CG584" s="32">
        <f t="shared" si="156"/>
        <v>0</v>
      </c>
      <c r="CH584" s="32">
        <f t="shared" si="157"/>
        <v>0</v>
      </c>
      <c r="CI584" s="32">
        <f t="shared" si="158"/>
        <v>0</v>
      </c>
      <c r="CJ584" s="32">
        <f t="shared" si="159"/>
        <v>0</v>
      </c>
    </row>
    <row r="585" spans="73:88">
      <c r="BU585" s="32">
        <f t="shared" si="144"/>
        <v>0</v>
      </c>
      <c r="BV585" s="32">
        <f t="shared" si="145"/>
        <v>0</v>
      </c>
      <c r="BW585" s="32">
        <f t="shared" si="146"/>
        <v>0</v>
      </c>
      <c r="BX585" s="32">
        <f t="shared" si="147"/>
        <v>0</v>
      </c>
      <c r="BY585" s="32">
        <f t="shared" si="148"/>
        <v>0</v>
      </c>
      <c r="BZ585" s="32">
        <f t="shared" si="149"/>
        <v>0</v>
      </c>
      <c r="CA585" s="32">
        <f t="shared" si="150"/>
        <v>0</v>
      </c>
      <c r="CB585" s="32">
        <f t="shared" si="151"/>
        <v>0</v>
      </c>
      <c r="CC585" s="32">
        <f t="shared" si="152"/>
        <v>0</v>
      </c>
      <c r="CD585" s="32">
        <f t="shared" si="153"/>
        <v>0</v>
      </c>
      <c r="CE585" s="32">
        <f t="shared" si="154"/>
        <v>0</v>
      </c>
      <c r="CF585" s="32">
        <f t="shared" si="155"/>
        <v>0</v>
      </c>
      <c r="CG585" s="32">
        <f t="shared" si="156"/>
        <v>0</v>
      </c>
      <c r="CH585" s="32">
        <f t="shared" si="157"/>
        <v>0</v>
      </c>
      <c r="CI585" s="32">
        <f t="shared" si="158"/>
        <v>0</v>
      </c>
      <c r="CJ585" s="32">
        <f t="shared" si="159"/>
        <v>0</v>
      </c>
    </row>
    <row r="586" spans="73:88">
      <c r="BU586" s="32">
        <f t="shared" si="144"/>
        <v>0</v>
      </c>
      <c r="BV586" s="32">
        <f t="shared" si="145"/>
        <v>0</v>
      </c>
      <c r="BW586" s="32">
        <f t="shared" si="146"/>
        <v>0</v>
      </c>
      <c r="BX586" s="32">
        <f t="shared" si="147"/>
        <v>0</v>
      </c>
      <c r="BY586" s="32">
        <f t="shared" si="148"/>
        <v>0</v>
      </c>
      <c r="BZ586" s="32">
        <f t="shared" si="149"/>
        <v>0</v>
      </c>
      <c r="CA586" s="32">
        <f t="shared" si="150"/>
        <v>0</v>
      </c>
      <c r="CB586" s="32">
        <f t="shared" si="151"/>
        <v>0</v>
      </c>
      <c r="CC586" s="32">
        <f t="shared" si="152"/>
        <v>0</v>
      </c>
      <c r="CD586" s="32">
        <f t="shared" si="153"/>
        <v>0</v>
      </c>
      <c r="CE586" s="32">
        <f t="shared" si="154"/>
        <v>0</v>
      </c>
      <c r="CF586" s="32">
        <f t="shared" si="155"/>
        <v>0</v>
      </c>
      <c r="CG586" s="32">
        <f t="shared" si="156"/>
        <v>0</v>
      </c>
      <c r="CH586" s="32">
        <f t="shared" si="157"/>
        <v>0</v>
      </c>
      <c r="CI586" s="32">
        <f t="shared" si="158"/>
        <v>0</v>
      </c>
      <c r="CJ586" s="32">
        <f t="shared" si="159"/>
        <v>0</v>
      </c>
    </row>
    <row r="587" spans="73:88">
      <c r="BU587" s="32">
        <f t="shared" si="144"/>
        <v>0</v>
      </c>
      <c r="BV587" s="32">
        <f t="shared" si="145"/>
        <v>0</v>
      </c>
      <c r="BW587" s="32">
        <f t="shared" si="146"/>
        <v>0</v>
      </c>
      <c r="BX587" s="32">
        <f t="shared" si="147"/>
        <v>0</v>
      </c>
      <c r="BY587" s="32">
        <f t="shared" si="148"/>
        <v>0</v>
      </c>
      <c r="BZ587" s="32">
        <f t="shared" si="149"/>
        <v>0</v>
      </c>
      <c r="CA587" s="32">
        <f t="shared" si="150"/>
        <v>0</v>
      </c>
      <c r="CB587" s="32">
        <f t="shared" si="151"/>
        <v>0</v>
      </c>
      <c r="CC587" s="32">
        <f t="shared" si="152"/>
        <v>0</v>
      </c>
      <c r="CD587" s="32">
        <f t="shared" si="153"/>
        <v>0</v>
      </c>
      <c r="CE587" s="32">
        <f t="shared" si="154"/>
        <v>0</v>
      </c>
      <c r="CF587" s="32">
        <f t="shared" si="155"/>
        <v>0</v>
      </c>
      <c r="CG587" s="32">
        <f t="shared" si="156"/>
        <v>0</v>
      </c>
      <c r="CH587" s="32">
        <f t="shared" si="157"/>
        <v>0</v>
      </c>
      <c r="CI587" s="32">
        <f t="shared" si="158"/>
        <v>0</v>
      </c>
      <c r="CJ587" s="32">
        <f t="shared" si="159"/>
        <v>0</v>
      </c>
    </row>
    <row r="588" spans="73:88">
      <c r="BU588" s="32">
        <f t="shared" si="144"/>
        <v>0</v>
      </c>
      <c r="BV588" s="32">
        <f t="shared" si="145"/>
        <v>0</v>
      </c>
      <c r="BW588" s="32">
        <f t="shared" si="146"/>
        <v>0</v>
      </c>
      <c r="BX588" s="32">
        <f t="shared" si="147"/>
        <v>0</v>
      </c>
      <c r="BY588" s="32">
        <f t="shared" si="148"/>
        <v>0</v>
      </c>
      <c r="BZ588" s="32">
        <f t="shared" si="149"/>
        <v>0</v>
      </c>
      <c r="CA588" s="32">
        <f t="shared" si="150"/>
        <v>0</v>
      </c>
      <c r="CB588" s="32">
        <f t="shared" si="151"/>
        <v>0</v>
      </c>
      <c r="CC588" s="32">
        <f t="shared" si="152"/>
        <v>0</v>
      </c>
      <c r="CD588" s="32">
        <f t="shared" si="153"/>
        <v>0</v>
      </c>
      <c r="CE588" s="32">
        <f t="shared" si="154"/>
        <v>0</v>
      </c>
      <c r="CF588" s="32">
        <f t="shared" si="155"/>
        <v>0</v>
      </c>
      <c r="CG588" s="32">
        <f t="shared" si="156"/>
        <v>0</v>
      </c>
      <c r="CH588" s="32">
        <f t="shared" si="157"/>
        <v>0</v>
      </c>
      <c r="CI588" s="32">
        <f t="shared" si="158"/>
        <v>0</v>
      </c>
      <c r="CJ588" s="32">
        <f t="shared" si="159"/>
        <v>0</v>
      </c>
    </row>
    <row r="589" spans="73:88">
      <c r="BU589" s="32">
        <f t="shared" si="144"/>
        <v>0</v>
      </c>
      <c r="BV589" s="32">
        <f t="shared" si="145"/>
        <v>0</v>
      </c>
      <c r="BW589" s="32">
        <f t="shared" si="146"/>
        <v>0</v>
      </c>
      <c r="BX589" s="32">
        <f t="shared" si="147"/>
        <v>0</v>
      </c>
      <c r="BY589" s="32">
        <f t="shared" si="148"/>
        <v>0</v>
      </c>
      <c r="BZ589" s="32">
        <f t="shared" si="149"/>
        <v>0</v>
      </c>
      <c r="CA589" s="32">
        <f t="shared" si="150"/>
        <v>0</v>
      </c>
      <c r="CB589" s="32">
        <f t="shared" si="151"/>
        <v>0</v>
      </c>
      <c r="CC589" s="32">
        <f t="shared" si="152"/>
        <v>0</v>
      </c>
      <c r="CD589" s="32">
        <f t="shared" si="153"/>
        <v>0</v>
      </c>
      <c r="CE589" s="32">
        <f t="shared" si="154"/>
        <v>0</v>
      </c>
      <c r="CF589" s="32">
        <f t="shared" si="155"/>
        <v>0</v>
      </c>
      <c r="CG589" s="32">
        <f t="shared" si="156"/>
        <v>0</v>
      </c>
      <c r="CH589" s="32">
        <f t="shared" si="157"/>
        <v>0</v>
      </c>
      <c r="CI589" s="32">
        <f t="shared" si="158"/>
        <v>0</v>
      </c>
      <c r="CJ589" s="32">
        <f t="shared" si="159"/>
        <v>0</v>
      </c>
    </row>
    <row r="590" spans="73:88">
      <c r="BU590" s="32">
        <f t="shared" si="144"/>
        <v>0</v>
      </c>
      <c r="BV590" s="32">
        <f t="shared" si="145"/>
        <v>0</v>
      </c>
      <c r="BW590" s="32">
        <f t="shared" si="146"/>
        <v>0</v>
      </c>
      <c r="BX590" s="32">
        <f t="shared" si="147"/>
        <v>0</v>
      </c>
      <c r="BY590" s="32">
        <f t="shared" si="148"/>
        <v>0</v>
      </c>
      <c r="BZ590" s="32">
        <f t="shared" si="149"/>
        <v>0</v>
      </c>
      <c r="CA590" s="32">
        <f t="shared" si="150"/>
        <v>0</v>
      </c>
      <c r="CB590" s="32">
        <f t="shared" si="151"/>
        <v>0</v>
      </c>
      <c r="CC590" s="32">
        <f t="shared" si="152"/>
        <v>0</v>
      </c>
      <c r="CD590" s="32">
        <f t="shared" si="153"/>
        <v>0</v>
      </c>
      <c r="CE590" s="32">
        <f t="shared" si="154"/>
        <v>0</v>
      </c>
      <c r="CF590" s="32">
        <f t="shared" si="155"/>
        <v>0</v>
      </c>
      <c r="CG590" s="32">
        <f t="shared" si="156"/>
        <v>0</v>
      </c>
      <c r="CH590" s="32">
        <f t="shared" si="157"/>
        <v>0</v>
      </c>
      <c r="CI590" s="32">
        <f t="shared" si="158"/>
        <v>0</v>
      </c>
      <c r="CJ590" s="32">
        <f t="shared" si="159"/>
        <v>0</v>
      </c>
    </row>
    <row r="591" spans="73:88">
      <c r="BU591" s="32">
        <f t="shared" si="144"/>
        <v>0</v>
      </c>
      <c r="BV591" s="32">
        <f t="shared" si="145"/>
        <v>0</v>
      </c>
      <c r="BW591" s="32">
        <f t="shared" si="146"/>
        <v>0</v>
      </c>
      <c r="BX591" s="32">
        <f t="shared" si="147"/>
        <v>0</v>
      </c>
      <c r="BY591" s="32">
        <f t="shared" si="148"/>
        <v>0</v>
      </c>
      <c r="BZ591" s="32">
        <f t="shared" si="149"/>
        <v>0</v>
      </c>
      <c r="CA591" s="32">
        <f t="shared" si="150"/>
        <v>0</v>
      </c>
      <c r="CB591" s="32">
        <f t="shared" si="151"/>
        <v>0</v>
      </c>
      <c r="CC591" s="32">
        <f t="shared" si="152"/>
        <v>0</v>
      </c>
      <c r="CD591" s="32">
        <f t="shared" si="153"/>
        <v>0</v>
      </c>
      <c r="CE591" s="32">
        <f t="shared" si="154"/>
        <v>0</v>
      </c>
      <c r="CF591" s="32">
        <f t="shared" si="155"/>
        <v>0</v>
      </c>
      <c r="CG591" s="32">
        <f t="shared" si="156"/>
        <v>0</v>
      </c>
      <c r="CH591" s="32">
        <f t="shared" si="157"/>
        <v>0</v>
      </c>
      <c r="CI591" s="32">
        <f t="shared" si="158"/>
        <v>0</v>
      </c>
      <c r="CJ591" s="32">
        <f t="shared" si="159"/>
        <v>0</v>
      </c>
    </row>
    <row r="592" spans="73:88">
      <c r="BU592" s="32">
        <f t="shared" si="144"/>
        <v>0</v>
      </c>
      <c r="BV592" s="32">
        <f t="shared" si="145"/>
        <v>0</v>
      </c>
      <c r="BW592" s="32">
        <f t="shared" si="146"/>
        <v>0</v>
      </c>
      <c r="BX592" s="32">
        <f t="shared" si="147"/>
        <v>0</v>
      </c>
      <c r="BY592" s="32">
        <f t="shared" si="148"/>
        <v>0</v>
      </c>
      <c r="BZ592" s="32">
        <f t="shared" si="149"/>
        <v>0</v>
      </c>
      <c r="CA592" s="32">
        <f t="shared" si="150"/>
        <v>0</v>
      </c>
      <c r="CB592" s="32">
        <f t="shared" si="151"/>
        <v>0</v>
      </c>
      <c r="CC592" s="32">
        <f t="shared" si="152"/>
        <v>0</v>
      </c>
      <c r="CD592" s="32">
        <f t="shared" si="153"/>
        <v>0</v>
      </c>
      <c r="CE592" s="32">
        <f t="shared" si="154"/>
        <v>0</v>
      </c>
      <c r="CF592" s="32">
        <f t="shared" si="155"/>
        <v>0</v>
      </c>
      <c r="CG592" s="32">
        <f t="shared" si="156"/>
        <v>0</v>
      </c>
      <c r="CH592" s="32">
        <f t="shared" si="157"/>
        <v>0</v>
      </c>
      <c r="CI592" s="32">
        <f t="shared" si="158"/>
        <v>0</v>
      </c>
      <c r="CJ592" s="32">
        <f t="shared" si="159"/>
        <v>0</v>
      </c>
    </row>
    <row r="593" spans="73:88">
      <c r="BU593" s="32">
        <f t="shared" si="144"/>
        <v>0</v>
      </c>
      <c r="BV593" s="32">
        <f t="shared" si="145"/>
        <v>0</v>
      </c>
      <c r="BW593" s="32">
        <f t="shared" si="146"/>
        <v>0</v>
      </c>
      <c r="BX593" s="32">
        <f t="shared" si="147"/>
        <v>0</v>
      </c>
      <c r="BY593" s="32">
        <f t="shared" si="148"/>
        <v>0</v>
      </c>
      <c r="BZ593" s="32">
        <f t="shared" si="149"/>
        <v>0</v>
      </c>
      <c r="CA593" s="32">
        <f t="shared" si="150"/>
        <v>0</v>
      </c>
      <c r="CB593" s="32">
        <f t="shared" si="151"/>
        <v>0</v>
      </c>
      <c r="CC593" s="32">
        <f t="shared" si="152"/>
        <v>0</v>
      </c>
      <c r="CD593" s="32">
        <f t="shared" si="153"/>
        <v>0</v>
      </c>
      <c r="CE593" s="32">
        <f t="shared" si="154"/>
        <v>0</v>
      </c>
      <c r="CF593" s="32">
        <f t="shared" si="155"/>
        <v>0</v>
      </c>
      <c r="CG593" s="32">
        <f t="shared" si="156"/>
        <v>0</v>
      </c>
      <c r="CH593" s="32">
        <f t="shared" si="157"/>
        <v>0</v>
      </c>
      <c r="CI593" s="32">
        <f t="shared" si="158"/>
        <v>0</v>
      </c>
      <c r="CJ593" s="32">
        <f t="shared" si="159"/>
        <v>0</v>
      </c>
    </row>
    <row r="594" spans="73:88">
      <c r="BU594" s="32">
        <f t="shared" si="144"/>
        <v>0</v>
      </c>
      <c r="BV594" s="32">
        <f t="shared" si="145"/>
        <v>0</v>
      </c>
      <c r="BW594" s="32">
        <f t="shared" si="146"/>
        <v>0</v>
      </c>
      <c r="BX594" s="32">
        <f t="shared" si="147"/>
        <v>0</v>
      </c>
      <c r="BY594" s="32">
        <f t="shared" si="148"/>
        <v>0</v>
      </c>
      <c r="BZ594" s="32">
        <f t="shared" si="149"/>
        <v>0</v>
      </c>
      <c r="CA594" s="32">
        <f t="shared" si="150"/>
        <v>0</v>
      </c>
      <c r="CB594" s="32">
        <f t="shared" si="151"/>
        <v>0</v>
      </c>
      <c r="CC594" s="32">
        <f t="shared" si="152"/>
        <v>0</v>
      </c>
      <c r="CD594" s="32">
        <f t="shared" si="153"/>
        <v>0</v>
      </c>
      <c r="CE594" s="32">
        <f t="shared" si="154"/>
        <v>0</v>
      </c>
      <c r="CF594" s="32">
        <f t="shared" si="155"/>
        <v>0</v>
      </c>
      <c r="CG594" s="32">
        <f t="shared" si="156"/>
        <v>0</v>
      </c>
      <c r="CH594" s="32">
        <f t="shared" si="157"/>
        <v>0</v>
      </c>
      <c r="CI594" s="32">
        <f t="shared" si="158"/>
        <v>0</v>
      </c>
      <c r="CJ594" s="32">
        <f t="shared" si="159"/>
        <v>0</v>
      </c>
    </row>
    <row r="595" spans="73:88">
      <c r="BU595" s="32">
        <f t="shared" si="144"/>
        <v>0</v>
      </c>
      <c r="BV595" s="32">
        <f t="shared" si="145"/>
        <v>0</v>
      </c>
      <c r="BW595" s="32">
        <f t="shared" si="146"/>
        <v>0</v>
      </c>
      <c r="BX595" s="32">
        <f t="shared" si="147"/>
        <v>0</v>
      </c>
      <c r="BY595" s="32">
        <f t="shared" si="148"/>
        <v>0</v>
      </c>
      <c r="BZ595" s="32">
        <f t="shared" si="149"/>
        <v>0</v>
      </c>
      <c r="CA595" s="32">
        <f t="shared" si="150"/>
        <v>0</v>
      </c>
      <c r="CB595" s="32">
        <f t="shared" si="151"/>
        <v>0</v>
      </c>
      <c r="CC595" s="32">
        <f t="shared" si="152"/>
        <v>0</v>
      </c>
      <c r="CD595" s="32">
        <f t="shared" si="153"/>
        <v>0</v>
      </c>
      <c r="CE595" s="32">
        <f t="shared" si="154"/>
        <v>0</v>
      </c>
      <c r="CF595" s="32">
        <f t="shared" si="155"/>
        <v>0</v>
      </c>
      <c r="CG595" s="32">
        <f t="shared" si="156"/>
        <v>0</v>
      </c>
      <c r="CH595" s="32">
        <f t="shared" si="157"/>
        <v>0</v>
      </c>
      <c r="CI595" s="32">
        <f t="shared" si="158"/>
        <v>0</v>
      </c>
      <c r="CJ595" s="32">
        <f t="shared" si="159"/>
        <v>0</v>
      </c>
    </row>
    <row r="596" spans="73:88">
      <c r="BU596" s="32">
        <f t="shared" si="144"/>
        <v>0</v>
      </c>
      <c r="BV596" s="32">
        <f t="shared" si="145"/>
        <v>0</v>
      </c>
      <c r="BW596" s="32">
        <f t="shared" si="146"/>
        <v>0</v>
      </c>
      <c r="BX596" s="32">
        <f t="shared" si="147"/>
        <v>0</v>
      </c>
      <c r="BY596" s="32">
        <f t="shared" si="148"/>
        <v>0</v>
      </c>
      <c r="BZ596" s="32">
        <f t="shared" si="149"/>
        <v>0</v>
      </c>
      <c r="CA596" s="32">
        <f t="shared" si="150"/>
        <v>0</v>
      </c>
      <c r="CB596" s="32">
        <f t="shared" si="151"/>
        <v>0</v>
      </c>
      <c r="CC596" s="32">
        <f t="shared" si="152"/>
        <v>0</v>
      </c>
      <c r="CD596" s="32">
        <f t="shared" si="153"/>
        <v>0</v>
      </c>
      <c r="CE596" s="32">
        <f t="shared" si="154"/>
        <v>0</v>
      </c>
      <c r="CF596" s="32">
        <f t="shared" si="155"/>
        <v>0</v>
      </c>
      <c r="CG596" s="32">
        <f t="shared" si="156"/>
        <v>0</v>
      </c>
      <c r="CH596" s="32">
        <f t="shared" si="157"/>
        <v>0</v>
      </c>
      <c r="CI596" s="32">
        <f t="shared" si="158"/>
        <v>0</v>
      </c>
      <c r="CJ596" s="32">
        <f t="shared" si="159"/>
        <v>0</v>
      </c>
    </row>
    <row r="597" spans="73:88">
      <c r="BU597" s="32">
        <f t="shared" si="144"/>
        <v>0</v>
      </c>
      <c r="BV597" s="32">
        <f t="shared" si="145"/>
        <v>0</v>
      </c>
      <c r="BW597" s="32">
        <f t="shared" si="146"/>
        <v>0</v>
      </c>
      <c r="BX597" s="32">
        <f t="shared" si="147"/>
        <v>0</v>
      </c>
      <c r="BY597" s="32">
        <f t="shared" si="148"/>
        <v>0</v>
      </c>
      <c r="BZ597" s="32">
        <f t="shared" si="149"/>
        <v>0</v>
      </c>
      <c r="CA597" s="32">
        <f t="shared" si="150"/>
        <v>0</v>
      </c>
      <c r="CB597" s="32">
        <f t="shared" si="151"/>
        <v>0</v>
      </c>
      <c r="CC597" s="32">
        <f t="shared" si="152"/>
        <v>0</v>
      </c>
      <c r="CD597" s="32">
        <f t="shared" si="153"/>
        <v>0</v>
      </c>
      <c r="CE597" s="32">
        <f t="shared" si="154"/>
        <v>0</v>
      </c>
      <c r="CF597" s="32">
        <f t="shared" si="155"/>
        <v>0</v>
      </c>
      <c r="CG597" s="32">
        <f t="shared" si="156"/>
        <v>0</v>
      </c>
      <c r="CH597" s="32">
        <f t="shared" si="157"/>
        <v>0</v>
      </c>
      <c r="CI597" s="32">
        <f t="shared" si="158"/>
        <v>0</v>
      </c>
      <c r="CJ597" s="32">
        <f t="shared" si="159"/>
        <v>0</v>
      </c>
    </row>
    <row r="598" spans="73:88">
      <c r="BU598" s="32">
        <f t="shared" si="144"/>
        <v>0</v>
      </c>
      <c r="BV598" s="32">
        <f t="shared" si="145"/>
        <v>0</v>
      </c>
      <c r="BW598" s="32">
        <f t="shared" si="146"/>
        <v>0</v>
      </c>
      <c r="BX598" s="32">
        <f t="shared" si="147"/>
        <v>0</v>
      </c>
      <c r="BY598" s="32">
        <f t="shared" si="148"/>
        <v>0</v>
      </c>
      <c r="BZ598" s="32">
        <f t="shared" si="149"/>
        <v>0</v>
      </c>
      <c r="CA598" s="32">
        <f t="shared" si="150"/>
        <v>0</v>
      </c>
      <c r="CB598" s="32">
        <f t="shared" si="151"/>
        <v>0</v>
      </c>
      <c r="CC598" s="32">
        <f t="shared" si="152"/>
        <v>0</v>
      </c>
      <c r="CD598" s="32">
        <f t="shared" si="153"/>
        <v>0</v>
      </c>
      <c r="CE598" s="32">
        <f t="shared" si="154"/>
        <v>0</v>
      </c>
      <c r="CF598" s="32">
        <f t="shared" si="155"/>
        <v>0</v>
      </c>
      <c r="CG598" s="32">
        <f t="shared" si="156"/>
        <v>0</v>
      </c>
      <c r="CH598" s="32">
        <f t="shared" si="157"/>
        <v>0</v>
      </c>
      <c r="CI598" s="32">
        <f t="shared" si="158"/>
        <v>0</v>
      </c>
      <c r="CJ598" s="32">
        <f t="shared" si="159"/>
        <v>0</v>
      </c>
    </row>
    <row r="599" spans="73:88">
      <c r="BU599" s="32">
        <f t="shared" si="144"/>
        <v>0</v>
      </c>
      <c r="BV599" s="32">
        <f t="shared" si="145"/>
        <v>0</v>
      </c>
      <c r="BW599" s="32">
        <f t="shared" si="146"/>
        <v>0</v>
      </c>
      <c r="BX599" s="32">
        <f t="shared" si="147"/>
        <v>0</v>
      </c>
      <c r="BY599" s="32">
        <f t="shared" si="148"/>
        <v>0</v>
      </c>
      <c r="BZ599" s="32">
        <f t="shared" si="149"/>
        <v>0</v>
      </c>
      <c r="CA599" s="32">
        <f t="shared" si="150"/>
        <v>0</v>
      </c>
      <c r="CB599" s="32">
        <f t="shared" si="151"/>
        <v>0</v>
      </c>
      <c r="CC599" s="32">
        <f t="shared" si="152"/>
        <v>0</v>
      </c>
      <c r="CD599" s="32">
        <f t="shared" si="153"/>
        <v>0</v>
      </c>
      <c r="CE599" s="32">
        <f t="shared" si="154"/>
        <v>0</v>
      </c>
      <c r="CF599" s="32">
        <f t="shared" si="155"/>
        <v>0</v>
      </c>
      <c r="CG599" s="32">
        <f t="shared" si="156"/>
        <v>0</v>
      </c>
      <c r="CH599" s="32">
        <f t="shared" si="157"/>
        <v>0</v>
      </c>
      <c r="CI599" s="32">
        <f t="shared" si="158"/>
        <v>0</v>
      </c>
      <c r="CJ599" s="32">
        <f t="shared" si="159"/>
        <v>0</v>
      </c>
    </row>
    <row r="600" spans="73:88">
      <c r="BU600" s="32">
        <f t="shared" si="144"/>
        <v>0</v>
      </c>
      <c r="BV600" s="32">
        <f t="shared" si="145"/>
        <v>0</v>
      </c>
      <c r="BW600" s="32">
        <f t="shared" si="146"/>
        <v>0</v>
      </c>
      <c r="BX600" s="32">
        <f t="shared" si="147"/>
        <v>0</v>
      </c>
      <c r="BY600" s="32">
        <f t="shared" si="148"/>
        <v>0</v>
      </c>
      <c r="BZ600" s="32">
        <f t="shared" si="149"/>
        <v>0</v>
      </c>
      <c r="CA600" s="32">
        <f t="shared" si="150"/>
        <v>0</v>
      </c>
      <c r="CB600" s="32">
        <f t="shared" si="151"/>
        <v>0</v>
      </c>
      <c r="CC600" s="32">
        <f t="shared" si="152"/>
        <v>0</v>
      </c>
      <c r="CD600" s="32">
        <f t="shared" si="153"/>
        <v>0</v>
      </c>
      <c r="CE600" s="32">
        <f t="shared" si="154"/>
        <v>0</v>
      </c>
      <c r="CF600" s="32">
        <f t="shared" si="155"/>
        <v>0</v>
      </c>
      <c r="CG600" s="32">
        <f t="shared" si="156"/>
        <v>0</v>
      </c>
      <c r="CH600" s="32">
        <f t="shared" si="157"/>
        <v>0</v>
      </c>
      <c r="CI600" s="32">
        <f t="shared" si="158"/>
        <v>0</v>
      </c>
      <c r="CJ600" s="32">
        <f t="shared" si="159"/>
        <v>0</v>
      </c>
    </row>
    <row r="601" spans="73:88">
      <c r="BU601" s="32">
        <f t="shared" si="144"/>
        <v>0</v>
      </c>
      <c r="BV601" s="32">
        <f t="shared" si="145"/>
        <v>0</v>
      </c>
      <c r="BW601" s="32">
        <f t="shared" si="146"/>
        <v>0</v>
      </c>
      <c r="BX601" s="32">
        <f t="shared" si="147"/>
        <v>0</v>
      </c>
      <c r="BY601" s="32">
        <f t="shared" si="148"/>
        <v>0</v>
      </c>
      <c r="BZ601" s="32">
        <f t="shared" si="149"/>
        <v>0</v>
      </c>
      <c r="CA601" s="32">
        <f t="shared" si="150"/>
        <v>0</v>
      </c>
      <c r="CB601" s="32">
        <f t="shared" si="151"/>
        <v>0</v>
      </c>
      <c r="CC601" s="32">
        <f t="shared" si="152"/>
        <v>0</v>
      </c>
      <c r="CD601" s="32">
        <f t="shared" si="153"/>
        <v>0</v>
      </c>
      <c r="CE601" s="32">
        <f t="shared" si="154"/>
        <v>0</v>
      </c>
      <c r="CF601" s="32">
        <f t="shared" si="155"/>
        <v>0</v>
      </c>
      <c r="CG601" s="32">
        <f t="shared" si="156"/>
        <v>0</v>
      </c>
      <c r="CH601" s="32">
        <f t="shared" si="157"/>
        <v>0</v>
      </c>
      <c r="CI601" s="32">
        <f t="shared" si="158"/>
        <v>0</v>
      </c>
      <c r="CJ601" s="32">
        <f t="shared" si="159"/>
        <v>0</v>
      </c>
    </row>
    <row r="602" spans="73:88">
      <c r="BU602" s="32">
        <f t="shared" si="144"/>
        <v>0</v>
      </c>
      <c r="BV602" s="32">
        <f t="shared" si="145"/>
        <v>0</v>
      </c>
      <c r="BW602" s="32">
        <f t="shared" si="146"/>
        <v>0</v>
      </c>
      <c r="BX602" s="32">
        <f t="shared" si="147"/>
        <v>0</v>
      </c>
      <c r="BY602" s="32">
        <f t="shared" si="148"/>
        <v>0</v>
      </c>
      <c r="BZ602" s="32">
        <f t="shared" si="149"/>
        <v>0</v>
      </c>
      <c r="CA602" s="32">
        <f t="shared" si="150"/>
        <v>0</v>
      </c>
      <c r="CB602" s="32">
        <f t="shared" si="151"/>
        <v>0</v>
      </c>
      <c r="CC602" s="32">
        <f t="shared" si="152"/>
        <v>0</v>
      </c>
      <c r="CD602" s="32">
        <f t="shared" si="153"/>
        <v>0</v>
      </c>
      <c r="CE602" s="32">
        <f t="shared" si="154"/>
        <v>0</v>
      </c>
      <c r="CF602" s="32">
        <f t="shared" si="155"/>
        <v>0</v>
      </c>
      <c r="CG602" s="32">
        <f t="shared" si="156"/>
        <v>0</v>
      </c>
      <c r="CH602" s="32">
        <f t="shared" si="157"/>
        <v>0</v>
      </c>
      <c r="CI602" s="32">
        <f t="shared" si="158"/>
        <v>0</v>
      </c>
      <c r="CJ602" s="32">
        <f t="shared" si="159"/>
        <v>0</v>
      </c>
    </row>
    <row r="603" spans="73:88">
      <c r="BU603" s="32">
        <f t="shared" si="144"/>
        <v>0</v>
      </c>
      <c r="BV603" s="32">
        <f t="shared" si="145"/>
        <v>0</v>
      </c>
      <c r="BW603" s="32">
        <f t="shared" si="146"/>
        <v>0</v>
      </c>
      <c r="BX603" s="32">
        <f t="shared" si="147"/>
        <v>0</v>
      </c>
      <c r="BY603" s="32">
        <f t="shared" si="148"/>
        <v>0</v>
      </c>
      <c r="BZ603" s="32">
        <f t="shared" si="149"/>
        <v>0</v>
      </c>
      <c r="CA603" s="32">
        <f t="shared" si="150"/>
        <v>0</v>
      </c>
      <c r="CB603" s="32">
        <f t="shared" si="151"/>
        <v>0</v>
      </c>
      <c r="CC603" s="32">
        <f t="shared" si="152"/>
        <v>0</v>
      </c>
      <c r="CD603" s="32">
        <f t="shared" si="153"/>
        <v>0</v>
      </c>
      <c r="CE603" s="32">
        <f t="shared" si="154"/>
        <v>0</v>
      </c>
      <c r="CF603" s="32">
        <f t="shared" si="155"/>
        <v>0</v>
      </c>
      <c r="CG603" s="32">
        <f t="shared" si="156"/>
        <v>0</v>
      </c>
      <c r="CH603" s="32">
        <f t="shared" si="157"/>
        <v>0</v>
      </c>
      <c r="CI603" s="32">
        <f t="shared" si="158"/>
        <v>0</v>
      </c>
      <c r="CJ603" s="32">
        <f t="shared" si="159"/>
        <v>0</v>
      </c>
    </row>
    <row r="604" spans="73:88">
      <c r="BU604" s="32">
        <f t="shared" si="144"/>
        <v>0</v>
      </c>
      <c r="BV604" s="32">
        <f t="shared" si="145"/>
        <v>0</v>
      </c>
      <c r="BW604" s="32">
        <f t="shared" si="146"/>
        <v>0</v>
      </c>
      <c r="BX604" s="32">
        <f t="shared" si="147"/>
        <v>0</v>
      </c>
      <c r="BY604" s="32">
        <f t="shared" si="148"/>
        <v>0</v>
      </c>
      <c r="BZ604" s="32">
        <f t="shared" si="149"/>
        <v>0</v>
      </c>
      <c r="CA604" s="32">
        <f t="shared" si="150"/>
        <v>0</v>
      </c>
      <c r="CB604" s="32">
        <f t="shared" si="151"/>
        <v>0</v>
      </c>
      <c r="CC604" s="32">
        <f t="shared" si="152"/>
        <v>0</v>
      </c>
      <c r="CD604" s="32">
        <f t="shared" si="153"/>
        <v>0</v>
      </c>
      <c r="CE604" s="32">
        <f t="shared" si="154"/>
        <v>0</v>
      </c>
      <c r="CF604" s="32">
        <f t="shared" si="155"/>
        <v>0</v>
      </c>
      <c r="CG604" s="32">
        <f t="shared" si="156"/>
        <v>0</v>
      </c>
      <c r="CH604" s="32">
        <f t="shared" si="157"/>
        <v>0</v>
      </c>
      <c r="CI604" s="32">
        <f t="shared" si="158"/>
        <v>0</v>
      </c>
      <c r="CJ604" s="32">
        <f t="shared" si="159"/>
        <v>0</v>
      </c>
    </row>
    <row r="605" spans="73:88">
      <c r="BU605" s="32">
        <f t="shared" si="144"/>
        <v>0</v>
      </c>
      <c r="BV605" s="32">
        <f t="shared" si="145"/>
        <v>0</v>
      </c>
      <c r="BW605" s="32">
        <f t="shared" si="146"/>
        <v>0</v>
      </c>
      <c r="BX605" s="32">
        <f t="shared" si="147"/>
        <v>0</v>
      </c>
      <c r="BY605" s="32">
        <f t="shared" si="148"/>
        <v>0</v>
      </c>
      <c r="BZ605" s="32">
        <f t="shared" si="149"/>
        <v>0</v>
      </c>
      <c r="CA605" s="32">
        <f t="shared" si="150"/>
        <v>0</v>
      </c>
      <c r="CB605" s="32">
        <f t="shared" si="151"/>
        <v>0</v>
      </c>
      <c r="CC605" s="32">
        <f t="shared" si="152"/>
        <v>0</v>
      </c>
      <c r="CD605" s="32">
        <f t="shared" si="153"/>
        <v>0</v>
      </c>
      <c r="CE605" s="32">
        <f t="shared" si="154"/>
        <v>0</v>
      </c>
      <c r="CF605" s="32">
        <f t="shared" si="155"/>
        <v>0</v>
      </c>
      <c r="CG605" s="32">
        <f t="shared" si="156"/>
        <v>0</v>
      </c>
      <c r="CH605" s="32">
        <f t="shared" si="157"/>
        <v>0</v>
      </c>
      <c r="CI605" s="32">
        <f t="shared" si="158"/>
        <v>0</v>
      </c>
      <c r="CJ605" s="32">
        <f t="shared" si="159"/>
        <v>0</v>
      </c>
    </row>
    <row r="606" spans="73:88">
      <c r="BU606" s="32">
        <f t="shared" si="144"/>
        <v>0</v>
      </c>
      <c r="BV606" s="32">
        <f t="shared" si="145"/>
        <v>0</v>
      </c>
      <c r="BW606" s="32">
        <f t="shared" si="146"/>
        <v>0</v>
      </c>
      <c r="BX606" s="32">
        <f t="shared" si="147"/>
        <v>0</v>
      </c>
      <c r="BY606" s="32">
        <f t="shared" si="148"/>
        <v>0</v>
      </c>
      <c r="BZ606" s="32">
        <f t="shared" si="149"/>
        <v>0</v>
      </c>
      <c r="CA606" s="32">
        <f t="shared" si="150"/>
        <v>0</v>
      </c>
      <c r="CB606" s="32">
        <f t="shared" si="151"/>
        <v>0</v>
      </c>
      <c r="CC606" s="32">
        <f t="shared" si="152"/>
        <v>0</v>
      </c>
      <c r="CD606" s="32">
        <f t="shared" si="153"/>
        <v>0</v>
      </c>
      <c r="CE606" s="32">
        <f t="shared" si="154"/>
        <v>0</v>
      </c>
      <c r="CF606" s="32">
        <f t="shared" si="155"/>
        <v>0</v>
      </c>
      <c r="CG606" s="32">
        <f t="shared" si="156"/>
        <v>0</v>
      </c>
      <c r="CH606" s="32">
        <f t="shared" si="157"/>
        <v>0</v>
      </c>
      <c r="CI606" s="32">
        <f t="shared" si="158"/>
        <v>0</v>
      </c>
      <c r="CJ606" s="32">
        <f t="shared" si="159"/>
        <v>0</v>
      </c>
    </row>
    <row r="607" spans="73:88">
      <c r="BU607" s="32">
        <f t="shared" si="144"/>
        <v>0</v>
      </c>
      <c r="BV607" s="32">
        <f t="shared" si="145"/>
        <v>0</v>
      </c>
      <c r="BW607" s="32">
        <f t="shared" si="146"/>
        <v>0</v>
      </c>
      <c r="BX607" s="32">
        <f t="shared" si="147"/>
        <v>0</v>
      </c>
      <c r="BY607" s="32">
        <f t="shared" si="148"/>
        <v>0</v>
      </c>
      <c r="BZ607" s="32">
        <f t="shared" si="149"/>
        <v>0</v>
      </c>
      <c r="CA607" s="32">
        <f t="shared" si="150"/>
        <v>0</v>
      </c>
      <c r="CB607" s="32">
        <f t="shared" si="151"/>
        <v>0</v>
      </c>
      <c r="CC607" s="32">
        <f t="shared" si="152"/>
        <v>0</v>
      </c>
      <c r="CD607" s="32">
        <f t="shared" si="153"/>
        <v>0</v>
      </c>
      <c r="CE607" s="32">
        <f t="shared" si="154"/>
        <v>0</v>
      </c>
      <c r="CF607" s="32">
        <f t="shared" si="155"/>
        <v>0</v>
      </c>
      <c r="CG607" s="32">
        <f t="shared" si="156"/>
        <v>0</v>
      </c>
      <c r="CH607" s="32">
        <f t="shared" si="157"/>
        <v>0</v>
      </c>
      <c r="CI607" s="32">
        <f t="shared" si="158"/>
        <v>0</v>
      </c>
      <c r="CJ607" s="32">
        <f t="shared" si="159"/>
        <v>0</v>
      </c>
    </row>
    <row r="608" spans="73:88">
      <c r="BU608" s="32">
        <f t="shared" si="144"/>
        <v>0</v>
      </c>
      <c r="BV608" s="32">
        <f t="shared" si="145"/>
        <v>0</v>
      </c>
      <c r="BW608" s="32">
        <f t="shared" si="146"/>
        <v>0</v>
      </c>
      <c r="BX608" s="32">
        <f t="shared" si="147"/>
        <v>0</v>
      </c>
      <c r="BY608" s="32">
        <f t="shared" si="148"/>
        <v>0</v>
      </c>
      <c r="BZ608" s="32">
        <f t="shared" si="149"/>
        <v>0</v>
      </c>
      <c r="CA608" s="32">
        <f t="shared" si="150"/>
        <v>0</v>
      </c>
      <c r="CB608" s="32">
        <f t="shared" si="151"/>
        <v>0</v>
      </c>
      <c r="CC608" s="32">
        <f t="shared" si="152"/>
        <v>0</v>
      </c>
      <c r="CD608" s="32">
        <f t="shared" si="153"/>
        <v>0</v>
      </c>
      <c r="CE608" s="32">
        <f t="shared" si="154"/>
        <v>0</v>
      </c>
      <c r="CF608" s="32">
        <f t="shared" si="155"/>
        <v>0</v>
      </c>
      <c r="CG608" s="32">
        <f t="shared" si="156"/>
        <v>0</v>
      </c>
      <c r="CH608" s="32">
        <f t="shared" si="157"/>
        <v>0</v>
      </c>
      <c r="CI608" s="32">
        <f t="shared" si="158"/>
        <v>0</v>
      </c>
      <c r="CJ608" s="32">
        <f t="shared" si="159"/>
        <v>0</v>
      </c>
    </row>
    <row r="609" spans="73:88">
      <c r="BU609" s="32">
        <f t="shared" si="144"/>
        <v>0</v>
      </c>
      <c r="BV609" s="32">
        <f t="shared" si="145"/>
        <v>0</v>
      </c>
      <c r="BW609" s="32">
        <f t="shared" si="146"/>
        <v>0</v>
      </c>
      <c r="BX609" s="32">
        <f t="shared" si="147"/>
        <v>0</v>
      </c>
      <c r="BY609" s="32">
        <f t="shared" si="148"/>
        <v>0</v>
      </c>
      <c r="BZ609" s="32">
        <f t="shared" si="149"/>
        <v>0</v>
      </c>
      <c r="CA609" s="32">
        <f t="shared" si="150"/>
        <v>0</v>
      </c>
      <c r="CB609" s="32">
        <f t="shared" si="151"/>
        <v>0</v>
      </c>
      <c r="CC609" s="32">
        <f t="shared" si="152"/>
        <v>0</v>
      </c>
      <c r="CD609" s="32">
        <f t="shared" si="153"/>
        <v>0</v>
      </c>
      <c r="CE609" s="32">
        <f t="shared" si="154"/>
        <v>0</v>
      </c>
      <c r="CF609" s="32">
        <f t="shared" si="155"/>
        <v>0</v>
      </c>
      <c r="CG609" s="32">
        <f t="shared" si="156"/>
        <v>0</v>
      </c>
      <c r="CH609" s="32">
        <f t="shared" si="157"/>
        <v>0</v>
      </c>
      <c r="CI609" s="32">
        <f t="shared" si="158"/>
        <v>0</v>
      </c>
      <c r="CJ609" s="32">
        <f t="shared" si="159"/>
        <v>0</v>
      </c>
    </row>
    <row r="610" spans="73:88">
      <c r="BU610" s="32">
        <f t="shared" si="144"/>
        <v>0</v>
      </c>
      <c r="BV610" s="32">
        <f t="shared" si="145"/>
        <v>0</v>
      </c>
      <c r="BW610" s="32">
        <f t="shared" si="146"/>
        <v>0</v>
      </c>
      <c r="BX610" s="32">
        <f t="shared" si="147"/>
        <v>0</v>
      </c>
      <c r="BY610" s="32">
        <f t="shared" si="148"/>
        <v>0</v>
      </c>
      <c r="BZ610" s="32">
        <f t="shared" si="149"/>
        <v>0</v>
      </c>
      <c r="CA610" s="32">
        <f t="shared" si="150"/>
        <v>0</v>
      </c>
      <c r="CB610" s="32">
        <f t="shared" si="151"/>
        <v>0</v>
      </c>
      <c r="CC610" s="32">
        <f t="shared" si="152"/>
        <v>0</v>
      </c>
      <c r="CD610" s="32">
        <f t="shared" si="153"/>
        <v>0</v>
      </c>
      <c r="CE610" s="32">
        <f t="shared" si="154"/>
        <v>0</v>
      </c>
      <c r="CF610" s="32">
        <f t="shared" si="155"/>
        <v>0</v>
      </c>
      <c r="CG610" s="32">
        <f t="shared" si="156"/>
        <v>0</v>
      </c>
      <c r="CH610" s="32">
        <f t="shared" si="157"/>
        <v>0</v>
      </c>
      <c r="CI610" s="32">
        <f t="shared" si="158"/>
        <v>0</v>
      </c>
      <c r="CJ610" s="32">
        <f t="shared" si="159"/>
        <v>0</v>
      </c>
    </row>
    <row r="611" spans="73:88">
      <c r="BU611" s="32">
        <f t="shared" si="144"/>
        <v>0</v>
      </c>
      <c r="BV611" s="32">
        <f t="shared" si="145"/>
        <v>0</v>
      </c>
      <c r="BW611" s="32">
        <f t="shared" si="146"/>
        <v>0</v>
      </c>
      <c r="BX611" s="32">
        <f t="shared" si="147"/>
        <v>0</v>
      </c>
      <c r="BY611" s="32">
        <f t="shared" si="148"/>
        <v>0</v>
      </c>
      <c r="BZ611" s="32">
        <f t="shared" si="149"/>
        <v>0</v>
      </c>
      <c r="CA611" s="32">
        <f t="shared" si="150"/>
        <v>0</v>
      </c>
      <c r="CB611" s="32">
        <f t="shared" si="151"/>
        <v>0</v>
      </c>
      <c r="CC611" s="32">
        <f t="shared" si="152"/>
        <v>0</v>
      </c>
      <c r="CD611" s="32">
        <f t="shared" si="153"/>
        <v>0</v>
      </c>
      <c r="CE611" s="32">
        <f t="shared" si="154"/>
        <v>0</v>
      </c>
      <c r="CF611" s="32">
        <f t="shared" si="155"/>
        <v>0</v>
      </c>
      <c r="CG611" s="32">
        <f t="shared" si="156"/>
        <v>0</v>
      </c>
      <c r="CH611" s="32">
        <f t="shared" si="157"/>
        <v>0</v>
      </c>
      <c r="CI611" s="32">
        <f t="shared" si="158"/>
        <v>0</v>
      </c>
      <c r="CJ611" s="32">
        <f t="shared" si="159"/>
        <v>0</v>
      </c>
    </row>
    <row r="612" spans="73:88">
      <c r="BU612" s="32">
        <f t="shared" si="144"/>
        <v>0</v>
      </c>
      <c r="BV612" s="32">
        <f t="shared" si="145"/>
        <v>0</v>
      </c>
      <c r="BW612" s="32">
        <f t="shared" si="146"/>
        <v>0</v>
      </c>
      <c r="BX612" s="32">
        <f t="shared" si="147"/>
        <v>0</v>
      </c>
      <c r="BY612" s="32">
        <f t="shared" si="148"/>
        <v>0</v>
      </c>
      <c r="BZ612" s="32">
        <f t="shared" si="149"/>
        <v>0</v>
      </c>
      <c r="CA612" s="32">
        <f t="shared" si="150"/>
        <v>0</v>
      </c>
      <c r="CB612" s="32">
        <f t="shared" si="151"/>
        <v>0</v>
      </c>
      <c r="CC612" s="32">
        <f t="shared" si="152"/>
        <v>0</v>
      </c>
      <c r="CD612" s="32">
        <f t="shared" si="153"/>
        <v>0</v>
      </c>
      <c r="CE612" s="32">
        <f t="shared" si="154"/>
        <v>0</v>
      </c>
      <c r="CF612" s="32">
        <f t="shared" si="155"/>
        <v>0</v>
      </c>
      <c r="CG612" s="32">
        <f t="shared" si="156"/>
        <v>0</v>
      </c>
      <c r="CH612" s="32">
        <f t="shared" si="157"/>
        <v>0</v>
      </c>
      <c r="CI612" s="32">
        <f t="shared" si="158"/>
        <v>0</v>
      </c>
      <c r="CJ612" s="32">
        <f t="shared" si="159"/>
        <v>0</v>
      </c>
    </row>
    <row r="613" spans="73:88">
      <c r="BU613" s="32">
        <f t="shared" si="144"/>
        <v>0</v>
      </c>
      <c r="BV613" s="32">
        <f t="shared" si="145"/>
        <v>0</v>
      </c>
      <c r="BW613" s="32">
        <f t="shared" si="146"/>
        <v>0</v>
      </c>
      <c r="BX613" s="32">
        <f t="shared" si="147"/>
        <v>0</v>
      </c>
      <c r="BY613" s="32">
        <f t="shared" si="148"/>
        <v>0</v>
      </c>
      <c r="BZ613" s="32">
        <f t="shared" si="149"/>
        <v>0</v>
      </c>
      <c r="CA613" s="32">
        <f t="shared" si="150"/>
        <v>0</v>
      </c>
      <c r="CB613" s="32">
        <f t="shared" si="151"/>
        <v>0</v>
      </c>
      <c r="CC613" s="32">
        <f t="shared" si="152"/>
        <v>0</v>
      </c>
      <c r="CD613" s="32">
        <f t="shared" si="153"/>
        <v>0</v>
      </c>
      <c r="CE613" s="32">
        <f t="shared" si="154"/>
        <v>0</v>
      </c>
      <c r="CF613" s="32">
        <f t="shared" si="155"/>
        <v>0</v>
      </c>
      <c r="CG613" s="32">
        <f t="shared" si="156"/>
        <v>0</v>
      </c>
      <c r="CH613" s="32">
        <f t="shared" si="157"/>
        <v>0</v>
      </c>
      <c r="CI613" s="32">
        <f t="shared" si="158"/>
        <v>0</v>
      </c>
      <c r="CJ613" s="32">
        <f t="shared" si="159"/>
        <v>0</v>
      </c>
    </row>
    <row r="614" spans="73:88">
      <c r="BU614" s="32">
        <f t="shared" si="144"/>
        <v>0</v>
      </c>
      <c r="BV614" s="32">
        <f t="shared" si="145"/>
        <v>0</v>
      </c>
      <c r="BW614" s="32">
        <f t="shared" si="146"/>
        <v>0</v>
      </c>
      <c r="BX614" s="32">
        <f t="shared" si="147"/>
        <v>0</v>
      </c>
      <c r="BY614" s="32">
        <f t="shared" si="148"/>
        <v>0</v>
      </c>
      <c r="BZ614" s="32">
        <f t="shared" si="149"/>
        <v>0</v>
      </c>
      <c r="CA614" s="32">
        <f t="shared" si="150"/>
        <v>0</v>
      </c>
      <c r="CB614" s="32">
        <f t="shared" si="151"/>
        <v>0</v>
      </c>
      <c r="CC614" s="32">
        <f t="shared" si="152"/>
        <v>0</v>
      </c>
      <c r="CD614" s="32">
        <f t="shared" si="153"/>
        <v>0</v>
      </c>
      <c r="CE614" s="32">
        <f t="shared" si="154"/>
        <v>0</v>
      </c>
      <c r="CF614" s="32">
        <f t="shared" si="155"/>
        <v>0</v>
      </c>
      <c r="CG614" s="32">
        <f t="shared" si="156"/>
        <v>0</v>
      </c>
      <c r="CH614" s="32">
        <f t="shared" si="157"/>
        <v>0</v>
      </c>
      <c r="CI614" s="32">
        <f t="shared" si="158"/>
        <v>0</v>
      </c>
      <c r="CJ614" s="32">
        <f t="shared" si="159"/>
        <v>0</v>
      </c>
    </row>
    <row r="615" spans="73:88">
      <c r="BU615" s="32">
        <f t="shared" si="144"/>
        <v>0</v>
      </c>
      <c r="BV615" s="32">
        <f t="shared" si="145"/>
        <v>0</v>
      </c>
      <c r="BW615" s="32">
        <f t="shared" si="146"/>
        <v>0</v>
      </c>
      <c r="BX615" s="32">
        <f t="shared" si="147"/>
        <v>0</v>
      </c>
      <c r="BY615" s="32">
        <f t="shared" si="148"/>
        <v>0</v>
      </c>
      <c r="BZ615" s="32">
        <f t="shared" si="149"/>
        <v>0</v>
      </c>
      <c r="CA615" s="32">
        <f t="shared" si="150"/>
        <v>0</v>
      </c>
      <c r="CB615" s="32">
        <f t="shared" si="151"/>
        <v>0</v>
      </c>
      <c r="CC615" s="32">
        <f t="shared" si="152"/>
        <v>0</v>
      </c>
      <c r="CD615" s="32">
        <f t="shared" si="153"/>
        <v>0</v>
      </c>
      <c r="CE615" s="32">
        <f t="shared" si="154"/>
        <v>0</v>
      </c>
      <c r="CF615" s="32">
        <f t="shared" si="155"/>
        <v>0</v>
      </c>
      <c r="CG615" s="32">
        <f t="shared" si="156"/>
        <v>0</v>
      </c>
      <c r="CH615" s="32">
        <f t="shared" si="157"/>
        <v>0</v>
      </c>
      <c r="CI615" s="32">
        <f t="shared" si="158"/>
        <v>0</v>
      </c>
      <c r="CJ615" s="32">
        <f t="shared" si="159"/>
        <v>0</v>
      </c>
    </row>
    <row r="616" spans="73:88">
      <c r="BU616" s="32">
        <f t="shared" si="144"/>
        <v>0</v>
      </c>
      <c r="BV616" s="32">
        <f t="shared" si="145"/>
        <v>0</v>
      </c>
      <c r="BW616" s="32">
        <f t="shared" si="146"/>
        <v>0</v>
      </c>
      <c r="BX616" s="32">
        <f t="shared" si="147"/>
        <v>0</v>
      </c>
      <c r="BY616" s="32">
        <f t="shared" si="148"/>
        <v>0</v>
      </c>
      <c r="BZ616" s="32">
        <f t="shared" si="149"/>
        <v>0</v>
      </c>
      <c r="CA616" s="32">
        <f t="shared" si="150"/>
        <v>0</v>
      </c>
      <c r="CB616" s="32">
        <f t="shared" si="151"/>
        <v>0</v>
      </c>
      <c r="CC616" s="32">
        <f t="shared" si="152"/>
        <v>0</v>
      </c>
      <c r="CD616" s="32">
        <f t="shared" si="153"/>
        <v>0</v>
      </c>
      <c r="CE616" s="32">
        <f t="shared" si="154"/>
        <v>0</v>
      </c>
      <c r="CF616" s="32">
        <f t="shared" si="155"/>
        <v>0</v>
      </c>
      <c r="CG616" s="32">
        <f t="shared" si="156"/>
        <v>0</v>
      </c>
      <c r="CH616" s="32">
        <f t="shared" si="157"/>
        <v>0</v>
      </c>
      <c r="CI616" s="32">
        <f t="shared" si="158"/>
        <v>0</v>
      </c>
      <c r="CJ616" s="32">
        <f t="shared" si="159"/>
        <v>0</v>
      </c>
    </row>
    <row r="617" spans="73:88">
      <c r="BU617" s="32">
        <f t="shared" si="144"/>
        <v>0</v>
      </c>
      <c r="BV617" s="32">
        <f t="shared" si="145"/>
        <v>0</v>
      </c>
      <c r="BW617" s="32">
        <f t="shared" si="146"/>
        <v>0</v>
      </c>
      <c r="BX617" s="32">
        <f t="shared" si="147"/>
        <v>0</v>
      </c>
      <c r="BY617" s="32">
        <f t="shared" si="148"/>
        <v>0</v>
      </c>
      <c r="BZ617" s="32">
        <f t="shared" si="149"/>
        <v>0</v>
      </c>
      <c r="CA617" s="32">
        <f t="shared" si="150"/>
        <v>0</v>
      </c>
      <c r="CB617" s="32">
        <f t="shared" si="151"/>
        <v>0</v>
      </c>
      <c r="CC617" s="32">
        <f t="shared" si="152"/>
        <v>0</v>
      </c>
      <c r="CD617" s="32">
        <f t="shared" si="153"/>
        <v>0</v>
      </c>
      <c r="CE617" s="32">
        <f t="shared" si="154"/>
        <v>0</v>
      </c>
      <c r="CF617" s="32">
        <f t="shared" si="155"/>
        <v>0</v>
      </c>
      <c r="CG617" s="32">
        <f t="shared" si="156"/>
        <v>0</v>
      </c>
      <c r="CH617" s="32">
        <f t="shared" si="157"/>
        <v>0</v>
      </c>
      <c r="CI617" s="32">
        <f t="shared" si="158"/>
        <v>0</v>
      </c>
      <c r="CJ617" s="32">
        <f t="shared" si="159"/>
        <v>0</v>
      </c>
    </row>
    <row r="618" spans="73:88">
      <c r="BU618" s="32">
        <f t="shared" si="144"/>
        <v>0</v>
      </c>
      <c r="BV618" s="32">
        <f t="shared" si="145"/>
        <v>0</v>
      </c>
      <c r="BW618" s="32">
        <f t="shared" si="146"/>
        <v>0</v>
      </c>
      <c r="BX618" s="32">
        <f t="shared" si="147"/>
        <v>0</v>
      </c>
      <c r="BY618" s="32">
        <f t="shared" si="148"/>
        <v>0</v>
      </c>
      <c r="BZ618" s="32">
        <f t="shared" si="149"/>
        <v>0</v>
      </c>
      <c r="CA618" s="32">
        <f t="shared" si="150"/>
        <v>0</v>
      </c>
      <c r="CB618" s="32">
        <f t="shared" si="151"/>
        <v>0</v>
      </c>
      <c r="CC618" s="32">
        <f t="shared" si="152"/>
        <v>0</v>
      </c>
      <c r="CD618" s="32">
        <f t="shared" si="153"/>
        <v>0</v>
      </c>
      <c r="CE618" s="32">
        <f t="shared" si="154"/>
        <v>0</v>
      </c>
      <c r="CF618" s="32">
        <f t="shared" si="155"/>
        <v>0</v>
      </c>
      <c r="CG618" s="32">
        <f t="shared" si="156"/>
        <v>0</v>
      </c>
      <c r="CH618" s="32">
        <f t="shared" si="157"/>
        <v>0</v>
      </c>
      <c r="CI618" s="32">
        <f t="shared" si="158"/>
        <v>0</v>
      </c>
      <c r="CJ618" s="32">
        <f t="shared" si="159"/>
        <v>0</v>
      </c>
    </row>
    <row r="619" spans="73:88">
      <c r="BU619" s="32">
        <f t="shared" si="144"/>
        <v>0</v>
      </c>
      <c r="BV619" s="32">
        <f t="shared" si="145"/>
        <v>0</v>
      </c>
      <c r="BW619" s="32">
        <f t="shared" si="146"/>
        <v>0</v>
      </c>
      <c r="BX619" s="32">
        <f t="shared" si="147"/>
        <v>0</v>
      </c>
      <c r="BY619" s="32">
        <f t="shared" si="148"/>
        <v>0</v>
      </c>
      <c r="BZ619" s="32">
        <f t="shared" si="149"/>
        <v>0</v>
      </c>
      <c r="CA619" s="32">
        <f t="shared" si="150"/>
        <v>0</v>
      </c>
      <c r="CB619" s="32">
        <f t="shared" si="151"/>
        <v>0</v>
      </c>
      <c r="CC619" s="32">
        <f t="shared" si="152"/>
        <v>0</v>
      </c>
      <c r="CD619" s="32">
        <f t="shared" si="153"/>
        <v>0</v>
      </c>
      <c r="CE619" s="32">
        <f t="shared" si="154"/>
        <v>0</v>
      </c>
      <c r="CF619" s="32">
        <f t="shared" si="155"/>
        <v>0</v>
      </c>
      <c r="CG619" s="32">
        <f t="shared" si="156"/>
        <v>0</v>
      </c>
      <c r="CH619" s="32">
        <f t="shared" si="157"/>
        <v>0</v>
      </c>
      <c r="CI619" s="32">
        <f t="shared" si="158"/>
        <v>0</v>
      </c>
      <c r="CJ619" s="32">
        <f t="shared" si="159"/>
        <v>0</v>
      </c>
    </row>
    <row r="620" spans="73:88">
      <c r="BU620" s="32">
        <f t="shared" si="144"/>
        <v>0</v>
      </c>
      <c r="BV620" s="32">
        <f t="shared" si="145"/>
        <v>0</v>
      </c>
      <c r="BW620" s="32">
        <f t="shared" si="146"/>
        <v>0</v>
      </c>
      <c r="BX620" s="32">
        <f t="shared" si="147"/>
        <v>0</v>
      </c>
      <c r="BY620" s="32">
        <f t="shared" si="148"/>
        <v>0</v>
      </c>
      <c r="BZ620" s="32">
        <f t="shared" si="149"/>
        <v>0</v>
      </c>
      <c r="CA620" s="32">
        <f t="shared" si="150"/>
        <v>0</v>
      </c>
      <c r="CB620" s="32">
        <f t="shared" si="151"/>
        <v>0</v>
      </c>
      <c r="CC620" s="32">
        <f t="shared" si="152"/>
        <v>0</v>
      </c>
      <c r="CD620" s="32">
        <f t="shared" si="153"/>
        <v>0</v>
      </c>
      <c r="CE620" s="32">
        <f t="shared" si="154"/>
        <v>0</v>
      </c>
      <c r="CF620" s="32">
        <f t="shared" si="155"/>
        <v>0</v>
      </c>
      <c r="CG620" s="32">
        <f t="shared" si="156"/>
        <v>0</v>
      </c>
      <c r="CH620" s="32">
        <f t="shared" si="157"/>
        <v>0</v>
      </c>
      <c r="CI620" s="32">
        <f t="shared" si="158"/>
        <v>0</v>
      </c>
      <c r="CJ620" s="32">
        <f t="shared" si="159"/>
        <v>0</v>
      </c>
    </row>
    <row r="621" spans="73:88">
      <c r="BU621" s="32">
        <f t="shared" si="144"/>
        <v>0</v>
      </c>
      <c r="BV621" s="32">
        <f t="shared" si="145"/>
        <v>0</v>
      </c>
      <c r="BW621" s="32">
        <f t="shared" si="146"/>
        <v>0</v>
      </c>
      <c r="BX621" s="32">
        <f t="shared" si="147"/>
        <v>0</v>
      </c>
      <c r="BY621" s="32">
        <f t="shared" si="148"/>
        <v>0</v>
      </c>
      <c r="BZ621" s="32">
        <f t="shared" si="149"/>
        <v>0</v>
      </c>
      <c r="CA621" s="32">
        <f t="shared" si="150"/>
        <v>0</v>
      </c>
      <c r="CB621" s="32">
        <f t="shared" si="151"/>
        <v>0</v>
      </c>
      <c r="CC621" s="32">
        <f t="shared" si="152"/>
        <v>0</v>
      </c>
      <c r="CD621" s="32">
        <f t="shared" si="153"/>
        <v>0</v>
      </c>
      <c r="CE621" s="32">
        <f t="shared" si="154"/>
        <v>0</v>
      </c>
      <c r="CF621" s="32">
        <f t="shared" si="155"/>
        <v>0</v>
      </c>
      <c r="CG621" s="32">
        <f t="shared" si="156"/>
        <v>0</v>
      </c>
      <c r="CH621" s="32">
        <f t="shared" si="157"/>
        <v>0</v>
      </c>
      <c r="CI621" s="32">
        <f t="shared" si="158"/>
        <v>0</v>
      </c>
      <c r="CJ621" s="32">
        <f t="shared" si="159"/>
        <v>0</v>
      </c>
    </row>
    <row r="622" spans="73:88">
      <c r="BU622" s="32">
        <f t="shared" si="144"/>
        <v>0</v>
      </c>
      <c r="BV622" s="32">
        <f t="shared" si="145"/>
        <v>0</v>
      </c>
      <c r="BW622" s="32">
        <f t="shared" si="146"/>
        <v>0</v>
      </c>
      <c r="BX622" s="32">
        <f t="shared" si="147"/>
        <v>0</v>
      </c>
      <c r="BY622" s="32">
        <f t="shared" si="148"/>
        <v>0</v>
      </c>
      <c r="BZ622" s="32">
        <f t="shared" si="149"/>
        <v>0</v>
      </c>
      <c r="CA622" s="32">
        <f t="shared" si="150"/>
        <v>0</v>
      </c>
      <c r="CB622" s="32">
        <f t="shared" si="151"/>
        <v>0</v>
      </c>
      <c r="CC622" s="32">
        <f t="shared" si="152"/>
        <v>0</v>
      </c>
      <c r="CD622" s="32">
        <f t="shared" si="153"/>
        <v>0</v>
      </c>
      <c r="CE622" s="32">
        <f t="shared" si="154"/>
        <v>0</v>
      </c>
      <c r="CF622" s="32">
        <f t="shared" si="155"/>
        <v>0</v>
      </c>
      <c r="CG622" s="32">
        <f t="shared" si="156"/>
        <v>0</v>
      </c>
      <c r="CH622" s="32">
        <f t="shared" si="157"/>
        <v>0</v>
      </c>
      <c r="CI622" s="32">
        <f t="shared" si="158"/>
        <v>0</v>
      </c>
      <c r="CJ622" s="32">
        <f t="shared" si="159"/>
        <v>0</v>
      </c>
    </row>
    <row r="623" spans="73:88">
      <c r="BU623" s="32">
        <f t="shared" si="144"/>
        <v>0</v>
      </c>
      <c r="BV623" s="32">
        <f t="shared" si="145"/>
        <v>0</v>
      </c>
      <c r="BW623" s="32">
        <f t="shared" si="146"/>
        <v>0</v>
      </c>
      <c r="BX623" s="32">
        <f t="shared" si="147"/>
        <v>0</v>
      </c>
      <c r="BY623" s="32">
        <f t="shared" si="148"/>
        <v>0</v>
      </c>
      <c r="BZ623" s="32">
        <f t="shared" si="149"/>
        <v>0</v>
      </c>
      <c r="CA623" s="32">
        <f t="shared" si="150"/>
        <v>0</v>
      </c>
      <c r="CB623" s="32">
        <f t="shared" si="151"/>
        <v>0</v>
      </c>
      <c r="CC623" s="32">
        <f t="shared" si="152"/>
        <v>0</v>
      </c>
      <c r="CD623" s="32">
        <f t="shared" si="153"/>
        <v>0</v>
      </c>
      <c r="CE623" s="32">
        <f t="shared" si="154"/>
        <v>0</v>
      </c>
      <c r="CF623" s="32">
        <f t="shared" si="155"/>
        <v>0</v>
      </c>
      <c r="CG623" s="32">
        <f t="shared" si="156"/>
        <v>0</v>
      </c>
      <c r="CH623" s="32">
        <f t="shared" si="157"/>
        <v>0</v>
      </c>
      <c r="CI623" s="32">
        <f t="shared" si="158"/>
        <v>0</v>
      </c>
      <c r="CJ623" s="32">
        <f t="shared" si="159"/>
        <v>0</v>
      </c>
    </row>
    <row r="624" spans="73:88">
      <c r="BU624" s="32">
        <f t="shared" si="144"/>
        <v>0</v>
      </c>
      <c r="BV624" s="32">
        <f t="shared" si="145"/>
        <v>0</v>
      </c>
      <c r="BW624" s="32">
        <f t="shared" si="146"/>
        <v>0</v>
      </c>
      <c r="BX624" s="32">
        <f t="shared" si="147"/>
        <v>0</v>
      </c>
      <c r="BY624" s="32">
        <f t="shared" si="148"/>
        <v>0</v>
      </c>
      <c r="BZ624" s="32">
        <f t="shared" si="149"/>
        <v>0</v>
      </c>
      <c r="CA624" s="32">
        <f t="shared" si="150"/>
        <v>0</v>
      </c>
      <c r="CB624" s="32">
        <f t="shared" si="151"/>
        <v>0</v>
      </c>
      <c r="CC624" s="32">
        <f t="shared" si="152"/>
        <v>0</v>
      </c>
      <c r="CD624" s="32">
        <f t="shared" si="153"/>
        <v>0</v>
      </c>
      <c r="CE624" s="32">
        <f t="shared" si="154"/>
        <v>0</v>
      </c>
      <c r="CF624" s="32">
        <f t="shared" si="155"/>
        <v>0</v>
      </c>
      <c r="CG624" s="32">
        <f t="shared" si="156"/>
        <v>0</v>
      </c>
      <c r="CH624" s="32">
        <f t="shared" si="157"/>
        <v>0</v>
      </c>
      <c r="CI624" s="32">
        <f t="shared" si="158"/>
        <v>0</v>
      </c>
      <c r="CJ624" s="32">
        <f t="shared" si="159"/>
        <v>0</v>
      </c>
    </row>
    <row r="625" spans="73:88">
      <c r="BU625" s="32">
        <f t="shared" si="144"/>
        <v>0</v>
      </c>
      <c r="BV625" s="32">
        <f t="shared" si="145"/>
        <v>0</v>
      </c>
      <c r="BW625" s="32">
        <f t="shared" si="146"/>
        <v>0</v>
      </c>
      <c r="BX625" s="32">
        <f t="shared" si="147"/>
        <v>0</v>
      </c>
      <c r="BY625" s="32">
        <f t="shared" si="148"/>
        <v>0</v>
      </c>
      <c r="BZ625" s="32">
        <f t="shared" si="149"/>
        <v>0</v>
      </c>
      <c r="CA625" s="32">
        <f t="shared" si="150"/>
        <v>0</v>
      </c>
      <c r="CB625" s="32">
        <f t="shared" si="151"/>
        <v>0</v>
      </c>
      <c r="CC625" s="32">
        <f t="shared" si="152"/>
        <v>0</v>
      </c>
      <c r="CD625" s="32">
        <f t="shared" si="153"/>
        <v>0</v>
      </c>
      <c r="CE625" s="32">
        <f t="shared" si="154"/>
        <v>0</v>
      </c>
      <c r="CF625" s="32">
        <f t="shared" si="155"/>
        <v>0</v>
      </c>
      <c r="CG625" s="32">
        <f t="shared" si="156"/>
        <v>0</v>
      </c>
      <c r="CH625" s="32">
        <f t="shared" si="157"/>
        <v>0</v>
      </c>
      <c r="CI625" s="32">
        <f t="shared" si="158"/>
        <v>0</v>
      </c>
      <c r="CJ625" s="32">
        <f t="shared" si="159"/>
        <v>0</v>
      </c>
    </row>
    <row r="626" spans="73:88">
      <c r="BU626" s="32">
        <f t="shared" si="144"/>
        <v>0</v>
      </c>
      <c r="BV626" s="32">
        <f t="shared" si="145"/>
        <v>0</v>
      </c>
      <c r="BW626" s="32">
        <f t="shared" si="146"/>
        <v>0</v>
      </c>
      <c r="BX626" s="32">
        <f t="shared" si="147"/>
        <v>0</v>
      </c>
      <c r="BY626" s="32">
        <f t="shared" si="148"/>
        <v>0</v>
      </c>
      <c r="BZ626" s="32">
        <f t="shared" si="149"/>
        <v>0</v>
      </c>
      <c r="CA626" s="32">
        <f t="shared" si="150"/>
        <v>0</v>
      </c>
      <c r="CB626" s="32">
        <f t="shared" si="151"/>
        <v>0</v>
      </c>
      <c r="CC626" s="32">
        <f t="shared" si="152"/>
        <v>0</v>
      </c>
      <c r="CD626" s="32">
        <f t="shared" si="153"/>
        <v>0</v>
      </c>
      <c r="CE626" s="32">
        <f t="shared" si="154"/>
        <v>0</v>
      </c>
      <c r="CF626" s="32">
        <f t="shared" si="155"/>
        <v>0</v>
      </c>
      <c r="CG626" s="32">
        <f t="shared" si="156"/>
        <v>0</v>
      </c>
      <c r="CH626" s="32">
        <f t="shared" si="157"/>
        <v>0</v>
      </c>
      <c r="CI626" s="32">
        <f t="shared" si="158"/>
        <v>0</v>
      </c>
      <c r="CJ626" s="32">
        <f t="shared" si="159"/>
        <v>0</v>
      </c>
    </row>
    <row r="627" spans="73:88">
      <c r="BU627" s="32">
        <f t="shared" si="144"/>
        <v>0</v>
      </c>
      <c r="BV627" s="32">
        <f t="shared" si="145"/>
        <v>0</v>
      </c>
      <c r="BW627" s="32">
        <f t="shared" si="146"/>
        <v>0</v>
      </c>
      <c r="BX627" s="32">
        <f t="shared" si="147"/>
        <v>0</v>
      </c>
      <c r="BY627" s="32">
        <f t="shared" si="148"/>
        <v>0</v>
      </c>
      <c r="BZ627" s="32">
        <f t="shared" si="149"/>
        <v>0</v>
      </c>
      <c r="CA627" s="32">
        <f t="shared" si="150"/>
        <v>0</v>
      </c>
      <c r="CB627" s="32">
        <f t="shared" si="151"/>
        <v>0</v>
      </c>
      <c r="CC627" s="32">
        <f t="shared" si="152"/>
        <v>0</v>
      </c>
      <c r="CD627" s="32">
        <f t="shared" si="153"/>
        <v>0</v>
      </c>
      <c r="CE627" s="32">
        <f t="shared" si="154"/>
        <v>0</v>
      </c>
      <c r="CF627" s="32">
        <f t="shared" si="155"/>
        <v>0</v>
      </c>
      <c r="CG627" s="32">
        <f t="shared" si="156"/>
        <v>0</v>
      </c>
      <c r="CH627" s="32">
        <f t="shared" si="157"/>
        <v>0</v>
      </c>
      <c r="CI627" s="32">
        <f t="shared" si="158"/>
        <v>0</v>
      </c>
      <c r="CJ627" s="32">
        <f t="shared" si="159"/>
        <v>0</v>
      </c>
    </row>
    <row r="628" spans="73:88">
      <c r="BU628" s="32">
        <f t="shared" si="144"/>
        <v>0</v>
      </c>
      <c r="BV628" s="32">
        <f t="shared" si="145"/>
        <v>0</v>
      </c>
      <c r="BW628" s="32">
        <f t="shared" si="146"/>
        <v>0</v>
      </c>
      <c r="BX628" s="32">
        <f t="shared" si="147"/>
        <v>0</v>
      </c>
      <c r="BY628" s="32">
        <f t="shared" si="148"/>
        <v>0</v>
      </c>
      <c r="BZ628" s="32">
        <f t="shared" si="149"/>
        <v>0</v>
      </c>
      <c r="CA628" s="32">
        <f t="shared" si="150"/>
        <v>0</v>
      </c>
      <c r="CB628" s="32">
        <f t="shared" si="151"/>
        <v>0</v>
      </c>
      <c r="CC628" s="32">
        <f t="shared" si="152"/>
        <v>0</v>
      </c>
      <c r="CD628" s="32">
        <f t="shared" si="153"/>
        <v>0</v>
      </c>
      <c r="CE628" s="32">
        <f t="shared" si="154"/>
        <v>0</v>
      </c>
      <c r="CF628" s="32">
        <f t="shared" si="155"/>
        <v>0</v>
      </c>
      <c r="CG628" s="32">
        <f t="shared" si="156"/>
        <v>0</v>
      </c>
      <c r="CH628" s="32">
        <f t="shared" si="157"/>
        <v>0</v>
      </c>
      <c r="CI628" s="32">
        <f t="shared" si="158"/>
        <v>0</v>
      </c>
      <c r="CJ628" s="32">
        <f t="shared" si="159"/>
        <v>0</v>
      </c>
    </row>
    <row r="629" spans="73:88">
      <c r="BU629" s="32">
        <f t="shared" si="144"/>
        <v>0</v>
      </c>
      <c r="BV629" s="32">
        <f t="shared" si="145"/>
        <v>0</v>
      </c>
      <c r="BW629" s="32">
        <f t="shared" si="146"/>
        <v>0</v>
      </c>
      <c r="BX629" s="32">
        <f t="shared" si="147"/>
        <v>0</v>
      </c>
      <c r="BY629" s="32">
        <f t="shared" si="148"/>
        <v>0</v>
      </c>
      <c r="BZ629" s="32">
        <f t="shared" si="149"/>
        <v>0</v>
      </c>
      <c r="CA629" s="32">
        <f t="shared" si="150"/>
        <v>0</v>
      </c>
      <c r="CB629" s="32">
        <f t="shared" si="151"/>
        <v>0</v>
      </c>
      <c r="CC629" s="32">
        <f t="shared" si="152"/>
        <v>0</v>
      </c>
      <c r="CD629" s="32">
        <f t="shared" si="153"/>
        <v>0</v>
      </c>
      <c r="CE629" s="32">
        <f t="shared" si="154"/>
        <v>0</v>
      </c>
      <c r="CF629" s="32">
        <f t="shared" si="155"/>
        <v>0</v>
      </c>
      <c r="CG629" s="32">
        <f t="shared" si="156"/>
        <v>0</v>
      </c>
      <c r="CH629" s="32">
        <f t="shared" si="157"/>
        <v>0</v>
      </c>
      <c r="CI629" s="32">
        <f t="shared" si="158"/>
        <v>0</v>
      </c>
      <c r="CJ629" s="32">
        <f t="shared" si="159"/>
        <v>0</v>
      </c>
    </row>
    <row r="630" spans="73:88">
      <c r="BU630" s="32">
        <f t="shared" si="144"/>
        <v>0</v>
      </c>
      <c r="BV630" s="32">
        <f t="shared" si="145"/>
        <v>0</v>
      </c>
      <c r="BW630" s="32">
        <f t="shared" si="146"/>
        <v>0</v>
      </c>
      <c r="BX630" s="32">
        <f t="shared" si="147"/>
        <v>0</v>
      </c>
      <c r="BY630" s="32">
        <f t="shared" si="148"/>
        <v>0</v>
      </c>
      <c r="BZ630" s="32">
        <f t="shared" si="149"/>
        <v>0</v>
      </c>
      <c r="CA630" s="32">
        <f t="shared" si="150"/>
        <v>0</v>
      </c>
      <c r="CB630" s="32">
        <f t="shared" si="151"/>
        <v>0</v>
      </c>
      <c r="CC630" s="32">
        <f t="shared" si="152"/>
        <v>0</v>
      </c>
      <c r="CD630" s="32">
        <f t="shared" si="153"/>
        <v>0</v>
      </c>
      <c r="CE630" s="32">
        <f t="shared" si="154"/>
        <v>0</v>
      </c>
      <c r="CF630" s="32">
        <f t="shared" si="155"/>
        <v>0</v>
      </c>
      <c r="CG630" s="32">
        <f t="shared" si="156"/>
        <v>0</v>
      </c>
      <c r="CH630" s="32">
        <f t="shared" si="157"/>
        <v>0</v>
      </c>
      <c r="CI630" s="32">
        <f t="shared" si="158"/>
        <v>0</v>
      </c>
      <c r="CJ630" s="32">
        <f t="shared" si="159"/>
        <v>0</v>
      </c>
    </row>
    <row r="631" spans="73:88">
      <c r="BU631" s="32">
        <f t="shared" si="144"/>
        <v>0</v>
      </c>
      <c r="BV631" s="32">
        <f t="shared" si="145"/>
        <v>0</v>
      </c>
      <c r="BW631" s="32">
        <f t="shared" si="146"/>
        <v>0</v>
      </c>
      <c r="BX631" s="32">
        <f t="shared" si="147"/>
        <v>0</v>
      </c>
      <c r="BY631" s="32">
        <f t="shared" si="148"/>
        <v>0</v>
      </c>
      <c r="BZ631" s="32">
        <f t="shared" si="149"/>
        <v>0</v>
      </c>
      <c r="CA631" s="32">
        <f t="shared" si="150"/>
        <v>0</v>
      </c>
      <c r="CB631" s="32">
        <f t="shared" si="151"/>
        <v>0</v>
      </c>
      <c r="CC631" s="32">
        <f t="shared" si="152"/>
        <v>0</v>
      </c>
      <c r="CD631" s="32">
        <f t="shared" si="153"/>
        <v>0</v>
      </c>
      <c r="CE631" s="32">
        <f t="shared" si="154"/>
        <v>0</v>
      </c>
      <c r="CF631" s="32">
        <f t="shared" si="155"/>
        <v>0</v>
      </c>
      <c r="CG631" s="32">
        <f t="shared" si="156"/>
        <v>0</v>
      </c>
      <c r="CH631" s="32">
        <f t="shared" si="157"/>
        <v>0</v>
      </c>
      <c r="CI631" s="32">
        <f t="shared" si="158"/>
        <v>0</v>
      </c>
      <c r="CJ631" s="32">
        <f t="shared" si="159"/>
        <v>0</v>
      </c>
    </row>
    <row r="632" spans="73:88">
      <c r="BU632" s="32">
        <f t="shared" si="144"/>
        <v>0</v>
      </c>
      <c r="BV632" s="32">
        <f t="shared" si="145"/>
        <v>0</v>
      </c>
      <c r="BW632" s="32">
        <f t="shared" si="146"/>
        <v>0</v>
      </c>
      <c r="BX632" s="32">
        <f t="shared" si="147"/>
        <v>0</v>
      </c>
      <c r="BY632" s="32">
        <f t="shared" si="148"/>
        <v>0</v>
      </c>
      <c r="BZ632" s="32">
        <f t="shared" si="149"/>
        <v>0</v>
      </c>
      <c r="CA632" s="32">
        <f t="shared" si="150"/>
        <v>0</v>
      </c>
      <c r="CB632" s="32">
        <f t="shared" si="151"/>
        <v>0</v>
      </c>
      <c r="CC632" s="32">
        <f t="shared" si="152"/>
        <v>0</v>
      </c>
      <c r="CD632" s="32">
        <f t="shared" si="153"/>
        <v>0</v>
      </c>
      <c r="CE632" s="32">
        <f t="shared" si="154"/>
        <v>0</v>
      </c>
      <c r="CF632" s="32">
        <f t="shared" si="155"/>
        <v>0</v>
      </c>
      <c r="CG632" s="32">
        <f t="shared" si="156"/>
        <v>0</v>
      </c>
      <c r="CH632" s="32">
        <f t="shared" si="157"/>
        <v>0</v>
      </c>
      <c r="CI632" s="32">
        <f t="shared" si="158"/>
        <v>0</v>
      </c>
      <c r="CJ632" s="32">
        <f t="shared" si="159"/>
        <v>0</v>
      </c>
    </row>
    <row r="633" spans="73:88">
      <c r="BU633" s="32">
        <f t="shared" si="144"/>
        <v>0</v>
      </c>
      <c r="BV633" s="32">
        <f t="shared" si="145"/>
        <v>0</v>
      </c>
      <c r="BW633" s="32">
        <f t="shared" si="146"/>
        <v>0</v>
      </c>
      <c r="BX633" s="32">
        <f t="shared" si="147"/>
        <v>0</v>
      </c>
      <c r="BY633" s="32">
        <f t="shared" si="148"/>
        <v>0</v>
      </c>
      <c r="BZ633" s="32">
        <f t="shared" si="149"/>
        <v>0</v>
      </c>
      <c r="CA633" s="32">
        <f t="shared" si="150"/>
        <v>0</v>
      </c>
      <c r="CB633" s="32">
        <f t="shared" si="151"/>
        <v>0</v>
      </c>
      <c r="CC633" s="32">
        <f t="shared" si="152"/>
        <v>0</v>
      </c>
      <c r="CD633" s="32">
        <f t="shared" si="153"/>
        <v>0</v>
      </c>
      <c r="CE633" s="32">
        <f t="shared" si="154"/>
        <v>0</v>
      </c>
      <c r="CF633" s="32">
        <f t="shared" si="155"/>
        <v>0</v>
      </c>
      <c r="CG633" s="32">
        <f t="shared" si="156"/>
        <v>0</v>
      </c>
      <c r="CH633" s="32">
        <f t="shared" si="157"/>
        <v>0</v>
      </c>
      <c r="CI633" s="32">
        <f t="shared" si="158"/>
        <v>0</v>
      </c>
      <c r="CJ633" s="32">
        <f t="shared" si="159"/>
        <v>0</v>
      </c>
    </row>
    <row r="634" spans="73:88">
      <c r="BU634" s="32">
        <f t="shared" si="144"/>
        <v>0</v>
      </c>
      <c r="BV634" s="32">
        <f t="shared" si="145"/>
        <v>0</v>
      </c>
      <c r="BW634" s="32">
        <f t="shared" si="146"/>
        <v>0</v>
      </c>
      <c r="BX634" s="32">
        <f t="shared" si="147"/>
        <v>0</v>
      </c>
      <c r="BY634" s="32">
        <f t="shared" si="148"/>
        <v>0</v>
      </c>
      <c r="BZ634" s="32">
        <f t="shared" si="149"/>
        <v>0</v>
      </c>
      <c r="CA634" s="32">
        <f t="shared" si="150"/>
        <v>0</v>
      </c>
      <c r="CB634" s="32">
        <f t="shared" si="151"/>
        <v>0</v>
      </c>
      <c r="CC634" s="32">
        <f t="shared" si="152"/>
        <v>0</v>
      </c>
      <c r="CD634" s="32">
        <f t="shared" si="153"/>
        <v>0</v>
      </c>
      <c r="CE634" s="32">
        <f t="shared" si="154"/>
        <v>0</v>
      </c>
      <c r="CF634" s="32">
        <f t="shared" si="155"/>
        <v>0</v>
      </c>
      <c r="CG634" s="32">
        <f t="shared" si="156"/>
        <v>0</v>
      </c>
      <c r="CH634" s="32">
        <f t="shared" si="157"/>
        <v>0</v>
      </c>
      <c r="CI634" s="32">
        <f t="shared" si="158"/>
        <v>0</v>
      </c>
      <c r="CJ634" s="32">
        <f t="shared" si="159"/>
        <v>0</v>
      </c>
    </row>
    <row r="635" spans="73:88">
      <c r="BU635" s="32">
        <f t="shared" si="144"/>
        <v>0</v>
      </c>
      <c r="BV635" s="32">
        <f t="shared" si="145"/>
        <v>0</v>
      </c>
      <c r="BW635" s="32">
        <f t="shared" si="146"/>
        <v>0</v>
      </c>
      <c r="BX635" s="32">
        <f t="shared" si="147"/>
        <v>0</v>
      </c>
      <c r="BY635" s="32">
        <f t="shared" si="148"/>
        <v>0</v>
      </c>
      <c r="BZ635" s="32">
        <f t="shared" si="149"/>
        <v>0</v>
      </c>
      <c r="CA635" s="32">
        <f t="shared" si="150"/>
        <v>0</v>
      </c>
      <c r="CB635" s="32">
        <f t="shared" si="151"/>
        <v>0</v>
      </c>
      <c r="CC635" s="32">
        <f t="shared" si="152"/>
        <v>0</v>
      </c>
      <c r="CD635" s="32">
        <f t="shared" si="153"/>
        <v>0</v>
      </c>
      <c r="CE635" s="32">
        <f t="shared" si="154"/>
        <v>0</v>
      </c>
      <c r="CF635" s="32">
        <f t="shared" si="155"/>
        <v>0</v>
      </c>
      <c r="CG635" s="32">
        <f t="shared" si="156"/>
        <v>0</v>
      </c>
      <c r="CH635" s="32">
        <f t="shared" si="157"/>
        <v>0</v>
      </c>
      <c r="CI635" s="32">
        <f t="shared" si="158"/>
        <v>0</v>
      </c>
      <c r="CJ635" s="32">
        <f t="shared" si="159"/>
        <v>0</v>
      </c>
    </row>
    <row r="636" spans="73:88">
      <c r="BU636" s="32">
        <f t="shared" si="144"/>
        <v>0</v>
      </c>
      <c r="BV636" s="32">
        <f t="shared" si="145"/>
        <v>0</v>
      </c>
      <c r="BW636" s="32">
        <f t="shared" si="146"/>
        <v>0</v>
      </c>
      <c r="BX636" s="32">
        <f t="shared" si="147"/>
        <v>0</v>
      </c>
      <c r="BY636" s="32">
        <f t="shared" si="148"/>
        <v>0</v>
      </c>
      <c r="BZ636" s="32">
        <f t="shared" si="149"/>
        <v>0</v>
      </c>
      <c r="CA636" s="32">
        <f t="shared" si="150"/>
        <v>0</v>
      </c>
      <c r="CB636" s="32">
        <f t="shared" si="151"/>
        <v>0</v>
      </c>
      <c r="CC636" s="32">
        <f t="shared" si="152"/>
        <v>0</v>
      </c>
      <c r="CD636" s="32">
        <f t="shared" si="153"/>
        <v>0</v>
      </c>
      <c r="CE636" s="32">
        <f t="shared" si="154"/>
        <v>0</v>
      </c>
      <c r="CF636" s="32">
        <f t="shared" si="155"/>
        <v>0</v>
      </c>
      <c r="CG636" s="32">
        <f t="shared" si="156"/>
        <v>0</v>
      </c>
      <c r="CH636" s="32">
        <f t="shared" si="157"/>
        <v>0</v>
      </c>
      <c r="CI636" s="32">
        <f t="shared" si="158"/>
        <v>0</v>
      </c>
      <c r="CJ636" s="32">
        <f t="shared" si="159"/>
        <v>0</v>
      </c>
    </row>
    <row r="637" spans="73:88">
      <c r="BU637" s="32">
        <f t="shared" si="144"/>
        <v>0</v>
      </c>
      <c r="BV637" s="32">
        <f t="shared" si="145"/>
        <v>0</v>
      </c>
      <c r="BW637" s="32">
        <f t="shared" si="146"/>
        <v>0</v>
      </c>
      <c r="BX637" s="32">
        <f t="shared" si="147"/>
        <v>0</v>
      </c>
      <c r="BY637" s="32">
        <f t="shared" si="148"/>
        <v>0</v>
      </c>
      <c r="BZ637" s="32">
        <f t="shared" si="149"/>
        <v>0</v>
      </c>
      <c r="CA637" s="32">
        <f t="shared" si="150"/>
        <v>0</v>
      </c>
      <c r="CB637" s="32">
        <f t="shared" si="151"/>
        <v>0</v>
      </c>
      <c r="CC637" s="32">
        <f t="shared" si="152"/>
        <v>0</v>
      </c>
      <c r="CD637" s="32">
        <f t="shared" si="153"/>
        <v>0</v>
      </c>
      <c r="CE637" s="32">
        <f t="shared" si="154"/>
        <v>0</v>
      </c>
      <c r="CF637" s="32">
        <f t="shared" si="155"/>
        <v>0</v>
      </c>
      <c r="CG637" s="32">
        <f t="shared" si="156"/>
        <v>0</v>
      </c>
      <c r="CH637" s="32">
        <f t="shared" si="157"/>
        <v>0</v>
      </c>
      <c r="CI637" s="32">
        <f t="shared" si="158"/>
        <v>0</v>
      </c>
      <c r="CJ637" s="32">
        <f t="shared" si="159"/>
        <v>0</v>
      </c>
    </row>
    <row r="638" spans="73:88">
      <c r="BU638" s="32">
        <f t="shared" si="144"/>
        <v>0</v>
      </c>
      <c r="BV638" s="32">
        <f t="shared" si="145"/>
        <v>0</v>
      </c>
      <c r="BW638" s="32">
        <f t="shared" si="146"/>
        <v>0</v>
      </c>
      <c r="BX638" s="32">
        <f t="shared" si="147"/>
        <v>0</v>
      </c>
      <c r="BY638" s="32">
        <f t="shared" si="148"/>
        <v>0</v>
      </c>
      <c r="BZ638" s="32">
        <f t="shared" si="149"/>
        <v>0</v>
      </c>
      <c r="CA638" s="32">
        <f t="shared" si="150"/>
        <v>0</v>
      </c>
      <c r="CB638" s="32">
        <f t="shared" si="151"/>
        <v>0</v>
      </c>
      <c r="CC638" s="32">
        <f t="shared" si="152"/>
        <v>0</v>
      </c>
      <c r="CD638" s="32">
        <f t="shared" si="153"/>
        <v>0</v>
      </c>
      <c r="CE638" s="32">
        <f t="shared" si="154"/>
        <v>0</v>
      </c>
      <c r="CF638" s="32">
        <f t="shared" si="155"/>
        <v>0</v>
      </c>
      <c r="CG638" s="32">
        <f t="shared" si="156"/>
        <v>0</v>
      </c>
      <c r="CH638" s="32">
        <f t="shared" si="157"/>
        <v>0</v>
      </c>
      <c r="CI638" s="32">
        <f t="shared" si="158"/>
        <v>0</v>
      </c>
      <c r="CJ638" s="32">
        <f t="shared" si="159"/>
        <v>0</v>
      </c>
    </row>
    <row r="639" spans="73:88">
      <c r="BU639" s="32">
        <f t="shared" ref="BU639:BU691" si="160">IF(OR(ISNUMBER(SEARCH("hydroxymelatonin", $A640)), ISNUMBER(SEARCH("hydroxymelatonin", $C640))),1,0)</f>
        <v>0</v>
      </c>
      <c r="BV639" s="32">
        <f t="shared" ref="BV639:BV691" si="161">IF(OR(ISNUMBER(SEARCH("3-OHM", $A640)),ISNUMBER(SEARCH("3-OHM", $C640)),ISNUMBER(SEARCH("3-hydroxymelatonin", $A640)), ISNUMBER(SEARCH("3-hydroxymelatonin", $C640))),1,0)</f>
        <v>0</v>
      </c>
      <c r="BW639" s="32">
        <f t="shared" ref="BW639:BW691" si="162">IF(OR(ISNUMBER(SEARCH("2-OHM", $A640)),ISNUMBER(SEARCH("2-OHM", $C640)),ISNUMBER(SEARCH("2-hydroxymelatonin", $A640)), ISNUMBER(SEARCH("2-hydroxymelatonin", $C640))),1,0)</f>
        <v>0</v>
      </c>
      <c r="BX639" s="32">
        <f t="shared" ref="BX639:BX691" si="163">IF(OR(ISNUMBER(SEARCH("6-OHM", $A640)),ISNUMBER(SEARCH("6-OHM", $C640)),ISNUMBER(SEARCH("6-hydroxymelatonin", $A640)), ISNUMBER(SEARCH("6-hydroxymelatonin", $C640))),1,0)</f>
        <v>0</v>
      </c>
      <c r="BY639" s="32">
        <f t="shared" ref="BY639:BY691" si="164">IF(OR(ISNUMBER(SEARCH("4-OHM", $A640)),ISNUMBER(SEARCH("4-OHM", $C640)),ISNUMBER(SEARCH("4-hydroxymelatonin", $A640)), ISNUMBER(SEARCH("4-hydroxymelatonin", $C640))),1,0)</f>
        <v>0</v>
      </c>
      <c r="BZ639" s="32">
        <f t="shared" ref="BZ639:BZ691" si="165">IF(OR(ISNUMBER(SEARCH("cyclic hydroxymelatonin", $A640)),ISNUMBER(SEARCH("cyclic hydroxmelatonin", $C640)),ISNUMBER(SEARCH("cyclic 3-hydroxymelatonin", $A640)), ISNUMBER(SEARCH("cyclic 3-hydroxymelatonin", $C640))),1,0)</f>
        <v>0</v>
      </c>
      <c r="CA639" s="32">
        <f t="shared" ref="CA639:CA691" si="166">IF(OR(ISNUMBER(SEARCH("melatonin glucoronate", $A640)), ISNUMBER(SEARCH("melatonin glucoronate", $C640))),1,0)</f>
        <v>0</v>
      </c>
      <c r="CB639" s="32">
        <f t="shared" ref="CB639:CB691" si="167">IF(OR(ISNUMBER(SEARCH("AMIO", $A640)),ISNUMBER(SEARCH("AMIO", $C640)), ISNUMBER(SEARCH("2-acetamidoethyl-5methoxyindolin-2-one", $A640)), ISNUMBER(SEARCH("2-acetamidoethyl-5methoxyindolin-2-one", $C640))),1,0)</f>
        <v>0</v>
      </c>
      <c r="CC639" s="32">
        <f t="shared" ref="CC639:CC691" si="168">IF(OR(ISNUMBER(SEARCH("AMK", $A640)),ISNUMBER(SEARCH("AMK", $C640)), ISNUMBER(SEARCH("N-acetyl-5-methoxykynuramine", $A640)), ISNUMBER(SEARCH("N-acetyl-5-methoxykynuramine", $C640))),1,0)</f>
        <v>0</v>
      </c>
      <c r="CD639" s="32">
        <f t="shared" ref="CD639:CD691" si="169">IF(OR(ISNUMBER(SEARCH("AFMK", $A640)),ISNUMBER(SEARCH("AFMK", $C640)), ISNUMBER(SEARCH("N1-acetyl-N2-formyl-5-methoxykynuramine", $A640)), ISNUMBER(SEARCH("N1-acetyl-N2-formyl-5-methoxykynuramine", $C640))),1,0)</f>
        <v>0</v>
      </c>
      <c r="CE639" s="32">
        <f t="shared" ref="CE639:CE691" si="170">IF(OR(ISNUMBER(SEARCH("2,3-dihydroxymelatonin", $A640)), ISNUMBER(SEARCH("2,3-dihydroxymelatonin", $C640))),1,0)</f>
        <v>0</v>
      </c>
      <c r="CF639" s="32">
        <f t="shared" ref="CF639:CF691" si="171">IF(OR(ISNUMBER(SEARCH("5-MIAA", $A640)),ISNUMBER(SEARCH("5-MIAA", $C640)), ISNUMBER(SEARCH("5-methoxyindole-3-acetic acid", $A640)), ISNUMBER(SEARCH("5-methoxyindole-3-acetic acid", $C640))),1,0)</f>
        <v>0</v>
      </c>
      <c r="CG639" s="32">
        <f t="shared" ref="CG639:CG691" si="172">IF(OR(ISNUMBER(SEARCH("5-ML", $A640)),ISNUMBER(SEARCH("5-ML", $C640)), ISNUMBER(SEARCH("5-methoxytryptophol", $A640)), ISNUMBER(SEARCH("5-methoxytryptophol", $C640))),1,0)</f>
        <v>0</v>
      </c>
      <c r="CH639" s="32">
        <f t="shared" ref="CH639:CH691" si="173">IF(OR(ISNUMBER(SEARCH("5-MT", $A640)),ISNUMBER(SEARCH("5-MT", $C640)), ISNUMBER(SEARCH("5-methoxytryptamine", $A640)), ISNUMBER(SEARCH("2-acetamidoethyl-5methoxyindolin-2-one", $C640))),1,0)</f>
        <v>0</v>
      </c>
      <c r="CI639" s="32">
        <f t="shared" ref="CI639:CI691" si="174">IF(OR(ISNUMBER(SEARCH("5-methoxy-1H-indole-3-carbaldehyde", $A640)), ISNUMBER(SEARCH("5-methoxy-1H-indole-3-carbaldehyde", $C640))),1,0)</f>
        <v>0</v>
      </c>
      <c r="CJ639" s="32">
        <f t="shared" ref="CJ639:CJ691" si="175">IF(OR(ISNUMBER(SEARCH("conjugate", $A640)), ISNUMBER(SEARCH("conjugate", $C640))),1,0)</f>
        <v>0</v>
      </c>
    </row>
    <row r="640" spans="73:88">
      <c r="BU640" s="32">
        <f t="shared" si="160"/>
        <v>0</v>
      </c>
      <c r="BV640" s="32">
        <f t="shared" si="161"/>
        <v>0</v>
      </c>
      <c r="BW640" s="32">
        <f t="shared" si="162"/>
        <v>0</v>
      </c>
      <c r="BX640" s="32">
        <f t="shared" si="163"/>
        <v>0</v>
      </c>
      <c r="BY640" s="32">
        <f t="shared" si="164"/>
        <v>0</v>
      </c>
      <c r="BZ640" s="32">
        <f t="shared" si="165"/>
        <v>0</v>
      </c>
      <c r="CA640" s="32">
        <f t="shared" si="166"/>
        <v>0</v>
      </c>
      <c r="CB640" s="32">
        <f t="shared" si="167"/>
        <v>0</v>
      </c>
      <c r="CC640" s="32">
        <f t="shared" si="168"/>
        <v>0</v>
      </c>
      <c r="CD640" s="32">
        <f t="shared" si="169"/>
        <v>0</v>
      </c>
      <c r="CE640" s="32">
        <f t="shared" si="170"/>
        <v>0</v>
      </c>
      <c r="CF640" s="32">
        <f t="shared" si="171"/>
        <v>0</v>
      </c>
      <c r="CG640" s="32">
        <f t="shared" si="172"/>
        <v>0</v>
      </c>
      <c r="CH640" s="32">
        <f t="shared" si="173"/>
        <v>0</v>
      </c>
      <c r="CI640" s="32">
        <f t="shared" si="174"/>
        <v>0</v>
      </c>
      <c r="CJ640" s="32">
        <f t="shared" si="175"/>
        <v>0</v>
      </c>
    </row>
    <row r="641" spans="73:88">
      <c r="BU641" s="32">
        <f t="shared" si="160"/>
        <v>0</v>
      </c>
      <c r="BV641" s="32">
        <f t="shared" si="161"/>
        <v>0</v>
      </c>
      <c r="BW641" s="32">
        <f t="shared" si="162"/>
        <v>0</v>
      </c>
      <c r="BX641" s="32">
        <f t="shared" si="163"/>
        <v>0</v>
      </c>
      <c r="BY641" s="32">
        <f t="shared" si="164"/>
        <v>0</v>
      </c>
      <c r="BZ641" s="32">
        <f t="shared" si="165"/>
        <v>0</v>
      </c>
      <c r="CA641" s="32">
        <f t="shared" si="166"/>
        <v>0</v>
      </c>
      <c r="CB641" s="32">
        <f t="shared" si="167"/>
        <v>0</v>
      </c>
      <c r="CC641" s="32">
        <f t="shared" si="168"/>
        <v>0</v>
      </c>
      <c r="CD641" s="32">
        <f t="shared" si="169"/>
        <v>0</v>
      </c>
      <c r="CE641" s="32">
        <f t="shared" si="170"/>
        <v>0</v>
      </c>
      <c r="CF641" s="32">
        <f t="shared" si="171"/>
        <v>0</v>
      </c>
      <c r="CG641" s="32">
        <f t="shared" si="172"/>
        <v>0</v>
      </c>
      <c r="CH641" s="32">
        <f t="shared" si="173"/>
        <v>0</v>
      </c>
      <c r="CI641" s="32">
        <f t="shared" si="174"/>
        <v>0</v>
      </c>
      <c r="CJ641" s="32">
        <f t="shared" si="175"/>
        <v>0</v>
      </c>
    </row>
    <row r="642" spans="73:88">
      <c r="BU642" s="32">
        <f t="shared" si="160"/>
        <v>0</v>
      </c>
      <c r="BV642" s="32">
        <f t="shared" si="161"/>
        <v>0</v>
      </c>
      <c r="BW642" s="32">
        <f t="shared" si="162"/>
        <v>0</v>
      </c>
      <c r="BX642" s="32">
        <f t="shared" si="163"/>
        <v>0</v>
      </c>
      <c r="BY642" s="32">
        <f t="shared" si="164"/>
        <v>0</v>
      </c>
      <c r="BZ642" s="32">
        <f t="shared" si="165"/>
        <v>0</v>
      </c>
      <c r="CA642" s="32">
        <f t="shared" si="166"/>
        <v>0</v>
      </c>
      <c r="CB642" s="32">
        <f t="shared" si="167"/>
        <v>0</v>
      </c>
      <c r="CC642" s="32">
        <f t="shared" si="168"/>
        <v>0</v>
      </c>
      <c r="CD642" s="32">
        <f t="shared" si="169"/>
        <v>0</v>
      </c>
      <c r="CE642" s="32">
        <f t="shared" si="170"/>
        <v>0</v>
      </c>
      <c r="CF642" s="32">
        <f t="shared" si="171"/>
        <v>0</v>
      </c>
      <c r="CG642" s="32">
        <f t="shared" si="172"/>
        <v>0</v>
      </c>
      <c r="CH642" s="32">
        <f t="shared" si="173"/>
        <v>0</v>
      </c>
      <c r="CI642" s="32">
        <f t="shared" si="174"/>
        <v>0</v>
      </c>
      <c r="CJ642" s="32">
        <f t="shared" si="175"/>
        <v>0</v>
      </c>
    </row>
    <row r="643" spans="73:88">
      <c r="BU643" s="32">
        <f t="shared" si="160"/>
        <v>0</v>
      </c>
      <c r="BV643" s="32">
        <f t="shared" si="161"/>
        <v>0</v>
      </c>
      <c r="BW643" s="32">
        <f t="shared" si="162"/>
        <v>0</v>
      </c>
      <c r="BX643" s="32">
        <f t="shared" si="163"/>
        <v>0</v>
      </c>
      <c r="BY643" s="32">
        <f t="shared" si="164"/>
        <v>0</v>
      </c>
      <c r="BZ643" s="32">
        <f t="shared" si="165"/>
        <v>0</v>
      </c>
      <c r="CA643" s="32">
        <f t="shared" si="166"/>
        <v>0</v>
      </c>
      <c r="CB643" s="32">
        <f t="shared" si="167"/>
        <v>0</v>
      </c>
      <c r="CC643" s="32">
        <f t="shared" si="168"/>
        <v>0</v>
      </c>
      <c r="CD643" s="32">
        <f t="shared" si="169"/>
        <v>0</v>
      </c>
      <c r="CE643" s="32">
        <f t="shared" si="170"/>
        <v>0</v>
      </c>
      <c r="CF643" s="32">
        <f t="shared" si="171"/>
        <v>0</v>
      </c>
      <c r="CG643" s="32">
        <f t="shared" si="172"/>
        <v>0</v>
      </c>
      <c r="CH643" s="32">
        <f t="shared" si="173"/>
        <v>0</v>
      </c>
      <c r="CI643" s="32">
        <f t="shared" si="174"/>
        <v>0</v>
      </c>
      <c r="CJ643" s="32">
        <f t="shared" si="175"/>
        <v>0</v>
      </c>
    </row>
    <row r="644" spans="73:88">
      <c r="BU644" s="32">
        <f t="shared" si="160"/>
        <v>0</v>
      </c>
      <c r="BV644" s="32">
        <f t="shared" si="161"/>
        <v>0</v>
      </c>
      <c r="BW644" s="32">
        <f t="shared" si="162"/>
        <v>0</v>
      </c>
      <c r="BX644" s="32">
        <f t="shared" si="163"/>
        <v>0</v>
      </c>
      <c r="BY644" s="32">
        <f t="shared" si="164"/>
        <v>0</v>
      </c>
      <c r="BZ644" s="32">
        <f t="shared" si="165"/>
        <v>0</v>
      </c>
      <c r="CA644" s="32">
        <f t="shared" si="166"/>
        <v>0</v>
      </c>
      <c r="CB644" s="32">
        <f t="shared" si="167"/>
        <v>0</v>
      </c>
      <c r="CC644" s="32">
        <f t="shared" si="168"/>
        <v>0</v>
      </c>
      <c r="CD644" s="32">
        <f t="shared" si="169"/>
        <v>0</v>
      </c>
      <c r="CE644" s="32">
        <f t="shared" si="170"/>
        <v>0</v>
      </c>
      <c r="CF644" s="32">
        <f t="shared" si="171"/>
        <v>0</v>
      </c>
      <c r="CG644" s="32">
        <f t="shared" si="172"/>
        <v>0</v>
      </c>
      <c r="CH644" s="32">
        <f t="shared" si="173"/>
        <v>0</v>
      </c>
      <c r="CI644" s="32">
        <f t="shared" si="174"/>
        <v>0</v>
      </c>
      <c r="CJ644" s="32">
        <f t="shared" si="175"/>
        <v>0</v>
      </c>
    </row>
    <row r="645" spans="73:88">
      <c r="BU645" s="32">
        <f t="shared" si="160"/>
        <v>0</v>
      </c>
      <c r="BV645" s="32">
        <f t="shared" si="161"/>
        <v>0</v>
      </c>
      <c r="BW645" s="32">
        <f t="shared" si="162"/>
        <v>0</v>
      </c>
      <c r="BX645" s="32">
        <f t="shared" si="163"/>
        <v>0</v>
      </c>
      <c r="BY645" s="32">
        <f t="shared" si="164"/>
        <v>0</v>
      </c>
      <c r="BZ645" s="32">
        <f t="shared" si="165"/>
        <v>0</v>
      </c>
      <c r="CA645" s="32">
        <f t="shared" si="166"/>
        <v>0</v>
      </c>
      <c r="CB645" s="32">
        <f t="shared" si="167"/>
        <v>0</v>
      </c>
      <c r="CC645" s="32">
        <f t="shared" si="168"/>
        <v>0</v>
      </c>
      <c r="CD645" s="32">
        <f t="shared" si="169"/>
        <v>0</v>
      </c>
      <c r="CE645" s="32">
        <f t="shared" si="170"/>
        <v>0</v>
      </c>
      <c r="CF645" s="32">
        <f t="shared" si="171"/>
        <v>0</v>
      </c>
      <c r="CG645" s="32">
        <f t="shared" si="172"/>
        <v>0</v>
      </c>
      <c r="CH645" s="32">
        <f t="shared" si="173"/>
        <v>0</v>
      </c>
      <c r="CI645" s="32">
        <f t="shared" si="174"/>
        <v>0</v>
      </c>
      <c r="CJ645" s="32">
        <f t="shared" si="175"/>
        <v>0</v>
      </c>
    </row>
    <row r="646" spans="73:88">
      <c r="BU646" s="32">
        <f t="shared" si="160"/>
        <v>0</v>
      </c>
      <c r="BV646" s="32">
        <f t="shared" si="161"/>
        <v>0</v>
      </c>
      <c r="BW646" s="32">
        <f t="shared" si="162"/>
        <v>0</v>
      </c>
      <c r="BX646" s="32">
        <f t="shared" si="163"/>
        <v>0</v>
      </c>
      <c r="BY646" s="32">
        <f t="shared" si="164"/>
        <v>0</v>
      </c>
      <c r="BZ646" s="32">
        <f t="shared" si="165"/>
        <v>0</v>
      </c>
      <c r="CA646" s="32">
        <f t="shared" si="166"/>
        <v>0</v>
      </c>
      <c r="CB646" s="32">
        <f t="shared" si="167"/>
        <v>0</v>
      </c>
      <c r="CC646" s="32">
        <f t="shared" si="168"/>
        <v>0</v>
      </c>
      <c r="CD646" s="32">
        <f t="shared" si="169"/>
        <v>0</v>
      </c>
      <c r="CE646" s="32">
        <f t="shared" si="170"/>
        <v>0</v>
      </c>
      <c r="CF646" s="32">
        <f t="shared" si="171"/>
        <v>0</v>
      </c>
      <c r="CG646" s="32">
        <f t="shared" si="172"/>
        <v>0</v>
      </c>
      <c r="CH646" s="32">
        <f t="shared" si="173"/>
        <v>0</v>
      </c>
      <c r="CI646" s="32">
        <f t="shared" si="174"/>
        <v>0</v>
      </c>
      <c r="CJ646" s="32">
        <f t="shared" si="175"/>
        <v>0</v>
      </c>
    </row>
    <row r="647" spans="73:88">
      <c r="BU647" s="32">
        <f t="shared" si="160"/>
        <v>0</v>
      </c>
      <c r="BV647" s="32">
        <f t="shared" si="161"/>
        <v>0</v>
      </c>
      <c r="BW647" s="32">
        <f t="shared" si="162"/>
        <v>0</v>
      </c>
      <c r="BX647" s="32">
        <f t="shared" si="163"/>
        <v>0</v>
      </c>
      <c r="BY647" s="32">
        <f t="shared" si="164"/>
        <v>0</v>
      </c>
      <c r="BZ647" s="32">
        <f t="shared" si="165"/>
        <v>0</v>
      </c>
      <c r="CA647" s="32">
        <f t="shared" si="166"/>
        <v>0</v>
      </c>
      <c r="CB647" s="32">
        <f t="shared" si="167"/>
        <v>0</v>
      </c>
      <c r="CC647" s="32">
        <f t="shared" si="168"/>
        <v>0</v>
      </c>
      <c r="CD647" s="32">
        <f t="shared" si="169"/>
        <v>0</v>
      </c>
      <c r="CE647" s="32">
        <f t="shared" si="170"/>
        <v>0</v>
      </c>
      <c r="CF647" s="32">
        <f t="shared" si="171"/>
        <v>0</v>
      </c>
      <c r="CG647" s="32">
        <f t="shared" si="172"/>
        <v>0</v>
      </c>
      <c r="CH647" s="32">
        <f t="shared" si="173"/>
        <v>0</v>
      </c>
      <c r="CI647" s="32">
        <f t="shared" si="174"/>
        <v>0</v>
      </c>
      <c r="CJ647" s="32">
        <f t="shared" si="175"/>
        <v>0</v>
      </c>
    </row>
    <row r="648" spans="73:88">
      <c r="BU648" s="32">
        <f t="shared" si="160"/>
        <v>0</v>
      </c>
      <c r="BV648" s="32">
        <f t="shared" si="161"/>
        <v>0</v>
      </c>
      <c r="BW648" s="32">
        <f t="shared" si="162"/>
        <v>0</v>
      </c>
      <c r="BX648" s="32">
        <f t="shared" si="163"/>
        <v>0</v>
      </c>
      <c r="BY648" s="32">
        <f t="shared" si="164"/>
        <v>0</v>
      </c>
      <c r="BZ648" s="32">
        <f t="shared" si="165"/>
        <v>0</v>
      </c>
      <c r="CA648" s="32">
        <f t="shared" si="166"/>
        <v>0</v>
      </c>
      <c r="CB648" s="32">
        <f t="shared" si="167"/>
        <v>0</v>
      </c>
      <c r="CC648" s="32">
        <f t="shared" si="168"/>
        <v>0</v>
      </c>
      <c r="CD648" s="32">
        <f t="shared" si="169"/>
        <v>0</v>
      </c>
      <c r="CE648" s="32">
        <f t="shared" si="170"/>
        <v>0</v>
      </c>
      <c r="CF648" s="32">
        <f t="shared" si="171"/>
        <v>0</v>
      </c>
      <c r="CG648" s="32">
        <f t="shared" si="172"/>
        <v>0</v>
      </c>
      <c r="CH648" s="32">
        <f t="shared" si="173"/>
        <v>0</v>
      </c>
      <c r="CI648" s="32">
        <f t="shared" si="174"/>
        <v>0</v>
      </c>
      <c r="CJ648" s="32">
        <f t="shared" si="175"/>
        <v>0</v>
      </c>
    </row>
    <row r="649" spans="73:88">
      <c r="BU649" s="32">
        <f t="shared" si="160"/>
        <v>0</v>
      </c>
      <c r="BV649" s="32">
        <f t="shared" si="161"/>
        <v>0</v>
      </c>
      <c r="BW649" s="32">
        <f t="shared" si="162"/>
        <v>0</v>
      </c>
      <c r="BX649" s="32">
        <f t="shared" si="163"/>
        <v>0</v>
      </c>
      <c r="BY649" s="32">
        <f t="shared" si="164"/>
        <v>0</v>
      </c>
      <c r="BZ649" s="32">
        <f t="shared" si="165"/>
        <v>0</v>
      </c>
      <c r="CA649" s="32">
        <f t="shared" si="166"/>
        <v>0</v>
      </c>
      <c r="CB649" s="32">
        <f t="shared" si="167"/>
        <v>0</v>
      </c>
      <c r="CC649" s="32">
        <f t="shared" si="168"/>
        <v>0</v>
      </c>
      <c r="CD649" s="32">
        <f t="shared" si="169"/>
        <v>0</v>
      </c>
      <c r="CE649" s="32">
        <f t="shared" si="170"/>
        <v>0</v>
      </c>
      <c r="CF649" s="32">
        <f t="shared" si="171"/>
        <v>0</v>
      </c>
      <c r="CG649" s="32">
        <f t="shared" si="172"/>
        <v>0</v>
      </c>
      <c r="CH649" s="32">
        <f t="shared" si="173"/>
        <v>0</v>
      </c>
      <c r="CI649" s="32">
        <f t="shared" si="174"/>
        <v>0</v>
      </c>
      <c r="CJ649" s="32">
        <f t="shared" si="175"/>
        <v>0</v>
      </c>
    </row>
    <row r="650" spans="73:88">
      <c r="BU650" s="32">
        <f t="shared" si="160"/>
        <v>0</v>
      </c>
      <c r="BV650" s="32">
        <f t="shared" si="161"/>
        <v>0</v>
      </c>
      <c r="BW650" s="32">
        <f t="shared" si="162"/>
        <v>0</v>
      </c>
      <c r="BX650" s="32">
        <f t="shared" si="163"/>
        <v>0</v>
      </c>
      <c r="BY650" s="32">
        <f t="shared" si="164"/>
        <v>0</v>
      </c>
      <c r="BZ650" s="32">
        <f t="shared" si="165"/>
        <v>0</v>
      </c>
      <c r="CA650" s="32">
        <f t="shared" si="166"/>
        <v>0</v>
      </c>
      <c r="CB650" s="32">
        <f t="shared" si="167"/>
        <v>0</v>
      </c>
      <c r="CC650" s="32">
        <f t="shared" si="168"/>
        <v>0</v>
      </c>
      <c r="CD650" s="32">
        <f t="shared" si="169"/>
        <v>0</v>
      </c>
      <c r="CE650" s="32">
        <f t="shared" si="170"/>
        <v>0</v>
      </c>
      <c r="CF650" s="32">
        <f t="shared" si="171"/>
        <v>0</v>
      </c>
      <c r="CG650" s="32">
        <f t="shared" si="172"/>
        <v>0</v>
      </c>
      <c r="CH650" s="32">
        <f t="shared" si="173"/>
        <v>0</v>
      </c>
      <c r="CI650" s="32">
        <f t="shared" si="174"/>
        <v>0</v>
      </c>
      <c r="CJ650" s="32">
        <f t="shared" si="175"/>
        <v>0</v>
      </c>
    </row>
    <row r="651" spans="73:88">
      <c r="BU651" s="32">
        <f t="shared" si="160"/>
        <v>0</v>
      </c>
      <c r="BV651" s="32">
        <f t="shared" si="161"/>
        <v>0</v>
      </c>
      <c r="BW651" s="32">
        <f t="shared" si="162"/>
        <v>0</v>
      </c>
      <c r="BX651" s="32">
        <f t="shared" si="163"/>
        <v>0</v>
      </c>
      <c r="BY651" s="32">
        <f t="shared" si="164"/>
        <v>0</v>
      </c>
      <c r="BZ651" s="32">
        <f t="shared" si="165"/>
        <v>0</v>
      </c>
      <c r="CA651" s="32">
        <f t="shared" si="166"/>
        <v>0</v>
      </c>
      <c r="CB651" s="32">
        <f t="shared" si="167"/>
        <v>0</v>
      </c>
      <c r="CC651" s="32">
        <f t="shared" si="168"/>
        <v>0</v>
      </c>
      <c r="CD651" s="32">
        <f t="shared" si="169"/>
        <v>0</v>
      </c>
      <c r="CE651" s="32">
        <f t="shared" si="170"/>
        <v>0</v>
      </c>
      <c r="CF651" s="32">
        <f t="shared" si="171"/>
        <v>0</v>
      </c>
      <c r="CG651" s="32">
        <f t="shared" si="172"/>
        <v>0</v>
      </c>
      <c r="CH651" s="32">
        <f t="shared" si="173"/>
        <v>0</v>
      </c>
      <c r="CI651" s="32">
        <f t="shared" si="174"/>
        <v>0</v>
      </c>
      <c r="CJ651" s="32">
        <f t="shared" si="175"/>
        <v>0</v>
      </c>
    </row>
    <row r="652" spans="73:88">
      <c r="BU652" s="32">
        <f t="shared" si="160"/>
        <v>0</v>
      </c>
      <c r="BV652" s="32">
        <f t="shared" si="161"/>
        <v>0</v>
      </c>
      <c r="BW652" s="32">
        <f t="shared" si="162"/>
        <v>0</v>
      </c>
      <c r="BX652" s="32">
        <f t="shared" si="163"/>
        <v>0</v>
      </c>
      <c r="BY652" s="32">
        <f t="shared" si="164"/>
        <v>0</v>
      </c>
      <c r="BZ652" s="32">
        <f t="shared" si="165"/>
        <v>0</v>
      </c>
      <c r="CA652" s="32">
        <f t="shared" si="166"/>
        <v>0</v>
      </c>
      <c r="CB652" s="32">
        <f t="shared" si="167"/>
        <v>0</v>
      </c>
      <c r="CC652" s="32">
        <f t="shared" si="168"/>
        <v>0</v>
      </c>
      <c r="CD652" s="32">
        <f t="shared" si="169"/>
        <v>0</v>
      </c>
      <c r="CE652" s="32">
        <f t="shared" si="170"/>
        <v>0</v>
      </c>
      <c r="CF652" s="32">
        <f t="shared" si="171"/>
        <v>0</v>
      </c>
      <c r="CG652" s="32">
        <f t="shared" si="172"/>
        <v>0</v>
      </c>
      <c r="CH652" s="32">
        <f t="shared" si="173"/>
        <v>0</v>
      </c>
      <c r="CI652" s="32">
        <f t="shared" si="174"/>
        <v>0</v>
      </c>
      <c r="CJ652" s="32">
        <f t="shared" si="175"/>
        <v>0</v>
      </c>
    </row>
    <row r="653" spans="73:88">
      <c r="BU653" s="32">
        <f t="shared" si="160"/>
        <v>0</v>
      </c>
      <c r="BV653" s="32">
        <f t="shared" si="161"/>
        <v>0</v>
      </c>
      <c r="BW653" s="32">
        <f t="shared" si="162"/>
        <v>0</v>
      </c>
      <c r="BX653" s="32">
        <f t="shared" si="163"/>
        <v>0</v>
      </c>
      <c r="BY653" s="32">
        <f t="shared" si="164"/>
        <v>0</v>
      </c>
      <c r="BZ653" s="32">
        <f t="shared" si="165"/>
        <v>0</v>
      </c>
      <c r="CA653" s="32">
        <f t="shared" si="166"/>
        <v>0</v>
      </c>
      <c r="CB653" s="32">
        <f t="shared" si="167"/>
        <v>0</v>
      </c>
      <c r="CC653" s="32">
        <f t="shared" si="168"/>
        <v>0</v>
      </c>
      <c r="CD653" s="32">
        <f t="shared" si="169"/>
        <v>0</v>
      </c>
      <c r="CE653" s="32">
        <f t="shared" si="170"/>
        <v>0</v>
      </c>
      <c r="CF653" s="32">
        <f t="shared" si="171"/>
        <v>0</v>
      </c>
      <c r="CG653" s="32">
        <f t="shared" si="172"/>
        <v>0</v>
      </c>
      <c r="CH653" s="32">
        <f t="shared" si="173"/>
        <v>0</v>
      </c>
      <c r="CI653" s="32">
        <f t="shared" si="174"/>
        <v>0</v>
      </c>
      <c r="CJ653" s="32">
        <f t="shared" si="175"/>
        <v>0</v>
      </c>
    </row>
    <row r="654" spans="73:88">
      <c r="BU654" s="32">
        <f t="shared" si="160"/>
        <v>0</v>
      </c>
      <c r="BV654" s="32">
        <f t="shared" si="161"/>
        <v>0</v>
      </c>
      <c r="BW654" s="32">
        <f t="shared" si="162"/>
        <v>0</v>
      </c>
      <c r="BX654" s="32">
        <f t="shared" si="163"/>
        <v>0</v>
      </c>
      <c r="BY654" s="32">
        <f t="shared" si="164"/>
        <v>0</v>
      </c>
      <c r="BZ654" s="32">
        <f t="shared" si="165"/>
        <v>0</v>
      </c>
      <c r="CA654" s="32">
        <f t="shared" si="166"/>
        <v>0</v>
      </c>
      <c r="CB654" s="32">
        <f t="shared" si="167"/>
        <v>0</v>
      </c>
      <c r="CC654" s="32">
        <f t="shared" si="168"/>
        <v>0</v>
      </c>
      <c r="CD654" s="32">
        <f t="shared" si="169"/>
        <v>0</v>
      </c>
      <c r="CE654" s="32">
        <f t="shared" si="170"/>
        <v>0</v>
      </c>
      <c r="CF654" s="32">
        <f t="shared" si="171"/>
        <v>0</v>
      </c>
      <c r="CG654" s="32">
        <f t="shared" si="172"/>
        <v>0</v>
      </c>
      <c r="CH654" s="32">
        <f t="shared" si="173"/>
        <v>0</v>
      </c>
      <c r="CI654" s="32">
        <f t="shared" si="174"/>
        <v>0</v>
      </c>
      <c r="CJ654" s="32">
        <f t="shared" si="175"/>
        <v>0</v>
      </c>
    </row>
    <row r="655" spans="73:88">
      <c r="BU655" s="32">
        <f t="shared" si="160"/>
        <v>0</v>
      </c>
      <c r="BV655" s="32">
        <f t="shared" si="161"/>
        <v>0</v>
      </c>
      <c r="BW655" s="32">
        <f t="shared" si="162"/>
        <v>0</v>
      </c>
      <c r="BX655" s="32">
        <f t="shared" si="163"/>
        <v>0</v>
      </c>
      <c r="BY655" s="32">
        <f t="shared" si="164"/>
        <v>0</v>
      </c>
      <c r="BZ655" s="32">
        <f t="shared" si="165"/>
        <v>0</v>
      </c>
      <c r="CA655" s="32">
        <f t="shared" si="166"/>
        <v>0</v>
      </c>
      <c r="CB655" s="32">
        <f t="shared" si="167"/>
        <v>0</v>
      </c>
      <c r="CC655" s="32">
        <f t="shared" si="168"/>
        <v>0</v>
      </c>
      <c r="CD655" s="32">
        <f t="shared" si="169"/>
        <v>0</v>
      </c>
      <c r="CE655" s="32">
        <f t="shared" si="170"/>
        <v>0</v>
      </c>
      <c r="CF655" s="32">
        <f t="shared" si="171"/>
        <v>0</v>
      </c>
      <c r="CG655" s="32">
        <f t="shared" si="172"/>
        <v>0</v>
      </c>
      <c r="CH655" s="32">
        <f t="shared" si="173"/>
        <v>0</v>
      </c>
      <c r="CI655" s="32">
        <f t="shared" si="174"/>
        <v>0</v>
      </c>
      <c r="CJ655" s="32">
        <f t="shared" si="175"/>
        <v>0</v>
      </c>
    </row>
    <row r="656" spans="73:88">
      <c r="BU656" s="32">
        <f t="shared" si="160"/>
        <v>0</v>
      </c>
      <c r="BV656" s="32">
        <f t="shared" si="161"/>
        <v>0</v>
      </c>
      <c r="BW656" s="32">
        <f t="shared" si="162"/>
        <v>0</v>
      </c>
      <c r="BX656" s="32">
        <f t="shared" si="163"/>
        <v>0</v>
      </c>
      <c r="BY656" s="32">
        <f t="shared" si="164"/>
        <v>0</v>
      </c>
      <c r="BZ656" s="32">
        <f t="shared" si="165"/>
        <v>0</v>
      </c>
      <c r="CA656" s="32">
        <f t="shared" si="166"/>
        <v>0</v>
      </c>
      <c r="CB656" s="32">
        <f t="shared" si="167"/>
        <v>0</v>
      </c>
      <c r="CC656" s="32">
        <f t="shared" si="168"/>
        <v>0</v>
      </c>
      <c r="CD656" s="32">
        <f t="shared" si="169"/>
        <v>0</v>
      </c>
      <c r="CE656" s="32">
        <f t="shared" si="170"/>
        <v>0</v>
      </c>
      <c r="CF656" s="32">
        <f t="shared" si="171"/>
        <v>0</v>
      </c>
      <c r="CG656" s="32">
        <f t="shared" si="172"/>
        <v>0</v>
      </c>
      <c r="CH656" s="32">
        <f t="shared" si="173"/>
        <v>0</v>
      </c>
      <c r="CI656" s="32">
        <f t="shared" si="174"/>
        <v>0</v>
      </c>
      <c r="CJ656" s="32">
        <f t="shared" si="175"/>
        <v>0</v>
      </c>
    </row>
    <row r="657" spans="73:88">
      <c r="BU657" s="32">
        <f t="shared" si="160"/>
        <v>0</v>
      </c>
      <c r="BV657" s="32">
        <f t="shared" si="161"/>
        <v>0</v>
      </c>
      <c r="BW657" s="32">
        <f t="shared" si="162"/>
        <v>0</v>
      </c>
      <c r="BX657" s="32">
        <f t="shared" si="163"/>
        <v>0</v>
      </c>
      <c r="BY657" s="32">
        <f t="shared" si="164"/>
        <v>0</v>
      </c>
      <c r="BZ657" s="32">
        <f t="shared" si="165"/>
        <v>0</v>
      </c>
      <c r="CA657" s="32">
        <f t="shared" si="166"/>
        <v>0</v>
      </c>
      <c r="CB657" s="32">
        <f t="shared" si="167"/>
        <v>0</v>
      </c>
      <c r="CC657" s="32">
        <f t="shared" si="168"/>
        <v>0</v>
      </c>
      <c r="CD657" s="32">
        <f t="shared" si="169"/>
        <v>0</v>
      </c>
      <c r="CE657" s="32">
        <f t="shared" si="170"/>
        <v>0</v>
      </c>
      <c r="CF657" s="32">
        <f t="shared" si="171"/>
        <v>0</v>
      </c>
      <c r="CG657" s="32">
        <f t="shared" si="172"/>
        <v>0</v>
      </c>
      <c r="CH657" s="32">
        <f t="shared" si="173"/>
        <v>0</v>
      </c>
      <c r="CI657" s="32">
        <f t="shared" si="174"/>
        <v>0</v>
      </c>
      <c r="CJ657" s="32">
        <f t="shared" si="175"/>
        <v>0</v>
      </c>
    </row>
    <row r="658" spans="73:88">
      <c r="BU658" s="32">
        <f t="shared" si="160"/>
        <v>0</v>
      </c>
      <c r="BV658" s="32">
        <f t="shared" si="161"/>
        <v>0</v>
      </c>
      <c r="BW658" s="32">
        <f t="shared" si="162"/>
        <v>0</v>
      </c>
      <c r="BX658" s="32">
        <f t="shared" si="163"/>
        <v>0</v>
      </c>
      <c r="BY658" s="32">
        <f t="shared" si="164"/>
        <v>0</v>
      </c>
      <c r="BZ658" s="32">
        <f t="shared" si="165"/>
        <v>0</v>
      </c>
      <c r="CA658" s="32">
        <f t="shared" si="166"/>
        <v>0</v>
      </c>
      <c r="CB658" s="32">
        <f t="shared" si="167"/>
        <v>0</v>
      </c>
      <c r="CC658" s="32">
        <f t="shared" si="168"/>
        <v>0</v>
      </c>
      <c r="CD658" s="32">
        <f t="shared" si="169"/>
        <v>0</v>
      </c>
      <c r="CE658" s="32">
        <f t="shared" si="170"/>
        <v>0</v>
      </c>
      <c r="CF658" s="32">
        <f t="shared" si="171"/>
        <v>0</v>
      </c>
      <c r="CG658" s="32">
        <f t="shared" si="172"/>
        <v>0</v>
      </c>
      <c r="CH658" s="32">
        <f t="shared" si="173"/>
        <v>0</v>
      </c>
      <c r="CI658" s="32">
        <f t="shared" si="174"/>
        <v>0</v>
      </c>
      <c r="CJ658" s="32">
        <f t="shared" si="175"/>
        <v>0</v>
      </c>
    </row>
    <row r="659" spans="73:88">
      <c r="BU659" s="32">
        <f t="shared" si="160"/>
        <v>0</v>
      </c>
      <c r="BV659" s="32">
        <f t="shared" si="161"/>
        <v>0</v>
      </c>
      <c r="BW659" s="32">
        <f t="shared" si="162"/>
        <v>0</v>
      </c>
      <c r="BX659" s="32">
        <f t="shared" si="163"/>
        <v>0</v>
      </c>
      <c r="BY659" s="32">
        <f t="shared" si="164"/>
        <v>0</v>
      </c>
      <c r="BZ659" s="32">
        <f t="shared" si="165"/>
        <v>0</v>
      </c>
      <c r="CA659" s="32">
        <f t="shared" si="166"/>
        <v>0</v>
      </c>
      <c r="CB659" s="32">
        <f t="shared" si="167"/>
        <v>0</v>
      </c>
      <c r="CC659" s="32">
        <f t="shared" si="168"/>
        <v>0</v>
      </c>
      <c r="CD659" s="32">
        <f t="shared" si="169"/>
        <v>0</v>
      </c>
      <c r="CE659" s="32">
        <f t="shared" si="170"/>
        <v>0</v>
      </c>
      <c r="CF659" s="32">
        <f t="shared" si="171"/>
        <v>0</v>
      </c>
      <c r="CG659" s="32">
        <f t="shared" si="172"/>
        <v>0</v>
      </c>
      <c r="CH659" s="32">
        <f t="shared" si="173"/>
        <v>0</v>
      </c>
      <c r="CI659" s="32">
        <f t="shared" si="174"/>
        <v>0</v>
      </c>
      <c r="CJ659" s="32">
        <f t="shared" si="175"/>
        <v>0</v>
      </c>
    </row>
    <row r="660" spans="73:88">
      <c r="BU660" s="32">
        <f t="shared" si="160"/>
        <v>0</v>
      </c>
      <c r="BV660" s="32">
        <f t="shared" si="161"/>
        <v>0</v>
      </c>
      <c r="BW660" s="32">
        <f t="shared" si="162"/>
        <v>0</v>
      </c>
      <c r="BX660" s="32">
        <f t="shared" si="163"/>
        <v>0</v>
      </c>
      <c r="BY660" s="32">
        <f t="shared" si="164"/>
        <v>0</v>
      </c>
      <c r="BZ660" s="32">
        <f t="shared" si="165"/>
        <v>0</v>
      </c>
      <c r="CA660" s="32">
        <f t="shared" si="166"/>
        <v>0</v>
      </c>
      <c r="CB660" s="32">
        <f t="shared" si="167"/>
        <v>0</v>
      </c>
      <c r="CC660" s="32">
        <f t="shared" si="168"/>
        <v>0</v>
      </c>
      <c r="CD660" s="32">
        <f t="shared" si="169"/>
        <v>0</v>
      </c>
      <c r="CE660" s="32">
        <f t="shared" si="170"/>
        <v>0</v>
      </c>
      <c r="CF660" s="32">
        <f t="shared" si="171"/>
        <v>0</v>
      </c>
      <c r="CG660" s="32">
        <f t="shared" si="172"/>
        <v>0</v>
      </c>
      <c r="CH660" s="32">
        <f t="shared" si="173"/>
        <v>0</v>
      </c>
      <c r="CI660" s="32">
        <f t="shared" si="174"/>
        <v>0</v>
      </c>
      <c r="CJ660" s="32">
        <f t="shared" si="175"/>
        <v>0</v>
      </c>
    </row>
    <row r="661" spans="73:88">
      <c r="BU661" s="32">
        <f t="shared" si="160"/>
        <v>0</v>
      </c>
      <c r="BV661" s="32">
        <f t="shared" si="161"/>
        <v>0</v>
      </c>
      <c r="BW661" s="32">
        <f t="shared" si="162"/>
        <v>0</v>
      </c>
      <c r="BX661" s="32">
        <f t="shared" si="163"/>
        <v>0</v>
      </c>
      <c r="BY661" s="32">
        <f t="shared" si="164"/>
        <v>0</v>
      </c>
      <c r="BZ661" s="32">
        <f t="shared" si="165"/>
        <v>0</v>
      </c>
      <c r="CA661" s="32">
        <f t="shared" si="166"/>
        <v>0</v>
      </c>
      <c r="CB661" s="32">
        <f t="shared" si="167"/>
        <v>0</v>
      </c>
      <c r="CC661" s="32">
        <f t="shared" si="168"/>
        <v>0</v>
      </c>
      <c r="CD661" s="32">
        <f t="shared" si="169"/>
        <v>0</v>
      </c>
      <c r="CE661" s="32">
        <f t="shared" si="170"/>
        <v>0</v>
      </c>
      <c r="CF661" s="32">
        <f t="shared" si="171"/>
        <v>0</v>
      </c>
      <c r="CG661" s="32">
        <f t="shared" si="172"/>
        <v>0</v>
      </c>
      <c r="CH661" s="32">
        <f t="shared" si="173"/>
        <v>0</v>
      </c>
      <c r="CI661" s="32">
        <f t="shared" si="174"/>
        <v>0</v>
      </c>
      <c r="CJ661" s="32">
        <f t="shared" si="175"/>
        <v>0</v>
      </c>
    </row>
    <row r="662" spans="73:88">
      <c r="BU662" s="32">
        <f t="shared" si="160"/>
        <v>0</v>
      </c>
      <c r="BV662" s="32">
        <f t="shared" si="161"/>
        <v>0</v>
      </c>
      <c r="BW662" s="32">
        <f t="shared" si="162"/>
        <v>0</v>
      </c>
      <c r="BX662" s="32">
        <f t="shared" si="163"/>
        <v>0</v>
      </c>
      <c r="BY662" s="32">
        <f t="shared" si="164"/>
        <v>0</v>
      </c>
      <c r="BZ662" s="32">
        <f t="shared" si="165"/>
        <v>0</v>
      </c>
      <c r="CA662" s="32">
        <f t="shared" si="166"/>
        <v>0</v>
      </c>
      <c r="CB662" s="32">
        <f t="shared" si="167"/>
        <v>0</v>
      </c>
      <c r="CC662" s="32">
        <f t="shared" si="168"/>
        <v>0</v>
      </c>
      <c r="CD662" s="32">
        <f t="shared" si="169"/>
        <v>0</v>
      </c>
      <c r="CE662" s="32">
        <f t="shared" si="170"/>
        <v>0</v>
      </c>
      <c r="CF662" s="32">
        <f t="shared" si="171"/>
        <v>0</v>
      </c>
      <c r="CG662" s="32">
        <f t="shared" si="172"/>
        <v>0</v>
      </c>
      <c r="CH662" s="32">
        <f t="shared" si="173"/>
        <v>0</v>
      </c>
      <c r="CI662" s="32">
        <f t="shared" si="174"/>
        <v>0</v>
      </c>
      <c r="CJ662" s="32">
        <f t="shared" si="175"/>
        <v>0</v>
      </c>
    </row>
    <row r="663" spans="73:88">
      <c r="BU663" s="32">
        <f t="shared" si="160"/>
        <v>0</v>
      </c>
      <c r="BV663" s="32">
        <f t="shared" si="161"/>
        <v>0</v>
      </c>
      <c r="BW663" s="32">
        <f t="shared" si="162"/>
        <v>0</v>
      </c>
      <c r="BX663" s="32">
        <f t="shared" si="163"/>
        <v>0</v>
      </c>
      <c r="BY663" s="32">
        <f t="shared" si="164"/>
        <v>0</v>
      </c>
      <c r="BZ663" s="32">
        <f t="shared" si="165"/>
        <v>0</v>
      </c>
      <c r="CA663" s="32">
        <f t="shared" si="166"/>
        <v>0</v>
      </c>
      <c r="CB663" s="32">
        <f t="shared" si="167"/>
        <v>0</v>
      </c>
      <c r="CC663" s="32">
        <f t="shared" si="168"/>
        <v>0</v>
      </c>
      <c r="CD663" s="32">
        <f t="shared" si="169"/>
        <v>0</v>
      </c>
      <c r="CE663" s="32">
        <f t="shared" si="170"/>
        <v>0</v>
      </c>
      <c r="CF663" s="32">
        <f t="shared" si="171"/>
        <v>0</v>
      </c>
      <c r="CG663" s="32">
        <f t="shared" si="172"/>
        <v>0</v>
      </c>
      <c r="CH663" s="32">
        <f t="shared" si="173"/>
        <v>0</v>
      </c>
      <c r="CI663" s="32">
        <f t="shared" si="174"/>
        <v>0</v>
      </c>
      <c r="CJ663" s="32">
        <f t="shared" si="175"/>
        <v>0</v>
      </c>
    </row>
    <row r="664" spans="73:88">
      <c r="BU664" s="32">
        <f t="shared" si="160"/>
        <v>0</v>
      </c>
      <c r="BV664" s="32">
        <f t="shared" si="161"/>
        <v>0</v>
      </c>
      <c r="BW664" s="32">
        <f t="shared" si="162"/>
        <v>0</v>
      </c>
      <c r="BX664" s="32">
        <f t="shared" si="163"/>
        <v>0</v>
      </c>
      <c r="BY664" s="32">
        <f t="shared" si="164"/>
        <v>0</v>
      </c>
      <c r="BZ664" s="32">
        <f t="shared" si="165"/>
        <v>0</v>
      </c>
      <c r="CA664" s="32">
        <f t="shared" si="166"/>
        <v>0</v>
      </c>
      <c r="CB664" s="32">
        <f t="shared" si="167"/>
        <v>0</v>
      </c>
      <c r="CC664" s="32">
        <f t="shared" si="168"/>
        <v>0</v>
      </c>
      <c r="CD664" s="32">
        <f t="shared" si="169"/>
        <v>0</v>
      </c>
      <c r="CE664" s="32">
        <f t="shared" si="170"/>
        <v>0</v>
      </c>
      <c r="CF664" s="32">
        <f t="shared" si="171"/>
        <v>0</v>
      </c>
      <c r="CG664" s="32">
        <f t="shared" si="172"/>
        <v>0</v>
      </c>
      <c r="CH664" s="32">
        <f t="shared" si="173"/>
        <v>0</v>
      </c>
      <c r="CI664" s="32">
        <f t="shared" si="174"/>
        <v>0</v>
      </c>
      <c r="CJ664" s="32">
        <f t="shared" si="175"/>
        <v>0</v>
      </c>
    </row>
    <row r="665" spans="73:88">
      <c r="BU665" s="32">
        <f t="shared" si="160"/>
        <v>0</v>
      </c>
      <c r="BV665" s="32">
        <f t="shared" si="161"/>
        <v>0</v>
      </c>
      <c r="BW665" s="32">
        <f t="shared" si="162"/>
        <v>0</v>
      </c>
      <c r="BX665" s="32">
        <f t="shared" si="163"/>
        <v>0</v>
      </c>
      <c r="BY665" s="32">
        <f t="shared" si="164"/>
        <v>0</v>
      </c>
      <c r="BZ665" s="32">
        <f t="shared" si="165"/>
        <v>0</v>
      </c>
      <c r="CA665" s="32">
        <f t="shared" si="166"/>
        <v>0</v>
      </c>
      <c r="CB665" s="32">
        <f t="shared" si="167"/>
        <v>0</v>
      </c>
      <c r="CC665" s="32">
        <f t="shared" si="168"/>
        <v>0</v>
      </c>
      <c r="CD665" s="32">
        <f t="shared" si="169"/>
        <v>0</v>
      </c>
      <c r="CE665" s="32">
        <f t="shared" si="170"/>
        <v>0</v>
      </c>
      <c r="CF665" s="32">
        <f t="shared" si="171"/>
        <v>0</v>
      </c>
      <c r="CG665" s="32">
        <f t="shared" si="172"/>
        <v>0</v>
      </c>
      <c r="CH665" s="32">
        <f t="shared" si="173"/>
        <v>0</v>
      </c>
      <c r="CI665" s="32">
        <f t="shared" si="174"/>
        <v>0</v>
      </c>
      <c r="CJ665" s="32">
        <f t="shared" si="175"/>
        <v>0</v>
      </c>
    </row>
    <row r="666" spans="73:88">
      <c r="BU666" s="32">
        <f t="shared" si="160"/>
        <v>0</v>
      </c>
      <c r="BV666" s="32">
        <f t="shared" si="161"/>
        <v>0</v>
      </c>
      <c r="BW666" s="32">
        <f t="shared" si="162"/>
        <v>0</v>
      </c>
      <c r="BX666" s="32">
        <f t="shared" si="163"/>
        <v>0</v>
      </c>
      <c r="BY666" s="32">
        <f t="shared" si="164"/>
        <v>0</v>
      </c>
      <c r="BZ666" s="32">
        <f t="shared" si="165"/>
        <v>0</v>
      </c>
      <c r="CA666" s="32">
        <f t="shared" si="166"/>
        <v>0</v>
      </c>
      <c r="CB666" s="32">
        <f t="shared" si="167"/>
        <v>0</v>
      </c>
      <c r="CC666" s="32">
        <f t="shared" si="168"/>
        <v>0</v>
      </c>
      <c r="CD666" s="32">
        <f t="shared" si="169"/>
        <v>0</v>
      </c>
      <c r="CE666" s="32">
        <f t="shared" si="170"/>
        <v>0</v>
      </c>
      <c r="CF666" s="32">
        <f t="shared" si="171"/>
        <v>0</v>
      </c>
      <c r="CG666" s="32">
        <f t="shared" si="172"/>
        <v>0</v>
      </c>
      <c r="CH666" s="32">
        <f t="shared" si="173"/>
        <v>0</v>
      </c>
      <c r="CI666" s="32">
        <f t="shared" si="174"/>
        <v>0</v>
      </c>
      <c r="CJ666" s="32">
        <f t="shared" si="175"/>
        <v>0</v>
      </c>
    </row>
    <row r="667" spans="73:88">
      <c r="BU667" s="32">
        <f t="shared" si="160"/>
        <v>0</v>
      </c>
      <c r="BV667" s="32">
        <f t="shared" si="161"/>
        <v>0</v>
      </c>
      <c r="BW667" s="32">
        <f t="shared" si="162"/>
        <v>0</v>
      </c>
      <c r="BX667" s="32">
        <f t="shared" si="163"/>
        <v>0</v>
      </c>
      <c r="BY667" s="32">
        <f t="shared" si="164"/>
        <v>0</v>
      </c>
      <c r="BZ667" s="32">
        <f t="shared" si="165"/>
        <v>0</v>
      </c>
      <c r="CA667" s="32">
        <f t="shared" si="166"/>
        <v>0</v>
      </c>
      <c r="CB667" s="32">
        <f t="shared" si="167"/>
        <v>0</v>
      </c>
      <c r="CC667" s="32">
        <f t="shared" si="168"/>
        <v>0</v>
      </c>
      <c r="CD667" s="32">
        <f t="shared" si="169"/>
        <v>0</v>
      </c>
      <c r="CE667" s="32">
        <f t="shared" si="170"/>
        <v>0</v>
      </c>
      <c r="CF667" s="32">
        <f t="shared" si="171"/>
        <v>0</v>
      </c>
      <c r="CG667" s="32">
        <f t="shared" si="172"/>
        <v>0</v>
      </c>
      <c r="CH667" s="32">
        <f t="shared" si="173"/>
        <v>0</v>
      </c>
      <c r="CI667" s="32">
        <f t="shared" si="174"/>
        <v>0</v>
      </c>
      <c r="CJ667" s="32">
        <f t="shared" si="175"/>
        <v>0</v>
      </c>
    </row>
    <row r="668" spans="73:88">
      <c r="BU668" s="32">
        <f t="shared" si="160"/>
        <v>0</v>
      </c>
      <c r="BV668" s="32">
        <f t="shared" si="161"/>
        <v>0</v>
      </c>
      <c r="BW668" s="32">
        <f t="shared" si="162"/>
        <v>0</v>
      </c>
      <c r="BX668" s="32">
        <f t="shared" si="163"/>
        <v>0</v>
      </c>
      <c r="BY668" s="32">
        <f t="shared" si="164"/>
        <v>0</v>
      </c>
      <c r="BZ668" s="32">
        <f t="shared" si="165"/>
        <v>0</v>
      </c>
      <c r="CA668" s="32">
        <f t="shared" si="166"/>
        <v>0</v>
      </c>
      <c r="CB668" s="32">
        <f t="shared" si="167"/>
        <v>0</v>
      </c>
      <c r="CC668" s="32">
        <f t="shared" si="168"/>
        <v>0</v>
      </c>
      <c r="CD668" s="32">
        <f t="shared" si="169"/>
        <v>0</v>
      </c>
      <c r="CE668" s="32">
        <f t="shared" si="170"/>
        <v>0</v>
      </c>
      <c r="CF668" s="32">
        <f t="shared" si="171"/>
        <v>0</v>
      </c>
      <c r="CG668" s="32">
        <f t="shared" si="172"/>
        <v>0</v>
      </c>
      <c r="CH668" s="32">
        <f t="shared" si="173"/>
        <v>0</v>
      </c>
      <c r="CI668" s="32">
        <f t="shared" si="174"/>
        <v>0</v>
      </c>
      <c r="CJ668" s="32">
        <f t="shared" si="175"/>
        <v>0</v>
      </c>
    </row>
    <row r="669" spans="73:88">
      <c r="BU669" s="32">
        <f t="shared" si="160"/>
        <v>0</v>
      </c>
      <c r="BV669" s="32">
        <f t="shared" si="161"/>
        <v>0</v>
      </c>
      <c r="BW669" s="32">
        <f t="shared" si="162"/>
        <v>0</v>
      </c>
      <c r="BX669" s="32">
        <f t="shared" si="163"/>
        <v>0</v>
      </c>
      <c r="BY669" s="32">
        <f t="shared" si="164"/>
        <v>0</v>
      </c>
      <c r="BZ669" s="32">
        <f t="shared" si="165"/>
        <v>0</v>
      </c>
      <c r="CA669" s="32">
        <f t="shared" si="166"/>
        <v>0</v>
      </c>
      <c r="CB669" s="32">
        <f t="shared" si="167"/>
        <v>0</v>
      </c>
      <c r="CC669" s="32">
        <f t="shared" si="168"/>
        <v>0</v>
      </c>
      <c r="CD669" s="32">
        <f t="shared" si="169"/>
        <v>0</v>
      </c>
      <c r="CE669" s="32">
        <f t="shared" si="170"/>
        <v>0</v>
      </c>
      <c r="CF669" s="32">
        <f t="shared" si="171"/>
        <v>0</v>
      </c>
      <c r="CG669" s="32">
        <f t="shared" si="172"/>
        <v>0</v>
      </c>
      <c r="CH669" s="32">
        <f t="shared" si="173"/>
        <v>0</v>
      </c>
      <c r="CI669" s="32">
        <f t="shared" si="174"/>
        <v>0</v>
      </c>
      <c r="CJ669" s="32">
        <f t="shared" si="175"/>
        <v>0</v>
      </c>
    </row>
    <row r="670" spans="73:88">
      <c r="BU670" s="32">
        <f t="shared" si="160"/>
        <v>0</v>
      </c>
      <c r="BV670" s="32">
        <f t="shared" si="161"/>
        <v>0</v>
      </c>
      <c r="BW670" s="32">
        <f t="shared" si="162"/>
        <v>0</v>
      </c>
      <c r="BX670" s="32">
        <f t="shared" si="163"/>
        <v>0</v>
      </c>
      <c r="BY670" s="32">
        <f t="shared" si="164"/>
        <v>0</v>
      </c>
      <c r="BZ670" s="32">
        <f t="shared" si="165"/>
        <v>0</v>
      </c>
      <c r="CA670" s="32">
        <f t="shared" si="166"/>
        <v>0</v>
      </c>
      <c r="CB670" s="32">
        <f t="shared" si="167"/>
        <v>0</v>
      </c>
      <c r="CC670" s="32">
        <f t="shared" si="168"/>
        <v>0</v>
      </c>
      <c r="CD670" s="32">
        <f t="shared" si="169"/>
        <v>0</v>
      </c>
      <c r="CE670" s="32">
        <f t="shared" si="170"/>
        <v>0</v>
      </c>
      <c r="CF670" s="32">
        <f t="shared" si="171"/>
        <v>0</v>
      </c>
      <c r="CG670" s="32">
        <f t="shared" si="172"/>
        <v>0</v>
      </c>
      <c r="CH670" s="32">
        <f t="shared" si="173"/>
        <v>0</v>
      </c>
      <c r="CI670" s="32">
        <f t="shared" si="174"/>
        <v>0</v>
      </c>
      <c r="CJ670" s="32">
        <f t="shared" si="175"/>
        <v>0</v>
      </c>
    </row>
    <row r="671" spans="73:88">
      <c r="BU671" s="32">
        <f t="shared" si="160"/>
        <v>0</v>
      </c>
      <c r="BV671" s="32">
        <f t="shared" si="161"/>
        <v>0</v>
      </c>
      <c r="BW671" s="32">
        <f t="shared" si="162"/>
        <v>0</v>
      </c>
      <c r="BX671" s="32">
        <f t="shared" si="163"/>
        <v>0</v>
      </c>
      <c r="BY671" s="32">
        <f t="shared" si="164"/>
        <v>0</v>
      </c>
      <c r="BZ671" s="32">
        <f t="shared" si="165"/>
        <v>0</v>
      </c>
      <c r="CA671" s="32">
        <f t="shared" si="166"/>
        <v>0</v>
      </c>
      <c r="CB671" s="32">
        <f t="shared" si="167"/>
        <v>0</v>
      </c>
      <c r="CC671" s="32">
        <f t="shared" si="168"/>
        <v>0</v>
      </c>
      <c r="CD671" s="32">
        <f t="shared" si="169"/>
        <v>0</v>
      </c>
      <c r="CE671" s="32">
        <f t="shared" si="170"/>
        <v>0</v>
      </c>
      <c r="CF671" s="32">
        <f t="shared" si="171"/>
        <v>0</v>
      </c>
      <c r="CG671" s="32">
        <f t="shared" si="172"/>
        <v>0</v>
      </c>
      <c r="CH671" s="32">
        <f t="shared" si="173"/>
        <v>0</v>
      </c>
      <c r="CI671" s="32">
        <f t="shared" si="174"/>
        <v>0</v>
      </c>
      <c r="CJ671" s="32">
        <f t="shared" si="175"/>
        <v>0</v>
      </c>
    </row>
    <row r="672" spans="73:88">
      <c r="BU672" s="32">
        <f t="shared" si="160"/>
        <v>0</v>
      </c>
      <c r="BV672" s="32">
        <f t="shared" si="161"/>
        <v>0</v>
      </c>
      <c r="BW672" s="32">
        <f t="shared" si="162"/>
        <v>0</v>
      </c>
      <c r="BX672" s="32">
        <f t="shared" si="163"/>
        <v>0</v>
      </c>
      <c r="BY672" s="32">
        <f t="shared" si="164"/>
        <v>0</v>
      </c>
      <c r="BZ672" s="32">
        <f t="shared" si="165"/>
        <v>0</v>
      </c>
      <c r="CA672" s="32">
        <f t="shared" si="166"/>
        <v>0</v>
      </c>
      <c r="CB672" s="32">
        <f t="shared" si="167"/>
        <v>0</v>
      </c>
      <c r="CC672" s="32">
        <f t="shared" si="168"/>
        <v>0</v>
      </c>
      <c r="CD672" s="32">
        <f t="shared" si="169"/>
        <v>0</v>
      </c>
      <c r="CE672" s="32">
        <f t="shared" si="170"/>
        <v>0</v>
      </c>
      <c r="CF672" s="32">
        <f t="shared" si="171"/>
        <v>0</v>
      </c>
      <c r="CG672" s="32">
        <f t="shared" si="172"/>
        <v>0</v>
      </c>
      <c r="CH672" s="32">
        <f t="shared" si="173"/>
        <v>0</v>
      </c>
      <c r="CI672" s="32">
        <f t="shared" si="174"/>
        <v>0</v>
      </c>
      <c r="CJ672" s="32">
        <f t="shared" si="175"/>
        <v>0</v>
      </c>
    </row>
    <row r="673" spans="73:88">
      <c r="BU673" s="32">
        <f t="shared" si="160"/>
        <v>0</v>
      </c>
      <c r="BV673" s="32">
        <f t="shared" si="161"/>
        <v>0</v>
      </c>
      <c r="BW673" s="32">
        <f t="shared" si="162"/>
        <v>0</v>
      </c>
      <c r="BX673" s="32">
        <f t="shared" si="163"/>
        <v>0</v>
      </c>
      <c r="BY673" s="32">
        <f t="shared" si="164"/>
        <v>0</v>
      </c>
      <c r="BZ673" s="32">
        <f t="shared" si="165"/>
        <v>0</v>
      </c>
      <c r="CA673" s="32">
        <f t="shared" si="166"/>
        <v>0</v>
      </c>
      <c r="CB673" s="32">
        <f t="shared" si="167"/>
        <v>0</v>
      </c>
      <c r="CC673" s="32">
        <f t="shared" si="168"/>
        <v>0</v>
      </c>
      <c r="CD673" s="32">
        <f t="shared" si="169"/>
        <v>0</v>
      </c>
      <c r="CE673" s="32">
        <f t="shared" si="170"/>
        <v>0</v>
      </c>
      <c r="CF673" s="32">
        <f t="shared" si="171"/>
        <v>0</v>
      </c>
      <c r="CG673" s="32">
        <f t="shared" si="172"/>
        <v>0</v>
      </c>
      <c r="CH673" s="32">
        <f t="shared" si="173"/>
        <v>0</v>
      </c>
      <c r="CI673" s="32">
        <f t="shared" si="174"/>
        <v>0</v>
      </c>
      <c r="CJ673" s="32">
        <f t="shared" si="175"/>
        <v>0</v>
      </c>
    </row>
    <row r="674" spans="73:88">
      <c r="BU674" s="32">
        <f t="shared" si="160"/>
        <v>0</v>
      </c>
      <c r="BV674" s="32">
        <f t="shared" si="161"/>
        <v>0</v>
      </c>
      <c r="BW674" s="32">
        <f t="shared" si="162"/>
        <v>0</v>
      </c>
      <c r="BX674" s="32">
        <f t="shared" si="163"/>
        <v>0</v>
      </c>
      <c r="BY674" s="32">
        <f t="shared" si="164"/>
        <v>0</v>
      </c>
      <c r="BZ674" s="32">
        <f t="shared" si="165"/>
        <v>0</v>
      </c>
      <c r="CA674" s="32">
        <f t="shared" si="166"/>
        <v>0</v>
      </c>
      <c r="CB674" s="32">
        <f t="shared" si="167"/>
        <v>0</v>
      </c>
      <c r="CC674" s="32">
        <f t="shared" si="168"/>
        <v>0</v>
      </c>
      <c r="CD674" s="32">
        <f t="shared" si="169"/>
        <v>0</v>
      </c>
      <c r="CE674" s="32">
        <f t="shared" si="170"/>
        <v>0</v>
      </c>
      <c r="CF674" s="32">
        <f t="shared" si="171"/>
        <v>0</v>
      </c>
      <c r="CG674" s="32">
        <f t="shared" si="172"/>
        <v>0</v>
      </c>
      <c r="CH674" s="32">
        <f t="shared" si="173"/>
        <v>0</v>
      </c>
      <c r="CI674" s="32">
        <f t="shared" si="174"/>
        <v>0</v>
      </c>
      <c r="CJ674" s="32">
        <f t="shared" si="175"/>
        <v>0</v>
      </c>
    </row>
    <row r="675" spans="73:88">
      <c r="BU675" s="32">
        <f t="shared" si="160"/>
        <v>0</v>
      </c>
      <c r="BV675" s="32">
        <f t="shared" si="161"/>
        <v>0</v>
      </c>
      <c r="BW675" s="32">
        <f t="shared" si="162"/>
        <v>0</v>
      </c>
      <c r="BX675" s="32">
        <f t="shared" si="163"/>
        <v>0</v>
      </c>
      <c r="BY675" s="32">
        <f t="shared" si="164"/>
        <v>0</v>
      </c>
      <c r="BZ675" s="32">
        <f t="shared" si="165"/>
        <v>0</v>
      </c>
      <c r="CA675" s="32">
        <f t="shared" si="166"/>
        <v>0</v>
      </c>
      <c r="CB675" s="32">
        <f t="shared" si="167"/>
        <v>0</v>
      </c>
      <c r="CC675" s="32">
        <f t="shared" si="168"/>
        <v>0</v>
      </c>
      <c r="CD675" s="32">
        <f t="shared" si="169"/>
        <v>0</v>
      </c>
      <c r="CE675" s="32">
        <f t="shared" si="170"/>
        <v>0</v>
      </c>
      <c r="CF675" s="32">
        <f t="shared" si="171"/>
        <v>0</v>
      </c>
      <c r="CG675" s="32">
        <f t="shared" si="172"/>
        <v>0</v>
      </c>
      <c r="CH675" s="32">
        <f t="shared" si="173"/>
        <v>0</v>
      </c>
      <c r="CI675" s="32">
        <f t="shared" si="174"/>
        <v>0</v>
      </c>
      <c r="CJ675" s="32">
        <f t="shared" si="175"/>
        <v>0</v>
      </c>
    </row>
    <row r="676" spans="73:88">
      <c r="BU676" s="32">
        <f t="shared" si="160"/>
        <v>0</v>
      </c>
      <c r="BV676" s="32">
        <f t="shared" si="161"/>
        <v>0</v>
      </c>
      <c r="BW676" s="32">
        <f t="shared" si="162"/>
        <v>0</v>
      </c>
      <c r="BX676" s="32">
        <f t="shared" si="163"/>
        <v>0</v>
      </c>
      <c r="BY676" s="32">
        <f t="shared" si="164"/>
        <v>0</v>
      </c>
      <c r="BZ676" s="32">
        <f t="shared" si="165"/>
        <v>0</v>
      </c>
      <c r="CA676" s="32">
        <f t="shared" si="166"/>
        <v>0</v>
      </c>
      <c r="CB676" s="32">
        <f t="shared" si="167"/>
        <v>0</v>
      </c>
      <c r="CC676" s="32">
        <f t="shared" si="168"/>
        <v>0</v>
      </c>
      <c r="CD676" s="32">
        <f t="shared" si="169"/>
        <v>0</v>
      </c>
      <c r="CE676" s="32">
        <f t="shared" si="170"/>
        <v>0</v>
      </c>
      <c r="CF676" s="32">
        <f t="shared" si="171"/>
        <v>0</v>
      </c>
      <c r="CG676" s="32">
        <f t="shared" si="172"/>
        <v>0</v>
      </c>
      <c r="CH676" s="32">
        <f t="shared" si="173"/>
        <v>0</v>
      </c>
      <c r="CI676" s="32">
        <f t="shared" si="174"/>
        <v>0</v>
      </c>
      <c r="CJ676" s="32">
        <f t="shared" si="175"/>
        <v>0</v>
      </c>
    </row>
    <row r="677" spans="73:88">
      <c r="BU677" s="32">
        <f t="shared" si="160"/>
        <v>0</v>
      </c>
      <c r="BV677" s="32">
        <f t="shared" si="161"/>
        <v>0</v>
      </c>
      <c r="BW677" s="32">
        <f t="shared" si="162"/>
        <v>0</v>
      </c>
      <c r="BX677" s="32">
        <f t="shared" si="163"/>
        <v>0</v>
      </c>
      <c r="BY677" s="32">
        <f t="shared" si="164"/>
        <v>0</v>
      </c>
      <c r="BZ677" s="32">
        <f t="shared" si="165"/>
        <v>0</v>
      </c>
      <c r="CA677" s="32">
        <f t="shared" si="166"/>
        <v>0</v>
      </c>
      <c r="CB677" s="32">
        <f t="shared" si="167"/>
        <v>0</v>
      </c>
      <c r="CC677" s="32">
        <f t="shared" si="168"/>
        <v>0</v>
      </c>
      <c r="CD677" s="32">
        <f t="shared" si="169"/>
        <v>0</v>
      </c>
      <c r="CE677" s="32">
        <f t="shared" si="170"/>
        <v>0</v>
      </c>
      <c r="CF677" s="32">
        <f t="shared" si="171"/>
        <v>0</v>
      </c>
      <c r="CG677" s="32">
        <f t="shared" si="172"/>
        <v>0</v>
      </c>
      <c r="CH677" s="32">
        <f t="shared" si="173"/>
        <v>0</v>
      </c>
      <c r="CI677" s="32">
        <f t="shared" si="174"/>
        <v>0</v>
      </c>
      <c r="CJ677" s="32">
        <f t="shared" si="175"/>
        <v>0</v>
      </c>
    </row>
    <row r="678" spans="73:88">
      <c r="BU678" s="32">
        <f t="shared" si="160"/>
        <v>0</v>
      </c>
      <c r="BV678" s="32">
        <f t="shared" si="161"/>
        <v>0</v>
      </c>
      <c r="BW678" s="32">
        <f t="shared" si="162"/>
        <v>0</v>
      </c>
      <c r="BX678" s="32">
        <f t="shared" si="163"/>
        <v>0</v>
      </c>
      <c r="BY678" s="32">
        <f t="shared" si="164"/>
        <v>0</v>
      </c>
      <c r="BZ678" s="32">
        <f t="shared" si="165"/>
        <v>0</v>
      </c>
      <c r="CA678" s="32">
        <f t="shared" si="166"/>
        <v>0</v>
      </c>
      <c r="CB678" s="32">
        <f t="shared" si="167"/>
        <v>0</v>
      </c>
      <c r="CC678" s="32">
        <f t="shared" si="168"/>
        <v>0</v>
      </c>
      <c r="CD678" s="32">
        <f t="shared" si="169"/>
        <v>0</v>
      </c>
      <c r="CE678" s="32">
        <f t="shared" si="170"/>
        <v>0</v>
      </c>
      <c r="CF678" s="32">
        <f t="shared" si="171"/>
        <v>0</v>
      </c>
      <c r="CG678" s="32">
        <f t="shared" si="172"/>
        <v>0</v>
      </c>
      <c r="CH678" s="32">
        <f t="shared" si="173"/>
        <v>0</v>
      </c>
      <c r="CI678" s="32">
        <f t="shared" si="174"/>
        <v>0</v>
      </c>
      <c r="CJ678" s="32">
        <f t="shared" si="175"/>
        <v>0</v>
      </c>
    </row>
    <row r="679" spans="73:88">
      <c r="BU679" s="32">
        <f t="shared" si="160"/>
        <v>0</v>
      </c>
      <c r="BV679" s="32">
        <f t="shared" si="161"/>
        <v>0</v>
      </c>
      <c r="BW679" s="32">
        <f t="shared" si="162"/>
        <v>0</v>
      </c>
      <c r="BX679" s="32">
        <f t="shared" si="163"/>
        <v>0</v>
      </c>
      <c r="BY679" s="32">
        <f t="shared" si="164"/>
        <v>0</v>
      </c>
      <c r="BZ679" s="32">
        <f t="shared" si="165"/>
        <v>0</v>
      </c>
      <c r="CA679" s="32">
        <f t="shared" si="166"/>
        <v>0</v>
      </c>
      <c r="CB679" s="32">
        <f t="shared" si="167"/>
        <v>0</v>
      </c>
      <c r="CC679" s="32">
        <f t="shared" si="168"/>
        <v>0</v>
      </c>
      <c r="CD679" s="32">
        <f t="shared" si="169"/>
        <v>0</v>
      </c>
      <c r="CE679" s="32">
        <f t="shared" si="170"/>
        <v>0</v>
      </c>
      <c r="CF679" s="32">
        <f t="shared" si="171"/>
        <v>0</v>
      </c>
      <c r="CG679" s="32">
        <f t="shared" si="172"/>
        <v>0</v>
      </c>
      <c r="CH679" s="32">
        <f t="shared" si="173"/>
        <v>0</v>
      </c>
      <c r="CI679" s="32">
        <f t="shared" si="174"/>
        <v>0</v>
      </c>
      <c r="CJ679" s="32">
        <f t="shared" si="175"/>
        <v>0</v>
      </c>
    </row>
    <row r="680" spans="73:88">
      <c r="BU680" s="32">
        <f t="shared" si="160"/>
        <v>0</v>
      </c>
      <c r="BV680" s="32">
        <f t="shared" si="161"/>
        <v>0</v>
      </c>
      <c r="BW680" s="32">
        <f t="shared" si="162"/>
        <v>0</v>
      </c>
      <c r="BX680" s="32">
        <f t="shared" si="163"/>
        <v>0</v>
      </c>
      <c r="BY680" s="32">
        <f t="shared" si="164"/>
        <v>0</v>
      </c>
      <c r="BZ680" s="32">
        <f t="shared" si="165"/>
        <v>0</v>
      </c>
      <c r="CA680" s="32">
        <f t="shared" si="166"/>
        <v>0</v>
      </c>
      <c r="CB680" s="32">
        <f t="shared" si="167"/>
        <v>0</v>
      </c>
      <c r="CC680" s="32">
        <f t="shared" si="168"/>
        <v>0</v>
      </c>
      <c r="CD680" s="32">
        <f t="shared" si="169"/>
        <v>0</v>
      </c>
      <c r="CE680" s="32">
        <f t="shared" si="170"/>
        <v>0</v>
      </c>
      <c r="CF680" s="32">
        <f t="shared" si="171"/>
        <v>0</v>
      </c>
      <c r="CG680" s="32">
        <f t="shared" si="172"/>
        <v>0</v>
      </c>
      <c r="CH680" s="32">
        <f t="shared" si="173"/>
        <v>0</v>
      </c>
      <c r="CI680" s="32">
        <f t="shared" si="174"/>
        <v>0</v>
      </c>
      <c r="CJ680" s="32">
        <f t="shared" si="175"/>
        <v>0</v>
      </c>
    </row>
    <row r="681" spans="73:88">
      <c r="BU681" s="32">
        <f t="shared" si="160"/>
        <v>0</v>
      </c>
      <c r="BV681" s="32">
        <f t="shared" si="161"/>
        <v>0</v>
      </c>
      <c r="BW681" s="32">
        <f t="shared" si="162"/>
        <v>0</v>
      </c>
      <c r="BX681" s="32">
        <f t="shared" si="163"/>
        <v>0</v>
      </c>
      <c r="BY681" s="32">
        <f t="shared" si="164"/>
        <v>0</v>
      </c>
      <c r="BZ681" s="32">
        <f t="shared" si="165"/>
        <v>0</v>
      </c>
      <c r="CA681" s="32">
        <f t="shared" si="166"/>
        <v>0</v>
      </c>
      <c r="CB681" s="32">
        <f t="shared" si="167"/>
        <v>0</v>
      </c>
      <c r="CC681" s="32">
        <f t="shared" si="168"/>
        <v>0</v>
      </c>
      <c r="CD681" s="32">
        <f t="shared" si="169"/>
        <v>0</v>
      </c>
      <c r="CE681" s="32">
        <f t="shared" si="170"/>
        <v>0</v>
      </c>
      <c r="CF681" s="32">
        <f t="shared" si="171"/>
        <v>0</v>
      </c>
      <c r="CG681" s="32">
        <f t="shared" si="172"/>
        <v>0</v>
      </c>
      <c r="CH681" s="32">
        <f t="shared" si="173"/>
        <v>0</v>
      </c>
      <c r="CI681" s="32">
        <f t="shared" si="174"/>
        <v>0</v>
      </c>
      <c r="CJ681" s="32">
        <f t="shared" si="175"/>
        <v>0</v>
      </c>
    </row>
    <row r="682" spans="73:88">
      <c r="BU682" s="32">
        <f t="shared" si="160"/>
        <v>0</v>
      </c>
      <c r="BV682" s="32">
        <f t="shared" si="161"/>
        <v>0</v>
      </c>
      <c r="BW682" s="32">
        <f t="shared" si="162"/>
        <v>0</v>
      </c>
      <c r="BX682" s="32">
        <f t="shared" si="163"/>
        <v>0</v>
      </c>
      <c r="BY682" s="32">
        <f t="shared" si="164"/>
        <v>0</v>
      </c>
      <c r="BZ682" s="32">
        <f t="shared" si="165"/>
        <v>0</v>
      </c>
      <c r="CA682" s="32">
        <f t="shared" si="166"/>
        <v>0</v>
      </c>
      <c r="CB682" s="32">
        <f t="shared" si="167"/>
        <v>0</v>
      </c>
      <c r="CC682" s="32">
        <f t="shared" si="168"/>
        <v>0</v>
      </c>
      <c r="CD682" s="32">
        <f t="shared" si="169"/>
        <v>0</v>
      </c>
      <c r="CE682" s="32">
        <f t="shared" si="170"/>
        <v>0</v>
      </c>
      <c r="CF682" s="32">
        <f t="shared" si="171"/>
        <v>0</v>
      </c>
      <c r="CG682" s="32">
        <f t="shared" si="172"/>
        <v>0</v>
      </c>
      <c r="CH682" s="32">
        <f t="shared" si="173"/>
        <v>0</v>
      </c>
      <c r="CI682" s="32">
        <f t="shared" si="174"/>
        <v>0</v>
      </c>
      <c r="CJ682" s="32">
        <f t="shared" si="175"/>
        <v>0</v>
      </c>
    </row>
    <row r="683" spans="73:88">
      <c r="BU683" s="32">
        <f t="shared" si="160"/>
        <v>0</v>
      </c>
      <c r="BV683" s="32">
        <f t="shared" si="161"/>
        <v>0</v>
      </c>
      <c r="BW683" s="32">
        <f t="shared" si="162"/>
        <v>0</v>
      </c>
      <c r="BX683" s="32">
        <f t="shared" si="163"/>
        <v>0</v>
      </c>
      <c r="BY683" s="32">
        <f t="shared" si="164"/>
        <v>0</v>
      </c>
      <c r="BZ683" s="32">
        <f t="shared" si="165"/>
        <v>0</v>
      </c>
      <c r="CA683" s="32">
        <f t="shared" si="166"/>
        <v>0</v>
      </c>
      <c r="CB683" s="32">
        <f t="shared" si="167"/>
        <v>0</v>
      </c>
      <c r="CC683" s="32">
        <f t="shared" si="168"/>
        <v>0</v>
      </c>
      <c r="CD683" s="32">
        <f t="shared" si="169"/>
        <v>0</v>
      </c>
      <c r="CE683" s="32">
        <f t="shared" si="170"/>
        <v>0</v>
      </c>
      <c r="CF683" s="32">
        <f t="shared" si="171"/>
        <v>0</v>
      </c>
      <c r="CG683" s="32">
        <f t="shared" si="172"/>
        <v>0</v>
      </c>
      <c r="CH683" s="32">
        <f t="shared" si="173"/>
        <v>0</v>
      </c>
      <c r="CI683" s="32">
        <f t="shared" si="174"/>
        <v>0</v>
      </c>
      <c r="CJ683" s="32">
        <f t="shared" si="175"/>
        <v>0</v>
      </c>
    </row>
    <row r="684" spans="73:88">
      <c r="BU684" s="32">
        <f t="shared" si="160"/>
        <v>0</v>
      </c>
      <c r="BV684" s="32">
        <f t="shared" si="161"/>
        <v>0</v>
      </c>
      <c r="BW684" s="32">
        <f t="shared" si="162"/>
        <v>0</v>
      </c>
      <c r="BX684" s="32">
        <f t="shared" si="163"/>
        <v>0</v>
      </c>
      <c r="BY684" s="32">
        <f t="shared" si="164"/>
        <v>0</v>
      </c>
      <c r="BZ684" s="32">
        <f t="shared" si="165"/>
        <v>0</v>
      </c>
      <c r="CA684" s="32">
        <f t="shared" si="166"/>
        <v>0</v>
      </c>
      <c r="CB684" s="32">
        <f t="shared" si="167"/>
        <v>0</v>
      </c>
      <c r="CC684" s="32">
        <f t="shared" si="168"/>
        <v>0</v>
      </c>
      <c r="CD684" s="32">
        <f t="shared" si="169"/>
        <v>0</v>
      </c>
      <c r="CE684" s="32">
        <f t="shared" si="170"/>
        <v>0</v>
      </c>
      <c r="CF684" s="32">
        <f t="shared" si="171"/>
        <v>0</v>
      </c>
      <c r="CG684" s="32">
        <f t="shared" si="172"/>
        <v>0</v>
      </c>
      <c r="CH684" s="32">
        <f t="shared" si="173"/>
        <v>0</v>
      </c>
      <c r="CI684" s="32">
        <f t="shared" si="174"/>
        <v>0</v>
      </c>
      <c r="CJ684" s="32">
        <f t="shared" si="175"/>
        <v>0</v>
      </c>
    </row>
    <row r="685" spans="73:88">
      <c r="BU685" s="32">
        <f t="shared" si="160"/>
        <v>0</v>
      </c>
      <c r="BV685" s="32">
        <f t="shared" si="161"/>
        <v>0</v>
      </c>
      <c r="BW685" s="32">
        <f t="shared" si="162"/>
        <v>0</v>
      </c>
      <c r="BX685" s="32">
        <f t="shared" si="163"/>
        <v>0</v>
      </c>
      <c r="BY685" s="32">
        <f t="shared" si="164"/>
        <v>0</v>
      </c>
      <c r="BZ685" s="32">
        <f t="shared" si="165"/>
        <v>0</v>
      </c>
      <c r="CA685" s="32">
        <f t="shared" si="166"/>
        <v>0</v>
      </c>
      <c r="CB685" s="32">
        <f t="shared" si="167"/>
        <v>0</v>
      </c>
      <c r="CC685" s="32">
        <f t="shared" si="168"/>
        <v>0</v>
      </c>
      <c r="CD685" s="32">
        <f t="shared" si="169"/>
        <v>0</v>
      </c>
      <c r="CE685" s="32">
        <f t="shared" si="170"/>
        <v>0</v>
      </c>
      <c r="CF685" s="32">
        <f t="shared" si="171"/>
        <v>0</v>
      </c>
      <c r="CG685" s="32">
        <f t="shared" si="172"/>
        <v>0</v>
      </c>
      <c r="CH685" s="32">
        <f t="shared" si="173"/>
        <v>0</v>
      </c>
      <c r="CI685" s="32">
        <f t="shared" si="174"/>
        <v>0</v>
      </c>
      <c r="CJ685" s="32">
        <f t="shared" si="175"/>
        <v>0</v>
      </c>
    </row>
    <row r="686" spans="73:88">
      <c r="BU686" s="32">
        <f t="shared" si="160"/>
        <v>0</v>
      </c>
      <c r="BV686" s="32">
        <f t="shared" si="161"/>
        <v>0</v>
      </c>
      <c r="BW686" s="32">
        <f t="shared" si="162"/>
        <v>0</v>
      </c>
      <c r="BX686" s="32">
        <f t="shared" si="163"/>
        <v>0</v>
      </c>
      <c r="BY686" s="32">
        <f t="shared" si="164"/>
        <v>0</v>
      </c>
      <c r="BZ686" s="32">
        <f t="shared" si="165"/>
        <v>0</v>
      </c>
      <c r="CA686" s="32">
        <f t="shared" si="166"/>
        <v>0</v>
      </c>
      <c r="CB686" s="32">
        <f t="shared" si="167"/>
        <v>0</v>
      </c>
      <c r="CC686" s="32">
        <f t="shared" si="168"/>
        <v>0</v>
      </c>
      <c r="CD686" s="32">
        <f t="shared" si="169"/>
        <v>0</v>
      </c>
      <c r="CE686" s="32">
        <f t="shared" si="170"/>
        <v>0</v>
      </c>
      <c r="CF686" s="32">
        <f t="shared" si="171"/>
        <v>0</v>
      </c>
      <c r="CG686" s="32">
        <f t="shared" si="172"/>
        <v>0</v>
      </c>
      <c r="CH686" s="32">
        <f t="shared" si="173"/>
        <v>0</v>
      </c>
      <c r="CI686" s="32">
        <f t="shared" si="174"/>
        <v>0</v>
      </c>
      <c r="CJ686" s="32">
        <f t="shared" si="175"/>
        <v>0</v>
      </c>
    </row>
    <row r="687" spans="73:88">
      <c r="BU687" s="32">
        <f t="shared" si="160"/>
        <v>0</v>
      </c>
      <c r="BV687" s="32">
        <f t="shared" si="161"/>
        <v>0</v>
      </c>
      <c r="BW687" s="32">
        <f t="shared" si="162"/>
        <v>0</v>
      </c>
      <c r="BX687" s="32">
        <f t="shared" si="163"/>
        <v>0</v>
      </c>
      <c r="BY687" s="32">
        <f t="shared" si="164"/>
        <v>0</v>
      </c>
      <c r="BZ687" s="32">
        <f t="shared" si="165"/>
        <v>0</v>
      </c>
      <c r="CA687" s="32">
        <f t="shared" si="166"/>
        <v>0</v>
      </c>
      <c r="CB687" s="32">
        <f t="shared" si="167"/>
        <v>0</v>
      </c>
      <c r="CC687" s="32">
        <f t="shared" si="168"/>
        <v>0</v>
      </c>
      <c r="CD687" s="32">
        <f t="shared" si="169"/>
        <v>0</v>
      </c>
      <c r="CE687" s="32">
        <f t="shared" si="170"/>
        <v>0</v>
      </c>
      <c r="CF687" s="32">
        <f t="shared" si="171"/>
        <v>0</v>
      </c>
      <c r="CG687" s="32">
        <f t="shared" si="172"/>
        <v>0</v>
      </c>
      <c r="CH687" s="32">
        <f t="shared" si="173"/>
        <v>0</v>
      </c>
      <c r="CI687" s="32">
        <f t="shared" si="174"/>
        <v>0</v>
      </c>
      <c r="CJ687" s="32">
        <f t="shared" si="175"/>
        <v>0</v>
      </c>
    </row>
    <row r="688" spans="73:88">
      <c r="BU688" s="32">
        <f t="shared" si="160"/>
        <v>0</v>
      </c>
      <c r="BV688" s="32">
        <f t="shared" si="161"/>
        <v>0</v>
      </c>
      <c r="BW688" s="32">
        <f t="shared" si="162"/>
        <v>0</v>
      </c>
      <c r="BX688" s="32">
        <f t="shared" si="163"/>
        <v>0</v>
      </c>
      <c r="BY688" s="32">
        <f t="shared" si="164"/>
        <v>0</v>
      </c>
      <c r="BZ688" s="32">
        <f t="shared" si="165"/>
        <v>0</v>
      </c>
      <c r="CA688" s="32">
        <f t="shared" si="166"/>
        <v>0</v>
      </c>
      <c r="CB688" s="32">
        <f t="shared" si="167"/>
        <v>0</v>
      </c>
      <c r="CC688" s="32">
        <f t="shared" si="168"/>
        <v>0</v>
      </c>
      <c r="CD688" s="32">
        <f t="shared" si="169"/>
        <v>0</v>
      </c>
      <c r="CE688" s="32">
        <f t="shared" si="170"/>
        <v>0</v>
      </c>
      <c r="CF688" s="32">
        <f t="shared" si="171"/>
        <v>0</v>
      </c>
      <c r="CG688" s="32">
        <f t="shared" si="172"/>
        <v>0</v>
      </c>
      <c r="CH688" s="32">
        <f t="shared" si="173"/>
        <v>0</v>
      </c>
      <c r="CI688" s="32">
        <f t="shared" si="174"/>
        <v>0</v>
      </c>
      <c r="CJ688" s="32">
        <f t="shared" si="175"/>
        <v>0</v>
      </c>
    </row>
    <row r="689" spans="73:88">
      <c r="BU689" s="32">
        <f t="shared" si="160"/>
        <v>0</v>
      </c>
      <c r="BV689" s="32">
        <f t="shared" si="161"/>
        <v>0</v>
      </c>
      <c r="BW689" s="32">
        <f t="shared" si="162"/>
        <v>0</v>
      </c>
      <c r="BX689" s="32">
        <f t="shared" si="163"/>
        <v>0</v>
      </c>
      <c r="BY689" s="32">
        <f t="shared" si="164"/>
        <v>0</v>
      </c>
      <c r="BZ689" s="32">
        <f t="shared" si="165"/>
        <v>0</v>
      </c>
      <c r="CA689" s="32">
        <f t="shared" si="166"/>
        <v>0</v>
      </c>
      <c r="CB689" s="32">
        <f t="shared" si="167"/>
        <v>0</v>
      </c>
      <c r="CC689" s="32">
        <f t="shared" si="168"/>
        <v>0</v>
      </c>
      <c r="CD689" s="32">
        <f t="shared" si="169"/>
        <v>0</v>
      </c>
      <c r="CE689" s="32">
        <f t="shared" si="170"/>
        <v>0</v>
      </c>
      <c r="CF689" s="32">
        <f t="shared" si="171"/>
        <v>0</v>
      </c>
      <c r="CG689" s="32">
        <f t="shared" si="172"/>
        <v>0</v>
      </c>
      <c r="CH689" s="32">
        <f t="shared" si="173"/>
        <v>0</v>
      </c>
      <c r="CI689" s="32">
        <f t="shared" si="174"/>
        <v>0</v>
      </c>
      <c r="CJ689" s="32">
        <f t="shared" si="175"/>
        <v>0</v>
      </c>
    </row>
    <row r="690" spans="73:88">
      <c r="BU690" s="32">
        <f t="shared" si="160"/>
        <v>0</v>
      </c>
      <c r="BV690" s="32">
        <f t="shared" si="161"/>
        <v>0</v>
      </c>
      <c r="BW690" s="32">
        <f t="shared" si="162"/>
        <v>0</v>
      </c>
      <c r="BX690" s="32">
        <f t="shared" si="163"/>
        <v>0</v>
      </c>
      <c r="BY690" s="32">
        <f t="shared" si="164"/>
        <v>0</v>
      </c>
      <c r="BZ690" s="32">
        <f t="shared" si="165"/>
        <v>0</v>
      </c>
      <c r="CA690" s="32">
        <f t="shared" si="166"/>
        <v>0</v>
      </c>
      <c r="CB690" s="32">
        <f t="shared" si="167"/>
        <v>0</v>
      </c>
      <c r="CC690" s="32">
        <f t="shared" si="168"/>
        <v>0</v>
      </c>
      <c r="CD690" s="32">
        <f t="shared" si="169"/>
        <v>0</v>
      </c>
      <c r="CE690" s="32">
        <f t="shared" si="170"/>
        <v>0</v>
      </c>
      <c r="CF690" s="32">
        <f t="shared" si="171"/>
        <v>0</v>
      </c>
      <c r="CG690" s="32">
        <f t="shared" si="172"/>
        <v>0</v>
      </c>
      <c r="CH690" s="32">
        <f t="shared" si="173"/>
        <v>0</v>
      </c>
      <c r="CI690" s="32">
        <f t="shared" si="174"/>
        <v>0</v>
      </c>
      <c r="CJ690" s="32">
        <f t="shared" si="175"/>
        <v>0</v>
      </c>
    </row>
    <row r="691" spans="73:88">
      <c r="BU691" s="32">
        <f t="shared" si="160"/>
        <v>0</v>
      </c>
      <c r="BV691" s="32">
        <f t="shared" si="161"/>
        <v>0</v>
      </c>
      <c r="BW691" s="32">
        <f t="shared" si="162"/>
        <v>0</v>
      </c>
      <c r="BX691" s="32">
        <f t="shared" si="163"/>
        <v>0</v>
      </c>
      <c r="BY691" s="32">
        <f t="shared" si="164"/>
        <v>0</v>
      </c>
      <c r="BZ691" s="32">
        <f t="shared" si="165"/>
        <v>0</v>
      </c>
      <c r="CA691" s="32">
        <f t="shared" si="166"/>
        <v>0</v>
      </c>
      <c r="CB691" s="32">
        <f t="shared" si="167"/>
        <v>0</v>
      </c>
      <c r="CC691" s="32">
        <f t="shared" si="168"/>
        <v>0</v>
      </c>
      <c r="CD691" s="32">
        <f t="shared" si="169"/>
        <v>0</v>
      </c>
      <c r="CE691" s="32">
        <f t="shared" si="170"/>
        <v>0</v>
      </c>
      <c r="CF691" s="32">
        <f t="shared" si="171"/>
        <v>0</v>
      </c>
      <c r="CG691" s="32">
        <f t="shared" si="172"/>
        <v>0</v>
      </c>
      <c r="CH691" s="32">
        <f t="shared" si="173"/>
        <v>0</v>
      </c>
      <c r="CI691" s="32">
        <f t="shared" si="174"/>
        <v>0</v>
      </c>
      <c r="CJ691" s="32">
        <f t="shared" si="175"/>
        <v>0</v>
      </c>
    </row>
  </sheetData>
  <mergeCells count="7">
    <mergeCell ref="CP2:CV2"/>
    <mergeCell ref="CW2:EA2"/>
    <mergeCell ref="G2:I2"/>
    <mergeCell ref="J2:L2"/>
    <mergeCell ref="M2:BQ2"/>
    <mergeCell ref="CK2:CO2"/>
    <mergeCell ref="BU2:CJ2"/>
  </mergeCells>
  <hyperlinks>
    <hyperlink ref="F4" r:id="rId1" display="https://doi.org/10.32794/11250036" xr:uid="{8FD79B6B-94F0-7542-BE05-25D3E5CD1F4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81B7A-E652-5F49-9F5D-E91ACB7953A7}">
  <dimension ref="A1:DS1"/>
  <sheetViews>
    <sheetView topLeftCell="BN1" workbookViewId="0">
      <selection activeCell="BP2" sqref="BP2"/>
    </sheetView>
  </sheetViews>
  <sheetFormatPr baseColWidth="10" defaultRowHeight="16"/>
  <sheetData>
    <row r="1" spans="1:123" s="9" customFormat="1" ht="17" customHeight="1">
      <c r="A1" s="9" t="s">
        <v>324</v>
      </c>
      <c r="B1" s="9" t="s">
        <v>149</v>
      </c>
      <c r="C1" s="9" t="s">
        <v>325</v>
      </c>
      <c r="D1" s="9" t="s">
        <v>323</v>
      </c>
      <c r="E1" s="9">
        <v>2019</v>
      </c>
      <c r="F1" s="10" t="s">
        <v>326</v>
      </c>
      <c r="G1" s="15" t="str">
        <f>LEFT(B1,(FIND(";", B1,1)-1))</f>
        <v>Arnao, M. B.</v>
      </c>
      <c r="H1" s="15" t="str">
        <f>RIGHT(B1,LEN(B1)-SEARCH("$",SUBSTITUTE(B1,";","$",LEN(B1)-LEN(SUBSTITUTE(B1,";","")))))</f>
        <v xml:space="preserve"> Hernandez-Ruiz, J.</v>
      </c>
      <c r="I1" s="16">
        <f>LEN(TRIM(B1))-LEN(SUBSTITUTE(TRIM(B1),";",""))+1</f>
        <v>2</v>
      </c>
      <c r="J1" s="25">
        <f>IF(ISNUMBER(SEARCH("MURCH SJ, 1997", $DL1)), 1, 0)</f>
        <v>0</v>
      </c>
      <c r="K1" s="25">
        <f>IF(ISNUMBER(SEARCH("DUBBELS R, 1995", $DL1)), 1, 0)</f>
        <v>0</v>
      </c>
      <c r="L1" s="25">
        <f>IF(ISNUMBER(SEARCH("Hattori A, 1995", $DL1)), 1, 0)</f>
        <v>0</v>
      </c>
      <c r="M1" s="11">
        <f>IF(OR(ISNUMBER(SEARCH(M$3, $A1)),ISNUMBER( SEARCH(M$3,$C1))), 1, 0)</f>
        <v>1</v>
      </c>
      <c r="N1" s="11">
        <f t="shared" ref="N1:T1" si="0">IF(OR(ISNUMBER(SEARCH(N$3, $A1)),ISNUMBER( SEARCH(N$3,$C1))), 1, 0)</f>
        <v>1</v>
      </c>
      <c r="O1" s="11">
        <f>IF(OR(ISNUMBER(SEARCH(O$3, $A1)),ISNUMBER( SEARCH(O$3,$C1))), 1, 0)</f>
        <v>1</v>
      </c>
      <c r="P1" s="11">
        <f t="shared" si="0"/>
        <v>1</v>
      </c>
      <c r="Q1" s="11">
        <f t="shared" si="0"/>
        <v>1</v>
      </c>
      <c r="R1" s="11">
        <f t="shared" si="0"/>
        <v>1</v>
      </c>
      <c r="S1" s="11">
        <f t="shared" si="0"/>
        <v>1</v>
      </c>
      <c r="T1" s="11">
        <f t="shared" si="0"/>
        <v>1</v>
      </c>
      <c r="U1" s="11">
        <f>IF(OR(ISNUMBER(SEARCH(U$3, $A1)),ISNUMBER( SEARCH(U$3,$C1))), 1, 0)</f>
        <v>1</v>
      </c>
      <c r="V1" s="11">
        <f>IF(OR(ISNUMBER(SEARCH(V$3, $A1)),ISNUMBER( SEARCH(V$3,$C1))), 1, 0)</f>
        <v>1</v>
      </c>
      <c r="W1" s="11">
        <f>IF(OR(ISNUMBER(SEARCH(W$3, $A1)),ISNUMBER( SEARCH(W$3,$C1))), 1, 0)</f>
        <v>1</v>
      </c>
      <c r="X1" s="11">
        <f>IF(OR(ISNUMBER(SEARCH(X$3, $A1)),ISNUMBER( SEARCH(X$3,$C1))), 1, 0)</f>
        <v>1</v>
      </c>
      <c r="Y1" s="11">
        <f>IF(OR(ISNUMBER(SEARCH("ROS", $C1)), ISNUMBER(SEARCH("reactive oxygen species", $C1)),ISNUMBER(SEARCH("ROS", $A1)), ISNUMBER(SEARCH("reactive oxygen species", $A1))), 1, 0)</f>
        <v>1</v>
      </c>
      <c r="Z1" s="11">
        <f>IF(OR(ISNUMBER(SEARCH(Z$3, $A1)),ISNUMBER( SEARCH(Z$3,$C1))), 1, 0)</f>
        <v>1</v>
      </c>
      <c r="AA1" s="11">
        <f>IF(OR(ISNUMBER(SEARCH(AA$3, $A1)),ISNUMBER( SEARCH(AA$3,$C1))), 1, 0)</f>
        <v>1</v>
      </c>
      <c r="AB1" s="11">
        <f>IF(OR(ISNUMBER(SEARCH(AB$3, $A1)),ISNUMBER( SEARCH(AB$3,$C1))), 1, 0)</f>
        <v>1</v>
      </c>
      <c r="AC1" s="11">
        <f>IF(OR(ISNUMBER(SEARCH("alkaline", $A1)),ISNUMBER(SEARCH("salinity", $A1)), ISNUMBER(SEARCH("salt", $A1)), ISNUMBER(SEARCH("sodium", $A1)),ISNUMBER(SEARCH("alkaline", $A1)),ISNUMBER(SEARCH("salinity", $A1)), ISNUMBER(SEARCH("salt", $A1)), ISNUMBER(SEARCH("sodium", $A1))), 1, 0)</f>
        <v>0</v>
      </c>
      <c r="AD1" s="11">
        <f>IF(OR(ISNUMBER(SEARCH("high temperature", $C1)),ISNUMBER(SEARCH("heat", $C1)),ISNUMBER(SEARCH("high temperature", $A1)),ISNUMBER(SEARCH("heat", $A1))), 1, 0)</f>
        <v>0</v>
      </c>
      <c r="AE1" s="11">
        <f>IF(OR(ISNUMBER(SEARCH("arsenic", $C1)),ISNUMBER(SEARCH("copper", $C1)),ISNUMBER(SEARCH("metal", $C1)),ISNUMBER(SEARCH("cadmium", $C1)), ISNUMBER(SEARCH("selenium", $C1)),ISNUMBER(SEARCH("aluminium", $C1)),ISNUMBER(SEARCH("boron", $C1)),ISNUMBER(SEARCH("fluoride", $C1)),ISNUMBER(SEARCH("arsenic", $A1)),ISNUMBER(SEARCH("copper", $A1)),ISNUMBER(SEARCH("metal", $A1)),ISNUMBER(SEARCH("cadmium", $A1)), ISNUMBER(SEARCH("selenium", $A1)),ISNUMBER(SEARCH("aluminium", $A1)),ISNUMBER(SEARCH("boron", $A1)),ISNUMBER(SEARCH("fluoride", $A1))), 1, 0)</f>
        <v>0</v>
      </c>
      <c r="AF1" s="11">
        <f t="shared" ref="AF1:AQ1" si="1">IF(OR(ISNUMBER(SEARCH(AF$3, $A1)),ISNUMBER( SEARCH(AF$3,$C1))), 1, 0)</f>
        <v>1</v>
      </c>
      <c r="AG1" s="11">
        <f t="shared" si="1"/>
        <v>1</v>
      </c>
      <c r="AH1" s="11">
        <f t="shared" si="1"/>
        <v>1</v>
      </c>
      <c r="AI1" s="11">
        <f t="shared" si="1"/>
        <v>1</v>
      </c>
      <c r="AJ1" s="11">
        <f t="shared" si="1"/>
        <v>1</v>
      </c>
      <c r="AK1" s="11">
        <f t="shared" si="1"/>
        <v>1</v>
      </c>
      <c r="AL1" s="11">
        <f t="shared" si="1"/>
        <v>1</v>
      </c>
      <c r="AM1" s="11">
        <f t="shared" si="1"/>
        <v>1</v>
      </c>
      <c r="AN1" s="11">
        <f t="shared" si="1"/>
        <v>1</v>
      </c>
      <c r="AO1" s="11">
        <f t="shared" si="1"/>
        <v>1</v>
      </c>
      <c r="AP1" s="11">
        <f t="shared" si="1"/>
        <v>1</v>
      </c>
      <c r="AQ1" s="11">
        <f t="shared" si="1"/>
        <v>1</v>
      </c>
      <c r="AR1" s="11">
        <f>IF(OR(ISNUMBER(SEARCH("reproduction", $C1)), ISNUMBER(SEARCH("reproductive", $C1)),ISNUMBER(SEARCH("reproduction", $A1)), ISNUMBER(SEARCH("reproductive", $A1))), 1, 0)</f>
        <v>0</v>
      </c>
      <c r="AS1" s="11">
        <f>IF(OR(ISNUMBER(SEARCH(AS$3, $A1)),ISNUMBER( SEARCH(AS$3,$C1))), 1, 0)</f>
        <v>1</v>
      </c>
      <c r="AT1" s="11">
        <f>IF(OR(ISNUMBER(SEARCH("enzyme", $C1)), ISNUMBER(SEARCH("characterization", $C1)), ISNUMBER(SEARCH("cloning", $C1)),ISNUMBER(SEARCH("enzyme", $A1)), ISNUMBER(SEARCH("characterization", $A1)), ISNUMBER(SEARCH("cloning", $A1))), 1, 0)</f>
        <v>0</v>
      </c>
      <c r="AU1" s="11">
        <f>IF(OR(ISNUMBER(SEARCH(AU$3, $A1)),ISNUMBER( SEARCH(AU$3,$C1))), 1, 0)</f>
        <v>1</v>
      </c>
      <c r="AV1" s="11">
        <f>IF(OR(ISNUMBER(SEARCH(AV$3, $A1)),ISNUMBER( SEARCH(AV$3,$C1))), 1, 0)</f>
        <v>1</v>
      </c>
      <c r="AW1" s="11">
        <f>IF(OR(ISNUMBER(SEARCH(AW$3, $A1)),ISNUMBER( SEARCH(AW$3,$C1))), 1, 0)</f>
        <v>1</v>
      </c>
      <c r="AX1" s="11">
        <f>IF(OR(ISNUMBER(SEARCH(AX$3, $A1)),ISNUMBER( SEARCH(AX$3,$C1))), 1, 0)</f>
        <v>1</v>
      </c>
      <c r="AY1" s="11">
        <f>IF(OR(ISNUMBER(SEARCH("biosynthesis", $C1)), ISNUMBER(SEARCH("biosynthetic", $C1)),ISNUMBER(SEARCH("biosynthesis", $A1)), ISNUMBER(SEARCH("biosynthetic", $A1))), 1, 0)</f>
        <v>0</v>
      </c>
      <c r="AZ1" s="11">
        <f>IF(OR(ISNUMBER(SEARCH("mechanism", $C1)), ISNUMBER(SEARCH("mode of action", $C1)),ISNUMBER(SEARCH("mechanism", $A1)), ISNUMBER(SEARCH("mode of action", $A1))), 1, 0)</f>
        <v>0</v>
      </c>
      <c r="BA1" s="11">
        <f>IF(OR(ISNUMBER(SEARCH(BA$3, $A1)),ISNUMBER( SEARCH(BA$3,$C1))), 1, 0)</f>
        <v>1</v>
      </c>
      <c r="BB1" s="11">
        <f>IF(OR(ISNUMBER(SEARCH(BB$3, $A1)),ISNUMBER( SEARCH(BB$3,$C1))), 1, 0)</f>
        <v>1</v>
      </c>
      <c r="BC1" s="11">
        <f>IF(OR(ISNUMBER(SEARCH("distribution", $C1)),ISNUMBER(SEARCH("location", $C1)), ISNUMBER(SEARCH("localization", $C1)),ISNUMBER(SEARCH("distribution", $A1)),ISNUMBER(SEARCH("location", $A1)), ISNUMBER(SEARCH("localization", $A1))), 1, 0)</f>
        <v>0</v>
      </c>
      <c r="BD1" s="11">
        <f>IF(OR(ISNUMBER(SEARCH(BD$3, $A1)),ISNUMBER( SEARCH(BD$3,$C1))), 1, 0)</f>
        <v>1</v>
      </c>
      <c r="BE1" s="11">
        <f>IF(OR(ISNUMBER(SEARCH("gibberellic", $C1)), ISNUMBER(SEARCH("gibberellin", $C1)),ISNUMBER(SEARCH("gibberellic", $A1)), ISNUMBER(SEARCH("gibberellin", $A1))), 1, 0)</f>
        <v>0</v>
      </c>
      <c r="BF1" s="11">
        <f>IF(OR(ISNUMBER(SEARCH(BF$3, $A1)),ISNUMBER( SEARCH(BF$3,$C1))), 1, 0)</f>
        <v>1</v>
      </c>
      <c r="BG1" s="11">
        <f>IF(OR(ISNUMBER(SEARCH(BG$3, $A1)),ISNUMBER( SEARCH(BG$3,$C1))), 1, 0)</f>
        <v>1</v>
      </c>
      <c r="BH1" s="11">
        <f>IF(OR(ISNUMBER(SEARCH(BH$3, $A1)),ISNUMBER( SEARCH(BH$3,$C1))), 1, 0)</f>
        <v>1</v>
      </c>
      <c r="BI1" s="11">
        <f>IF(OR(ISNUMBER(SEARCH(BI$3, $A1)),ISNUMBER( SEARCH(BI$3,$C1))), 1, 0)</f>
        <v>1</v>
      </c>
      <c r="BJ1" s="11">
        <f>IF(OR(ISNUMBER(SEARCH("jasmonic acid", $C1)), ISNUMBER(SEARCH("jasmonate", $C1)),ISNUMBER(SEARCH("jasmonic acid", $A1)), ISNUMBER(SEARCH("jasmonate", $A1))), 1, 0)</f>
        <v>0</v>
      </c>
      <c r="BK1" s="11">
        <f>IF(OR(ISNUMBER(SEARCH("plant growth regulator", $C1)), ISNUMBER(SEARCH("phyohormone", $C1)),ISNUMBER(SEARCH("plant growth regulator", $A1)), ISNUMBER(SEARCH("phyohormone", $A1))), 1, 0)</f>
        <v>0</v>
      </c>
      <c r="BL1" s="11">
        <f>IF(OR(ISNUMBER(SEARCH("auxin", $C1)), ISNUMBER(SEARCH("IAA", $C1)),ISNUMBER(SEARCH("indole-3-acetic acid", $C1)),ISNUMBER(SEARCH("auxin", $A1)), ISNUMBER(SEARCH("IAA", $A1)),ISNUMBER(SEARCH("indole-3-acetic acid", $A1))), 1, 0)</f>
        <v>0</v>
      </c>
      <c r="BM1" s="11">
        <f>IF(OR(ISNUMBER(SEARCH(BM$3, $A1)),ISNUMBER( SEARCH(BM$3,$C1))), 1, 0)</f>
        <v>1</v>
      </c>
      <c r="BN1" s="11">
        <f>IF(OR(ISNUMBER(SEARCH(BN$3, $A1)),ISNUMBER( SEARCH(BN$3,$C1))), 1, 0)</f>
        <v>1</v>
      </c>
      <c r="BO1" s="11">
        <f>IF(OR(ISNUMBER(SEARCH(BO$3, $A1)),ISNUMBER( SEARCH(BO$3,$C1))), 1, 0)</f>
        <v>1</v>
      </c>
      <c r="BP1" s="11">
        <f>IF(OR(ISNUMBER(SEARCH("quantification", $C1)), ISNUMBER(SEARCH("determination", $C1)),ISNUMBER(SEARCH("quantification", $A1)), ISNUMBER(SEARCH("determination", $A1))), 1, 0)</f>
        <v>0</v>
      </c>
      <c r="BQ1" s="11">
        <f>IF(OR(ISNUMBER(SEARCH("fungus", $C1)),ISNUMBER(SEARCH("bacteria", $C1)),ISNUMBER(SEARCH("bacterium", $C1)), ISNUMBER(SEARCH("fungi", $C1)),ISNUMBER(SEARCH("fungus", $A1)),ISNUMBER(SEARCH("bacteria", $A1)),ISNUMBER(SEARCH("bacterium", $A1)), ISNUMBER(SEARCH("fungi", $A1))), 1, 0)</f>
        <v>0</v>
      </c>
      <c r="BR1" s="11">
        <f>IF(OR(ISNUMBER(SEARCH("endophyte", $C1)), ISNUMBER(SEARCH("symbiont", $C1)),ISNUMBER(SEARCH("symbiosis", $C1)),ISNUMBER(SEARCH("endophyte", $A1)), ISNUMBER(SEARCH("symbiont", $A1)),ISNUMBER(SEARCH("symbiosis", $A1))), 1, 0)</f>
        <v>0</v>
      </c>
      <c r="BS1" s="11">
        <f>IF(OR(ISNUMBER(SEARCH(BS$3, $A1)),ISNUMBER( SEARCH(BS$3,$C1))), 1, 0)</f>
        <v>1</v>
      </c>
      <c r="BT1" s="11">
        <f>IF(OR(ISNUMBER(SEARCH("infection", $C1)), ISNUMBER(SEARCH("pathogen", $C1)),ISNUMBER(SEARCH("infection", $A1)), ISNUMBER(SEARCH("pathogen", $A1))), 1, 0)</f>
        <v>0</v>
      </c>
      <c r="BU1" s="22">
        <f>IF(OR(ISNUMBER(SEARCH("proteome", $C1)), ISNUMBER(SEARCH("proteomics", $C1)),ISNUMBER(SEARCH("proteome", $A1)), ISNUMBER(SEARCH("proteomics", $A1))), 1, 0)</f>
        <v>0</v>
      </c>
      <c r="BV1" s="22">
        <f>IF(OR(ISNUMBER(SEARCH("genome", $C1)), ISNUMBER(SEARCH("genomics", $C1)),ISNUMBER(SEARCH("genome", $A1)), ISNUMBER(SEARCH("genomics", $A1))), 1, 0)</f>
        <v>0</v>
      </c>
      <c r="BW1" s="22">
        <f>IF(OR(ISNUMBER(SEARCH("RNA-seq", $C1)),ISNUMBER(SEARCH("transcript", $C1)), ISNUMBER(SEARCH("transcriptomics", $C1)),ISNUMBER(SEARCH("RNA-seq", $A1)),ISNUMBER(SEARCH("transcript", $A1)), ISNUMBER(SEARCH("transcriptomics", $A1))), 1, 0)</f>
        <v>0</v>
      </c>
      <c r="BX1" s="22">
        <f>IF(OR(ISNUMBER(SEARCH(BX$3, $A1)),ISNUMBER( SEARCH(BX$3,$C1))), 1, 0)</f>
        <v>1</v>
      </c>
      <c r="BY1" s="22">
        <f>IF(OR(ISNUMBER(SEARCH("metabolome", $C1)), ISNUMBER(SEARCH("metabolomics", $C1)),ISNUMBER(SEARCH("metabolome", $A1)), ISNUMBER(SEARCH("metabolomics", $A1))), 1, 0)</f>
        <v>0</v>
      </c>
      <c r="BZ1" s="19">
        <f>IF(OR(ISNUMBER(SEARCH("liquid chromatography", $C1)),ISNUMBER(SEARCH("liquid-chromatography", $C1)), ISNUMBER(SEARCH("LC", $C1)), ISNUMBER(SEARCH("liquid chromatography", $A1)),ISNUMBER(SEARCH("liquid-chromatography", $A1)), ISNUMBER(SEARCH("LC", $A1))), 1, 0)</f>
        <v>0</v>
      </c>
      <c r="CA1" s="19">
        <f>IF(OR(ISNUMBER(SEARCH("gas chromatography", $C1)),ISNUMBER(SEARCH("gas-chromatography", $C1)), ISNUMBER(SEARCH("GC", $C1)),ISNUMBER(SEARCH("gas chromatography", $A1)),ISNUMBER(SEARCH("gas-chromatography", $A1)), ISNUMBER(SEARCH("GC", $A1))), 1, 0)</f>
        <v>0</v>
      </c>
      <c r="CB1" s="19">
        <f>IF(OR(ISNUMBER(SEARCH("mass spectrometry", $C1)),ISNUMBER(SEARCH("mass-spectrometry", $C1)), ISNUMBER(SEARCH("MS", $C1)),ISNUMBER(SEARCH("mass spectrometry", $A1)),ISNUMBER(SEARCH("mass-spectrometry", $A1)), ISNUMBER(SEARCH("MS", $A1))), 1, 0)</f>
        <v>0</v>
      </c>
      <c r="CC1" s="19">
        <f>IF(OR(ISNUMBER(SEARCH("UV", $C1)),ISNUMBER(SEARCH("PDA", $C1)), ISNUMBER(SEARCH("DAD", $C1)),ISNUMBER(SEARCH("UV", $A1)),ISNUMBER(SEARCH("PDA", $A1)), ISNUMBER(SEARCH("DAD", $A1))), 1, 0)</f>
        <v>1</v>
      </c>
      <c r="CD1" s="19">
        <f>IF(OR(ISNUMBER(SEARCH("fluorescence", $C1)), ISNUMBER(SEARCH("FLD", $C1)),ISNUMBER(SEARCH("fluorescence", $A1)), ISNUMBER(SEARCH("FLD", $A1))), 1, 0)</f>
        <v>0</v>
      </c>
      <c r="CE1" s="19">
        <f>IF(OR(ISNUMBER(SEARCH("electrochemical", $C1)), ISNUMBER(SEARCH("ECD", $C1)),ISNUMBER(SEARCH("electrochemical", $A1)), ISNUMBER(SEARCH("ECD", $A1))), 1, 0)</f>
        <v>0</v>
      </c>
      <c r="CF1" s="19">
        <f>IF(OR(ISNUMBER(SEARCH("enzyme-linked immunosorbence assay", $C1)), ISNUMBER(SEARCH("ELISA", $C1)),ISNUMBER(SEARCH("enzyme-linked immunosorbence assay", $A1)), ISNUMBER(SEARCH("ELISA", $A1))), 1, 0)</f>
        <v>0</v>
      </c>
      <c r="DL1" s="12" t="s">
        <v>327</v>
      </c>
      <c r="DS1" s="9" t="s">
        <v>328</v>
      </c>
    </row>
  </sheetData>
  <hyperlinks>
    <hyperlink ref="F1" r:id="rId1" display="https://doi.org/10.32794/11250036" xr:uid="{FECCC50E-A373-0E46-9609-4E4086F6BEA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794D3-5402-0146-95D5-CA4396666593}">
  <dimension ref="A1:EH1"/>
  <sheetViews>
    <sheetView workbookViewId="0">
      <selection sqref="A1:XFD1"/>
    </sheetView>
  </sheetViews>
  <sheetFormatPr baseColWidth="10" defaultRowHeight="16"/>
  <sheetData>
    <row r="1" spans="1:138">
      <c r="A1" t="s">
        <v>406</v>
      </c>
      <c r="B1" t="s">
        <v>331</v>
      </c>
      <c r="C1" t="s">
        <v>520</v>
      </c>
      <c r="D1" t="s">
        <v>494</v>
      </c>
      <c r="E1">
        <v>2020</v>
      </c>
      <c r="F1" t="s">
        <v>609</v>
      </c>
      <c r="G1" s="15" t="str">
        <f>LEFT(B1,(FIND(";", B1,1)-1))</f>
        <v>Falcon, J</v>
      </c>
      <c r="H1" s="15" t="str">
        <f>RIGHT(B1,LEN(B1)-SEARCH("$",SUBSTITUTE(B1,";","$",LEN(B1)-LEN(SUBSTITUTE(B1,";","")))))</f>
        <v xml:space="preserve"> Hicks, D</v>
      </c>
      <c r="I1" s="16">
        <f>LEN(TRIM(B1))-LEN(SUBSTITUTE(TRIM(B1),";",""))+1</f>
        <v>8</v>
      </c>
      <c r="J1" s="25">
        <f>IF(ISNUMBER(SEARCH("MURCH SJ, 1997", $DE1)), 1, 0)</f>
        <v>0</v>
      </c>
      <c r="K1" s="25">
        <f>IF(ISNUMBER(SEARCH("DUBBELS R, 1995", $DE1)), 1, 0)</f>
        <v>0</v>
      </c>
      <c r="L1" s="25">
        <f>IF(ISNUMBER(SEARCH("Hattori A, 1995", $DE1)), 1, 0)</f>
        <v>0</v>
      </c>
      <c r="M1" s="11">
        <f>IF(OR(ISNUMBER(SEARCH(Reviews!M$3, $A1)),ISNUMBER( SEARCH(Reviews!M$3,$C1))), 1, 0)</f>
        <v>0</v>
      </c>
      <c r="N1" s="11">
        <f>IF(OR(ISNUMBER(SEARCH(Reviews!U$3, $A1)),ISNUMBER( SEARCH(Reviews!U$3,$C1))), 1, 0)</f>
        <v>0</v>
      </c>
      <c r="O1" s="11">
        <f>IF(OR(ISNUMBER(SEARCH(Reviews!V$3, $A1)),ISNUMBER( SEARCH(Reviews!V$3,$C1))), 1, 0)</f>
        <v>0</v>
      </c>
      <c r="P1" s="11">
        <f>IF(OR(ISNUMBER(SEARCH(Reviews!W$3, $A1)),ISNUMBER( SEARCH(Reviews!W$3,$C1))), 1, 0)</f>
        <v>1</v>
      </c>
      <c r="Q1" s="11">
        <f>IF(OR(ISNUMBER(SEARCH(Reviews!X$3, $A1)),ISNUMBER( SEARCH(Reviews!X$3,$C1))), 1, 0)</f>
        <v>0</v>
      </c>
      <c r="R1" s="11">
        <f>IF(OR(ISNUMBER(SEARCH("ROS", $C1)), ISNUMBER(SEARCH("reactive oxygen species", $C1)),ISNUMBER(SEARCH("ROS", $A1)), ISNUMBER(SEARCH("reactive oxygen species", $A1))), 1, 0)</f>
        <v>0</v>
      </c>
      <c r="S1" s="11">
        <f>IF(OR(ISNUMBER(SEARCH(Reviews!Z$3, $A1)),ISNUMBER( SEARCH(Reviews!Z$3,$C1))), 1, 0)</f>
        <v>1</v>
      </c>
      <c r="T1" s="11">
        <f>IF(OR(ISNUMBER(SEARCH(Reviews!AA$3, $A1)),ISNUMBER( SEARCH(Reviews!AA$3,$C1))), 1, 0)</f>
        <v>0</v>
      </c>
      <c r="U1" s="11">
        <f>IF(OR(ISNUMBER(SEARCH(Reviews!AB$3, $A1)),ISNUMBER( SEARCH(Reviews!AB$3,$C1))), 1, 0)</f>
        <v>0</v>
      </c>
      <c r="V1" s="11">
        <f>IF(OR(ISNUMBER(SEARCH("alkaline", $A1)),ISNUMBER(SEARCH("salinity", $A1)), ISNUMBER(SEARCH("salt", $A1)), ISNUMBER(SEARCH("sodium", $A1)),ISNUMBER(SEARCH("alkaline", $A1)),ISNUMBER(SEARCH("salinity", $A1)), ISNUMBER(SEARCH("salt", $A1)), ISNUMBER(SEARCH("sodium", $A1))), 1, 0)</f>
        <v>0</v>
      </c>
      <c r="W1" s="11">
        <f>IF(OR(ISNUMBER(SEARCH("high temperature", $C1)),ISNUMBER(SEARCH("heat", $C1)),ISNUMBER(SEARCH("high temperature", $A1)),ISNUMBER(SEARCH("heat", $A1))), 1, 0)</f>
        <v>0</v>
      </c>
      <c r="X1" s="11">
        <f>IF(OR(ISNUMBER(SEARCH("arsenic", $C1)),ISNUMBER(SEARCH("copper", $C1)),ISNUMBER(SEARCH("metal", $C1)),ISNUMBER(SEARCH("cadmium", $C1)), ISNUMBER(SEARCH("selenium", $C1)),ISNUMBER(SEARCH("aluminium", $C1)),ISNUMBER(SEARCH("boron", $C1)),ISNUMBER(SEARCH("fluoride", $C1)),ISNUMBER(SEARCH("arsenic", $A1)),ISNUMBER(SEARCH("copper", $A1)),ISNUMBER(SEARCH("metal", $A1)),ISNUMBER(SEARCH("cadmium", $A1)), ISNUMBER(SEARCH("selenium", $A1)),ISNUMBER(SEARCH("aluminium", $A1)),ISNUMBER(SEARCH("boron", $A1)),ISNUMBER(SEARCH("fluoride", $A1))), 1, 0)</f>
        <v>0</v>
      </c>
      <c r="Y1" s="11">
        <f>IF(OR(ISNUMBER(SEARCH(Reviews!AF$3, $A1)),ISNUMBER( SEARCH(Reviews!AF$3,$C1))), 1, 0)</f>
        <v>0</v>
      </c>
      <c r="Z1" s="11">
        <f>IF(OR(ISNUMBER(SEARCH(Reviews!AG$3, $A1)),ISNUMBER( SEARCH(Reviews!AG$3,$C1))), 1, 0)</f>
        <v>0</v>
      </c>
      <c r="AA1" s="11">
        <f>IF(OR(ISNUMBER(SEARCH(Reviews!AH$3, $A1)),ISNUMBER( SEARCH(Reviews!AH$3,$C1))), 1, 0)</f>
        <v>0</v>
      </c>
      <c r="AB1" s="11">
        <f>IF(OR(ISNUMBER(SEARCH(Reviews!AI$3, $A1)),ISNUMBER( SEARCH(Reviews!AI$3,$C1))), 1, 0)</f>
        <v>0</v>
      </c>
      <c r="AC1" s="11">
        <f>IF(OR(ISNUMBER(SEARCH(Reviews!AJ$3, $A1)),ISNUMBER( SEARCH(Reviews!AJ$3,$C1))), 1, 0)</f>
        <v>0</v>
      </c>
      <c r="AD1" s="11">
        <f>IF(OR(ISNUMBER(SEARCH(Reviews!AK$3, $A1)),ISNUMBER( SEARCH(Reviews!AK$3,$C1))), 1, 0)</f>
        <v>0</v>
      </c>
      <c r="AE1" s="11">
        <f>IF(OR(ISNUMBER(SEARCH(Reviews!AL$3, $A1)),ISNUMBER( SEARCH(Reviews!AL$3,$C1))), 1, 0)</f>
        <v>0</v>
      </c>
      <c r="AF1" s="11">
        <f>IF(OR(ISNUMBER(SEARCH(Reviews!AM$3, $A1)),ISNUMBER( SEARCH(Reviews!AM$3,$C1))), 1, 0)</f>
        <v>0</v>
      </c>
      <c r="AG1" s="11">
        <f>IF(OR(ISNUMBER(SEARCH(Reviews!AN$3, $A1)),ISNUMBER( SEARCH(Reviews!AN$3,$C1))), 1, 0)</f>
        <v>0</v>
      </c>
      <c r="AH1" s="11">
        <f>IF(OR(ISNUMBER(SEARCH(Reviews!AO$3, $A1)),ISNUMBER( SEARCH(Reviews!AO$3,$C1))), 1, 0)</f>
        <v>0</v>
      </c>
      <c r="AI1" s="11">
        <f>IF(OR(ISNUMBER(SEARCH(Reviews!AP$3, $A1)),ISNUMBER( SEARCH(Reviews!AP$3,$C1))), 1, 0)</f>
        <v>0</v>
      </c>
      <c r="AJ1" s="11">
        <f>IF(OR(ISNUMBER(SEARCH(Reviews!AQ$3, $A1)),ISNUMBER( SEARCH(Reviews!AQ$3,$C1))), 1, 0)</f>
        <v>0</v>
      </c>
      <c r="AK1" s="11">
        <f>IF(OR(ISNUMBER(SEARCH("reproduction", $C1)), ISNUMBER(SEARCH("reproductive", $C1)),ISNUMBER(SEARCH("reproduction", $A1)), ISNUMBER(SEARCH("reproductive", $A1))), 1, 0)</f>
        <v>1</v>
      </c>
      <c r="AL1" s="11">
        <f>IF(OR(ISNUMBER(SEARCH(Reviews!AS$3, $A1)),ISNUMBER( SEARCH(Reviews!AS$3,$C1))), 1, 0)</f>
        <v>0</v>
      </c>
      <c r="AM1" s="11">
        <f>IF(OR(ISNUMBER(SEARCH("enzyme", $C1)), ISNUMBER(SEARCH("characterization", $C1)), ISNUMBER(SEARCH("cloning", $C1)),ISNUMBER(SEARCH("enzyme", $A1)), ISNUMBER(SEARCH("characterization", $A1)), ISNUMBER(SEARCH("cloning", $A1))), 1, 0)</f>
        <v>0</v>
      </c>
      <c r="AN1" s="11">
        <f>IF(OR(ISNUMBER(SEARCH(Reviews!AU$3, $A1)),ISNUMBER( SEARCH(Reviews!AU$3,$C1))), 1, 0)</f>
        <v>0</v>
      </c>
      <c r="AO1" s="11">
        <f>IF(OR(ISNUMBER(SEARCH(Reviews!AV$3, $A1)),ISNUMBER( SEARCH(Reviews!AV$3,$C1))), 1, 0)</f>
        <v>1</v>
      </c>
      <c r="AP1" s="11">
        <f>IF(OR(ISNUMBER(SEARCH(Reviews!AW$3, $A1)),ISNUMBER( SEARCH(Reviews!AW$3,$C1))), 1, 0)</f>
        <v>0</v>
      </c>
      <c r="AQ1" s="11">
        <f>IF(OR(ISNUMBER(SEARCH(Reviews!AX$3, $A1)),ISNUMBER( SEARCH(Reviews!AX$3,$C1))), 1, 0)</f>
        <v>0</v>
      </c>
      <c r="AR1" s="11">
        <f>IF(OR(ISNUMBER(SEARCH("biosynthesis", $C1)), ISNUMBER(SEARCH("biosynthetic", $C1)),ISNUMBER(SEARCH("biosynthesis", $A1)), ISNUMBER(SEARCH("biosynthetic", $A1))), 1, 0)</f>
        <v>0</v>
      </c>
      <c r="AS1" s="11">
        <f>IF(OR(ISNUMBER(SEARCH("mechanism", $C1)), ISNUMBER(SEARCH("mode of action", $C1)),ISNUMBER(SEARCH("mechanism", $A1)), ISNUMBER(SEARCH("mode of action", $A1))), 1, 0)</f>
        <v>0</v>
      </c>
      <c r="AT1" s="11">
        <f>IF(OR(ISNUMBER(SEARCH(Reviews!BA$3, $A1)),ISNUMBER( SEARCH(Reviews!BA$3,$C1))), 1, 0)</f>
        <v>0</v>
      </c>
      <c r="AU1" s="11">
        <f>IF(OR(ISNUMBER(SEARCH(Reviews!BB$3, $A1)),ISNUMBER( SEARCH(Reviews!BB$3,$C1))), 1, 0)</f>
        <v>0</v>
      </c>
      <c r="AV1" s="11">
        <f>IF(OR(ISNUMBER(SEARCH("distribution", $C1)),ISNUMBER(SEARCH("location", $C1)), ISNUMBER(SEARCH("localization", $C1)),ISNUMBER(SEARCH("distribution", $A1)),ISNUMBER(SEARCH("location", $A1)), ISNUMBER(SEARCH("localization", $A1))), 1, 0)</f>
        <v>0</v>
      </c>
      <c r="AW1" s="11">
        <f>IF(OR(ISNUMBER(SEARCH(Reviews!BD$3, $A1)),ISNUMBER( SEARCH(Reviews!BD$3,$C1))), 1, 0)</f>
        <v>0</v>
      </c>
      <c r="AX1" s="11">
        <f>IF(OR(ISNUMBER(SEARCH("gibberellic", $C1)), ISNUMBER(SEARCH("gibberellin", $C1)),ISNUMBER(SEARCH("gibberellic", $A1)), ISNUMBER(SEARCH("gibberellin", $A1))), 1, 0)</f>
        <v>0</v>
      </c>
      <c r="AY1" s="11">
        <f>IF(OR(ISNUMBER(SEARCH(Reviews!BF$3, $A1)),ISNUMBER( SEARCH(Reviews!BF$3,$C1))), 1, 0)</f>
        <v>0</v>
      </c>
      <c r="AZ1" s="11">
        <f>IF(OR(ISNUMBER(SEARCH(Reviews!BG$3, $A1)),ISNUMBER( SEARCH(Reviews!BG$3,$C1))), 1, 0)</f>
        <v>0</v>
      </c>
      <c r="BA1" s="11">
        <f>IF(OR(ISNUMBER(SEARCH(Reviews!BH$3, $A1)),ISNUMBER( SEARCH(Reviews!BH$3,$C1))), 1, 0)</f>
        <v>0</v>
      </c>
      <c r="BB1" s="11">
        <f>IF(OR(ISNUMBER(SEARCH(Reviews!BI$3, $A1)),ISNUMBER( SEARCH(Reviews!BI$3,$C1))), 1, 0)</f>
        <v>0</v>
      </c>
      <c r="BC1" s="11">
        <f>IF(OR(ISNUMBER(SEARCH("jasmonic acid", $C1)), ISNUMBER(SEARCH("jasmonate", $C1)),ISNUMBER(SEARCH("jasmonic acid", $A1)), ISNUMBER(SEARCH("jasmonate", $A1))), 1, 0)</f>
        <v>0</v>
      </c>
      <c r="BD1" s="11">
        <f>IF(OR(ISNUMBER(SEARCH("plant growth regulator", $C1)), ISNUMBER(SEARCH("phyohormone", $C1)),ISNUMBER(SEARCH("plant growth regulator", $A1)), ISNUMBER(SEARCH("phyohormone", $A1))), 1, 0)</f>
        <v>0</v>
      </c>
      <c r="BE1" s="11">
        <f>IF(OR(ISNUMBER(SEARCH("auxin", $C1)), ISNUMBER(SEARCH("IAA", $C1)),ISNUMBER(SEARCH("indole-3-acetic acid", $C1)),ISNUMBER(SEARCH("auxin", $A1)), ISNUMBER(SEARCH("IAA", $A1)),ISNUMBER(SEARCH("indole-3-acetic acid", $A1))), 1, 0)</f>
        <v>0</v>
      </c>
      <c r="BF1" s="11">
        <f>IF(OR(ISNUMBER(SEARCH(Reviews!BM$3, $A1)),ISNUMBER( SEARCH(Reviews!BM$3,$C1))), 1, 0)</f>
        <v>0</v>
      </c>
      <c r="BG1" s="11">
        <f>IF(OR(ISNUMBER(SEARCH(Reviews!BN$3, $A1)),ISNUMBER( SEARCH(Reviews!BN$3,$C1))), 1, 0)</f>
        <v>0</v>
      </c>
      <c r="BH1" s="11">
        <f>IF(OR(ISNUMBER(SEARCH(Reviews!BO$3, $A1)),ISNUMBER( SEARCH(Reviews!BO$3,$C1))), 1, 0)</f>
        <v>0</v>
      </c>
      <c r="BI1" s="11">
        <f>IF(OR(ISNUMBER(SEARCH("quantification", $C1)), ISNUMBER(SEARCH("determination", $C1)),ISNUMBER(SEARCH("quantification", $A1)), ISNUMBER(SEARCH("determination", $A1))), 1, 0)</f>
        <v>0</v>
      </c>
      <c r="BJ1" s="11">
        <f>IF(OR(ISNUMBER(SEARCH("fungus", $C1)),ISNUMBER(SEARCH("bacteria", $C1)),ISNUMBER(SEARCH("bacterium", $C1)), ISNUMBER(SEARCH("fungi", $C1)),ISNUMBER(SEARCH("fungus", $A1)),ISNUMBER(SEARCH("bacteria", $A1)),ISNUMBER(SEARCH("bacterium", $A1)), ISNUMBER(SEARCH("fungi", $A1))), 1, 0)</f>
        <v>0</v>
      </c>
      <c r="BK1" s="11">
        <f>IF(OR(ISNUMBER(SEARCH("endophyte", $C1)), ISNUMBER(SEARCH("symbiont", $C1)),ISNUMBER(SEARCH("symbiosis", $C1)),ISNUMBER(SEARCH("endophyte", $A1)), ISNUMBER(SEARCH("symbiont", $A1)),ISNUMBER(SEARCH("symbiosis", $A1))), 1, 0)</f>
        <v>0</v>
      </c>
      <c r="BL1" s="11">
        <f>IF(OR(ISNUMBER(SEARCH(Reviews!BS$3, $A1)),ISNUMBER( SEARCH(Reviews!BS$3,$C1))), 1, 0)</f>
        <v>0</v>
      </c>
      <c r="BM1" s="11">
        <f>IF(OR(ISNUMBER(SEARCH("infection", $C1)), ISNUMBER(SEARCH("pathogen", $C1)),ISNUMBER(SEARCH("infection", $A1)), ISNUMBER(SEARCH("pathogen", $A1))), 1, 0)</f>
        <v>0</v>
      </c>
      <c r="BN1" s="22">
        <f>IF(OR(ISNUMBER(SEARCH("proteome", $C1)), ISNUMBER(SEARCH("proteomics", $C1)),ISNUMBER(SEARCH("proteome", $A1)), ISNUMBER(SEARCH("proteomics", $A1))), 1, 0)</f>
        <v>0</v>
      </c>
      <c r="BO1" s="22">
        <f>IF(OR(ISNUMBER(SEARCH("genome", $C1)), ISNUMBER(SEARCH("genomics", $C1)),ISNUMBER(SEARCH("genome", $A1)), ISNUMBER(SEARCH("genomics", $A1))), 1, 0)</f>
        <v>0</v>
      </c>
      <c r="BP1" s="22">
        <f>IF(OR(ISNUMBER(SEARCH("RNA-seq", $C1)),ISNUMBER(SEARCH("transcript", $C1)), ISNUMBER(SEARCH("transcriptomics", $C1)),ISNUMBER(SEARCH("RNA-seq", $A1)),ISNUMBER(SEARCH("transcript", $A1)), ISNUMBER(SEARCH("transcriptomics", $A1))), 1, 0)</f>
        <v>0</v>
      </c>
      <c r="BQ1" s="22">
        <f>IF(OR(ISNUMBER(SEARCH(Reviews!CN$3, $A1)),ISNUMBER( SEARCH(Reviews!CN$3,$C1))), 1, 0)</f>
        <v>0</v>
      </c>
      <c r="BR1" s="22">
        <f>IF(OR(ISNUMBER(SEARCH("metabolome", $C1)), ISNUMBER(SEARCH("metabolomics", $C1)),ISNUMBER(SEARCH("metabolome", $A1)), ISNUMBER(SEARCH("metabolomics", $A1))), 1, 0)</f>
        <v>0</v>
      </c>
      <c r="BS1" s="19">
        <f>IF(OR(ISNUMBER(SEARCH("liquid chromatography", $C1)),ISNUMBER(SEARCH("liquid-chromatography", $C1)), ISNUMBER(SEARCH("LC", $C1)), ISNUMBER(SEARCH("liquid chromatography", $A1)),ISNUMBER(SEARCH("liquid-chromatography", $A1)), ISNUMBER(SEARCH("LC", $A1))), 1, 0)</f>
        <v>0</v>
      </c>
      <c r="BT1" s="19">
        <f>IF(OR(ISNUMBER(SEARCH("gas chromatography", $C1)),ISNUMBER(SEARCH("gas-chromatography", $C1)), ISNUMBER(SEARCH("GC", $C1)),ISNUMBER(SEARCH("gas chromatography", $A1)),ISNUMBER(SEARCH("gas-chromatography", $A1)), ISNUMBER(SEARCH("GC", $A1))), 1, 0)</f>
        <v>0</v>
      </c>
      <c r="BU1" s="19">
        <f>IF(OR(ISNUMBER(SEARCH("mass spectrometry", $C1)),ISNUMBER(SEARCH("mass-spectrometry", $C1)), ISNUMBER(SEARCH("MS", $C1)),ISNUMBER(SEARCH("mass spectrometry", $A1)),ISNUMBER(SEARCH("mass-spectrometry", $A1)), ISNUMBER(SEARCH("MS", $A1))), 1, 0)</f>
        <v>1</v>
      </c>
      <c r="BV1" s="19">
        <f>IF(OR(ISNUMBER(SEARCH("UV", $C1)),ISNUMBER(SEARCH("PDA", $C1)), ISNUMBER(SEARCH("DAD", $C1)),ISNUMBER(SEARCH("UV", $A1)),ISNUMBER(SEARCH("PDA", $A1)), ISNUMBER(SEARCH("DAD", $A1))), 1, 0)</f>
        <v>0</v>
      </c>
      <c r="BW1" s="19">
        <f>IF(OR(ISNUMBER(SEARCH("fluorescence", $C1)), ISNUMBER(SEARCH("FLD", $C1)),ISNUMBER(SEARCH("fluorescence", $A1)), ISNUMBER(SEARCH("FLD", $A1))), 1, 0)</f>
        <v>0</v>
      </c>
      <c r="BX1" s="19">
        <f>IF(OR(ISNUMBER(SEARCH("electrochemical", $C1)), ISNUMBER(SEARCH("ECD", $C1)),ISNUMBER(SEARCH("electrochemical", $A1)), ISNUMBER(SEARCH("ECD", $A1))), 1, 0)</f>
        <v>0</v>
      </c>
      <c r="BY1" s="19">
        <f>IF(OR(ISNUMBER(SEARCH("enzyme-linked immunosorbence assay", $C1)), ISNUMBER(SEARCH("ELISA", $C1)),ISNUMBER(SEARCH("enzyme-linked immunosorbence assay", $A1)), ISNUMBER(SEARCH("ELISA", $A1))), 1, 0)</f>
        <v>0</v>
      </c>
      <c r="BZ1">
        <v>10</v>
      </c>
      <c r="CA1">
        <v>5</v>
      </c>
      <c r="CB1">
        <v>0</v>
      </c>
      <c r="CC1">
        <v>0</v>
      </c>
      <c r="CD1">
        <v>0</v>
      </c>
      <c r="CE1">
        <v>0</v>
      </c>
      <c r="CF1">
        <v>0</v>
      </c>
      <c r="CG1">
        <v>0</v>
      </c>
      <c r="CH1">
        <v>0</v>
      </c>
      <c r="CI1">
        <v>0</v>
      </c>
      <c r="CJ1">
        <v>0</v>
      </c>
      <c r="CK1">
        <v>0</v>
      </c>
      <c r="CL1">
        <v>0</v>
      </c>
      <c r="CM1">
        <v>0</v>
      </c>
      <c r="CN1">
        <v>0</v>
      </c>
      <c r="CO1">
        <v>0</v>
      </c>
      <c r="CP1">
        <v>0</v>
      </c>
      <c r="CQ1">
        <v>0</v>
      </c>
      <c r="CR1">
        <v>0</v>
      </c>
      <c r="CS1">
        <v>0</v>
      </c>
      <c r="CT1">
        <v>0</v>
      </c>
      <c r="CU1">
        <v>0</v>
      </c>
      <c r="CV1">
        <v>0</v>
      </c>
      <c r="CW1">
        <v>0</v>
      </c>
      <c r="CX1">
        <v>0</v>
      </c>
      <c r="CY1">
        <v>0</v>
      </c>
      <c r="CZ1">
        <v>0</v>
      </c>
      <c r="DA1">
        <v>0</v>
      </c>
      <c r="DB1">
        <v>0</v>
      </c>
      <c r="DC1">
        <v>8</v>
      </c>
      <c r="DD1">
        <v>2</v>
      </c>
      <c r="DE1" t="s">
        <v>695</v>
      </c>
      <c r="DF1">
        <v>370</v>
      </c>
      <c r="DG1">
        <v>0</v>
      </c>
      <c r="DH1">
        <v>0</v>
      </c>
      <c r="DI1">
        <v>4</v>
      </c>
      <c r="DJ1">
        <v>4</v>
      </c>
      <c r="DK1" t="s">
        <v>785</v>
      </c>
      <c r="DL1" t="s">
        <v>855</v>
      </c>
      <c r="DM1" t="s">
        <v>856</v>
      </c>
      <c r="DN1" t="s">
        <v>1033</v>
      </c>
      <c r="DO1" t="s">
        <v>1034</v>
      </c>
      <c r="DP1" t="s">
        <v>1035</v>
      </c>
      <c r="DS1" t="s">
        <v>171</v>
      </c>
      <c r="DT1" t="s">
        <v>172</v>
      </c>
      <c r="DV1" t="s">
        <v>1309</v>
      </c>
      <c r="DW1" t="s">
        <v>1347</v>
      </c>
      <c r="DX1" t="s">
        <v>1348</v>
      </c>
      <c r="DY1" s="8">
        <v>44516</v>
      </c>
      <c r="DZ1">
        <v>2020</v>
      </c>
      <c r="EA1">
        <v>14</v>
      </c>
      <c r="ED1">
        <v>13</v>
      </c>
      <c r="EE1" t="s">
        <v>143</v>
      </c>
      <c r="EF1" t="s">
        <v>143</v>
      </c>
      <c r="EG1" t="s">
        <v>1447</v>
      </c>
      <c r="EH1">
        <v>33098247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Sheet2</vt:lpstr>
      <vt:lpstr>Reviews</vt:lpstr>
      <vt:lpstr>Query Terms</vt:lpstr>
      <vt:lpstr>Interesting Not Relevant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 Erland</dc:creator>
  <cp:lastModifiedBy>Lauren Erland</cp:lastModifiedBy>
  <dcterms:created xsi:type="dcterms:W3CDTF">2021-01-13T18:57:50Z</dcterms:created>
  <dcterms:modified xsi:type="dcterms:W3CDTF">2021-02-19T19:59:52Z</dcterms:modified>
</cp:coreProperties>
</file>