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studntnu-my.sharepoint.com/personal/juliabau_ntnu_no/Documents/Post Doc/PapersManuscripts/Test concepts/Threshold projects/Reappraisal of gas exchange thresholds in WCB/Submitted/Frontiers/Revision2/"/>
    </mc:Choice>
  </mc:AlternateContent>
  <xr:revisionPtr revIDLastSave="166" documentId="8_{D591E47E-4BDC-4ECB-94AC-1B600339BAB6}" xr6:coauthVersionLast="47" xr6:coauthVersionMax="47" xr10:uidLastSave="{3D9A9CA4-A533-466C-8AB1-40675F5278EA}"/>
  <bookViews>
    <workbookView xWindow="-54120" yWindow="210" windowWidth="25440" windowHeight="15390" activeTab="1" xr2:uid="{00000000-000D-0000-FFFF-FFFF00000000}"/>
  </bookViews>
  <sheets>
    <sheet name="Adjusted R2 model fit" sheetId="5" r:id="rId1"/>
    <sheet name="Comparison visual automatic"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3" i="8" l="1"/>
  <c r="G23" i="8"/>
  <c r="F23" i="8"/>
  <c r="E23" i="8"/>
  <c r="R21" i="8"/>
  <c r="Q21" i="8"/>
  <c r="P21" i="8"/>
  <c r="O21" i="8"/>
  <c r="R20" i="8"/>
  <c r="Q20" i="8"/>
  <c r="P20" i="8"/>
  <c r="O20" i="8"/>
  <c r="L21" i="8" l="1"/>
  <c r="L20" i="8"/>
  <c r="J21" i="8"/>
  <c r="J20" i="8"/>
  <c r="H20" i="8"/>
  <c r="E21" i="8"/>
  <c r="E20" i="8"/>
  <c r="D21" i="5"/>
  <c r="G20" i="8" l="1"/>
  <c r="F20" i="8"/>
  <c r="H21" i="8"/>
  <c r="F21" i="8"/>
  <c r="G21" i="8"/>
  <c r="G23" i="5"/>
  <c r="O23" i="5"/>
  <c r="N23" i="5"/>
  <c r="O22" i="5"/>
  <c r="N22" i="5"/>
  <c r="H23" i="5"/>
  <c r="H22" i="5"/>
  <c r="G22" i="5"/>
  <c r="L23" i="5"/>
  <c r="K23" i="5"/>
  <c r="L22" i="5"/>
  <c r="K22" i="5"/>
  <c r="E23" i="5"/>
  <c r="D23" i="5"/>
  <c r="D22" i="5"/>
  <c r="G21" i="5"/>
  <c r="E22" i="5"/>
  <c r="E21" i="5"/>
  <c r="D24" i="5" l="1"/>
  <c r="E24" i="5"/>
  <c r="K21" i="5" l="1"/>
  <c r="K24" i="5" s="1"/>
  <c r="L21" i="5"/>
  <c r="L24" i="5" s="1"/>
  <c r="G24" i="5"/>
  <c r="H21" i="5"/>
  <c r="H24" i="5" s="1"/>
  <c r="N21" i="5"/>
  <c r="N24" i="5" s="1"/>
  <c r="O21" i="5"/>
  <c r="O24" i="5" s="1"/>
</calcChain>
</file>

<file path=xl/sharedStrings.xml><?xml version="1.0" encoding="utf-8"?>
<sst xmlns="http://schemas.openxmlformats.org/spreadsheetml/2006/main" count="92" uniqueCount="32">
  <si>
    <t>Para</t>
  </si>
  <si>
    <t>Tetra</t>
  </si>
  <si>
    <t xml:space="preserve"> </t>
  </si>
  <si>
    <t>Breakpoint model (2 reg lines)</t>
  </si>
  <si>
    <t>No-breakpoint model (exponential curve)</t>
  </si>
  <si>
    <t>Median</t>
  </si>
  <si>
    <t>Participant</t>
  </si>
  <si>
    <t>p75</t>
  </si>
  <si>
    <t>p25</t>
  </si>
  <si>
    <t>95% CI</t>
  </si>
  <si>
    <t>-</t>
  </si>
  <si>
    <t>RCP_Leicht 2014</t>
  </si>
  <si>
    <t>GAS EXCHANGE THRESHOLD</t>
  </si>
  <si>
    <t>RESPIRATORY COMPENSATION POINT</t>
  </si>
  <si>
    <t>SCI</t>
  </si>
  <si>
    <t>Mean</t>
  </si>
  <si>
    <t>SD</t>
  </si>
  <si>
    <t>GET_Leicht 2014</t>
  </si>
  <si>
    <t>BLa at GET and RCP</t>
  </si>
  <si>
    <r>
      <t>VO</t>
    </r>
    <r>
      <rPr>
        <vertAlign val="subscript"/>
        <sz val="11"/>
        <color theme="1"/>
        <rFont val="Calibri"/>
        <family val="2"/>
        <scheme val="minor"/>
      </rPr>
      <t>2</t>
    </r>
    <r>
      <rPr>
        <sz val="11"/>
        <color theme="1"/>
        <rFont val="Calibri"/>
        <family val="2"/>
        <scheme val="minor"/>
      </rPr>
      <t>-VCO</t>
    </r>
    <r>
      <rPr>
        <vertAlign val="subscript"/>
        <sz val="11"/>
        <color theme="1"/>
        <rFont val="Calibri"/>
        <family val="2"/>
        <scheme val="minor"/>
      </rPr>
      <t>2</t>
    </r>
  </si>
  <si>
    <r>
      <t>VO</t>
    </r>
    <r>
      <rPr>
        <vertAlign val="subscript"/>
        <sz val="11"/>
        <color theme="1"/>
        <rFont val="Calibri"/>
        <family val="2"/>
        <scheme val="minor"/>
      </rPr>
      <t>2</t>
    </r>
    <r>
      <rPr>
        <sz val="11"/>
        <color theme="1"/>
        <rFont val="Calibri"/>
        <family val="2"/>
        <scheme val="minor"/>
      </rPr>
      <t>/VE - Time</t>
    </r>
  </si>
  <si>
    <r>
      <t>VCO</t>
    </r>
    <r>
      <rPr>
        <vertAlign val="subscript"/>
        <sz val="11"/>
        <color theme="1"/>
        <rFont val="Calibri"/>
        <family val="2"/>
        <scheme val="minor"/>
      </rPr>
      <t>2</t>
    </r>
    <r>
      <rPr>
        <sz val="11"/>
        <color theme="1"/>
        <rFont val="Calibri"/>
        <family val="2"/>
        <scheme val="minor"/>
      </rPr>
      <t>-VE</t>
    </r>
  </si>
  <si>
    <r>
      <t>VCO</t>
    </r>
    <r>
      <rPr>
        <vertAlign val="subscript"/>
        <sz val="11"/>
        <color theme="1"/>
        <rFont val="Calibri"/>
        <family val="2"/>
        <scheme val="minor"/>
      </rPr>
      <t>2</t>
    </r>
    <r>
      <rPr>
        <sz val="11"/>
        <color theme="1"/>
        <rFont val="Calibri"/>
        <family val="2"/>
        <scheme val="minor"/>
      </rPr>
      <t>/VE - Time</t>
    </r>
  </si>
  <si>
    <r>
      <t>VO</t>
    </r>
    <r>
      <rPr>
        <vertAlign val="subscript"/>
        <sz val="11"/>
        <color theme="1"/>
        <rFont val="Calibri"/>
        <family val="2"/>
        <scheme val="minor"/>
      </rPr>
      <t>2</t>
    </r>
    <r>
      <rPr>
        <sz val="11"/>
        <color theme="1"/>
        <rFont val="Calibri"/>
        <family val="2"/>
        <scheme val="minor"/>
      </rPr>
      <t>-VCO</t>
    </r>
    <r>
      <rPr>
        <vertAlign val="subscript"/>
        <sz val="11"/>
        <color theme="1"/>
        <rFont val="Calibri"/>
        <family val="2"/>
        <scheme val="minor"/>
      </rPr>
      <t>2</t>
    </r>
    <r>
      <rPr>
        <sz val="11"/>
        <color theme="1"/>
        <rFont val="Calibri"/>
        <family val="2"/>
        <scheme val="minor"/>
      </rPr>
      <t>_Baumgart 2021</t>
    </r>
  </si>
  <si>
    <r>
      <t>% of VO</t>
    </r>
    <r>
      <rPr>
        <vertAlign val="subscript"/>
        <sz val="11"/>
        <color theme="1"/>
        <rFont val="Calibri"/>
        <family val="2"/>
        <scheme val="minor"/>
      </rPr>
      <t>2peak</t>
    </r>
    <r>
      <rPr>
        <sz val="11"/>
        <color theme="1"/>
        <rFont val="Calibri"/>
        <family val="2"/>
        <scheme val="minor"/>
      </rPr>
      <t xml:space="preserve"> at GET and RCP</t>
    </r>
  </si>
  <si>
    <r>
      <t>VO</t>
    </r>
    <r>
      <rPr>
        <vertAlign val="subscript"/>
        <sz val="11"/>
        <color theme="1"/>
        <rFont val="Calibri"/>
        <family val="2"/>
        <scheme val="minor"/>
      </rPr>
      <t>2</t>
    </r>
    <r>
      <rPr>
        <sz val="11"/>
        <color theme="1"/>
        <rFont val="Calibri"/>
        <family val="2"/>
        <scheme val="minor"/>
      </rPr>
      <t>/VE - Time_Baumgart 2021</t>
    </r>
  </si>
  <si>
    <r>
      <t>VCO</t>
    </r>
    <r>
      <rPr>
        <vertAlign val="subscript"/>
        <sz val="11"/>
        <color theme="1"/>
        <rFont val="Calibri"/>
        <family val="2"/>
        <scheme val="minor"/>
      </rPr>
      <t>2</t>
    </r>
    <r>
      <rPr>
        <sz val="11"/>
        <color theme="1"/>
        <rFont val="Calibri"/>
        <family val="2"/>
        <scheme val="minor"/>
      </rPr>
      <t>-VE_Baumgart 2021</t>
    </r>
  </si>
  <si>
    <r>
      <t>VCO</t>
    </r>
    <r>
      <rPr>
        <vertAlign val="subscript"/>
        <sz val="11"/>
        <color theme="1"/>
        <rFont val="Calibri"/>
        <family val="2"/>
        <scheme val="minor"/>
      </rPr>
      <t>2</t>
    </r>
    <r>
      <rPr>
        <sz val="11"/>
        <color theme="1"/>
        <rFont val="Calibri"/>
        <family val="2"/>
        <scheme val="minor"/>
      </rPr>
      <t>/VE - Time_Baumgart 2021</t>
    </r>
  </si>
  <si>
    <r>
      <t>% of VO</t>
    </r>
    <r>
      <rPr>
        <vertAlign val="subscript"/>
        <sz val="11"/>
        <color theme="1"/>
        <rFont val="Calibri"/>
        <family val="2"/>
        <scheme val="minor"/>
      </rPr>
      <t>2peak</t>
    </r>
  </si>
  <si>
    <t>Paired TTest automatic vs visual</t>
  </si>
  <si>
    <r>
      <rPr>
        <b/>
        <sz val="11"/>
        <color theme="1"/>
        <rFont val="Calibri"/>
        <family val="2"/>
        <scheme val="minor"/>
      </rPr>
      <t>Brief description of methods:</t>
    </r>
    <r>
      <rPr>
        <sz val="11"/>
        <color theme="1"/>
        <rFont val="Calibri"/>
        <family val="2"/>
        <scheme val="minor"/>
      </rPr>
      <t xml:space="preserve"> The % of VO</t>
    </r>
    <r>
      <rPr>
        <vertAlign val="subscript"/>
        <sz val="11"/>
        <color theme="1"/>
        <rFont val="Calibri"/>
        <family val="2"/>
        <scheme val="minor"/>
      </rPr>
      <t>2peak</t>
    </r>
    <r>
      <rPr>
        <sz val="11"/>
        <color theme="1"/>
        <rFont val="Calibri"/>
        <family val="2"/>
        <scheme val="minor"/>
      </rPr>
      <t xml:space="preserve"> was interpolated  for each particpant at the visually identified breakpoints in Leicht at al. (2014) and at the automatically identified breakpoints in Baumgart et al. (2021). While it was possible to identify breakpoints with the automatic fitting prodcedures for all participants and methods in Baumgart et al. (2021), this was not the case for the visual identification in Leicht et al. (2014). Therefore, corresponding % of VO</t>
    </r>
    <r>
      <rPr>
        <vertAlign val="subscript"/>
        <sz val="11"/>
        <color theme="1"/>
        <rFont val="Calibri"/>
        <family val="2"/>
        <scheme val="minor"/>
      </rPr>
      <t>2peak</t>
    </r>
    <r>
      <rPr>
        <sz val="11"/>
        <color theme="1"/>
        <rFont val="Calibri"/>
        <family val="2"/>
        <scheme val="minor"/>
      </rPr>
      <t xml:space="preserve"> values are missing for some participants in Leicht et al. 2014). Note that the correspondong terminology for the gas exchange threshold (GET) in the study of Leicht et al. (2014) is ventilatory threshold (VT). Paired T-Tests were used to investigate whether there are significant differences in % of VO</t>
    </r>
    <r>
      <rPr>
        <vertAlign val="subscript"/>
        <sz val="11"/>
        <color theme="1"/>
        <rFont val="Calibri"/>
        <family val="2"/>
        <scheme val="minor"/>
      </rPr>
      <t>2peak</t>
    </r>
    <r>
      <rPr>
        <sz val="11"/>
        <color theme="1"/>
        <rFont val="Calibri"/>
        <family val="2"/>
        <scheme val="minor"/>
      </rPr>
      <t xml:space="preserve"> at the automatically identified breakpoints in Baumgart et al. (2021) and the visually identified breakpoints in Leicht et al. (2014). These comparisons should be interpreted in light of the following methodological differences between the two studies: 1) Baumgart et al. (2021) used model fitting to the breath-by-breath data as opposed to 20-s average data in Leicht et al (2014). 2)  Baumgart et al. (2021)  used slightly different start and stop points the analyses, 3) Leicht et al. (2014) used a combination of three methods to identify the GET, while  Baumgart et al. (2021)  used two of these three methods separately for GET identification. The method for the identification of the RCP is the same in Leicht et al. (2014) as one of the two models in Baumgart et al (2021) (i.e., VCO</t>
    </r>
    <r>
      <rPr>
        <vertAlign val="subscript"/>
        <sz val="11"/>
        <color theme="1"/>
        <rFont val="Calibri"/>
        <family val="2"/>
        <scheme val="minor"/>
      </rPr>
      <t>2</t>
    </r>
    <r>
      <rPr>
        <sz val="11"/>
        <color theme="1"/>
        <rFont val="Calibri"/>
        <family val="2"/>
        <scheme val="minor"/>
      </rPr>
      <t>-VE). In addition to % of VO</t>
    </r>
    <r>
      <rPr>
        <vertAlign val="subscript"/>
        <sz val="11"/>
        <color theme="1"/>
        <rFont val="Calibri"/>
        <family val="2"/>
        <scheme val="minor"/>
      </rPr>
      <t>2peak</t>
    </r>
    <r>
      <rPr>
        <sz val="11"/>
        <color theme="1"/>
        <rFont val="Calibri"/>
        <family val="2"/>
        <scheme val="minor"/>
      </rPr>
      <t xml:space="preserve">, blood lactate concentration (BLa) was interpolated for each participant at the automatically identified breakpoints for Baumgart et al. (2021). Corresponding BLa values for the visually identified breakpoints in Leicht et al (2014) are missing. Therefore, direct comparisons for this parameter at the automatically and visually identified breakpoints are not possible. </t>
    </r>
  </si>
  <si>
    <t>No-breakpoint model (2nd order polynomial curve)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</si>
</sst>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0"/>
  </numFmts>
  <fonts count="5" x14ac:knownFonts="1">
    <font>
      <sz val="11"/>
      <color theme="1"/>
      <name val="Calibri"/>
      <family val="2"/>
      <scheme val="minor"/>
    </font>
    <font>
      <sz val="10"/>
      <name val="Arial"/>
      <family val="2"/>
    </font>
    <font>
      <vertAlign val="subscript"/>
      <sz val="11"/>
      <color theme="1"/>
      <name val="Calibri"/>
      <family val="2"/>
      <scheme val="minor"/>
    </font>
    <font>
      <sz val="10"/>
      <color theme="1"/>
      <name val="Arial"/>
      <family val="2"/>
    </font>
    <font>
      <b/>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
    <border>
      <left/>
      <right/>
      <top/>
      <bottom/>
      <diagonal/>
    </border>
    <border>
      <left style="thin">
        <color indexed="64"/>
      </left>
      <right/>
      <top/>
      <bottom/>
      <diagonal/>
    </border>
    <border>
      <left/>
      <right style="thin">
        <color indexed="64"/>
      </right>
      <top/>
      <bottom/>
      <diagonal/>
    </border>
  </borders>
  <cellStyleXfs count="3">
    <xf numFmtId="0" fontId="0" fillId="0" borderId="0"/>
    <xf numFmtId="0" fontId="1" fillId="0" borderId="0"/>
    <xf numFmtId="0" fontId="3" fillId="0" borderId="0"/>
  </cellStyleXfs>
  <cellXfs count="32">
    <xf numFmtId="0" fontId="0" fillId="0" borderId="0" xfId="0"/>
    <xf numFmtId="0" fontId="0" fillId="2" borderId="0" xfId="0" applyFill="1"/>
    <xf numFmtId="0" fontId="0" fillId="0" borderId="0" xfId="0" applyFill="1"/>
    <xf numFmtId="166" fontId="0" fillId="0" borderId="0" xfId="0" applyNumberFormat="1" applyFill="1"/>
    <xf numFmtId="0" fontId="0" fillId="0" borderId="0" xfId="0"/>
    <xf numFmtId="1" fontId="0" fillId="2" borderId="0" xfId="0" applyNumberFormat="1" applyFill="1"/>
    <xf numFmtId="0" fontId="0" fillId="2" borderId="1" xfId="0" applyFill="1" applyBorder="1" applyAlignment="1">
      <alignment horizontal="center"/>
    </xf>
    <xf numFmtId="0" fontId="0" fillId="2" borderId="0" xfId="0" applyFill="1" applyBorder="1" applyAlignment="1">
      <alignment horizontal="center"/>
    </xf>
    <xf numFmtId="0" fontId="0" fillId="2" borderId="1" xfId="0" applyFill="1" applyBorder="1"/>
    <xf numFmtId="0" fontId="0" fillId="2" borderId="0" xfId="0" applyFill="1" applyBorder="1"/>
    <xf numFmtId="165" fontId="0" fillId="0" borderId="1" xfId="0" applyNumberFormat="1" applyBorder="1"/>
    <xf numFmtId="165" fontId="0" fillId="0" borderId="0" xfId="0" applyNumberFormat="1" applyBorder="1"/>
    <xf numFmtId="1" fontId="0" fillId="2" borderId="1" xfId="0" applyNumberFormat="1" applyFill="1" applyBorder="1"/>
    <xf numFmtId="1" fontId="0" fillId="2" borderId="0" xfId="0" applyNumberFormat="1" applyFill="1" applyBorder="1"/>
    <xf numFmtId="2" fontId="0" fillId="0" borderId="1" xfId="0" applyNumberFormat="1" applyBorder="1"/>
    <xf numFmtId="2" fontId="0" fillId="0" borderId="0" xfId="0" applyNumberFormat="1" applyBorder="1"/>
    <xf numFmtId="2" fontId="0" fillId="2" borderId="1" xfId="0" applyNumberFormat="1" applyFill="1" applyBorder="1"/>
    <xf numFmtId="2" fontId="0" fillId="2" borderId="0" xfId="0" applyNumberFormat="1" applyFill="1" applyBorder="1"/>
    <xf numFmtId="164" fontId="0" fillId="2" borderId="1" xfId="0" applyNumberFormat="1" applyFill="1" applyBorder="1"/>
    <xf numFmtId="164" fontId="0" fillId="2" borderId="0" xfId="0" applyNumberFormat="1" applyFill="1" applyBorder="1"/>
    <xf numFmtId="0" fontId="0" fillId="0" borderId="0" xfId="0" applyAlignment="1">
      <alignment horizontal="left" vertical="top" wrapText="1"/>
    </xf>
    <xf numFmtId="0" fontId="0" fillId="0" borderId="1" xfId="0" applyBorder="1" applyAlignment="1">
      <alignment horizontal="center"/>
    </xf>
    <xf numFmtId="0" fontId="0" fillId="0" borderId="0" xfId="0" applyBorder="1" applyAlignment="1">
      <alignment horizontal="center"/>
    </xf>
    <xf numFmtId="0" fontId="0" fillId="0" borderId="1" xfId="0" applyBorder="1"/>
    <xf numFmtId="0" fontId="0" fillId="0" borderId="0" xfId="0" applyFill="1" applyBorder="1"/>
    <xf numFmtId="0" fontId="0" fillId="3" borderId="1" xfId="0" applyFill="1" applyBorder="1" applyAlignment="1">
      <alignment horizontal="center"/>
    </xf>
    <xf numFmtId="0" fontId="0" fillId="3" borderId="0" xfId="0" applyFill="1" applyBorder="1" applyAlignment="1">
      <alignment horizontal="center"/>
    </xf>
    <xf numFmtId="0" fontId="0" fillId="0" borderId="1" xfId="0" applyFill="1" applyBorder="1"/>
    <xf numFmtId="0" fontId="0" fillId="0" borderId="2" xfId="0" applyBorder="1"/>
    <xf numFmtId="0" fontId="0" fillId="2" borderId="2" xfId="0" applyFill="1" applyBorder="1"/>
    <xf numFmtId="166" fontId="0" fillId="0" borderId="2" xfId="0" applyNumberFormat="1" applyFill="1" applyBorder="1"/>
    <xf numFmtId="164" fontId="0" fillId="2" borderId="2" xfId="0" applyNumberFormat="1" applyFill="1" applyBorder="1"/>
  </cellXfs>
  <cellStyles count="3">
    <cellStyle name="Normal" xfId="0" builtinId="0"/>
    <cellStyle name="Normal 2" xfId="1" xr:uid="{00000000-0005-0000-0000-000001000000}"/>
    <cellStyle name="Normal 2 2" xfId="2" xr:uid="{30C9FB1D-C4B0-48A8-9290-D07A8B2B07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DDF7-8CAA-4E45-898C-C488F757991F}">
  <dimension ref="A1:AC78"/>
  <sheetViews>
    <sheetView zoomScaleNormal="100" workbookViewId="0">
      <selection activeCell="E33" sqref="E33"/>
    </sheetView>
  </sheetViews>
  <sheetFormatPr defaultRowHeight="15" x14ac:dyDescent="0.25"/>
  <cols>
    <col min="2" max="2" width="10.5703125" bestFit="1" customWidth="1"/>
    <col min="4" max="4" width="28.28515625" bestFit="1" customWidth="1"/>
    <col min="5" max="5" width="39" bestFit="1" customWidth="1"/>
    <col min="7" max="7" width="28.28515625" bestFit="1" customWidth="1"/>
    <col min="8" max="8" width="39" bestFit="1" customWidth="1"/>
    <col min="10" max="10" width="10.28515625" bestFit="1" customWidth="1"/>
    <col min="11" max="11" width="28.28515625" bestFit="1" customWidth="1"/>
    <col min="12" max="12" width="39" bestFit="1" customWidth="1"/>
    <col min="14" max="14" width="28.28515625" bestFit="1" customWidth="1"/>
    <col min="15" max="15" width="39" bestFit="1" customWidth="1"/>
    <col min="17" max="17" width="10.28515625" bestFit="1" customWidth="1"/>
  </cols>
  <sheetData>
    <row r="1" spans="1:17" s="4" customFormat="1" x14ac:dyDescent="0.25">
      <c r="D1" s="21" t="s">
        <v>12</v>
      </c>
      <c r="E1" s="22"/>
      <c r="F1" s="22"/>
      <c r="G1" s="22"/>
      <c r="H1" s="22"/>
      <c r="I1" s="23"/>
      <c r="J1" s="28"/>
      <c r="K1" s="25" t="s">
        <v>13</v>
      </c>
      <c r="L1" s="26"/>
      <c r="M1" s="26"/>
      <c r="N1" s="26"/>
      <c r="O1" s="26"/>
      <c r="P1" s="23"/>
    </row>
    <row r="2" spans="1:17" ht="18" x14ac:dyDescent="0.35">
      <c r="A2" s="1"/>
      <c r="B2" s="1"/>
      <c r="C2" s="1"/>
      <c r="D2" s="8" t="s">
        <v>19</v>
      </c>
      <c r="E2" s="9"/>
      <c r="F2" s="9"/>
      <c r="G2" s="9" t="s">
        <v>20</v>
      </c>
      <c r="H2" s="9"/>
      <c r="I2" s="8"/>
      <c r="J2" s="29"/>
      <c r="K2" s="8" t="s">
        <v>21</v>
      </c>
      <c r="L2" s="9"/>
      <c r="M2" s="9"/>
      <c r="N2" s="9" t="s">
        <v>22</v>
      </c>
      <c r="O2" s="9"/>
      <c r="P2" s="8"/>
    </row>
    <row r="3" spans="1:17" x14ac:dyDescent="0.25">
      <c r="A3" s="1"/>
      <c r="B3" s="1" t="s">
        <v>6</v>
      </c>
      <c r="C3" s="1" t="s">
        <v>14</v>
      </c>
      <c r="D3" s="8" t="s">
        <v>3</v>
      </c>
      <c r="E3" s="9" t="s">
        <v>4</v>
      </c>
      <c r="F3" s="9"/>
      <c r="G3" s="9" t="s">
        <v>3</v>
      </c>
      <c r="H3" s="9" t="s">
        <v>31</v>
      </c>
      <c r="I3" s="8"/>
      <c r="J3" s="29"/>
      <c r="K3" s="8" t="s">
        <v>3</v>
      </c>
      <c r="L3" s="9" t="s">
        <v>4</v>
      </c>
      <c r="M3" s="9"/>
      <c r="N3" s="9" t="s">
        <v>3</v>
      </c>
      <c r="O3" s="9" t="s">
        <v>31</v>
      </c>
      <c r="P3" s="8"/>
    </row>
    <row r="4" spans="1:17" x14ac:dyDescent="0.25">
      <c r="B4">
        <v>1</v>
      </c>
      <c r="C4" t="s">
        <v>1</v>
      </c>
      <c r="D4" s="23">
        <v>0.98670000000000002</v>
      </c>
      <c r="E4" s="24">
        <v>0.98629999999999995</v>
      </c>
      <c r="F4" s="24"/>
      <c r="G4" s="24">
        <v>0.55310000000000004</v>
      </c>
      <c r="H4" s="24">
        <v>0.54979999999999996</v>
      </c>
      <c r="I4" s="27"/>
      <c r="J4" s="30"/>
      <c r="K4" s="27">
        <v>0.97330000000000005</v>
      </c>
      <c r="L4" s="24">
        <v>0.97289999999999999</v>
      </c>
      <c r="M4" s="24"/>
      <c r="N4" s="24">
        <v>0.56430000000000002</v>
      </c>
      <c r="O4" s="24">
        <v>0.56520000000000004</v>
      </c>
      <c r="P4" s="27"/>
      <c r="Q4" s="3"/>
    </row>
    <row r="5" spans="1:17" x14ac:dyDescent="0.25">
      <c r="B5">
        <v>2</v>
      </c>
      <c r="C5" t="s">
        <v>1</v>
      </c>
      <c r="D5" s="23">
        <v>0.98609999999999998</v>
      </c>
      <c r="E5" s="24">
        <v>0.98560000000000003</v>
      </c>
      <c r="F5" s="24"/>
      <c r="G5" s="24">
        <v>0.7379</v>
      </c>
      <c r="H5" s="24">
        <v>0.73719999999999997</v>
      </c>
      <c r="I5" s="27"/>
      <c r="J5" s="30"/>
      <c r="K5" s="27">
        <v>0.98419999999999996</v>
      </c>
      <c r="L5" s="24">
        <v>0.98350000000000004</v>
      </c>
      <c r="M5" s="24"/>
      <c r="N5" s="24">
        <v>0.623</v>
      </c>
      <c r="O5" s="24">
        <v>0.62319999999999998</v>
      </c>
      <c r="P5" s="27"/>
      <c r="Q5" s="3"/>
    </row>
    <row r="6" spans="1:17" x14ac:dyDescent="0.25">
      <c r="B6">
        <v>3</v>
      </c>
      <c r="C6" t="s">
        <v>1</v>
      </c>
      <c r="D6" s="23">
        <v>0.99199999999999999</v>
      </c>
      <c r="E6" s="24">
        <v>0.9919</v>
      </c>
      <c r="F6" s="24"/>
      <c r="G6" s="24">
        <v>0.65949999999999998</v>
      </c>
      <c r="H6" s="24">
        <v>0.64270000000000005</v>
      </c>
      <c r="I6" s="27"/>
      <c r="J6" s="30"/>
      <c r="K6" s="27">
        <v>0.97099999999999997</v>
      </c>
      <c r="L6" s="24">
        <v>0.97009999999999996</v>
      </c>
      <c r="M6" s="24"/>
      <c r="N6" s="24">
        <v>0.71160000000000001</v>
      </c>
      <c r="O6" s="24">
        <v>0.67400000000000004</v>
      </c>
      <c r="P6" s="27"/>
      <c r="Q6" s="3"/>
    </row>
    <row r="7" spans="1:17" x14ac:dyDescent="0.25">
      <c r="B7">
        <v>4</v>
      </c>
      <c r="C7" t="s">
        <v>1</v>
      </c>
      <c r="D7" s="23">
        <v>0.99680000000000002</v>
      </c>
      <c r="E7" s="24">
        <v>0.99670000000000003</v>
      </c>
      <c r="F7" s="24"/>
      <c r="G7" s="24">
        <v>0.89259999999999995</v>
      </c>
      <c r="H7" s="24">
        <v>0.88759999999999994</v>
      </c>
      <c r="I7" s="27"/>
      <c r="J7" s="30"/>
      <c r="K7" s="27">
        <v>0.98609999999999998</v>
      </c>
      <c r="L7" s="24">
        <v>0.98629999999999995</v>
      </c>
      <c r="M7" s="24"/>
      <c r="N7" s="24">
        <v>0.85089999999999999</v>
      </c>
      <c r="O7" s="24">
        <v>0.84250000000000003</v>
      </c>
      <c r="P7" s="27"/>
      <c r="Q7" s="3"/>
    </row>
    <row r="8" spans="1:17" x14ac:dyDescent="0.25">
      <c r="B8">
        <v>5</v>
      </c>
      <c r="C8" t="s">
        <v>1</v>
      </c>
      <c r="D8" s="23">
        <v>0.99339999999999995</v>
      </c>
      <c r="E8" s="24">
        <v>0.99270000000000003</v>
      </c>
      <c r="F8" s="24"/>
      <c r="G8" s="24">
        <v>0.90139999999999998</v>
      </c>
      <c r="H8" s="24">
        <v>0.80640000000000001</v>
      </c>
      <c r="I8" s="27"/>
      <c r="J8" s="30"/>
      <c r="K8" s="27">
        <v>0.98209999999999997</v>
      </c>
      <c r="L8" s="24">
        <v>0.98150000000000004</v>
      </c>
      <c r="M8" s="24"/>
      <c r="N8" s="24">
        <v>0.7732</v>
      </c>
      <c r="O8" s="24">
        <v>0.76629999999999998</v>
      </c>
      <c r="P8" s="27"/>
      <c r="Q8" s="3"/>
    </row>
    <row r="9" spans="1:17" x14ac:dyDescent="0.25">
      <c r="B9">
        <v>6</v>
      </c>
      <c r="C9" t="s">
        <v>1</v>
      </c>
      <c r="D9" s="23">
        <v>0.98870000000000002</v>
      </c>
      <c r="E9" s="24">
        <v>0.9879</v>
      </c>
      <c r="F9" s="24"/>
      <c r="G9" s="24">
        <v>0.73709999999999998</v>
      </c>
      <c r="H9" s="24">
        <v>0.7298</v>
      </c>
      <c r="I9" s="27"/>
      <c r="J9" s="30"/>
      <c r="K9" s="27">
        <v>0.98329999999999995</v>
      </c>
      <c r="L9" s="24">
        <v>0.98229999999999995</v>
      </c>
      <c r="M9" s="24"/>
      <c r="N9" s="24">
        <v>0.61760000000000004</v>
      </c>
      <c r="O9" s="24">
        <v>0.60909999999999997</v>
      </c>
      <c r="P9" s="27"/>
      <c r="Q9" s="3"/>
    </row>
    <row r="10" spans="1:17" x14ac:dyDescent="0.25">
      <c r="B10">
        <v>7</v>
      </c>
      <c r="C10" t="s">
        <v>1</v>
      </c>
      <c r="D10" s="23">
        <v>0.98180000000000001</v>
      </c>
      <c r="E10" s="24">
        <v>0.98150000000000004</v>
      </c>
      <c r="F10" s="24"/>
      <c r="G10" s="24">
        <v>0.49380000000000002</v>
      </c>
      <c r="H10" s="24">
        <v>0.48770000000000002</v>
      </c>
      <c r="I10" s="27"/>
      <c r="J10" s="30"/>
      <c r="K10" s="27">
        <v>0.98429999999999995</v>
      </c>
      <c r="L10" s="24">
        <v>0.98399999999999999</v>
      </c>
      <c r="M10" s="24"/>
      <c r="N10" s="24">
        <v>0.6522</v>
      </c>
      <c r="O10" s="24">
        <v>0.63100000000000001</v>
      </c>
      <c r="P10" s="27"/>
      <c r="Q10" s="3"/>
    </row>
    <row r="11" spans="1:17" x14ac:dyDescent="0.25">
      <c r="B11">
        <v>8</v>
      </c>
      <c r="C11" t="s">
        <v>1</v>
      </c>
      <c r="D11" s="23">
        <v>0.99360000000000004</v>
      </c>
      <c r="E11" s="24">
        <v>0.99350000000000005</v>
      </c>
      <c r="F11" s="24"/>
      <c r="G11" s="24">
        <v>0.88429999999999997</v>
      </c>
      <c r="H11" s="24">
        <v>0.84150000000000003</v>
      </c>
      <c r="I11" s="27"/>
      <c r="J11" s="30"/>
      <c r="K11" s="27">
        <v>0.99399999999999999</v>
      </c>
      <c r="L11" s="24">
        <v>0.99380000000000002</v>
      </c>
      <c r="M11" s="24"/>
      <c r="N11" s="24">
        <v>0.79459999999999997</v>
      </c>
      <c r="O11" s="24">
        <v>0.81169999999999998</v>
      </c>
      <c r="P11" s="27"/>
      <c r="Q11" s="3"/>
    </row>
    <row r="12" spans="1:17" x14ac:dyDescent="0.25">
      <c r="B12">
        <v>9</v>
      </c>
      <c r="C12" t="s">
        <v>1</v>
      </c>
      <c r="D12" s="23">
        <v>0.98350000000000004</v>
      </c>
      <c r="E12" s="24">
        <v>0.98280000000000001</v>
      </c>
      <c r="F12" s="24"/>
      <c r="G12" s="24">
        <v>0.56499999999999995</v>
      </c>
      <c r="H12" s="24">
        <v>0.55310000000000004</v>
      </c>
      <c r="I12" s="27"/>
      <c r="J12" s="30"/>
      <c r="K12" s="27">
        <v>0.96319999999999995</v>
      </c>
      <c r="L12" s="24">
        <v>0.96209999999999996</v>
      </c>
      <c r="M12" s="24"/>
      <c r="N12" s="24">
        <v>0.58760000000000001</v>
      </c>
      <c r="O12" s="24">
        <v>0.58909999999999996</v>
      </c>
      <c r="P12" s="27"/>
      <c r="Q12" s="3"/>
    </row>
    <row r="13" spans="1:17" x14ac:dyDescent="0.25">
      <c r="B13">
        <v>1</v>
      </c>
      <c r="C13" t="s">
        <v>0</v>
      </c>
      <c r="D13" s="23">
        <v>0.99299999999999999</v>
      </c>
      <c r="E13" s="24">
        <v>0.99270000000000003</v>
      </c>
      <c r="F13" s="24"/>
      <c r="G13" s="24">
        <v>0.94240000000000002</v>
      </c>
      <c r="H13" s="24">
        <v>0.93940000000000001</v>
      </c>
      <c r="I13" s="27"/>
      <c r="J13" s="30"/>
      <c r="K13" s="27">
        <v>0.99450000000000005</v>
      </c>
      <c r="L13" s="24">
        <v>0.99429999999999996</v>
      </c>
      <c r="M13" s="24"/>
      <c r="N13" s="24">
        <v>0.90700000000000003</v>
      </c>
      <c r="O13" s="24">
        <v>0.90690000000000004</v>
      </c>
      <c r="P13" s="27"/>
      <c r="Q13" s="3"/>
    </row>
    <row r="14" spans="1:17" x14ac:dyDescent="0.25">
      <c r="B14">
        <v>2</v>
      </c>
      <c r="C14" t="s">
        <v>0</v>
      </c>
      <c r="D14" s="23">
        <v>0.99050000000000005</v>
      </c>
      <c r="E14" s="24">
        <v>0.98980000000000001</v>
      </c>
      <c r="F14" s="24"/>
      <c r="G14" s="24">
        <v>0.79159999999999997</v>
      </c>
      <c r="H14" s="24">
        <v>0.76359999999999995</v>
      </c>
      <c r="I14" s="27"/>
      <c r="J14" s="30"/>
      <c r="K14" s="27">
        <v>0.98229999999999995</v>
      </c>
      <c r="L14" s="24">
        <v>0.98009999999999997</v>
      </c>
      <c r="M14" s="24"/>
      <c r="N14" s="24">
        <v>0.71399999999999997</v>
      </c>
      <c r="O14" s="24">
        <v>0.67730000000000001</v>
      </c>
      <c r="P14" s="27"/>
      <c r="Q14" s="3"/>
    </row>
    <row r="15" spans="1:17" x14ac:dyDescent="0.25">
      <c r="B15">
        <v>3</v>
      </c>
      <c r="C15" t="s">
        <v>0</v>
      </c>
      <c r="D15" s="23">
        <v>0.97909999999999997</v>
      </c>
      <c r="E15" s="24">
        <v>0.97789999999999999</v>
      </c>
      <c r="F15" s="24"/>
      <c r="G15" s="24">
        <v>0.91159999999999997</v>
      </c>
      <c r="H15" s="24">
        <v>0.88470000000000004</v>
      </c>
      <c r="I15" s="27"/>
      <c r="J15" s="30"/>
      <c r="K15" s="27">
        <v>0.99260000000000004</v>
      </c>
      <c r="L15" s="24">
        <v>0.99239999999999995</v>
      </c>
      <c r="M15" s="24"/>
      <c r="N15" s="24">
        <v>0.68959999999999999</v>
      </c>
      <c r="O15" s="24">
        <v>0.6905</v>
      </c>
      <c r="P15" s="27"/>
      <c r="Q15" s="3"/>
    </row>
    <row r="16" spans="1:17" x14ac:dyDescent="0.25">
      <c r="B16">
        <v>4</v>
      </c>
      <c r="C16" t="s">
        <v>0</v>
      </c>
      <c r="D16" s="23">
        <v>0.97829999999999995</v>
      </c>
      <c r="E16" s="24">
        <v>0.97699999999999998</v>
      </c>
      <c r="F16" s="24"/>
      <c r="G16" s="24">
        <v>0.61050000000000004</v>
      </c>
      <c r="H16" s="24">
        <v>0.58150000000000002</v>
      </c>
      <c r="I16" s="27"/>
      <c r="J16" s="30"/>
      <c r="K16" s="27">
        <v>0.98180000000000001</v>
      </c>
      <c r="L16" s="24">
        <v>0.98019999999999996</v>
      </c>
      <c r="M16" s="24"/>
      <c r="N16" s="24">
        <v>0.87209999999999999</v>
      </c>
      <c r="O16" s="24">
        <v>0.8296</v>
      </c>
      <c r="P16" s="27"/>
      <c r="Q16" s="3"/>
    </row>
    <row r="17" spans="1:29" x14ac:dyDescent="0.25">
      <c r="B17">
        <v>5</v>
      </c>
      <c r="C17" t="s">
        <v>0</v>
      </c>
      <c r="D17" s="23">
        <v>0.99329999999999996</v>
      </c>
      <c r="E17" s="24">
        <v>0.99270000000000003</v>
      </c>
      <c r="F17" s="24"/>
      <c r="G17" s="24">
        <v>0.77159999999999995</v>
      </c>
      <c r="H17" s="24">
        <v>0.78169999999999995</v>
      </c>
      <c r="I17" s="27"/>
      <c r="J17" s="30"/>
      <c r="K17" s="27">
        <v>0.98699999999999999</v>
      </c>
      <c r="L17" s="24">
        <v>0.98619999999999997</v>
      </c>
      <c r="M17" s="24"/>
      <c r="N17" s="24">
        <v>0.77270000000000005</v>
      </c>
      <c r="O17" s="24">
        <v>0.77429999999999999</v>
      </c>
      <c r="P17" s="27"/>
      <c r="Q17" s="3"/>
    </row>
    <row r="18" spans="1:29" x14ac:dyDescent="0.25">
      <c r="B18">
        <v>6</v>
      </c>
      <c r="C18" t="s">
        <v>0</v>
      </c>
      <c r="D18" s="23">
        <v>0.99570000000000003</v>
      </c>
      <c r="E18" s="24">
        <v>0.99539999999999995</v>
      </c>
      <c r="F18" s="24"/>
      <c r="G18" s="24">
        <v>0.86109999999999998</v>
      </c>
      <c r="H18" s="24">
        <v>0.82430000000000003</v>
      </c>
      <c r="I18" s="27"/>
      <c r="J18" s="30"/>
      <c r="K18" s="27">
        <v>0.98250000000000004</v>
      </c>
      <c r="L18" s="24">
        <v>0.98109999999999997</v>
      </c>
      <c r="M18" s="24"/>
      <c r="N18" s="24">
        <v>0.73340000000000005</v>
      </c>
      <c r="O18" s="24">
        <v>0.68179999999999996</v>
      </c>
      <c r="P18" s="27"/>
      <c r="Q18" s="3"/>
    </row>
    <row r="19" spans="1:29" x14ac:dyDescent="0.25">
      <c r="B19">
        <v>7</v>
      </c>
      <c r="C19" t="s">
        <v>0</v>
      </c>
      <c r="D19" s="23">
        <v>0.99519999999999997</v>
      </c>
      <c r="E19" s="24">
        <v>0.99429999999999996</v>
      </c>
      <c r="F19" s="24"/>
      <c r="G19" s="24">
        <v>0.8972</v>
      </c>
      <c r="H19" s="24">
        <v>0.8992</v>
      </c>
      <c r="I19" s="27"/>
      <c r="J19" s="30"/>
      <c r="K19" s="27">
        <v>0.99139999999999995</v>
      </c>
      <c r="L19" s="24">
        <v>0.99129999999999996</v>
      </c>
      <c r="M19" s="24"/>
      <c r="N19" s="24">
        <v>0.72889999999999999</v>
      </c>
      <c r="O19" s="24">
        <v>0.72419999999999995</v>
      </c>
      <c r="P19" s="27"/>
      <c r="Q19" s="3"/>
    </row>
    <row r="20" spans="1:29" x14ac:dyDescent="0.25">
      <c r="B20">
        <v>8</v>
      </c>
      <c r="C20" t="s">
        <v>0</v>
      </c>
      <c r="D20" s="23">
        <v>0.98829999999999996</v>
      </c>
      <c r="E20" s="24">
        <v>0.9879</v>
      </c>
      <c r="F20" s="24"/>
      <c r="G20" s="24">
        <v>0.9556</v>
      </c>
      <c r="H20" s="24">
        <v>0.92390000000000005</v>
      </c>
      <c r="I20" s="27"/>
      <c r="J20" s="30"/>
      <c r="K20" s="27">
        <v>0.99719999999999998</v>
      </c>
      <c r="L20" s="24">
        <v>0.99729999999999996</v>
      </c>
      <c r="M20" s="24"/>
      <c r="N20" s="24">
        <v>0.81559999999999999</v>
      </c>
      <c r="O20" s="24">
        <v>0.74939999999999996</v>
      </c>
      <c r="P20" s="27"/>
      <c r="Q20" s="3"/>
      <c r="U20" t="s">
        <v>2</v>
      </c>
    </row>
    <row r="21" spans="1:29" x14ac:dyDescent="0.25">
      <c r="A21" s="1" t="s">
        <v>5</v>
      </c>
      <c r="B21" s="1"/>
      <c r="C21" s="1"/>
      <c r="D21" s="18">
        <f>MEDIAN(D4:D20)</f>
        <v>0.99050000000000005</v>
      </c>
      <c r="E21" s="19">
        <f>MEDIAN(E4:E20)</f>
        <v>0.98980000000000001</v>
      </c>
      <c r="F21" s="19"/>
      <c r="G21" s="19">
        <f>MEDIAN(G4:G20)</f>
        <v>0.79159999999999997</v>
      </c>
      <c r="H21" s="19">
        <f>MEDIAN(H4:H20)</f>
        <v>0.78169999999999995</v>
      </c>
      <c r="I21" s="18"/>
      <c r="J21" s="31"/>
      <c r="K21" s="18">
        <f>MEDIAN(K4:K20)</f>
        <v>0.98419999999999996</v>
      </c>
      <c r="L21" s="19">
        <f>MEDIAN(L4:L20)</f>
        <v>0.98350000000000004</v>
      </c>
      <c r="M21" s="19"/>
      <c r="N21" s="19">
        <f>MEDIAN(N4:N20)</f>
        <v>0.72889999999999999</v>
      </c>
      <c r="O21" s="19">
        <f>MEDIAN(O4:O20)</f>
        <v>0.6905</v>
      </c>
      <c r="P21" s="18"/>
    </row>
    <row r="22" spans="1:29" x14ac:dyDescent="0.25">
      <c r="A22" s="1" t="s">
        <v>7</v>
      </c>
      <c r="B22" s="1"/>
      <c r="C22" s="1"/>
      <c r="D22" s="18">
        <f>_xlfn.PERCENTILE.EXC(D4:D20,0.75)</f>
        <v>0.99350000000000005</v>
      </c>
      <c r="E22" s="19">
        <f>_xlfn.PERCENTILE.EXC(E4:E20,0.75)</f>
        <v>0.99310000000000009</v>
      </c>
      <c r="F22" s="19"/>
      <c r="G22" s="19">
        <f>_xlfn.PERCENTILE.EXC(G4:G20,0.75)</f>
        <v>0.89929999999999999</v>
      </c>
      <c r="H22" s="19">
        <f>_xlfn.PERCENTILE.EXC(H4:H20,0.75)</f>
        <v>0.88614999999999999</v>
      </c>
      <c r="I22" s="18"/>
      <c r="J22" s="31"/>
      <c r="K22" s="18">
        <f>_xlfn.PERCENTILE.EXC(K4:K20,0.75)</f>
        <v>0.99199999999999999</v>
      </c>
      <c r="L22" s="19">
        <f>_xlfn.PERCENTILE.EXC(L4:L20,0.75)</f>
        <v>0.9918499999999999</v>
      </c>
      <c r="M22" s="19"/>
      <c r="N22" s="19">
        <f>_xlfn.PERCENTILE.EXC(N4:N20,0.75)</f>
        <v>0.80509999999999993</v>
      </c>
      <c r="O22" s="19">
        <f>_xlfn.PERCENTILE.EXC(O4:O20,0.75)</f>
        <v>0.79299999999999993</v>
      </c>
      <c r="P22" s="18"/>
    </row>
    <row r="23" spans="1:29" x14ac:dyDescent="0.25">
      <c r="A23" s="1" t="s">
        <v>8</v>
      </c>
      <c r="B23" s="1"/>
      <c r="C23" s="1"/>
      <c r="D23" s="18">
        <f>_xlfn.PERCENTILE.EXC(D4:D20,0.25)</f>
        <v>0.98480000000000001</v>
      </c>
      <c r="E23" s="19">
        <f>_xlfn.PERCENTILE.EXC(E4:E20,0.25)</f>
        <v>0.98419999999999996</v>
      </c>
      <c r="F23" s="19"/>
      <c r="G23" s="19">
        <f>_xlfn.PERCENTILE.EXC(G4:G20,0.25)</f>
        <v>0.63500000000000001</v>
      </c>
      <c r="H23" s="19">
        <f>_xlfn.PERCENTILE.EXC(H4:H20,0.25)</f>
        <v>0.61210000000000009</v>
      </c>
      <c r="I23" s="18"/>
      <c r="J23" s="31"/>
      <c r="K23" s="18">
        <f>_xlfn.PERCENTILE.EXC(K4:K20,0.25)</f>
        <v>0.98194999999999999</v>
      </c>
      <c r="L23" s="19">
        <f>_xlfn.PERCENTILE.EXC(L4:L20,0.25)</f>
        <v>0.98014999999999997</v>
      </c>
      <c r="M23" s="19"/>
      <c r="N23" s="19">
        <f>_xlfn.PERCENTILE.EXC(N4:N20,0.25)</f>
        <v>0.63759999999999994</v>
      </c>
      <c r="O23" s="19">
        <f>_xlfn.PERCENTILE.EXC(O4:O20,0.25)</f>
        <v>0.62709999999999999</v>
      </c>
      <c r="P23" s="18"/>
    </row>
    <row r="24" spans="1:29" x14ac:dyDescent="0.25">
      <c r="A24" s="1" t="s">
        <v>9</v>
      </c>
      <c r="B24" s="1"/>
      <c r="C24" s="1"/>
      <c r="D24" s="18">
        <f>(1.57*(D22-D23))/(SQRT(17))</f>
        <v>3.3127941023712881E-3</v>
      </c>
      <c r="E24" s="19">
        <f>(1.57*(E22-E23))/(SQRT(17))</f>
        <v>3.3889502886327301E-3</v>
      </c>
      <c r="F24" s="19"/>
      <c r="G24" s="19">
        <f>(1.57*(G22-G23))/(SQRT(17))</f>
        <v>0.10064040014445139</v>
      </c>
      <c r="H24" s="19">
        <f>(1.57*(H22-H23))/(SQRT(17))</f>
        <v>0.10435301422469503</v>
      </c>
      <c r="I24" s="18"/>
      <c r="J24" s="31"/>
      <c r="K24" s="18">
        <f>(1.57*(K22-K23))/(SQRT(17))</f>
        <v>3.8268483596357807E-3</v>
      </c>
      <c r="L24" s="19">
        <f>(1.57*(L22-L23))/(SQRT(17))</f>
        <v>4.4551368962923747E-3</v>
      </c>
      <c r="M24" s="19"/>
      <c r="N24" s="19">
        <f>(1.57*(N22-N23))/(SQRT(17))</f>
        <v>6.3780805993929657E-2</v>
      </c>
      <c r="O24" s="19">
        <f>(1.57*(O22-O23))/(SQRT(17))</f>
        <v>6.3171556503838364E-2</v>
      </c>
      <c r="P24" s="18"/>
    </row>
    <row r="25" spans="1:29" x14ac:dyDescent="0.25">
      <c r="R25" t="s">
        <v>2</v>
      </c>
    </row>
    <row r="27" spans="1:29" x14ac:dyDescent="0.25">
      <c r="F27" s="2"/>
      <c r="G27" s="2"/>
      <c r="H27" s="2"/>
      <c r="I27" s="2"/>
      <c r="J27" s="2"/>
      <c r="M27" s="2"/>
      <c r="N27" s="2"/>
      <c r="O27" s="2"/>
      <c r="P27" s="2"/>
      <c r="Q27" s="2"/>
      <c r="R27" s="2"/>
      <c r="S27" s="2"/>
      <c r="T27" s="2"/>
    </row>
    <row r="28" spans="1:29" x14ac:dyDescent="0.25">
      <c r="F28" s="2"/>
      <c r="G28" s="2"/>
      <c r="H28" s="2"/>
      <c r="I28" s="2"/>
      <c r="J28" s="3"/>
      <c r="M28" s="2"/>
      <c r="N28" s="2"/>
      <c r="O28" s="2"/>
      <c r="P28" s="2"/>
      <c r="Q28" s="3"/>
      <c r="R28" s="2"/>
      <c r="S28" s="2"/>
      <c r="T28" s="2"/>
    </row>
    <row r="29" spans="1:29" x14ac:dyDescent="0.25">
      <c r="F29" s="2"/>
      <c r="G29" s="2"/>
      <c r="H29" s="2"/>
      <c r="I29" s="2"/>
      <c r="J29" s="3"/>
      <c r="M29" s="2"/>
      <c r="N29" s="2"/>
      <c r="O29" s="2"/>
      <c r="P29" s="2"/>
      <c r="Q29" s="3"/>
      <c r="R29" s="2"/>
      <c r="S29" s="2"/>
      <c r="T29" s="2"/>
    </row>
    <row r="30" spans="1:29" x14ac:dyDescent="0.25">
      <c r="F30" s="2"/>
      <c r="G30" s="2"/>
      <c r="H30" s="2"/>
      <c r="I30" s="2"/>
      <c r="J30" s="2"/>
      <c r="M30" s="2"/>
      <c r="N30" s="2"/>
      <c r="O30" s="2"/>
      <c r="P30" s="2"/>
      <c r="Q30" s="2"/>
      <c r="R30" s="2"/>
      <c r="S30" s="2"/>
      <c r="T30" s="2"/>
    </row>
    <row r="31" spans="1:29" x14ac:dyDescent="0.25">
      <c r="F31" s="2"/>
      <c r="G31" s="2"/>
      <c r="H31" s="2"/>
      <c r="I31" s="2"/>
      <c r="J31" s="3"/>
      <c r="M31" s="2"/>
      <c r="N31" s="2"/>
      <c r="O31" s="2"/>
      <c r="P31" s="2"/>
      <c r="Q31" s="3"/>
      <c r="R31" s="2"/>
      <c r="S31" s="2"/>
      <c r="T31" s="2"/>
    </row>
    <row r="32" spans="1:29" x14ac:dyDescent="0.25">
      <c r="F32" s="2"/>
      <c r="G32" s="2"/>
      <c r="H32" s="2"/>
      <c r="I32" s="2"/>
      <c r="J32" s="3"/>
      <c r="M32" s="2"/>
      <c r="N32" s="2"/>
      <c r="O32" s="2"/>
      <c r="P32" s="2"/>
      <c r="Q32" s="3"/>
      <c r="R32" s="2"/>
      <c r="S32" s="2"/>
      <c r="T32" s="2"/>
      <c r="V32" t="s">
        <v>2</v>
      </c>
      <c r="AC32" t="s">
        <v>2</v>
      </c>
    </row>
    <row r="35" spans="17:18" x14ac:dyDescent="0.25">
      <c r="R35" t="s">
        <v>2</v>
      </c>
    </row>
    <row r="39" spans="17:18" x14ac:dyDescent="0.25">
      <c r="Q39" s="2"/>
    </row>
    <row r="49" spans="19:19" x14ac:dyDescent="0.25">
      <c r="S49" t="s">
        <v>2</v>
      </c>
    </row>
    <row r="78" spans="25:25" x14ac:dyDescent="0.25">
      <c r="Y78" t="s">
        <v>2</v>
      </c>
    </row>
  </sheetData>
  <mergeCells count="2">
    <mergeCell ref="D1:H1"/>
    <mergeCell ref="K1:O1"/>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D3273-4598-4F21-BE82-698281A2F1B6}">
  <dimension ref="A1:T42"/>
  <sheetViews>
    <sheetView tabSelected="1" zoomScale="70" zoomScaleNormal="70" workbookViewId="0">
      <selection activeCell="J34" sqref="J34"/>
    </sheetView>
  </sheetViews>
  <sheetFormatPr defaultRowHeight="15" x14ac:dyDescent="0.25"/>
  <cols>
    <col min="1" max="1" width="9.140625" style="4"/>
    <col min="2" max="2" width="11.5703125" bestFit="1" customWidth="1"/>
    <col min="5" max="5" width="24.5703125" bestFit="1" customWidth="1"/>
    <col min="6" max="6" width="28.28515625" bestFit="1" customWidth="1"/>
    <col min="7" max="7" width="23.140625" bestFit="1" customWidth="1"/>
    <col min="8" max="8" width="29.42578125" bestFit="1" customWidth="1"/>
    <col min="15" max="15" width="28.28515625" bestFit="1" customWidth="1"/>
    <col min="16" max="16" width="31.140625" bestFit="1" customWidth="1"/>
    <col min="17" max="17" width="26.7109375" bestFit="1" customWidth="1"/>
    <col min="18" max="18" width="32.85546875" bestFit="1" customWidth="1"/>
  </cols>
  <sheetData>
    <row r="1" spans="2:18" s="1" customFormat="1" ht="18" x14ac:dyDescent="0.35">
      <c r="E1" s="6" t="s">
        <v>24</v>
      </c>
      <c r="F1" s="7"/>
      <c r="G1" s="7"/>
      <c r="H1" s="7"/>
      <c r="J1" s="1" t="s">
        <v>28</v>
      </c>
      <c r="L1" s="1" t="s">
        <v>28</v>
      </c>
      <c r="O1" s="6" t="s">
        <v>18</v>
      </c>
      <c r="P1" s="7"/>
      <c r="Q1" s="7"/>
      <c r="R1" s="7"/>
    </row>
    <row r="2" spans="2:18" s="1" customFormat="1" ht="18" x14ac:dyDescent="0.35">
      <c r="B2" s="1" t="s">
        <v>6</v>
      </c>
      <c r="C2" s="1" t="s">
        <v>14</v>
      </c>
      <c r="E2" s="8" t="s">
        <v>23</v>
      </c>
      <c r="F2" s="9" t="s">
        <v>25</v>
      </c>
      <c r="G2" s="9" t="s">
        <v>26</v>
      </c>
      <c r="H2" s="9" t="s">
        <v>27</v>
      </c>
      <c r="J2" s="1" t="s">
        <v>17</v>
      </c>
      <c r="L2" s="1" t="s">
        <v>11</v>
      </c>
      <c r="O2" s="8" t="s">
        <v>23</v>
      </c>
      <c r="P2" s="9" t="s">
        <v>25</v>
      </c>
      <c r="Q2" s="9" t="s">
        <v>26</v>
      </c>
      <c r="R2" s="9" t="s">
        <v>27</v>
      </c>
    </row>
    <row r="3" spans="2:18" x14ac:dyDescent="0.25">
      <c r="B3" s="2">
        <v>1</v>
      </c>
      <c r="C3" s="2" t="s">
        <v>1</v>
      </c>
      <c r="E3" s="10">
        <v>45.518954729481074</v>
      </c>
      <c r="F3" s="11">
        <v>35.360691939639324</v>
      </c>
      <c r="G3" s="11">
        <v>47.846889952153084</v>
      </c>
      <c r="H3" s="11">
        <v>47.672064777327932</v>
      </c>
      <c r="J3">
        <v>73.099999999999994</v>
      </c>
      <c r="L3">
        <v>81.5</v>
      </c>
      <c r="O3" s="14">
        <v>0.38600932400932397</v>
      </c>
      <c r="P3" s="15">
        <v>0.49270396270396299</v>
      </c>
      <c r="Q3" s="15">
        <v>0.45790209790209802</v>
      </c>
      <c r="R3" s="15">
        <v>0.38634965034965002</v>
      </c>
    </row>
    <row r="4" spans="2:18" x14ac:dyDescent="0.25">
      <c r="B4" s="2">
        <v>2</v>
      </c>
      <c r="C4" s="2" t="s">
        <v>1</v>
      </c>
      <c r="E4" s="10">
        <v>66.745786850225201</v>
      </c>
      <c r="F4" s="11">
        <v>71.445525753619449</v>
      </c>
      <c r="G4" s="11">
        <v>62.562307144552612</v>
      </c>
      <c r="H4" s="11">
        <v>73.920009494422317</v>
      </c>
      <c r="J4">
        <v>68.900000000000006</v>
      </c>
      <c r="L4">
        <v>76.400000000000006</v>
      </c>
      <c r="O4" s="14">
        <v>0.729080973671138</v>
      </c>
      <c r="P4" s="15">
        <v>0.85684053651266801</v>
      </c>
      <c r="Q4" s="15">
        <v>0.84119225037257805</v>
      </c>
      <c r="R4" s="15">
        <v>0.85997019374068595</v>
      </c>
    </row>
    <row r="5" spans="2:18" x14ac:dyDescent="0.25">
      <c r="B5" s="2">
        <v>3</v>
      </c>
      <c r="C5" s="2" t="s">
        <v>1</v>
      </c>
      <c r="E5" s="10">
        <v>63.563007597589618</v>
      </c>
      <c r="F5" s="11">
        <v>23.872150903851182</v>
      </c>
      <c r="G5" s="11">
        <v>90.914330626146395</v>
      </c>
      <c r="H5" s="11">
        <v>37.060518731988473</v>
      </c>
      <c r="J5">
        <v>73.2</v>
      </c>
      <c r="L5" t="s">
        <v>10</v>
      </c>
      <c r="O5" s="14">
        <v>1.12842314049587</v>
      </c>
      <c r="P5" s="15">
        <v>0.80917487603305804</v>
      </c>
      <c r="Q5" s="15">
        <v>3.5189401652892598</v>
      </c>
      <c r="R5" s="15">
        <v>0.696010578512397</v>
      </c>
    </row>
    <row r="6" spans="2:18" x14ac:dyDescent="0.25">
      <c r="B6" s="2">
        <v>4</v>
      </c>
      <c r="C6" s="2" t="s">
        <v>1</v>
      </c>
      <c r="E6" s="10">
        <v>69.210764360018032</v>
      </c>
      <c r="F6" s="11">
        <v>67.384667571234445</v>
      </c>
      <c r="G6" s="11">
        <v>67.384667571234445</v>
      </c>
      <c r="H6" s="11">
        <v>64.399592944368791</v>
      </c>
      <c r="J6">
        <v>65.900000000000006</v>
      </c>
      <c r="L6">
        <v>69.7</v>
      </c>
      <c r="O6" s="14">
        <v>1.1567986454805901</v>
      </c>
      <c r="P6" s="15">
        <v>0.94116771480668304</v>
      </c>
      <c r="Q6" s="15">
        <v>0.94116771480668304</v>
      </c>
      <c r="R6" s="15">
        <v>0.91056041379823605</v>
      </c>
    </row>
    <row r="7" spans="2:18" x14ac:dyDescent="0.25">
      <c r="B7" s="2">
        <v>5</v>
      </c>
      <c r="C7" s="2" t="s">
        <v>1</v>
      </c>
      <c r="E7" s="10">
        <v>97.790924067695215</v>
      </c>
      <c r="F7" s="11">
        <v>78.410963007338637</v>
      </c>
      <c r="G7" s="11">
        <v>50.973491088812359</v>
      </c>
      <c r="H7" s="11">
        <v>80.365433577954207</v>
      </c>
      <c r="J7">
        <v>58.9</v>
      </c>
      <c r="L7" t="s">
        <v>10</v>
      </c>
      <c r="O7" s="14">
        <v>3.7126813036020598</v>
      </c>
      <c r="P7" s="15">
        <v>3.2769715265866202</v>
      </c>
      <c r="Q7" s="15">
        <v>1.06130017152659</v>
      </c>
      <c r="R7" s="15">
        <v>3.1337921097770201</v>
      </c>
    </row>
    <row r="8" spans="2:18" x14ac:dyDescent="0.25">
      <c r="B8" s="2">
        <v>6</v>
      </c>
      <c r="C8" s="2" t="s">
        <v>1</v>
      </c>
      <c r="E8" s="10">
        <v>40.038684719535787</v>
      </c>
      <c r="F8" s="11">
        <v>104.52838775742428</v>
      </c>
      <c r="G8" s="11">
        <v>46.472863807031537</v>
      </c>
      <c r="H8" s="11">
        <v>103.60109227443365</v>
      </c>
      <c r="J8">
        <v>71.7</v>
      </c>
      <c r="L8">
        <v>71.3</v>
      </c>
      <c r="O8" s="14">
        <v>0.54881126818697801</v>
      </c>
      <c r="P8" s="15">
        <v>1.46733051284697</v>
      </c>
      <c r="Q8" s="15">
        <v>0.57843772572490004</v>
      </c>
      <c r="R8" s="15">
        <v>1.47893457847487</v>
      </c>
    </row>
    <row r="9" spans="2:18" x14ac:dyDescent="0.25">
      <c r="B9" s="2">
        <v>7</v>
      </c>
      <c r="C9" s="2" t="s">
        <v>1</v>
      </c>
      <c r="E9" s="10">
        <v>55.48026288933319</v>
      </c>
      <c r="F9" s="11">
        <v>76.597134342980695</v>
      </c>
      <c r="G9" s="11">
        <v>57.456015022247428</v>
      </c>
      <c r="H9" s="11">
        <v>35.543127729926141</v>
      </c>
      <c r="J9" t="s">
        <v>10</v>
      </c>
      <c r="L9">
        <v>72.3</v>
      </c>
      <c r="O9" s="14">
        <v>1.9857198554583499</v>
      </c>
      <c r="P9" s="15">
        <v>2.5517887029288699</v>
      </c>
      <c r="Q9" s="15">
        <v>1.8579383796120199</v>
      </c>
      <c r="R9" s="15">
        <v>1.35964530239635</v>
      </c>
    </row>
    <row r="10" spans="2:18" x14ac:dyDescent="0.25">
      <c r="B10" s="2">
        <v>8</v>
      </c>
      <c r="C10" s="2" t="s">
        <v>1</v>
      </c>
      <c r="E10" s="10">
        <v>74.485349361382404</v>
      </c>
      <c r="F10" s="11">
        <v>84.665664913599173</v>
      </c>
      <c r="G10" s="11">
        <v>84.650638617581009</v>
      </c>
      <c r="H10" s="11">
        <v>62.577009767092392</v>
      </c>
      <c r="J10">
        <v>59.1</v>
      </c>
      <c r="L10">
        <v>81.8</v>
      </c>
      <c r="O10" s="14">
        <v>1.5644970269110501</v>
      </c>
      <c r="P10" s="15">
        <v>2.4857254950039902</v>
      </c>
      <c r="Q10" s="15">
        <v>2.5149046772512702</v>
      </c>
      <c r="R10" s="15">
        <v>0.60048243731992901</v>
      </c>
    </row>
    <row r="11" spans="2:18" x14ac:dyDescent="0.25">
      <c r="B11" s="2">
        <v>9</v>
      </c>
      <c r="C11" s="2" t="s">
        <v>1</v>
      </c>
      <c r="E11" s="10">
        <v>47.329773030707607</v>
      </c>
      <c r="F11" s="11">
        <v>54.69717198689159</v>
      </c>
      <c r="G11" s="11">
        <v>64.910790144434984</v>
      </c>
      <c r="H11" s="11">
        <v>60.152931180968558</v>
      </c>
      <c r="J11">
        <v>61.1</v>
      </c>
      <c r="L11">
        <v>72.8</v>
      </c>
      <c r="O11" s="14">
        <v>1.0430192006269601</v>
      </c>
      <c r="P11" s="15">
        <v>1.0557063087774301</v>
      </c>
      <c r="Q11" s="15">
        <v>1.7949373040752401</v>
      </c>
      <c r="R11" s="15">
        <v>1.24706504702194</v>
      </c>
    </row>
    <row r="12" spans="2:18" x14ac:dyDescent="0.25">
      <c r="B12" s="2">
        <v>1</v>
      </c>
      <c r="C12" s="2" t="s">
        <v>0</v>
      </c>
      <c r="E12" s="10">
        <v>64.453320019970036</v>
      </c>
      <c r="F12" s="11">
        <v>61.684745608859217</v>
      </c>
      <c r="G12" s="11">
        <v>67.975309762628555</v>
      </c>
      <c r="H12" s="11">
        <v>62.39277447465151</v>
      </c>
      <c r="J12">
        <v>69.400000000000006</v>
      </c>
      <c r="L12">
        <v>81.900000000000006</v>
      </c>
      <c r="O12" s="14">
        <v>1.75674901185771</v>
      </c>
      <c r="P12" s="15">
        <v>2.4101581027668</v>
      </c>
      <c r="Q12" s="15">
        <v>2.6009930830039498</v>
      </c>
      <c r="R12" s="15">
        <v>2.0562796442687801</v>
      </c>
    </row>
    <row r="13" spans="2:18" x14ac:dyDescent="0.25">
      <c r="B13" s="2">
        <v>2</v>
      </c>
      <c r="C13" s="2" t="s">
        <v>0</v>
      </c>
      <c r="E13" s="10">
        <v>39.739874654626313</v>
      </c>
      <c r="F13" s="11">
        <v>48.163622885639221</v>
      </c>
      <c r="G13" s="11">
        <v>52.449625985578585</v>
      </c>
      <c r="H13" s="11">
        <v>54.296111597816612</v>
      </c>
      <c r="J13">
        <v>65.2</v>
      </c>
      <c r="L13" t="s">
        <v>10</v>
      </c>
      <c r="O13" s="14">
        <v>0.76118614718614697</v>
      </c>
      <c r="P13" s="15">
        <v>0.77632034632034597</v>
      </c>
      <c r="Q13" s="15">
        <v>0.76655411255411299</v>
      </c>
      <c r="R13" s="15">
        <v>0.798831168831169</v>
      </c>
    </row>
    <row r="14" spans="2:18" x14ac:dyDescent="0.25">
      <c r="B14" s="2">
        <v>3</v>
      </c>
      <c r="C14" s="2" t="s">
        <v>0</v>
      </c>
      <c r="E14" s="10">
        <v>75.063234637702678</v>
      </c>
      <c r="F14" s="11">
        <v>75.256658235381892</v>
      </c>
      <c r="G14" s="11">
        <v>54.614888657441895</v>
      </c>
      <c r="H14" s="11">
        <v>56.256509447998901</v>
      </c>
      <c r="J14">
        <v>77.7</v>
      </c>
      <c r="L14">
        <v>91.1</v>
      </c>
      <c r="O14" s="14">
        <v>1.6048398268398301</v>
      </c>
      <c r="P14" s="15">
        <v>1.64233766233766</v>
      </c>
      <c r="Q14" s="15">
        <v>0.87402597402597404</v>
      </c>
      <c r="R14" s="15">
        <v>1.0112510822510801</v>
      </c>
    </row>
    <row r="15" spans="2:18" x14ac:dyDescent="0.25">
      <c r="B15" s="2">
        <v>4</v>
      </c>
      <c r="C15" s="2" t="s">
        <v>0</v>
      </c>
      <c r="E15" s="10">
        <v>60.150076366292552</v>
      </c>
      <c r="F15" s="11">
        <v>91.871970250348426</v>
      </c>
      <c r="G15" s="11">
        <v>63.66292582508801</v>
      </c>
      <c r="H15" s="11">
        <v>70.741749120127537</v>
      </c>
      <c r="J15">
        <v>87.7</v>
      </c>
      <c r="L15" t="s">
        <v>10</v>
      </c>
      <c r="O15" s="14">
        <v>0.72437499999999999</v>
      </c>
      <c r="P15" s="15">
        <v>1.30644886363636</v>
      </c>
      <c r="Q15" s="15">
        <v>0.73192708333333301</v>
      </c>
      <c r="R15" s="15">
        <v>0.88406723484848504</v>
      </c>
    </row>
    <row r="16" spans="2:18" x14ac:dyDescent="0.25">
      <c r="B16" s="2">
        <v>5</v>
      </c>
      <c r="C16" s="2" t="s">
        <v>0</v>
      </c>
      <c r="E16" s="10">
        <v>46.844363951336504</v>
      </c>
      <c r="F16" s="11">
        <v>52.202842631599822</v>
      </c>
      <c r="G16" s="11">
        <v>66.825465569510598</v>
      </c>
      <c r="H16" s="11">
        <v>45.206504193078381</v>
      </c>
      <c r="J16">
        <v>65</v>
      </c>
      <c r="L16">
        <v>70.8</v>
      </c>
      <c r="O16" s="14">
        <v>0.648631578947368</v>
      </c>
      <c r="P16" s="15">
        <v>0.72318660287081304</v>
      </c>
      <c r="Q16" s="15">
        <v>1.00378468899522</v>
      </c>
      <c r="R16" s="15">
        <v>0.54450239234449804</v>
      </c>
    </row>
    <row r="17" spans="1:20" x14ac:dyDescent="0.25">
      <c r="B17" s="2">
        <v>6</v>
      </c>
      <c r="C17" s="2" t="s">
        <v>0</v>
      </c>
      <c r="E17" s="10">
        <v>43.178348369188171</v>
      </c>
      <c r="F17" s="11">
        <v>71.086051353227091</v>
      </c>
      <c r="G17" s="11">
        <v>50.277585010409545</v>
      </c>
      <c r="H17" s="11">
        <v>73.216516308119466</v>
      </c>
      <c r="J17">
        <v>58.2</v>
      </c>
      <c r="L17">
        <v>61.8</v>
      </c>
      <c r="O17" s="14">
        <v>1.2857154036781</v>
      </c>
      <c r="P17" s="15">
        <v>3.0995115429763902</v>
      </c>
      <c r="Q17" s="15">
        <v>1.5234433285509299</v>
      </c>
      <c r="R17" s="15">
        <v>3.0039976522759901</v>
      </c>
    </row>
    <row r="18" spans="1:20" x14ac:dyDescent="0.25">
      <c r="B18" s="2">
        <v>7</v>
      </c>
      <c r="C18" s="2" t="s">
        <v>0</v>
      </c>
      <c r="E18" s="10">
        <v>42.431529308891101</v>
      </c>
      <c r="F18" s="11">
        <v>51.637987570656819</v>
      </c>
      <c r="G18" s="11">
        <v>69.994690984041569</v>
      </c>
      <c r="H18" s="11">
        <v>70.197682770681908</v>
      </c>
      <c r="J18">
        <v>62.3</v>
      </c>
      <c r="L18">
        <v>75.400000000000006</v>
      </c>
      <c r="O18" s="14">
        <v>1.7917075098814199</v>
      </c>
      <c r="P18" s="15">
        <v>2.3206548089591599</v>
      </c>
      <c r="Q18" s="15">
        <v>3.3574808959156801</v>
      </c>
      <c r="R18" s="15">
        <v>3.3366745718050099</v>
      </c>
    </row>
    <row r="19" spans="1:20" x14ac:dyDescent="0.25">
      <c r="B19" s="2">
        <v>8</v>
      </c>
      <c r="C19" s="2" t="s">
        <v>0</v>
      </c>
      <c r="E19" s="10">
        <v>69.801329622758075</v>
      </c>
      <c r="F19" s="11">
        <v>88.443104514533175</v>
      </c>
      <c r="G19" s="11">
        <v>85.40507111935672</v>
      </c>
      <c r="H19" s="11">
        <v>89.552411873840583</v>
      </c>
      <c r="J19">
        <v>73.099999999999994</v>
      </c>
      <c r="L19">
        <v>84.8</v>
      </c>
      <c r="O19" s="14">
        <v>2.72718531468532</v>
      </c>
      <c r="P19" s="15">
        <v>4.6452316433566399</v>
      </c>
      <c r="Q19" s="15">
        <v>3.3763942307692298</v>
      </c>
      <c r="R19" s="15">
        <v>4.5232124125874096</v>
      </c>
    </row>
    <row r="20" spans="1:20" s="1" customFormat="1" x14ac:dyDescent="0.25">
      <c r="A20" s="1" t="s">
        <v>15</v>
      </c>
      <c r="E20" s="12">
        <f>AVERAGE(E3:E19)</f>
        <v>58.930916737454915</v>
      </c>
      <c r="F20" s="13">
        <f>AVERAGE(F3:F19)</f>
        <v>66.900549483930845</v>
      </c>
      <c r="G20" s="13">
        <f>AVERAGE(G3:G19)</f>
        <v>63.786915111073476</v>
      </c>
      <c r="H20" s="13">
        <f t="shared" ref="H20" si="0">AVERAGE(H3:H19)</f>
        <v>63.950120015576324</v>
      </c>
      <c r="I20" s="5"/>
      <c r="J20" s="5">
        <f>AVERAGE(J3:J19)</f>
        <v>68.15625</v>
      </c>
      <c r="K20" s="5"/>
      <c r="L20" s="5">
        <f>AVERAGE(L3:L19)</f>
        <v>76.276923076923069</v>
      </c>
      <c r="O20" s="16">
        <f>AVERAGE(O3:O19)</f>
        <v>1.3856135606775419</v>
      </c>
      <c r="P20" s="17">
        <f>AVERAGE(P3:P19)</f>
        <v>1.815368188789672</v>
      </c>
      <c r="Q20" s="17">
        <f>AVERAGE(Q3:Q19)</f>
        <v>1.6353719931593569</v>
      </c>
      <c r="R20" s="17">
        <f t="shared" ref="R20" si="1">AVERAGE(R3:R19)</f>
        <v>1.5783309688590295</v>
      </c>
    </row>
    <row r="21" spans="1:20" s="1" customFormat="1" x14ac:dyDescent="0.25">
      <c r="A21" s="1" t="s">
        <v>16</v>
      </c>
      <c r="E21" s="12">
        <f>_xlfn.STDEV.S(E3:E19)</f>
        <v>15.946570693377891</v>
      </c>
      <c r="F21" s="13">
        <f>_xlfn.STDEV.S(F3:F19)</f>
        <v>20.880954450160566</v>
      </c>
      <c r="G21" s="13">
        <f>_xlfn.STDEV.S(G3:G19)</f>
        <v>13.399760435291697</v>
      </c>
      <c r="H21" s="13">
        <f t="shared" ref="H21" si="2">_xlfn.STDEV.S(H3:H19)</f>
        <v>17.827632280842213</v>
      </c>
      <c r="I21" s="5"/>
      <c r="J21" s="5">
        <f>_xlfn.STDEV.S(J3:J19)</f>
        <v>7.9024020609769901</v>
      </c>
      <c r="K21" s="5"/>
      <c r="L21" s="5">
        <f>_xlfn.STDEV.S(L3:L19)</f>
        <v>7.7355406885097402</v>
      </c>
      <c r="O21" s="16">
        <f>_xlfn.STDEV.S(O3:O19)</f>
        <v>0.85529687152335254</v>
      </c>
      <c r="P21" s="17">
        <f>_xlfn.STDEV.S(P3:P19)</f>
        <v>1.1483336455778874</v>
      </c>
      <c r="Q21" s="17">
        <f>_xlfn.STDEV.S(Q3:Q19)</f>
        <v>1.0557439824839163</v>
      </c>
      <c r="R21" s="17">
        <f t="shared" ref="R21" si="3">_xlfn.STDEV.S(R3:R19)</f>
        <v>1.204403854199398</v>
      </c>
    </row>
    <row r="22" spans="1:20" s="1" customFormat="1" x14ac:dyDescent="0.25">
      <c r="E22" s="8"/>
      <c r="F22" s="9"/>
      <c r="G22" s="9"/>
      <c r="H22" s="9"/>
      <c r="O22" s="8"/>
      <c r="P22" s="9"/>
      <c r="Q22" s="9"/>
      <c r="R22" s="9"/>
    </row>
    <row r="23" spans="1:20" s="1" customFormat="1" x14ac:dyDescent="0.25">
      <c r="A23" s="1" t="s">
        <v>29</v>
      </c>
      <c r="E23" s="18">
        <f>TTEST(E3:E19,J3:J19,2,1)</f>
        <v>6.4937224496856641E-2</v>
      </c>
      <c r="F23" s="19">
        <f>TTEST(F3:F19,J3:J19,2,1)</f>
        <v>0.73537084143673304</v>
      </c>
      <c r="G23" s="19">
        <f>TTEST(G3:G19,L3:L19,2,1)</f>
        <v>3.0308826538076447E-3</v>
      </c>
      <c r="H23" s="19">
        <f>TTEST(H3:H19,L3:L19,2,1)</f>
        <v>6.6026420416170753E-2</v>
      </c>
      <c r="O23" s="8"/>
      <c r="P23" s="9"/>
      <c r="Q23" s="9"/>
      <c r="R23" s="9"/>
    </row>
    <row r="24" spans="1:20" x14ac:dyDescent="0.25">
      <c r="L24" t="s">
        <v>2</v>
      </c>
    </row>
    <row r="26" spans="1:20" x14ac:dyDescent="0.25">
      <c r="L26" t="s">
        <v>2</v>
      </c>
      <c r="T26" t="s">
        <v>2</v>
      </c>
    </row>
    <row r="27" spans="1:20" x14ac:dyDescent="0.25">
      <c r="A27" s="20" t="s">
        <v>30</v>
      </c>
      <c r="B27" s="20"/>
      <c r="C27" s="20"/>
      <c r="D27" s="20"/>
      <c r="E27" s="20"/>
      <c r="F27" s="20"/>
      <c r="G27" s="20"/>
      <c r="H27" s="20"/>
    </row>
    <row r="28" spans="1:20" x14ac:dyDescent="0.25">
      <c r="A28" s="20"/>
      <c r="B28" s="20"/>
      <c r="C28" s="20"/>
      <c r="D28" s="20"/>
      <c r="E28" s="20"/>
      <c r="F28" s="20"/>
      <c r="G28" s="20"/>
      <c r="H28" s="20"/>
    </row>
    <row r="29" spans="1:20" x14ac:dyDescent="0.25">
      <c r="A29" s="20"/>
      <c r="B29" s="20"/>
      <c r="C29" s="20"/>
      <c r="D29" s="20"/>
      <c r="E29" s="20"/>
      <c r="F29" s="20"/>
      <c r="G29" s="20"/>
      <c r="H29" s="20"/>
    </row>
    <row r="30" spans="1:20" x14ac:dyDescent="0.25">
      <c r="A30" s="20"/>
      <c r="B30" s="20"/>
      <c r="C30" s="20"/>
      <c r="D30" s="20"/>
      <c r="E30" s="20"/>
      <c r="F30" s="20"/>
      <c r="G30" s="20"/>
      <c r="H30" s="20"/>
      <c r="N30" t="s">
        <v>2</v>
      </c>
    </row>
    <row r="31" spans="1:20" x14ac:dyDescent="0.25">
      <c r="A31" s="20"/>
      <c r="B31" s="20"/>
      <c r="C31" s="20"/>
      <c r="D31" s="20"/>
      <c r="E31" s="20"/>
      <c r="F31" s="20"/>
      <c r="G31" s="20"/>
      <c r="H31" s="20"/>
    </row>
    <row r="32" spans="1:20" x14ac:dyDescent="0.25">
      <c r="A32" s="20"/>
      <c r="B32" s="20"/>
      <c r="C32" s="20"/>
      <c r="D32" s="20"/>
      <c r="E32" s="20"/>
      <c r="F32" s="20"/>
      <c r="G32" s="20"/>
      <c r="H32" s="20"/>
      <c r="K32" t="s">
        <v>2</v>
      </c>
    </row>
    <row r="33" spans="1:9" x14ac:dyDescent="0.25">
      <c r="A33" s="20"/>
      <c r="B33" s="20"/>
      <c r="C33" s="20"/>
      <c r="D33" s="20"/>
      <c r="E33" s="20"/>
      <c r="F33" s="20"/>
      <c r="G33" s="20"/>
      <c r="H33" s="20"/>
    </row>
    <row r="34" spans="1:9" x14ac:dyDescent="0.25">
      <c r="A34" s="20"/>
      <c r="B34" s="20"/>
      <c r="C34" s="20"/>
      <c r="D34" s="20"/>
      <c r="E34" s="20"/>
      <c r="F34" s="20"/>
      <c r="G34" s="20"/>
      <c r="H34" s="20"/>
    </row>
    <row r="35" spans="1:9" x14ac:dyDescent="0.25">
      <c r="A35" s="20"/>
      <c r="B35" s="20"/>
      <c r="C35" s="20"/>
      <c r="D35" s="20"/>
      <c r="E35" s="20"/>
      <c r="F35" s="20"/>
      <c r="G35" s="20"/>
      <c r="H35" s="20"/>
      <c r="I35" t="s">
        <v>2</v>
      </c>
    </row>
    <row r="36" spans="1:9" x14ac:dyDescent="0.25">
      <c r="A36" s="20"/>
      <c r="B36" s="20"/>
      <c r="C36" s="20"/>
      <c r="D36" s="20"/>
      <c r="E36" s="20"/>
      <c r="F36" s="20"/>
      <c r="G36" s="20"/>
      <c r="H36" s="20"/>
    </row>
    <row r="37" spans="1:9" x14ac:dyDescent="0.25">
      <c r="A37" s="20"/>
      <c r="B37" s="20"/>
      <c r="C37" s="20"/>
      <c r="D37" s="20"/>
      <c r="E37" s="20"/>
      <c r="F37" s="20"/>
      <c r="G37" s="20"/>
      <c r="H37" s="20"/>
    </row>
    <row r="38" spans="1:9" x14ac:dyDescent="0.25">
      <c r="A38" s="20"/>
      <c r="B38" s="20"/>
      <c r="C38" s="20"/>
      <c r="D38" s="20"/>
      <c r="E38" s="20"/>
      <c r="F38" s="20"/>
      <c r="G38" s="20"/>
      <c r="H38" s="20"/>
    </row>
    <row r="39" spans="1:9" x14ac:dyDescent="0.25">
      <c r="A39" s="20"/>
      <c r="B39" s="20"/>
      <c r="C39" s="20"/>
      <c r="D39" s="20"/>
      <c r="E39" s="20"/>
      <c r="F39" s="20"/>
      <c r="G39" s="20"/>
      <c r="H39" s="20"/>
    </row>
    <row r="40" spans="1:9" x14ac:dyDescent="0.25">
      <c r="A40" s="20"/>
      <c r="B40" s="20"/>
      <c r="C40" s="20"/>
      <c r="D40" s="20"/>
      <c r="E40" s="20"/>
      <c r="F40" s="20"/>
      <c r="G40" s="20"/>
      <c r="H40" s="20"/>
    </row>
    <row r="41" spans="1:9" x14ac:dyDescent="0.25">
      <c r="A41" s="20"/>
      <c r="B41" s="20"/>
      <c r="C41" s="20"/>
      <c r="D41" s="20"/>
      <c r="E41" s="20"/>
      <c r="F41" s="20"/>
      <c r="G41" s="20"/>
      <c r="H41" s="20"/>
    </row>
    <row r="42" spans="1:9" x14ac:dyDescent="0.25">
      <c r="A42" s="20"/>
      <c r="B42" s="20"/>
      <c r="C42" s="20"/>
      <c r="D42" s="20"/>
      <c r="E42" s="20"/>
      <c r="F42" s="20"/>
      <c r="G42" s="20"/>
      <c r="H42" s="20"/>
    </row>
  </sheetData>
  <mergeCells count="3">
    <mergeCell ref="A27:H42"/>
    <mergeCell ref="E1:H1"/>
    <mergeCell ref="O1:R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D91B439A396040B8648AFFC57B02F6" ma:contentTypeVersion="11" ma:contentTypeDescription="Create a new document." ma:contentTypeScope="" ma:versionID="2e7b752171a534944433f087401be771">
  <xsd:schema xmlns:xsd="http://www.w3.org/2001/XMLSchema" xmlns:xs="http://www.w3.org/2001/XMLSchema" xmlns:p="http://schemas.microsoft.com/office/2006/metadata/properties" xmlns:ns3="faae45cf-48e7-4a71-ac6c-243c91949c8b" xmlns:ns4="dee91e62-007e-457c-80fc-4ce749a92db2" targetNamespace="http://schemas.microsoft.com/office/2006/metadata/properties" ma:root="true" ma:fieldsID="ffb605470c0e315891003b33f7bf401e" ns3:_="" ns4:_="">
    <xsd:import namespace="faae45cf-48e7-4a71-ac6c-243c91949c8b"/>
    <xsd:import namespace="dee91e62-007e-457c-80fc-4ce749a92db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e45cf-48e7-4a71-ac6c-243c91949c8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e91e62-007e-457c-80fc-4ce749a92db2"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5F389B-5070-4191-9BD5-83E5C4AA89BE}">
  <ds:schemaRef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dee91e62-007e-457c-80fc-4ce749a92db2"/>
    <ds:schemaRef ds:uri="faae45cf-48e7-4a71-ac6c-243c91949c8b"/>
    <ds:schemaRef ds:uri="http://www.w3.org/XML/1998/namespace"/>
  </ds:schemaRefs>
</ds:datastoreItem>
</file>

<file path=customXml/itemProps2.xml><?xml version="1.0" encoding="utf-8"?>
<ds:datastoreItem xmlns:ds="http://schemas.openxmlformats.org/officeDocument/2006/customXml" ds:itemID="{2EFCD2A6-E323-4455-8803-7209DE9FF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ae45cf-48e7-4a71-ac6c-243c91949c8b"/>
    <ds:schemaRef ds:uri="dee91e62-007e-457c-80fc-4ce749a92d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19D1F9-50F1-4B6F-8206-5FDE8760ED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Adjusted R2 model fit</vt:lpstr>
      <vt:lpstr>Comparison visual automatic</vt:lpstr>
    </vt:vector>
  </TitlesOfParts>
  <Company>NTNU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Kathrin Baumgart</dc:creator>
  <cp:lastModifiedBy>Julia Kathrin Baumgart</cp:lastModifiedBy>
  <dcterms:created xsi:type="dcterms:W3CDTF">2019-11-19T14:31:26Z</dcterms:created>
  <dcterms:modified xsi:type="dcterms:W3CDTF">2021-09-14T09:27:13Z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0x01010085D91B439A396040B8648AFFC57B02F6</vt:lpwstr>
  </property>
</Properties>
</file>