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zolla\x sottomissione a frontiers\sottomesso a frontiers\per risottomissione 18-7-2021\supplementary  Tables\"/>
    </mc:Choice>
  </mc:AlternateContent>
  <bookViews>
    <workbookView xWindow="-120" yWindow="-120" windowWidth="23256" windowHeight="13140"/>
  </bookViews>
  <sheets>
    <sheet name="All data" sheetId="4" r:id="rId1"/>
    <sheet name="A" sheetId="9" r:id="rId2"/>
    <sheet name="A1" sheetId="10" r:id="rId3"/>
    <sheet name="B" sheetId="14" r:id="rId4"/>
    <sheet name="B1" sheetId="13" r:id="rId5"/>
    <sheet name="C" sheetId="12" r:id="rId6"/>
    <sheet name="C1" sheetId="15" r:id="rId7"/>
    <sheet name="D" sheetId="16" r:id="rId8"/>
  </sheets>
  <calcPr calcId="162913"/>
</workbook>
</file>

<file path=xl/calcChain.xml><?xml version="1.0" encoding="utf-8"?>
<calcChain xmlns="http://schemas.openxmlformats.org/spreadsheetml/2006/main">
  <c r="G29" i="4" l="1"/>
  <c r="E8" i="15"/>
  <c r="B8" i="15"/>
  <c r="F19" i="13"/>
  <c r="C19" i="13"/>
  <c r="F5" i="13"/>
  <c r="C5" i="13"/>
  <c r="G43" i="10"/>
  <c r="G149" i="10"/>
  <c r="D149" i="10"/>
  <c r="G144" i="10"/>
  <c r="D144" i="10"/>
  <c r="G138" i="10"/>
  <c r="D138" i="10"/>
  <c r="G129" i="10"/>
  <c r="G116" i="10"/>
  <c r="G119" i="10"/>
  <c r="G125" i="10"/>
  <c r="D116" i="10"/>
  <c r="G101" i="10"/>
  <c r="G72" i="10"/>
  <c r="D72" i="10"/>
  <c r="G78" i="10"/>
  <c r="D78" i="10"/>
  <c r="D101" i="10"/>
  <c r="G62" i="10" l="1"/>
  <c r="D62" i="10"/>
  <c r="G57" i="10"/>
  <c r="G49" i="10"/>
  <c r="D43" i="10"/>
  <c r="D57" i="10"/>
  <c r="G29" i="10"/>
  <c r="D29" i="10"/>
  <c r="D20" i="10"/>
  <c r="G20" i="10"/>
  <c r="G71" i="4" l="1"/>
  <c r="M77" i="4"/>
  <c r="M71" i="4"/>
  <c r="H71" i="4"/>
  <c r="I71" i="4"/>
  <c r="J71" i="4"/>
  <c r="K71" i="4"/>
  <c r="L71" i="4"/>
  <c r="N71" i="4"/>
  <c r="O71" i="4"/>
  <c r="P71" i="4"/>
  <c r="Q71" i="4"/>
  <c r="R71" i="4"/>
  <c r="G77" i="4"/>
  <c r="U71" i="4" l="1"/>
  <c r="T71" i="4"/>
  <c r="S71" i="4"/>
  <c r="H77" i="4"/>
  <c r="U75" i="4"/>
  <c r="I77" i="4"/>
  <c r="J77" i="4"/>
  <c r="K77" i="4"/>
  <c r="L77" i="4"/>
  <c r="N77" i="4"/>
  <c r="O77" i="4"/>
  <c r="P77" i="4"/>
  <c r="Q77" i="4"/>
  <c r="R77" i="4"/>
  <c r="S60" i="4"/>
  <c r="S19" i="4"/>
  <c r="U60" i="4"/>
  <c r="S92" i="4"/>
  <c r="U123" i="4"/>
  <c r="G98" i="4"/>
  <c r="H98" i="4"/>
  <c r="I98" i="4"/>
  <c r="J98" i="4"/>
  <c r="K98" i="4"/>
  <c r="L98" i="4"/>
  <c r="M98" i="4"/>
  <c r="N98" i="4"/>
  <c r="O98" i="4"/>
  <c r="P98" i="4"/>
  <c r="Q98" i="4"/>
  <c r="R98" i="4"/>
  <c r="G63" i="4"/>
  <c r="H63" i="4"/>
  <c r="I63" i="4"/>
  <c r="J63" i="4"/>
  <c r="K63" i="4"/>
  <c r="L63" i="4"/>
  <c r="M63" i="4"/>
  <c r="N63" i="4"/>
  <c r="O63" i="4"/>
  <c r="P63" i="4"/>
  <c r="Q63" i="4"/>
  <c r="R63" i="4"/>
  <c r="H29" i="4"/>
  <c r="I29" i="4"/>
  <c r="J29" i="4"/>
  <c r="K29" i="4"/>
  <c r="L29" i="4"/>
  <c r="M29" i="4"/>
  <c r="N29" i="4"/>
  <c r="O29" i="4"/>
  <c r="P29" i="4"/>
  <c r="Q29" i="4"/>
  <c r="R29" i="4"/>
  <c r="D125" i="10" l="1"/>
  <c r="D49" i="10"/>
  <c r="R138" i="4"/>
  <c r="H147" i="4"/>
  <c r="I147" i="4"/>
  <c r="J147" i="4"/>
  <c r="K147" i="4"/>
  <c r="L147" i="4"/>
  <c r="M147" i="4"/>
  <c r="N147" i="4"/>
  <c r="O147" i="4"/>
  <c r="P147" i="4"/>
  <c r="Q147" i="4"/>
  <c r="R147" i="4"/>
  <c r="G147" i="4"/>
  <c r="R122" i="4"/>
  <c r="H122" i="4"/>
  <c r="I122" i="4"/>
  <c r="J122" i="4"/>
  <c r="K122" i="4"/>
  <c r="L122" i="4"/>
  <c r="M122" i="4"/>
  <c r="N122" i="4"/>
  <c r="O122" i="4"/>
  <c r="P122" i="4"/>
  <c r="Q122" i="4"/>
  <c r="G122" i="4"/>
  <c r="H89" i="4"/>
  <c r="I89" i="4"/>
  <c r="J89" i="4"/>
  <c r="K89" i="4"/>
  <c r="L89" i="4"/>
  <c r="M89" i="4"/>
  <c r="N89" i="4"/>
  <c r="O89" i="4"/>
  <c r="P89" i="4"/>
  <c r="Q89" i="4"/>
  <c r="R89" i="4"/>
  <c r="G89" i="4"/>
  <c r="H55" i="4"/>
  <c r="I55" i="4"/>
  <c r="J55" i="4"/>
  <c r="K55" i="4"/>
  <c r="L55" i="4"/>
  <c r="M55" i="4"/>
  <c r="N55" i="4"/>
  <c r="O55" i="4"/>
  <c r="P55" i="4"/>
  <c r="Q55" i="4"/>
  <c r="R55" i="4"/>
  <c r="G55" i="4"/>
  <c r="Q38" i="4"/>
  <c r="H38" i="4"/>
  <c r="I38" i="4"/>
  <c r="J38" i="4"/>
  <c r="K38" i="4"/>
  <c r="L38" i="4"/>
  <c r="M38" i="4"/>
  <c r="N38" i="4"/>
  <c r="O38" i="4"/>
  <c r="P38" i="4"/>
  <c r="R38" i="4"/>
  <c r="G38" i="4"/>
  <c r="S20" i="4"/>
  <c r="T20" i="4"/>
  <c r="U20" i="4"/>
  <c r="V20" i="4"/>
  <c r="G39" i="4" l="1"/>
  <c r="U153" i="4" l="1"/>
  <c r="S152" i="4"/>
  <c r="G161" i="4"/>
  <c r="S153" i="4"/>
  <c r="D129" i="10"/>
  <c r="D119" i="10"/>
  <c r="T15" i="4"/>
  <c r="S40" i="4"/>
  <c r="V48" i="4"/>
  <c r="V178" i="4"/>
  <c r="V7" i="4"/>
  <c r="V21" i="4"/>
  <c r="V13" i="4"/>
  <c r="V14" i="4"/>
  <c r="V15" i="4"/>
  <c r="V16" i="4"/>
  <c r="V17" i="4"/>
  <c r="V18" i="4"/>
  <c r="V28" i="4"/>
  <c r="V9" i="4"/>
  <c r="V22" i="4"/>
  <c r="V23" i="4"/>
  <c r="V24" i="4"/>
  <c r="V26" i="4"/>
  <c r="V12" i="4"/>
  <c r="V27" i="4"/>
  <c r="V8" i="4"/>
  <c r="V25" i="4"/>
  <c r="V11" i="4"/>
  <c r="V10" i="4"/>
  <c r="V31" i="4"/>
  <c r="V32" i="4"/>
  <c r="V33" i="4"/>
  <c r="V34" i="4"/>
  <c r="V35" i="4"/>
  <c r="V36" i="4"/>
  <c r="V37" i="4"/>
  <c r="V30" i="4"/>
  <c r="V40" i="4"/>
  <c r="V41" i="4"/>
  <c r="V42" i="4"/>
  <c r="V43" i="4"/>
  <c r="V44" i="4"/>
  <c r="V45" i="4"/>
  <c r="V46" i="4"/>
  <c r="V47" i="4"/>
  <c r="V49" i="4"/>
  <c r="V50" i="4"/>
  <c r="V51" i="4"/>
  <c r="V52" i="4"/>
  <c r="V54" i="4"/>
  <c r="V53" i="4"/>
  <c r="V56" i="4"/>
  <c r="V58" i="4"/>
  <c r="V57" i="4"/>
  <c r="V59" i="4"/>
  <c r="V61" i="4"/>
  <c r="V62" i="4"/>
  <c r="V65" i="4"/>
  <c r="V66" i="4"/>
  <c r="V67" i="4"/>
  <c r="V68" i="4"/>
  <c r="V69" i="4"/>
  <c r="V76" i="4"/>
  <c r="V64" i="4"/>
  <c r="V75" i="4"/>
  <c r="V70" i="4"/>
  <c r="V72" i="4"/>
  <c r="V73" i="4"/>
  <c r="V74" i="4"/>
  <c r="V80" i="4"/>
  <c r="V81" i="4"/>
  <c r="V82" i="4"/>
  <c r="V83" i="4"/>
  <c r="V84" i="4"/>
  <c r="V85" i="4"/>
  <c r="V86" i="4"/>
  <c r="V87" i="4"/>
  <c r="V79" i="4"/>
  <c r="V78" i="4"/>
  <c r="V88" i="4"/>
  <c r="V90" i="4"/>
  <c r="V91" i="4"/>
  <c r="V93" i="4"/>
  <c r="V94" i="4"/>
  <c r="V95" i="4"/>
  <c r="V96" i="4"/>
  <c r="V97" i="4"/>
  <c r="V105" i="4"/>
  <c r="V108" i="4"/>
  <c r="V101" i="4"/>
  <c r="V109" i="4"/>
  <c r="V110" i="4"/>
  <c r="V111" i="4"/>
  <c r="V112" i="4"/>
  <c r="V113" i="4"/>
  <c r="V106" i="4"/>
  <c r="V107" i="4"/>
  <c r="V100" i="4"/>
  <c r="V99" i="4"/>
  <c r="V114" i="4"/>
  <c r="V115" i="4"/>
  <c r="V116" i="4"/>
  <c r="V102" i="4"/>
  <c r="V103" i="4"/>
  <c r="V104" i="4"/>
  <c r="V117" i="4"/>
  <c r="V118" i="4"/>
  <c r="V119" i="4"/>
  <c r="V120" i="4"/>
  <c r="V121" i="4"/>
  <c r="V123" i="4"/>
  <c r="V124" i="4"/>
  <c r="V125" i="4"/>
  <c r="V126" i="4"/>
  <c r="V127" i="4"/>
  <c r="V128" i="4"/>
  <c r="V129" i="4"/>
  <c r="V130" i="4"/>
  <c r="V131" i="4"/>
  <c r="V132" i="4"/>
  <c r="V133" i="4"/>
  <c r="V134" i="4"/>
  <c r="V135" i="4"/>
  <c r="V136" i="4"/>
  <c r="V137" i="4"/>
  <c r="V139" i="4"/>
  <c r="V140" i="4"/>
  <c r="V143" i="4"/>
  <c r="V144" i="4"/>
  <c r="V145" i="4"/>
  <c r="V142" i="4"/>
  <c r="V146" i="4"/>
  <c r="V148" i="4"/>
  <c r="V149" i="4"/>
  <c r="V150" i="4"/>
  <c r="V155" i="4"/>
  <c r="V156" i="4"/>
  <c r="V157" i="4"/>
  <c r="V158" i="4"/>
  <c r="V159" i="4"/>
  <c r="V160" i="4"/>
  <c r="V152" i="4"/>
  <c r="V153" i="4"/>
  <c r="V163" i="4"/>
  <c r="V164" i="4"/>
  <c r="V165" i="4"/>
  <c r="V166" i="4"/>
  <c r="V167" i="4"/>
  <c r="V168" i="4"/>
  <c r="V169" i="4"/>
  <c r="V170" i="4"/>
  <c r="V172" i="4"/>
  <c r="V173" i="4"/>
  <c r="V174" i="4"/>
  <c r="V175" i="4"/>
  <c r="V176" i="4"/>
  <c r="V6" i="4"/>
  <c r="T9" i="4"/>
  <c r="T22" i="4"/>
  <c r="T23" i="4"/>
  <c r="T24" i="4"/>
  <c r="T26" i="4"/>
  <c r="T12" i="4"/>
  <c r="T27" i="4"/>
  <c r="T8" i="4"/>
  <c r="T25" i="4"/>
  <c r="T11" i="4"/>
  <c r="T10" i="4"/>
  <c r="T31" i="4"/>
  <c r="T32" i="4"/>
  <c r="T33" i="4"/>
  <c r="T34" i="4"/>
  <c r="T35" i="4"/>
  <c r="T36" i="4"/>
  <c r="T37" i="4"/>
  <c r="T30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4" i="4"/>
  <c r="T53" i="4"/>
  <c r="T56" i="4"/>
  <c r="T58" i="4"/>
  <c r="T57" i="4"/>
  <c r="T59" i="4"/>
  <c r="T61" i="4"/>
  <c r="T62" i="4"/>
  <c r="T65" i="4"/>
  <c r="T66" i="4"/>
  <c r="T67" i="4"/>
  <c r="T68" i="4"/>
  <c r="T69" i="4"/>
  <c r="T76" i="4"/>
  <c r="T64" i="4"/>
  <c r="T75" i="4"/>
  <c r="T70" i="4"/>
  <c r="T72" i="4"/>
  <c r="T73" i="4"/>
  <c r="T74" i="4"/>
  <c r="T80" i="4"/>
  <c r="T81" i="4"/>
  <c r="T82" i="4"/>
  <c r="T83" i="4"/>
  <c r="T84" i="4"/>
  <c r="T85" i="4"/>
  <c r="T86" i="4"/>
  <c r="T87" i="4"/>
  <c r="T79" i="4"/>
  <c r="T78" i="4"/>
  <c r="T88" i="4"/>
  <c r="T90" i="4"/>
  <c r="T91" i="4"/>
  <c r="T93" i="4"/>
  <c r="T94" i="4"/>
  <c r="T95" i="4"/>
  <c r="T96" i="4"/>
  <c r="T97" i="4"/>
  <c r="T105" i="4"/>
  <c r="T108" i="4"/>
  <c r="T101" i="4"/>
  <c r="T109" i="4"/>
  <c r="T110" i="4"/>
  <c r="T111" i="4"/>
  <c r="T112" i="4"/>
  <c r="T113" i="4"/>
  <c r="T106" i="4"/>
  <c r="T107" i="4"/>
  <c r="T100" i="4"/>
  <c r="T99" i="4"/>
  <c r="T114" i="4"/>
  <c r="T115" i="4"/>
  <c r="T116" i="4"/>
  <c r="T102" i="4"/>
  <c r="T103" i="4"/>
  <c r="T104" i="4"/>
  <c r="T117" i="4"/>
  <c r="T118" i="4"/>
  <c r="T119" i="4"/>
  <c r="T120" i="4"/>
  <c r="T121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9" i="4"/>
  <c r="T140" i="4"/>
  <c r="T143" i="4"/>
  <c r="T144" i="4"/>
  <c r="T145" i="4"/>
  <c r="T142" i="4"/>
  <c r="T146" i="4"/>
  <c r="T148" i="4"/>
  <c r="T149" i="4"/>
  <c r="T150" i="4"/>
  <c r="T155" i="4"/>
  <c r="T156" i="4"/>
  <c r="T157" i="4"/>
  <c r="T158" i="4"/>
  <c r="T159" i="4"/>
  <c r="T160" i="4"/>
  <c r="T152" i="4"/>
  <c r="T153" i="4"/>
  <c r="T163" i="4"/>
  <c r="T164" i="4"/>
  <c r="T165" i="4"/>
  <c r="T166" i="4"/>
  <c r="T167" i="4"/>
  <c r="T168" i="4"/>
  <c r="T169" i="4"/>
  <c r="T170" i="4"/>
  <c r="T172" i="4"/>
  <c r="T173" i="4"/>
  <c r="T174" i="4"/>
  <c r="T175" i="4"/>
  <c r="T176" i="4"/>
  <c r="T178" i="4"/>
  <c r="T28" i="4"/>
  <c r="T18" i="4"/>
  <c r="T17" i="4"/>
  <c r="T16" i="4"/>
  <c r="T14" i="4"/>
  <c r="T13" i="4"/>
  <c r="T21" i="4"/>
  <c r="S41" i="4"/>
  <c r="S42" i="4"/>
  <c r="S43" i="4"/>
  <c r="S44" i="4"/>
  <c r="S45" i="4"/>
  <c r="S46" i="4"/>
  <c r="S47" i="4"/>
  <c r="S48" i="4"/>
  <c r="S49" i="4"/>
  <c r="S50" i="4"/>
  <c r="S51" i="4"/>
  <c r="S52" i="4"/>
  <c r="S54" i="4"/>
  <c r="S53" i="4"/>
  <c r="S56" i="4"/>
  <c r="S58" i="4"/>
  <c r="S57" i="4"/>
  <c r="S59" i="4"/>
  <c r="S61" i="4"/>
  <c r="S62" i="4"/>
  <c r="S65" i="4"/>
  <c r="S66" i="4"/>
  <c r="S67" i="4"/>
  <c r="S68" i="4"/>
  <c r="S69" i="4"/>
  <c r="S76" i="4"/>
  <c r="S64" i="4"/>
  <c r="S75" i="4"/>
  <c r="S70" i="4"/>
  <c r="S72" i="4"/>
  <c r="S73" i="4"/>
  <c r="S74" i="4"/>
  <c r="S80" i="4"/>
  <c r="S81" i="4"/>
  <c r="S82" i="4"/>
  <c r="S83" i="4"/>
  <c r="S84" i="4"/>
  <c r="S85" i="4"/>
  <c r="S86" i="4"/>
  <c r="S87" i="4"/>
  <c r="S79" i="4"/>
  <c r="S78" i="4"/>
  <c r="S88" i="4"/>
  <c r="S90" i="4"/>
  <c r="S91" i="4"/>
  <c r="S93" i="4"/>
  <c r="S94" i="4"/>
  <c r="S95" i="4"/>
  <c r="S96" i="4"/>
  <c r="S97" i="4"/>
  <c r="S105" i="4"/>
  <c r="S108" i="4"/>
  <c r="S101" i="4"/>
  <c r="S109" i="4"/>
  <c r="S110" i="4"/>
  <c r="S111" i="4"/>
  <c r="S112" i="4"/>
  <c r="S113" i="4"/>
  <c r="S106" i="4"/>
  <c r="S107" i="4"/>
  <c r="S100" i="4"/>
  <c r="S99" i="4"/>
  <c r="S114" i="4"/>
  <c r="S115" i="4"/>
  <c r="S116" i="4"/>
  <c r="S102" i="4"/>
  <c r="S103" i="4"/>
  <c r="S104" i="4"/>
  <c r="S117" i="4"/>
  <c r="S118" i="4"/>
  <c r="S119" i="4"/>
  <c r="S120" i="4"/>
  <c r="S121" i="4"/>
  <c r="S123" i="4"/>
  <c r="S124" i="4"/>
  <c r="S125" i="4"/>
  <c r="S126" i="4"/>
  <c r="S127" i="4"/>
  <c r="S128" i="4"/>
  <c r="S130" i="4"/>
  <c r="S131" i="4"/>
  <c r="S132" i="4"/>
  <c r="S134" i="4"/>
  <c r="S135" i="4"/>
  <c r="S136" i="4"/>
  <c r="S137" i="4"/>
  <c r="S139" i="4"/>
  <c r="S140" i="4"/>
  <c r="S143" i="4"/>
  <c r="S144" i="4"/>
  <c r="S145" i="4"/>
  <c r="S142" i="4"/>
  <c r="S146" i="4"/>
  <c r="S148" i="4"/>
  <c r="S149" i="4"/>
  <c r="S150" i="4"/>
  <c r="S155" i="4"/>
  <c r="S156" i="4"/>
  <c r="S157" i="4"/>
  <c r="S158" i="4"/>
  <c r="S159" i="4"/>
  <c r="S160" i="4"/>
  <c r="S163" i="4"/>
  <c r="S164" i="4"/>
  <c r="S165" i="4"/>
  <c r="S166" i="4"/>
  <c r="S167" i="4"/>
  <c r="S168" i="4"/>
  <c r="S169" i="4"/>
  <c r="S170" i="4"/>
  <c r="S172" i="4"/>
  <c r="S173" i="4"/>
  <c r="S174" i="4"/>
  <c r="S175" i="4"/>
  <c r="S176" i="4"/>
  <c r="S178" i="4"/>
  <c r="G177" i="4"/>
  <c r="S14" i="4"/>
  <c r="U6" i="4"/>
  <c r="S23" i="4" l="1"/>
  <c r="H171" i="4"/>
  <c r="I171" i="4"/>
  <c r="J171" i="4"/>
  <c r="K171" i="4"/>
  <c r="L171" i="4"/>
  <c r="M171" i="4"/>
  <c r="N171" i="4"/>
  <c r="O171" i="4"/>
  <c r="P171" i="4"/>
  <c r="Q171" i="4"/>
  <c r="R171" i="4"/>
  <c r="G171" i="4"/>
  <c r="H138" i="4"/>
  <c r="I138" i="4"/>
  <c r="J138" i="4"/>
  <c r="K138" i="4"/>
  <c r="L138" i="4"/>
  <c r="M138" i="4"/>
  <c r="N138" i="4"/>
  <c r="O138" i="4"/>
  <c r="P138" i="4"/>
  <c r="Q138" i="4"/>
  <c r="G138" i="4"/>
  <c r="V138" i="4" l="1"/>
  <c r="S29" i="4"/>
  <c r="V171" i="4"/>
  <c r="V71" i="4"/>
  <c r="V122" i="4"/>
  <c r="V29" i="4"/>
  <c r="T89" i="4"/>
  <c r="S89" i="4"/>
  <c r="S122" i="4"/>
  <c r="T122" i="4"/>
  <c r="V55" i="4"/>
  <c r="V98" i="4"/>
  <c r="T138" i="4"/>
  <c r="S138" i="4"/>
  <c r="S171" i="4"/>
  <c r="T171" i="4"/>
  <c r="T29" i="4"/>
  <c r="S55" i="4"/>
  <c r="T55" i="4"/>
  <c r="V89" i="4"/>
  <c r="S98" i="4"/>
  <c r="T98" i="4"/>
  <c r="S28" i="4"/>
  <c r="U178" i="4"/>
  <c r="U7" i="4"/>
  <c r="U21" i="4"/>
  <c r="U13" i="4"/>
  <c r="U14" i="4"/>
  <c r="U15" i="4"/>
  <c r="U16" i="4"/>
  <c r="U17" i="4"/>
  <c r="U18" i="4"/>
  <c r="U28" i="4"/>
  <c r="U9" i="4"/>
  <c r="U22" i="4"/>
  <c r="U23" i="4"/>
  <c r="U24" i="4"/>
  <c r="U26" i="4"/>
  <c r="U12" i="4"/>
  <c r="U27" i="4"/>
  <c r="U8" i="4"/>
  <c r="U25" i="4"/>
  <c r="U11" i="4"/>
  <c r="U10" i="4"/>
  <c r="U31" i="4"/>
  <c r="U32" i="4"/>
  <c r="U33" i="4"/>
  <c r="U34" i="4"/>
  <c r="U35" i="4"/>
  <c r="U36" i="4"/>
  <c r="U37" i="4"/>
  <c r="U30" i="4"/>
  <c r="U40" i="4"/>
  <c r="U41" i="4"/>
  <c r="U42" i="4"/>
  <c r="U43" i="4"/>
  <c r="U44" i="4"/>
  <c r="U45" i="4"/>
  <c r="U46" i="4"/>
  <c r="U47" i="4"/>
  <c r="U49" i="4"/>
  <c r="U50" i="4"/>
  <c r="U51" i="4"/>
  <c r="U52" i="4"/>
  <c r="U54" i="4"/>
  <c r="U53" i="4"/>
  <c r="U56" i="4"/>
  <c r="U58" i="4"/>
  <c r="U57" i="4"/>
  <c r="U59" i="4"/>
  <c r="U61" i="4"/>
  <c r="U62" i="4"/>
  <c r="U65" i="4"/>
  <c r="U66" i="4"/>
  <c r="U67" i="4"/>
  <c r="U68" i="4"/>
  <c r="U69" i="4"/>
  <c r="U76" i="4"/>
  <c r="U64" i="4"/>
  <c r="U70" i="4"/>
  <c r="U72" i="4"/>
  <c r="U73" i="4"/>
  <c r="U74" i="4"/>
  <c r="U80" i="4"/>
  <c r="U81" i="4"/>
  <c r="U82" i="4"/>
  <c r="U83" i="4"/>
  <c r="U84" i="4"/>
  <c r="U85" i="4"/>
  <c r="U86" i="4"/>
  <c r="U87" i="4"/>
  <c r="U79" i="4"/>
  <c r="U78" i="4"/>
  <c r="U88" i="4"/>
  <c r="U90" i="4"/>
  <c r="U91" i="4"/>
  <c r="U94" i="4"/>
  <c r="U95" i="4"/>
  <c r="U96" i="4"/>
  <c r="U97" i="4"/>
  <c r="U105" i="4"/>
  <c r="U108" i="4"/>
  <c r="U101" i="4"/>
  <c r="U109" i="4"/>
  <c r="U110" i="4"/>
  <c r="U111" i="4"/>
  <c r="U112" i="4"/>
  <c r="U113" i="4"/>
  <c r="U106" i="4"/>
  <c r="U107" i="4"/>
  <c r="U100" i="4"/>
  <c r="U99" i="4"/>
  <c r="U114" i="4"/>
  <c r="U115" i="4"/>
  <c r="U116" i="4"/>
  <c r="U102" i="4"/>
  <c r="U103" i="4"/>
  <c r="U104" i="4"/>
  <c r="U117" i="4"/>
  <c r="U118" i="4"/>
  <c r="U119" i="4"/>
  <c r="U120" i="4"/>
  <c r="U121" i="4"/>
  <c r="U124" i="4"/>
  <c r="U125" i="4"/>
  <c r="U126" i="4"/>
  <c r="U127" i="4"/>
  <c r="U128" i="4"/>
  <c r="U129" i="4"/>
  <c r="U130" i="4"/>
  <c r="U131" i="4"/>
  <c r="U132" i="4"/>
  <c r="U133" i="4"/>
  <c r="U134" i="4"/>
  <c r="U135" i="4"/>
  <c r="U136" i="4"/>
  <c r="U137" i="4"/>
  <c r="U139" i="4"/>
  <c r="U140" i="4"/>
  <c r="U143" i="4"/>
  <c r="U144" i="4"/>
  <c r="U145" i="4"/>
  <c r="U142" i="4"/>
  <c r="U146" i="4"/>
  <c r="U148" i="4"/>
  <c r="U149" i="4"/>
  <c r="U150" i="4"/>
  <c r="U155" i="4"/>
  <c r="U156" i="4"/>
  <c r="U157" i="4"/>
  <c r="U158" i="4"/>
  <c r="U159" i="4"/>
  <c r="U160" i="4"/>
  <c r="U152" i="4"/>
  <c r="U163" i="4"/>
  <c r="U164" i="4"/>
  <c r="U165" i="4"/>
  <c r="U166" i="4"/>
  <c r="U167" i="4"/>
  <c r="U168" i="4"/>
  <c r="U169" i="4"/>
  <c r="U170" i="4"/>
  <c r="U172" i="4"/>
  <c r="U173" i="4"/>
  <c r="U174" i="4"/>
  <c r="U175" i="4"/>
  <c r="U176" i="4"/>
  <c r="S31" i="4"/>
  <c r="S32" i="4"/>
  <c r="S33" i="4"/>
  <c r="S34" i="4"/>
  <c r="S35" i="4"/>
  <c r="S36" i="4"/>
  <c r="S37" i="4"/>
  <c r="S30" i="4"/>
  <c r="S10" i="4"/>
  <c r="S21" i="4"/>
  <c r="S13" i="4"/>
  <c r="S15" i="4"/>
  <c r="S16" i="4"/>
  <c r="S17" i="4"/>
  <c r="S18" i="4"/>
  <c r="S9" i="4"/>
  <c r="S22" i="4"/>
  <c r="S24" i="4"/>
  <c r="S26" i="4"/>
  <c r="S12" i="4"/>
  <c r="S27" i="4"/>
  <c r="S8" i="4"/>
  <c r="S25" i="4"/>
  <c r="S11" i="4"/>
  <c r="H177" i="4" l="1"/>
  <c r="I177" i="4"/>
  <c r="J177" i="4"/>
  <c r="K177" i="4"/>
  <c r="L177" i="4"/>
  <c r="M177" i="4"/>
  <c r="N177" i="4"/>
  <c r="O177" i="4"/>
  <c r="P177" i="4"/>
  <c r="Q177" i="4"/>
  <c r="R177" i="4"/>
  <c r="H161" i="4"/>
  <c r="I161" i="4"/>
  <c r="J161" i="4"/>
  <c r="K161" i="4"/>
  <c r="L161" i="4"/>
  <c r="M161" i="4"/>
  <c r="N161" i="4"/>
  <c r="O161" i="4"/>
  <c r="P161" i="4"/>
  <c r="Q161" i="4"/>
  <c r="R161" i="4"/>
  <c r="H151" i="4"/>
  <c r="I151" i="4"/>
  <c r="J151" i="4"/>
  <c r="K151" i="4"/>
  <c r="L151" i="4"/>
  <c r="M151" i="4"/>
  <c r="N151" i="4"/>
  <c r="O151" i="4"/>
  <c r="P151" i="4"/>
  <c r="Q151" i="4"/>
  <c r="R151" i="4"/>
  <c r="G151" i="4"/>
  <c r="H141" i="4"/>
  <c r="I141" i="4"/>
  <c r="J141" i="4"/>
  <c r="K141" i="4"/>
  <c r="L141" i="4"/>
  <c r="M141" i="4"/>
  <c r="N141" i="4"/>
  <c r="O141" i="4"/>
  <c r="P141" i="4"/>
  <c r="Q141" i="4"/>
  <c r="R141" i="4"/>
  <c r="G141" i="4"/>
  <c r="J39" i="4"/>
  <c r="K39" i="4"/>
  <c r="O39" i="4"/>
  <c r="P39" i="4"/>
  <c r="Q39" i="4"/>
  <c r="R39" i="4"/>
  <c r="Q154" i="4" l="1"/>
  <c r="I154" i="4"/>
  <c r="M154" i="4"/>
  <c r="P154" i="4"/>
  <c r="L154" i="4"/>
  <c r="H154" i="4"/>
  <c r="G154" i="4"/>
  <c r="O154" i="4"/>
  <c r="K154" i="4"/>
  <c r="R154" i="4"/>
  <c r="N154" i="4"/>
  <c r="J154" i="4"/>
  <c r="V177" i="4"/>
  <c r="T141" i="4"/>
  <c r="S141" i="4"/>
  <c r="V161" i="4"/>
  <c r="V38" i="4"/>
  <c r="V63" i="4"/>
  <c r="V141" i="4"/>
  <c r="S147" i="4"/>
  <c r="T147" i="4"/>
  <c r="T63" i="4"/>
  <c r="S63" i="4"/>
  <c r="V77" i="4"/>
  <c r="V147" i="4"/>
  <c r="V151" i="4"/>
  <c r="T177" i="4"/>
  <c r="S177" i="4"/>
  <c r="T38" i="4"/>
  <c r="T77" i="4"/>
  <c r="S77" i="4"/>
  <c r="T151" i="4"/>
  <c r="S151" i="4"/>
  <c r="S161" i="4"/>
  <c r="T161" i="4"/>
  <c r="N39" i="4"/>
  <c r="L39" i="4"/>
  <c r="H39" i="4"/>
  <c r="I39" i="4"/>
  <c r="U29" i="4"/>
  <c r="U77" i="4"/>
  <c r="S38" i="4"/>
  <c r="U38" i="4"/>
  <c r="U89" i="4"/>
  <c r="U122" i="4"/>
  <c r="U138" i="4"/>
  <c r="U141" i="4"/>
  <c r="U147" i="4"/>
  <c r="U151" i="4"/>
  <c r="U161" i="4"/>
  <c r="U171" i="4"/>
  <c r="U177" i="4"/>
  <c r="M39" i="4"/>
  <c r="U98" i="4"/>
  <c r="U63" i="4"/>
  <c r="U55" i="4"/>
  <c r="S154" i="4" l="1"/>
  <c r="U154" i="4"/>
  <c r="V39" i="4"/>
  <c r="V154" i="4"/>
  <c r="T39" i="4"/>
  <c r="S39" i="4"/>
  <c r="T154" i="4"/>
  <c r="U39" i="4"/>
</calcChain>
</file>

<file path=xl/sharedStrings.xml><?xml version="1.0" encoding="utf-8"?>
<sst xmlns="http://schemas.openxmlformats.org/spreadsheetml/2006/main" count="2182" uniqueCount="426">
  <si>
    <t>Average CC</t>
  </si>
  <si>
    <t>[M+H-H2O]+</t>
  </si>
  <si>
    <t>1,2,3,4,6-Pentagalloyl .beta.-D-glucose</t>
  </si>
  <si>
    <t>C41H32O26</t>
  </si>
  <si>
    <t>1,2,3,4-Tetragalloylglucose</t>
  </si>
  <si>
    <t>C34H28O22</t>
  </si>
  <si>
    <t>1,3-Dicaffeoylquinic acid</t>
  </si>
  <si>
    <t>C25H24O12</t>
  </si>
  <si>
    <t>1,3,6-Tri-O-galloyl-.beta.-D-glucose</t>
  </si>
  <si>
    <t>C27H24O18</t>
  </si>
  <si>
    <t>1,6-Bis-O-(4-hydroxycinnamoyl)glucose</t>
  </si>
  <si>
    <t>C24H24O10</t>
  </si>
  <si>
    <t>2'-Hydroxy-3,4,4',5-tetramethoxychalcone</t>
  </si>
  <si>
    <t>[M-H]-</t>
  </si>
  <si>
    <t>C19H20O6</t>
  </si>
  <si>
    <t>2',4'-Dihydroxy-3'-(2-hydroxybenzyl)-6'-methoxychalcone</t>
  </si>
  <si>
    <t>C23H20O5</t>
  </si>
  <si>
    <t>2',6'-Dihydroxy 4'-methoxydihydrochalcone</t>
  </si>
  <si>
    <t>C16H16O4</t>
  </si>
  <si>
    <t>2',6'-Dihydroxy 4,4'-dimethoxydihydrochalcone</t>
  </si>
  <si>
    <t>C17H18O5</t>
  </si>
  <si>
    <t>2,2'-Dihydroxychalcone</t>
  </si>
  <si>
    <t>C15H12O3</t>
  </si>
  <si>
    <t>2,5-Dimethoxycinnamic acid</t>
  </si>
  <si>
    <t>C11H12O4</t>
  </si>
  <si>
    <t>3-(1,1-Dimethylallyl)-8-hydroxy-7-methoxycoumarin</t>
  </si>
  <si>
    <t>C15H16O4</t>
  </si>
  <si>
    <t>3-[[(5-Methyl-1,3,4-thiadiazol-2-yl)thio]methyl]coumarilic acid</t>
  </si>
  <si>
    <t>C13H10N2O3S2</t>
  </si>
  <si>
    <t>3'',4''-Di-O-p-coumaroylafzelin</t>
  </si>
  <si>
    <t>C39H32O14</t>
  </si>
  <si>
    <t>3',4'-Dihydroxy-.alpha.-naphthoflavone</t>
  </si>
  <si>
    <t>C19H12O4</t>
  </si>
  <si>
    <t>3',4',5',5,6,7-Hexamethoxyflavone</t>
  </si>
  <si>
    <t>C21H22O8</t>
  </si>
  <si>
    <t>3',4',5,7-Tetrahydroxy-3,6,8-trimethoxyflavone</t>
  </si>
  <si>
    <t>C18H16O9</t>
  </si>
  <si>
    <t>3',4',5,7-Tetrahydroxy-6,8-dimethoxyflavone</t>
  </si>
  <si>
    <t>C17H14O8</t>
  </si>
  <si>
    <t>3,4-Di-O-galloylquinic acid</t>
  </si>
  <si>
    <t>C21H20O14</t>
  </si>
  <si>
    <t>3,4-Dihydroxycinnamic acid (L-alanine methyl ester) amide</t>
  </si>
  <si>
    <t>C13H15NO5</t>
  </si>
  <si>
    <t>3,4-Diphenylmethylideneluteolin</t>
  </si>
  <si>
    <t>C28H18O6</t>
  </si>
  <si>
    <t>3,4,5-Trimethoxycinnamic acid</t>
  </si>
  <si>
    <t>C12H14O5</t>
  </si>
  <si>
    <t>3,5-Dimethoxy-4-hydroxycinnamic acid</t>
  </si>
  <si>
    <t>C11H12O5</t>
  </si>
  <si>
    <t>3,5,7,3',4'-Pentahydroxyflavanone</t>
  </si>
  <si>
    <t>C15H12O7</t>
  </si>
  <si>
    <t>3,7-Dihydroxy-3',4'-dimethoxyflavone</t>
  </si>
  <si>
    <t>C17H14O6</t>
  </si>
  <si>
    <t>3,8''-Biapigenin</t>
  </si>
  <si>
    <t>C30H18O10</t>
  </si>
  <si>
    <t>4-Benzyloxy-2'-hydroxy-3,4',6'-trimethoxychalcone</t>
  </si>
  <si>
    <t>C25H24O6</t>
  </si>
  <si>
    <t>4',5,7-Trihydroxy 3,3',6,8-tetramethoxyflavone</t>
  </si>
  <si>
    <t>C19H18O9</t>
  </si>
  <si>
    <t>4',5,7-Trihydroxy-6,8-diprenylisoflavone</t>
  </si>
  <si>
    <t>C25H26O5</t>
  </si>
  <si>
    <t>4',6'-Dimethoxy-2'-hydroxy-4-methylchalcone</t>
  </si>
  <si>
    <t>C18H18O4</t>
  </si>
  <si>
    <t>4',6'-Dimethoxy-4-dimethylamino-2'-hydroxychalcone</t>
  </si>
  <si>
    <t>C19H21NO4</t>
  </si>
  <si>
    <t>[M+H]+</t>
  </si>
  <si>
    <t>4,5-Di-O-caffeoylquinic acid methyl ester</t>
  </si>
  <si>
    <t>C26H26O12</t>
  </si>
  <si>
    <t>4,5-Dicaffeoylquinic acid</t>
  </si>
  <si>
    <t>5,7-Dimethoxy-4'-hydroxyflavanone</t>
  </si>
  <si>
    <t>C17H16O5</t>
  </si>
  <si>
    <t>6-O-p-Coumaroyl-1,2-di-O-galloyl-.beta.-D-glucopyranose</t>
  </si>
  <si>
    <t>C29H26O16</t>
  </si>
  <si>
    <t>6,7-Dihydroxy-4-phenylcoumarin</t>
  </si>
  <si>
    <t>C15H10O4</t>
  </si>
  <si>
    <t>6,7-Dihydroxycoumarin-4-acetic acid</t>
  </si>
  <si>
    <t>C11H8O6</t>
  </si>
  <si>
    <t>6,7-Dimethyl-4-hydroxycoumarin</t>
  </si>
  <si>
    <t>C11H10O3</t>
  </si>
  <si>
    <t>Delphinidin-3,5-diglucoside cation</t>
  </si>
  <si>
    <t>C27H31O17</t>
  </si>
  <si>
    <t>Epipinoresinol-4,4'-di-O-.beta.-D-glucopyranoside</t>
  </si>
  <si>
    <t>C32H42O16</t>
  </si>
  <si>
    <t>Luteolin-7,3'-di-O-glucoside</t>
  </si>
  <si>
    <t>C27H30O16</t>
  </si>
  <si>
    <t>N1,N5,N10,N14-Tetra-trans-p-coumaroylspermine</t>
  </si>
  <si>
    <t>C46H50N4O8</t>
  </si>
  <si>
    <t>Quercetin 3,5,7,3',4'-pentamethyl ether</t>
  </si>
  <si>
    <t>C20H20O7</t>
  </si>
  <si>
    <t>(-)-Catechin gallate</t>
  </si>
  <si>
    <t>[M-C7H5O5]+</t>
  </si>
  <si>
    <t>C22H18O10</t>
  </si>
  <si>
    <t>(-)-Epigallocatechin</t>
  </si>
  <si>
    <t>C15H14O7</t>
  </si>
  <si>
    <t>(-)-Gallocatechin 3-gallate</t>
  </si>
  <si>
    <t>[M+CF3COO]-</t>
  </si>
  <si>
    <t>C22H18O11</t>
  </si>
  <si>
    <t>(-)-Hydroxymatairesinol</t>
  </si>
  <si>
    <t>C20H22O7</t>
  </si>
  <si>
    <t>(-)-Secoisolariciresinol</t>
  </si>
  <si>
    <t>C20H26O6</t>
  </si>
  <si>
    <t>(-)-Syringaresinol-4-O-.beta.-D-glucopyranoside</t>
  </si>
  <si>
    <t>C28H36O13</t>
  </si>
  <si>
    <t>(+)-Catechin</t>
  </si>
  <si>
    <t>C15H14O6</t>
  </si>
  <si>
    <t>1-O-Cinnamoylglucose</t>
  </si>
  <si>
    <t>[M+COOH]-</t>
  </si>
  <si>
    <t>C15H18O7</t>
  </si>
  <si>
    <t>2-Glucosyloxy-4-methoxycinnamic acid</t>
  </si>
  <si>
    <t>C16H20O9</t>
  </si>
  <si>
    <t>2-Hydroxy-3-methoxychalcone</t>
  </si>
  <si>
    <t>C16H14O3</t>
  </si>
  <si>
    <t>3-Acetyl-7-diethylaminocoumarin</t>
  </si>
  <si>
    <t>C15H17NO3</t>
  </si>
  <si>
    <t>3-Cyano-6-methoxycoumarin</t>
  </si>
  <si>
    <t>C11H7NO3</t>
  </si>
  <si>
    <t>3-Cyano-7-(diethylamino)coumarin</t>
  </si>
  <si>
    <t>C14H14N2O2</t>
  </si>
  <si>
    <t>3-Hydroxy-4-methoxycinnamic acid</t>
  </si>
  <si>
    <t>C10H10O4</t>
  </si>
  <si>
    <t>3-O-Caffeoyl-4-O-sinapoylquinic acid</t>
  </si>
  <si>
    <t>C27H28O13</t>
  </si>
  <si>
    <t>3-O-Feruloylquinic acid</t>
  </si>
  <si>
    <t>C17H20O9</t>
  </si>
  <si>
    <t>3-O-p-Coumaroylquinic acid</t>
  </si>
  <si>
    <t>C16H18O8</t>
  </si>
  <si>
    <t>4-Demethylsimmondsin 2'-ferulate</t>
  </si>
  <si>
    <t>C25H31NO12</t>
  </si>
  <si>
    <t>4-O-Caffeoylquinic acid</t>
  </si>
  <si>
    <t>C16H18O9</t>
  </si>
  <si>
    <t>4-O-D-Glucopyranosyl-p-coumaric acid</t>
  </si>
  <si>
    <t>C15H18O8</t>
  </si>
  <si>
    <t>4'-Acetoxy-7-hydroxy-6-methoxyisoflavone</t>
  </si>
  <si>
    <t>C18H14O6</t>
  </si>
  <si>
    <t>6''-O-(3-Hydroxy-3-methylglutaroyl)hyperin</t>
  </si>
  <si>
    <t>C27H28O16</t>
  </si>
  <si>
    <t>6''-O-Acetyldaidzin</t>
  </si>
  <si>
    <t>C23H22O10</t>
  </si>
  <si>
    <t>6''-O-Acetylphloridzin</t>
  </si>
  <si>
    <t>C23H26O11</t>
  </si>
  <si>
    <t>6''-O-Malonyldaidzin</t>
  </si>
  <si>
    <t>C24H22O12</t>
  </si>
  <si>
    <t>6''-O-Malonylgenistin</t>
  </si>
  <si>
    <t>C24H22O13</t>
  </si>
  <si>
    <t>6''-O-Malonylisoquercitrin</t>
  </si>
  <si>
    <t>C24H22O15</t>
  </si>
  <si>
    <t>7-Diethylamino-3-formylcoumarin</t>
  </si>
  <si>
    <t>C14H15NO3</t>
  </si>
  <si>
    <t>7-Hydroxy-3-phenylcoumarin</t>
  </si>
  <si>
    <t>C15H10O3</t>
  </si>
  <si>
    <t>7-Hydroxy-4-methyl-3-phenylcoumarin</t>
  </si>
  <si>
    <t>C16H12O3</t>
  </si>
  <si>
    <t>7-Hydroxycoumarin-3-carboxylic acid</t>
  </si>
  <si>
    <t>C10H6O5</t>
  </si>
  <si>
    <t>7-Hydroxycoumarinyl .gamma.-linolenate</t>
  </si>
  <si>
    <t>C27H34O4</t>
  </si>
  <si>
    <t>7-O-Benzylluteolin</t>
  </si>
  <si>
    <t>C22H16O6</t>
  </si>
  <si>
    <t>7-O-Methyleriodictyol</t>
  </si>
  <si>
    <t>C16H14O6</t>
  </si>
  <si>
    <t>8-C-(2-Rhamnosyl-6-deoxyhexopyranosulyl)luteolin</t>
  </si>
  <si>
    <t>C27H28O14</t>
  </si>
  <si>
    <t>Afzelin</t>
  </si>
  <si>
    <t>C21H20O10</t>
  </si>
  <si>
    <t>Apigenin</t>
  </si>
  <si>
    <t>C15H10O5</t>
  </si>
  <si>
    <t>Apigeninidin-5O glucoside cation</t>
  </si>
  <si>
    <t>[M+Na]+</t>
  </si>
  <si>
    <t>C21H21O10</t>
  </si>
  <si>
    <t>Apiin</t>
  </si>
  <si>
    <t>C26H28O14</t>
  </si>
  <si>
    <t>Baicalin</t>
  </si>
  <si>
    <t>C21H18O11</t>
  </si>
  <si>
    <t>[M+NH4]+</t>
  </si>
  <si>
    <t>Caffeic acid</t>
  </si>
  <si>
    <t>C9H8O4</t>
  </si>
  <si>
    <t>Caffeic acid phenethyl ester</t>
  </si>
  <si>
    <t>C17H16O4</t>
  </si>
  <si>
    <t>Catechin 7-arabinofuranoside</t>
  </si>
  <si>
    <t>C20H22O10</t>
  </si>
  <si>
    <t>Chicoric acid</t>
  </si>
  <si>
    <t>C22H18O12</t>
  </si>
  <si>
    <t>Coumarin-suberoylanilide hydroxamic acid</t>
  </si>
  <si>
    <t>[2M-H]-</t>
  </si>
  <si>
    <t>C18H22N2O5</t>
  </si>
  <si>
    <t>Cuneatin 7-glucoside</t>
  </si>
  <si>
    <t>C23H22O11</t>
  </si>
  <si>
    <t>Cyanidin 3-O-lathyroside cation</t>
  </si>
  <si>
    <t>C26H29O15</t>
  </si>
  <si>
    <t>Cyanin cation</t>
  </si>
  <si>
    <t>C27H31O16</t>
  </si>
  <si>
    <t>Delphinidin 3-galactoside cation</t>
  </si>
  <si>
    <t>C21H21O12</t>
  </si>
  <si>
    <t>Demethoxycurcumin</t>
  </si>
  <si>
    <t>C20H18O5</t>
  </si>
  <si>
    <t>Deoxyrhapontin</t>
  </si>
  <si>
    <t>C21H24O8</t>
  </si>
  <si>
    <t>Di-p-coumaroylputrescine</t>
  </si>
  <si>
    <t>C22H24N2O4</t>
  </si>
  <si>
    <t>Eriodictyol 7-O-neohesperidoside</t>
  </si>
  <si>
    <t>C27H32O15</t>
  </si>
  <si>
    <t>Flavanomarein</t>
  </si>
  <si>
    <t>C21H22O11</t>
  </si>
  <si>
    <t>Flavanone 7-O-.beta.-D-glucoside</t>
  </si>
  <si>
    <t>Flavanone diacetylhydrazone</t>
  </si>
  <si>
    <t>C19H18N2O3</t>
  </si>
  <si>
    <t>Formononetin</t>
  </si>
  <si>
    <t>C16H12O4</t>
  </si>
  <si>
    <t>Fraxin</t>
  </si>
  <si>
    <t>C16H18O10</t>
  </si>
  <si>
    <t>Gallic acid</t>
  </si>
  <si>
    <t>C7H6O5</t>
  </si>
  <si>
    <t>Helichrysin B</t>
  </si>
  <si>
    <t>C21H22O10</t>
  </si>
  <si>
    <t>Isoginkgetin</t>
  </si>
  <si>
    <t>C32H22O10</t>
  </si>
  <si>
    <t>Isoliquiritin</t>
  </si>
  <si>
    <t>C21H22O9</t>
  </si>
  <si>
    <t>Isoorientin</t>
  </si>
  <si>
    <t>C21H20O11</t>
  </si>
  <si>
    <t>Isoquercitin</t>
  </si>
  <si>
    <t>C21H20O12</t>
  </si>
  <si>
    <t>Kaempferol 3-.alpha.-L-arabinoside</t>
  </si>
  <si>
    <t>C20H18O10</t>
  </si>
  <si>
    <t>Kaempferol 3-O-rutinoside</t>
  </si>
  <si>
    <t>C27H30O15</t>
  </si>
  <si>
    <t>Kaempferol 3-O-vicianoside</t>
  </si>
  <si>
    <t>C26H28O15</t>
  </si>
  <si>
    <t>Kaempferol 3-sophoroside 7-glucoside</t>
  </si>
  <si>
    <t>C33H40O21</t>
  </si>
  <si>
    <t>Liquiritin</t>
  </si>
  <si>
    <t>Luteolin</t>
  </si>
  <si>
    <t>C15H10O6</t>
  </si>
  <si>
    <t>Luteolin 7-methyl ether</t>
  </si>
  <si>
    <t>C16H12O6</t>
  </si>
  <si>
    <t>Luteolinidin-5O glucoside cation</t>
  </si>
  <si>
    <t>C21H20O9</t>
  </si>
  <si>
    <t>Matairesinoside</t>
  </si>
  <si>
    <t>C26H32O11</t>
  </si>
  <si>
    <t>Methyl 4-hydroxycinnamate</t>
  </si>
  <si>
    <t>C10H10O3</t>
  </si>
  <si>
    <t>Miquelianin</t>
  </si>
  <si>
    <t>C21H18O13</t>
  </si>
  <si>
    <t>Mosloflavone</t>
  </si>
  <si>
    <t>C17H14O5</t>
  </si>
  <si>
    <t>Myricetin</t>
  </si>
  <si>
    <t>C15H10O8</t>
  </si>
  <si>
    <t>Naringenin</t>
  </si>
  <si>
    <t>C15H12O5</t>
  </si>
  <si>
    <t>Oxyresveratrol</t>
  </si>
  <si>
    <t>C14H12O4</t>
  </si>
  <si>
    <t>p-Coumaric acid</t>
  </si>
  <si>
    <t>C9H8O3</t>
  </si>
  <si>
    <t>Pelargonidin cation</t>
  </si>
  <si>
    <t>C15H11O5</t>
  </si>
  <si>
    <t>Phlorizin</t>
  </si>
  <si>
    <t>C21H24O10</t>
  </si>
  <si>
    <t>Pinocembrin</t>
  </si>
  <si>
    <t>C15H12O4</t>
  </si>
  <si>
    <t>Pinoresinol</t>
  </si>
  <si>
    <t>C20H22O6</t>
  </si>
  <si>
    <t>Procyanidin A1</t>
  </si>
  <si>
    <t>C30H24O12</t>
  </si>
  <si>
    <t>Procyanidin B2</t>
  </si>
  <si>
    <t>C30H26O12</t>
  </si>
  <si>
    <t>Procyanidin C1</t>
  </si>
  <si>
    <t>C45H38O18</t>
  </si>
  <si>
    <t>Quercetagetin-7-O-glucoside</t>
  </si>
  <si>
    <t>C21H20O13</t>
  </si>
  <si>
    <t>Quercetin</t>
  </si>
  <si>
    <t>C15H10O7</t>
  </si>
  <si>
    <t>Quercitrin</t>
  </si>
  <si>
    <t>Quinic acid</t>
  </si>
  <si>
    <t>C7H12O6</t>
  </si>
  <si>
    <t>Resveratrol 4'-O-D-glucuronide</t>
  </si>
  <si>
    <t>C20H20O9</t>
  </si>
  <si>
    <t>Rutin</t>
  </si>
  <si>
    <t>Saponarin</t>
  </si>
  <si>
    <t>Secoisolariciresinol diglucoside</t>
  </si>
  <si>
    <t>C32H46O16</t>
  </si>
  <si>
    <t>Silydianin</t>
  </si>
  <si>
    <t>[M+H2O-H]-</t>
  </si>
  <si>
    <t>C25H22O10</t>
  </si>
  <si>
    <t>Sinapyl alcohol</t>
  </si>
  <si>
    <t>C11H14O4</t>
  </si>
  <si>
    <t>Skullcapflavone II</t>
  </si>
  <si>
    <t>[Cat]+</t>
  </si>
  <si>
    <t>C19H18O8</t>
  </si>
  <si>
    <t>trans-2-Hydroxycinnamic acid</t>
  </si>
  <si>
    <t>trans-Cinnamic acid</t>
  </si>
  <si>
    <t>C9H8O2</t>
  </si>
  <si>
    <t>Viniferin</t>
  </si>
  <si>
    <t>C28H22O6</t>
  </si>
  <si>
    <t>Volkensiflavone</t>
  </si>
  <si>
    <t>C30H20O10</t>
  </si>
  <si>
    <t>Wogonoside</t>
  </si>
  <si>
    <t>C22H20O11</t>
  </si>
  <si>
    <t>Hydroxybenzoic acids</t>
  </si>
  <si>
    <t>Coumarins</t>
  </si>
  <si>
    <t>Anthocyanins / Anthocyanidins</t>
  </si>
  <si>
    <t>Chalcone and derivatives</t>
  </si>
  <si>
    <t>Dihydroxychalcones</t>
  </si>
  <si>
    <t xml:space="preserve">Flavanones </t>
  </si>
  <si>
    <t>Isoflavones</t>
  </si>
  <si>
    <t>Flavones</t>
  </si>
  <si>
    <t>Flavonols</t>
  </si>
  <si>
    <t>3-deoxyanthocyanidins</t>
  </si>
  <si>
    <t>flavan-3-ols</t>
  </si>
  <si>
    <t>Proanthocyanidins</t>
  </si>
  <si>
    <t>Hydrolyzable tannins</t>
  </si>
  <si>
    <t>Curcuminoids</t>
  </si>
  <si>
    <t>Lignans</t>
  </si>
  <si>
    <t>Stilbenoids</t>
  </si>
  <si>
    <t>CC</t>
  </si>
  <si>
    <t>RAW DATA</t>
  </si>
  <si>
    <t xml:space="preserve">PHENOLIC ACIDS </t>
  </si>
  <si>
    <t>COUMARINS</t>
  </si>
  <si>
    <t>FLAVONOIDS</t>
  </si>
  <si>
    <t>LIGNANS</t>
  </si>
  <si>
    <t>STILBENOIDS</t>
  </si>
  <si>
    <t>Up/Down</t>
  </si>
  <si>
    <t>***</t>
  </si>
  <si>
    <t>Up</t>
  </si>
  <si>
    <t>Down</t>
  </si>
  <si>
    <t>**</t>
  </si>
  <si>
    <t>*</t>
  </si>
  <si>
    <t>SUB-CLASS</t>
  </si>
  <si>
    <t>SUMMATION</t>
  </si>
  <si>
    <t>±</t>
  </si>
  <si>
    <t>Hydroxycinnamic acid and derivatives</t>
  </si>
  <si>
    <t>Quinic acid and derivatives</t>
  </si>
  <si>
    <t>CLASS</t>
  </si>
  <si>
    <t xml:space="preserve">METABOANALYST </t>
  </si>
  <si>
    <t xml:space="preserve">De novo synthesis </t>
  </si>
  <si>
    <t>De novo synthesis</t>
  </si>
  <si>
    <t>De novo synthesis/Repression</t>
  </si>
  <si>
    <t>Repression</t>
  </si>
  <si>
    <t>Adduct Type</t>
  </si>
  <si>
    <t xml:space="preserve">Reference m/z </t>
  </si>
  <si>
    <t>Formula</t>
  </si>
  <si>
    <t>Proposed compound</t>
  </si>
  <si>
    <t>Significance</t>
  </si>
  <si>
    <t>PHENOLIC ACIDS</t>
  </si>
  <si>
    <t>/</t>
  </si>
  <si>
    <t xml:space="preserve">Up </t>
  </si>
  <si>
    <t>TOTAL SUMMATION</t>
  </si>
  <si>
    <t>BG</t>
  </si>
  <si>
    <t>HYDROLYZABLE TANNINS</t>
  </si>
  <si>
    <t>Average BG</t>
  </si>
  <si>
    <t>SUMMATION Hydroxybenzoic acids</t>
  </si>
  <si>
    <t xml:space="preserve">SUMMATION Hydroxycinnamic acids </t>
  </si>
  <si>
    <t>SUMMATION Quinic acid and derivatives</t>
  </si>
  <si>
    <t>SUMMATION PHENOLIC ACIDS</t>
  </si>
  <si>
    <t>SUMMATION Coumarins</t>
  </si>
  <si>
    <t>SUMMATION COUMARINS</t>
  </si>
  <si>
    <t>SUMMATION Anthocyanins / Anthocyanidins</t>
  </si>
  <si>
    <t>SUMMATION Chalcones and derivatives</t>
  </si>
  <si>
    <t>SUMMATION Dihydroxychalcones</t>
  </si>
  <si>
    <t>SUMMATION Flavanones</t>
  </si>
  <si>
    <t>SUMMATION Isoflavones</t>
  </si>
  <si>
    <t>SUMMATION Flavones</t>
  </si>
  <si>
    <t>SUMMATION Flavonols</t>
  </si>
  <si>
    <t>SUMMATION 3-deoxyanthocyanidins</t>
  </si>
  <si>
    <t>SUMMATION Flavan-3-ols</t>
  </si>
  <si>
    <t>SUMMATION Proanthocyanidins</t>
  </si>
  <si>
    <t>SUMMATION Curcuminoids</t>
  </si>
  <si>
    <t>SUMMATION FLAVONOIDS</t>
  </si>
  <si>
    <t>SUMMATION Hydrolyzable tannins</t>
  </si>
  <si>
    <t>SUMMATION HYDROLYZABLE TANNINS</t>
  </si>
  <si>
    <t>SUMMATION Lignans</t>
  </si>
  <si>
    <t>SUMMATION LIGNANS</t>
  </si>
  <si>
    <t>SUMMATION STILBENOIDS</t>
  </si>
  <si>
    <t>Compounds not included in the statistical analysis</t>
  </si>
  <si>
    <t>√</t>
  </si>
  <si>
    <t>SE CC</t>
  </si>
  <si>
    <t>SE BG</t>
  </si>
  <si>
    <t>Proposed compounds</t>
  </si>
  <si>
    <t>t.stat</t>
  </si>
  <si>
    <t>p.value</t>
  </si>
  <si>
    <t>FDR</t>
  </si>
  <si>
    <t>Malvidin 3,5-diglucoside cation</t>
  </si>
  <si>
    <t>C29H35O17</t>
  </si>
  <si>
    <t>1-O-Cinnamoyl-6-O-p-coumaroyl-.beta.-D-glucopyranose</t>
  </si>
  <si>
    <t>C24H24O9</t>
  </si>
  <si>
    <t>4',7-Dimethoxyisoflavone</t>
  </si>
  <si>
    <t>C17H14O4</t>
  </si>
  <si>
    <t>[M+Cl]-</t>
  </si>
  <si>
    <t>[2M+H]+</t>
  </si>
  <si>
    <t>[M-H-CO2]-</t>
  </si>
  <si>
    <t>[M-C9H7O3]-</t>
  </si>
  <si>
    <t>[M-H-C7H10O5]-</t>
  </si>
  <si>
    <t>[M-H-CH3]-</t>
  </si>
  <si>
    <t>[M+OH-H]-</t>
  </si>
  <si>
    <t>[Cat-2H]-</t>
  </si>
  <si>
    <t>[M+H-C2H8O]+</t>
  </si>
  <si>
    <t>[M-H-H2O]-</t>
  </si>
  <si>
    <t>[M-2H]2-</t>
  </si>
  <si>
    <t>[M+H-2H2O]+</t>
  </si>
  <si>
    <t>EXP1</t>
  </si>
  <si>
    <t>EXP2</t>
  </si>
  <si>
    <t>CC2</t>
  </si>
  <si>
    <t>CC3</t>
  </si>
  <si>
    <t>CC4</t>
  </si>
  <si>
    <t>CC5</t>
  </si>
  <si>
    <t>CC6</t>
  </si>
  <si>
    <t>BG2</t>
  </si>
  <si>
    <t>BG3</t>
  </si>
  <si>
    <t>BG4</t>
  </si>
  <si>
    <t>BG5</t>
  </si>
  <si>
    <t>BG6</t>
  </si>
  <si>
    <t xml:space="preserve">Climatic chamber </t>
  </si>
  <si>
    <t>Botanical garden</t>
  </si>
  <si>
    <t>CC.1</t>
  </si>
  <si>
    <t>CC.2</t>
  </si>
  <si>
    <t>CC.3</t>
  </si>
  <si>
    <t>CC.4</t>
  </si>
  <si>
    <t>CC.5</t>
  </si>
  <si>
    <t>CC.6</t>
  </si>
  <si>
    <t>BG.1</t>
  </si>
  <si>
    <t>BG.2</t>
  </si>
  <si>
    <t>BG.3</t>
  </si>
  <si>
    <t>BG.4</t>
  </si>
  <si>
    <t>BG.5</t>
  </si>
  <si>
    <t>BG.6</t>
  </si>
  <si>
    <t>Identification parameters</t>
  </si>
  <si>
    <r>
      <rPr>
        <b/>
        <sz val="11"/>
        <color rgb="FF000000"/>
        <rFont val="Liberation Sans"/>
      </rPr>
      <t>Table S3. Metabolic data relative to CC and BG samples</t>
    </r>
    <r>
      <rPr>
        <sz val="11"/>
        <color rgb="FF000000"/>
        <rFont val="Liberation Sans"/>
        <family val="2"/>
      </rPr>
      <t xml:space="preserve">. Single metabolite adduct type, reference m/z and formula are reported for compounds identification. Single metabolite (white rows), metabolite sub-classes (blue rows) and classes (orange rows) are shown together with their relative replicated and mean values, standard errors and statistical results (t-test, P &lt; 0.05, FDR = 0.05). Compounds excluded from statistical analysis and metabolites that were </t>
    </r>
    <r>
      <rPr>
        <i/>
        <sz val="11"/>
        <color rgb="FF000000"/>
        <rFont val="Liberation Sans"/>
        <family val="2"/>
      </rPr>
      <t>de novo</t>
    </r>
    <r>
      <rPr>
        <sz val="11"/>
        <color rgb="FF000000"/>
        <rFont val="Liberation Sans"/>
        <family val="2"/>
      </rPr>
      <t xml:space="preserve"> synthesized or repressed are included. Sheets A-G contain information relative to this Table. A: single metabolite identification parameters and their measured replicated values; A1: single compound statistical analysis results; B: sub-classes computed replicated values; B1: sub-classes statistical analysis results; C: classes computed replicated values; C1: classes statistical analysis results; D: unpaired two-samples Student’s t-test results.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</si>
</sst>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rgb="FF000000"/>
      <name val="Liberation Sans"/>
      <family val="2"/>
    </font>
    <font>
      <sz val="11"/>
      <color rgb="FF000000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sz val="11"/>
      <color rgb="FF000000"/>
      <name val="Calibri"/>
      <family val="2"/>
    </font>
    <font>
      <b/>
      <sz val="11"/>
      <color rgb="FF000000"/>
      <name val="Liberation Sans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rgb="FF000000"/>
      <name val="Liberation Sans"/>
      <family val="2"/>
    </font>
    <font>
      <sz val="8"/>
      <name val="Liberation Sans"/>
      <family val="2"/>
    </font>
    <font>
      <b/>
      <sz val="11"/>
      <color rgb="FF000000"/>
      <name val="Liberation Sans"/>
    </font>
    <font>
      <sz val="11"/>
      <color rgb="FF000000"/>
      <name val="Liberation Sans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0">
    <xf numFmtId="0" fontId="0" fillId="0" borderId="0"/>
    <xf numFmtId="0" fontId="9" fillId="0" borderId="0" applyNumberFormat="0" applyBorder="0" applyProtection="0"/>
    <xf numFmtId="0" fontId="10" fillId="0" borderId="0" applyNumberFormat="0" applyBorder="0" applyProtection="0"/>
    <xf numFmtId="0" fontId="7" fillId="7" borderId="0" applyNumberFormat="0" applyBorder="0" applyProtection="0"/>
    <xf numFmtId="0" fontId="4" fillId="5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8" fillId="0" borderId="0" applyNumberFormat="0" applyBorder="0" applyProtection="0"/>
    <xf numFmtId="0" fontId="11" fillId="0" borderId="0" applyNumberFormat="0" applyBorder="0" applyProtection="0"/>
    <xf numFmtId="0" fontId="1" fillId="0" borderId="0" applyNumberFormat="0" applyFont="0" applyBorder="0" applyProtection="0">
      <alignment horizontal="left"/>
    </xf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82">
    <xf numFmtId="0" fontId="0" fillId="0" borderId="0" xfId="0"/>
    <xf numFmtId="0" fontId="0" fillId="9" borderId="0" xfId="0" applyFill="1"/>
    <xf numFmtId="0" fontId="0" fillId="10" borderId="0" xfId="0" applyFill="1"/>
    <xf numFmtId="0" fontId="0" fillId="0" borderId="0" xfId="0" applyBorder="1"/>
    <xf numFmtId="0" fontId="0" fillId="0" borderId="0" xfId="0" applyAlignment="1">
      <alignment horizontal="left"/>
    </xf>
    <xf numFmtId="0" fontId="14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9" borderId="0" xfId="0" applyFill="1" applyAlignment="1">
      <alignment horizontal="left"/>
    </xf>
    <xf numFmtId="0" fontId="0" fillId="10" borderId="0" xfId="0" applyFill="1" applyAlignment="1">
      <alignment horizontal="left"/>
    </xf>
    <xf numFmtId="0" fontId="15" fillId="9" borderId="0" xfId="0" applyFont="1" applyFill="1" applyAlignment="1">
      <alignment horizontal="left"/>
    </xf>
    <xf numFmtId="0" fontId="15" fillId="10" borderId="0" xfId="0" applyFont="1" applyFill="1" applyAlignment="1">
      <alignment horizontal="left"/>
    </xf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1" fontId="0" fillId="0" borderId="0" xfId="0" applyNumberFormat="1"/>
    <xf numFmtId="1" fontId="0" fillId="0" borderId="0" xfId="0" applyNumberFormat="1" applyFont="1" applyFill="1" applyBorder="1" applyAlignment="1">
      <alignment horizontal="right"/>
    </xf>
    <xf numFmtId="1" fontId="0" fillId="0" borderId="0" xfId="0" applyNumberFormat="1" applyFont="1" applyFill="1" applyBorder="1" applyAlignment="1">
      <alignment horizontal="left"/>
    </xf>
    <xf numFmtId="1" fontId="0" fillId="0" borderId="0" xfId="0" applyNumberFormat="1" applyFill="1" applyBorder="1" applyAlignment="1">
      <alignment horizontal="right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1" fontId="15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Font="1" applyBorder="1"/>
    <xf numFmtId="0" fontId="14" fillId="0" borderId="0" xfId="0" applyFont="1" applyBorder="1" applyAlignment="1">
      <alignment horizontal="center"/>
    </xf>
    <xf numFmtId="0" fontId="0" fillId="0" borderId="0" xfId="0" applyFont="1"/>
    <xf numFmtId="0" fontId="0" fillId="11" borderId="0" xfId="0" applyFont="1" applyFill="1" applyBorder="1" applyAlignment="1">
      <alignment horizontal="left"/>
    </xf>
    <xf numFmtId="0" fontId="0" fillId="11" borderId="0" xfId="0" applyFont="1" applyFill="1" applyBorder="1" applyAlignment="1">
      <alignment horizontal="center"/>
    </xf>
    <xf numFmtId="0" fontId="0" fillId="9" borderId="0" xfId="0" applyFont="1" applyFill="1" applyBorder="1" applyAlignment="1">
      <alignment horizontal="left"/>
    </xf>
    <xf numFmtId="0" fontId="0" fillId="10" borderId="0" xfId="0" applyFont="1" applyFill="1" applyBorder="1" applyAlignment="1">
      <alignment horizontal="left"/>
    </xf>
    <xf numFmtId="0" fontId="0" fillId="0" borderId="0" xfId="0" applyFont="1" applyBorder="1" applyAlignment="1">
      <alignment horizontal="center"/>
    </xf>
    <xf numFmtId="11" fontId="0" fillId="0" borderId="0" xfId="0" applyNumberFormat="1" applyFont="1" applyBorder="1" applyAlignment="1">
      <alignment horizontal="center"/>
    </xf>
    <xf numFmtId="0" fontId="0" fillId="11" borderId="0" xfId="0" applyFont="1" applyFill="1" applyBorder="1" applyAlignment="1">
      <alignment horizontal="right"/>
    </xf>
    <xf numFmtId="0" fontId="0" fillId="13" borderId="0" xfId="0" applyFont="1" applyFill="1" applyBorder="1"/>
    <xf numFmtId="0" fontId="0" fillId="13" borderId="0" xfId="0" applyFont="1" applyFill="1" applyBorder="1" applyAlignment="1">
      <alignment horizontal="center"/>
    </xf>
    <xf numFmtId="0" fontId="0" fillId="13" borderId="0" xfId="0" applyFont="1" applyFill="1" applyBorder="1" applyAlignment="1">
      <alignment horizontal="left"/>
    </xf>
    <xf numFmtId="1" fontId="0" fillId="13" borderId="0" xfId="0" applyNumberFormat="1" applyFont="1" applyFill="1" applyBorder="1" applyAlignment="1">
      <alignment horizontal="right"/>
    </xf>
    <xf numFmtId="1" fontId="0" fillId="13" borderId="0" xfId="0" applyNumberFormat="1" applyFont="1" applyFill="1" applyBorder="1" applyAlignment="1">
      <alignment horizontal="left"/>
    </xf>
    <xf numFmtId="0" fontId="0" fillId="12" borderId="0" xfId="0" applyFont="1" applyFill="1" applyBorder="1"/>
    <xf numFmtId="0" fontId="17" fillId="12" borderId="0" xfId="0" applyFont="1" applyFill="1" applyBorder="1"/>
    <xf numFmtId="0" fontId="0" fillId="12" borderId="0" xfId="0" applyFont="1" applyFill="1" applyBorder="1" applyAlignment="1">
      <alignment horizontal="center"/>
    </xf>
    <xf numFmtId="0" fontId="0" fillId="12" borderId="0" xfId="0" applyFont="1" applyFill="1" applyBorder="1" applyAlignment="1">
      <alignment horizontal="left"/>
    </xf>
    <xf numFmtId="0" fontId="0" fillId="12" borderId="0" xfId="0" applyFont="1" applyFill="1" applyBorder="1" applyAlignment="1">
      <alignment horizontal="right"/>
    </xf>
    <xf numFmtId="1" fontId="0" fillId="12" borderId="0" xfId="0" applyNumberFormat="1" applyFont="1" applyFill="1" applyBorder="1" applyAlignment="1">
      <alignment horizontal="right"/>
    </xf>
    <xf numFmtId="1" fontId="0" fillId="12" borderId="0" xfId="0" applyNumberFormat="1" applyFont="1" applyFill="1" applyBorder="1" applyAlignment="1">
      <alignment horizontal="left"/>
    </xf>
    <xf numFmtId="0" fontId="15" fillId="0" borderId="0" xfId="0" applyFont="1" applyBorder="1"/>
    <xf numFmtId="0" fontId="15" fillId="11" borderId="0" xfId="0" applyFont="1" applyFill="1" applyBorder="1"/>
    <xf numFmtId="0" fontId="15" fillId="9" borderId="0" xfId="0" applyFont="1" applyFill="1" applyBorder="1" applyAlignment="1">
      <alignment horizontal="left"/>
    </xf>
    <xf numFmtId="0" fontId="15" fillId="10" borderId="0" xfId="0" applyFont="1" applyFill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15" fillId="13" borderId="0" xfId="0" applyFont="1" applyFill="1" applyBorder="1"/>
    <xf numFmtId="0" fontId="0" fillId="0" borderId="0" xfId="0" applyFont="1" applyFill="1" applyBorder="1" applyAlignment="1">
      <alignment horizontal="center"/>
    </xf>
    <xf numFmtId="11" fontId="0" fillId="0" borderId="0" xfId="0" applyNumberFormat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11" fontId="0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20">
    <cellStyle name="Accent" xfId="7"/>
    <cellStyle name="Accent 1" xfId="8"/>
    <cellStyle name="Accent 2" xfId="9"/>
    <cellStyle name="Accent 3" xfId="10"/>
    <cellStyle name="Error" xfId="11"/>
    <cellStyle name="Footnote" xfId="12"/>
    <cellStyle name="Heading" xfId="13"/>
    <cellStyle name="Hyperlink" xfId="14"/>
    <cellStyle name="Neutrale" xfId="5" builtinId="28" customBuiltin="1"/>
    <cellStyle name="Normale" xfId="0" builtinId="0" customBuiltin="1"/>
    <cellStyle name="Nota" xfId="6" builtinId="10" customBuiltin="1"/>
    <cellStyle name="Pivot Table Category" xfId="15"/>
    <cellStyle name="Pivot Table Field" xfId="16"/>
    <cellStyle name="Status" xfId="17"/>
    <cellStyle name="Text" xfId="18"/>
    <cellStyle name="Titolo 1" xfId="1" builtinId="16" customBuiltin="1"/>
    <cellStyle name="Titolo 2" xfId="2" builtinId="17" customBuiltin="1"/>
    <cellStyle name="Valore non valido" xfId="4" builtinId="27" customBuiltin="1"/>
    <cellStyle name="Valore valido" xfId="3" builtinId="26" customBuiltin="1"/>
    <cellStyle name="Warning" xfId="19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307"/>
  <sheetViews>
    <sheetView tabSelected="1" zoomScaleNormal="100" workbookViewId="0">
      <selection sqref="A1:XFD1"/>
    </sheetView>
  </sheetViews>
  <sheetFormatPr defaultColWidth="9" defaultRowHeight="13.8"/>
  <cols>
    <col min="1" max="1" width="26.3984375" style="39" customWidth="1"/>
    <col min="2" max="2" width="15.59765625" style="62" customWidth="1"/>
    <col min="3" max="3" width="50.5" style="39" customWidth="1"/>
    <col min="4" max="6" width="15.59765625" style="43" customWidth="1"/>
    <col min="7" max="12" width="15.59765625" style="44" customWidth="1"/>
    <col min="13" max="18" width="15.59765625" style="45" customWidth="1"/>
    <col min="19" max="19" width="15.59765625" style="48" customWidth="1"/>
    <col min="20" max="20" width="15.59765625" style="42" customWidth="1"/>
    <col min="21" max="21" width="15.59765625" style="48" customWidth="1"/>
    <col min="22" max="22" width="15.59765625" style="42" customWidth="1"/>
    <col min="23" max="23" width="41.59765625" style="46" customWidth="1"/>
    <col min="24" max="24" width="20.59765625" style="46" customWidth="1"/>
    <col min="25" max="25" width="12" style="46" customWidth="1"/>
    <col min="26" max="26" width="31.09765625" style="46" customWidth="1"/>
    <col min="27" max="27" width="30.8984375" style="39" customWidth="1"/>
    <col min="28" max="16384" width="9" style="39"/>
  </cols>
  <sheetData>
    <row r="1" spans="1:26" s="77" customFormat="1" ht="14.4">
      <c r="A1" s="76" t="s">
        <v>425</v>
      </c>
    </row>
    <row r="2" spans="1:26" s="17" customFormat="1">
      <c r="B2" s="28"/>
      <c r="D2" s="70"/>
      <c r="E2" s="70"/>
      <c r="F2" s="70"/>
      <c r="G2" s="78" t="s">
        <v>314</v>
      </c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18"/>
      <c r="T2" s="19"/>
      <c r="U2" s="18"/>
      <c r="V2" s="19"/>
      <c r="W2" s="70"/>
      <c r="X2" s="70"/>
      <c r="Y2" s="70"/>
      <c r="Z2" s="70"/>
    </row>
    <row r="3" spans="1:26" s="28" customFormat="1">
      <c r="D3" s="79" t="s">
        <v>424</v>
      </c>
      <c r="E3" s="79"/>
      <c r="F3" s="79"/>
      <c r="G3" s="79" t="s">
        <v>410</v>
      </c>
      <c r="H3" s="79"/>
      <c r="I3" s="79"/>
      <c r="J3" s="79"/>
      <c r="K3" s="79"/>
      <c r="L3" s="79"/>
      <c r="M3" s="79" t="s">
        <v>411</v>
      </c>
      <c r="N3" s="79"/>
      <c r="O3" s="79"/>
      <c r="P3" s="79"/>
      <c r="Q3" s="79"/>
      <c r="R3" s="79"/>
      <c r="S3" s="29"/>
      <c r="T3" s="30"/>
      <c r="U3" s="29"/>
      <c r="V3" s="30"/>
      <c r="W3" s="31"/>
      <c r="X3" s="31"/>
      <c r="Y3" s="31"/>
      <c r="Z3" s="31"/>
    </row>
    <row r="4" spans="1:26" s="28" customFormat="1">
      <c r="G4" s="79" t="s">
        <v>398</v>
      </c>
      <c r="H4" s="79"/>
      <c r="I4" s="79"/>
      <c r="J4" s="79" t="s">
        <v>399</v>
      </c>
      <c r="K4" s="79"/>
      <c r="L4" s="79"/>
      <c r="M4" s="79" t="s">
        <v>398</v>
      </c>
      <c r="N4" s="79"/>
      <c r="O4" s="79"/>
      <c r="P4" s="79" t="s">
        <v>399</v>
      </c>
      <c r="Q4" s="79"/>
      <c r="R4" s="79"/>
      <c r="S4" s="29"/>
      <c r="T4" s="30"/>
      <c r="U4" s="29"/>
      <c r="V4" s="30"/>
      <c r="W4" s="31"/>
      <c r="X4" s="79" t="s">
        <v>332</v>
      </c>
      <c r="Y4" s="79"/>
      <c r="Z4" s="31"/>
    </row>
    <row r="5" spans="1:26" s="61" customFormat="1">
      <c r="A5" s="61" t="s">
        <v>331</v>
      </c>
      <c r="B5" s="28" t="s">
        <v>326</v>
      </c>
      <c r="C5" s="28" t="s">
        <v>340</v>
      </c>
      <c r="D5" s="31" t="s">
        <v>337</v>
      </c>
      <c r="E5" s="31" t="s">
        <v>338</v>
      </c>
      <c r="F5" s="31" t="s">
        <v>339</v>
      </c>
      <c r="G5" s="63" t="s">
        <v>313</v>
      </c>
      <c r="H5" s="63" t="s">
        <v>400</v>
      </c>
      <c r="I5" s="63" t="s">
        <v>401</v>
      </c>
      <c r="J5" s="63" t="s">
        <v>402</v>
      </c>
      <c r="K5" s="63" t="s">
        <v>403</v>
      </c>
      <c r="L5" s="63" t="s">
        <v>404</v>
      </c>
      <c r="M5" s="64" t="s">
        <v>346</v>
      </c>
      <c r="N5" s="64" t="s">
        <v>405</v>
      </c>
      <c r="O5" s="64" t="s">
        <v>406</v>
      </c>
      <c r="P5" s="64" t="s">
        <v>407</v>
      </c>
      <c r="Q5" s="64" t="s">
        <v>408</v>
      </c>
      <c r="R5" s="64" t="s">
        <v>409</v>
      </c>
      <c r="S5" s="29" t="s">
        <v>0</v>
      </c>
      <c r="T5" s="30" t="s">
        <v>374</v>
      </c>
      <c r="U5" s="29" t="s">
        <v>348</v>
      </c>
      <c r="V5" s="30" t="s">
        <v>375</v>
      </c>
      <c r="W5" s="65" t="s">
        <v>372</v>
      </c>
      <c r="X5" s="65" t="s">
        <v>341</v>
      </c>
      <c r="Y5" s="65" t="s">
        <v>320</v>
      </c>
      <c r="Z5" s="65" t="s">
        <v>335</v>
      </c>
    </row>
    <row r="6" spans="1:26">
      <c r="A6" s="39" t="s">
        <v>315</v>
      </c>
      <c r="B6" s="28" t="s">
        <v>297</v>
      </c>
      <c r="C6" s="17" t="s">
        <v>210</v>
      </c>
      <c r="D6" s="67" t="s">
        <v>65</v>
      </c>
      <c r="E6" s="23">
        <v>171.02878999999999</v>
      </c>
      <c r="F6" s="23" t="s">
        <v>211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5">
        <v>875279</v>
      </c>
      <c r="N6" s="45">
        <v>943179</v>
      </c>
      <c r="O6" s="45">
        <v>1055868</v>
      </c>
      <c r="P6" s="45">
        <v>1028038</v>
      </c>
      <c r="Q6" s="45">
        <v>859954</v>
      </c>
      <c r="R6" s="45">
        <v>942185</v>
      </c>
      <c r="S6" s="18">
        <v>0</v>
      </c>
      <c r="T6" s="19">
        <v>0</v>
      </c>
      <c r="U6" s="25">
        <f>AVERAGE(M6:R6)</f>
        <v>950750.5</v>
      </c>
      <c r="V6" s="26">
        <f>(_xlfn.STDEV.S(M6:R6)/(SQRT(6)))</f>
        <v>32194.043750099696</v>
      </c>
      <c r="X6" s="47" t="s">
        <v>343</v>
      </c>
      <c r="Y6" s="47" t="s">
        <v>343</v>
      </c>
      <c r="Z6" s="46" t="s">
        <v>333</v>
      </c>
    </row>
    <row r="7" spans="1:26" s="54" customFormat="1" ht="14.4">
      <c r="B7" s="55" t="s">
        <v>349</v>
      </c>
      <c r="D7" s="56"/>
      <c r="E7" s="56"/>
      <c r="F7" s="56"/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57">
        <v>875279</v>
      </c>
      <c r="N7" s="57">
        <v>943179</v>
      </c>
      <c r="O7" s="57">
        <v>1055868</v>
      </c>
      <c r="P7" s="57">
        <v>1028038</v>
      </c>
      <c r="Q7" s="57">
        <v>859954</v>
      </c>
      <c r="R7" s="57">
        <v>942185</v>
      </c>
      <c r="S7" s="58">
        <v>0</v>
      </c>
      <c r="T7" s="57">
        <v>0</v>
      </c>
      <c r="U7" s="59">
        <f t="shared" ref="U7:U69" si="0">AVERAGE(M7:R7)</f>
        <v>950750.5</v>
      </c>
      <c r="V7" s="60">
        <f t="shared" ref="V7:V70" si="1">(_xlfn.STDEV.S(M7:R7)/(SQRT(6)))</f>
        <v>32194.043750099696</v>
      </c>
      <c r="W7" s="56"/>
      <c r="X7" s="56" t="s">
        <v>343</v>
      </c>
      <c r="Y7" s="56" t="s">
        <v>343</v>
      </c>
      <c r="Z7" s="56" t="s">
        <v>333</v>
      </c>
    </row>
    <row r="8" spans="1:26">
      <c r="A8" s="39" t="s">
        <v>315</v>
      </c>
      <c r="B8" s="28" t="s">
        <v>329</v>
      </c>
      <c r="C8" s="17" t="s">
        <v>251</v>
      </c>
      <c r="D8" s="67" t="s">
        <v>1</v>
      </c>
      <c r="E8" s="23">
        <v>147.04409999999999</v>
      </c>
      <c r="F8" s="23" t="s">
        <v>252</v>
      </c>
      <c r="G8" s="44">
        <v>219286</v>
      </c>
      <c r="H8" s="44">
        <v>241880</v>
      </c>
      <c r="I8" s="44">
        <v>264085</v>
      </c>
      <c r="J8" s="44">
        <v>165977</v>
      </c>
      <c r="K8" s="44">
        <v>257816</v>
      </c>
      <c r="L8" s="44">
        <v>166674</v>
      </c>
      <c r="M8" s="45">
        <v>194004</v>
      </c>
      <c r="N8" s="45">
        <v>91733</v>
      </c>
      <c r="O8" s="45">
        <v>52371</v>
      </c>
      <c r="P8" s="45">
        <v>94791</v>
      </c>
      <c r="Q8" s="45">
        <v>59973</v>
      </c>
      <c r="R8" s="45">
        <v>363497</v>
      </c>
      <c r="S8" s="25">
        <f t="shared" ref="S8:S14" si="2">AVERAGE(G8:L8)</f>
        <v>219286.33333333334</v>
      </c>
      <c r="T8" s="26">
        <f t="shared" ref="T8:T13" si="3">(_xlfn.STDEV.S(G8:L8)/(SQRT(6)))</f>
        <v>17899.601635542353</v>
      </c>
      <c r="U8" s="25">
        <f t="shared" ref="U8:U13" si="4">AVERAGE(M8:R8)</f>
        <v>142728.16666666666</v>
      </c>
      <c r="V8" s="26">
        <f t="shared" ref="V8:V13" si="5">(_xlfn.STDEV.S(M8:R8)/(SQRT(6)))</f>
        <v>48744.026302318431</v>
      </c>
    </row>
    <row r="9" spans="1:26">
      <c r="B9" s="28"/>
      <c r="C9" s="17" t="s">
        <v>130</v>
      </c>
      <c r="D9" s="67" t="s">
        <v>386</v>
      </c>
      <c r="E9" s="23">
        <v>361.06957999999997</v>
      </c>
      <c r="F9" s="23" t="s">
        <v>131</v>
      </c>
      <c r="G9" s="44">
        <v>62631</v>
      </c>
      <c r="H9" s="44">
        <v>41452</v>
      </c>
      <c r="I9" s="44">
        <v>89430</v>
      </c>
      <c r="J9" s="44">
        <v>60326</v>
      </c>
      <c r="K9" s="44">
        <v>58086</v>
      </c>
      <c r="L9" s="44">
        <v>50030</v>
      </c>
      <c r="M9" s="45">
        <v>56689</v>
      </c>
      <c r="N9" s="45">
        <v>56689</v>
      </c>
      <c r="O9" s="45">
        <v>56689</v>
      </c>
      <c r="P9" s="45">
        <v>56689</v>
      </c>
      <c r="Q9" s="45">
        <v>22631</v>
      </c>
      <c r="R9" s="45">
        <v>90746</v>
      </c>
      <c r="S9" s="25">
        <f t="shared" si="2"/>
        <v>60325.833333333336</v>
      </c>
      <c r="T9" s="26">
        <f t="shared" si="3"/>
        <v>6632.2669146964936</v>
      </c>
      <c r="U9" s="25">
        <f t="shared" si="4"/>
        <v>56688.833333333336</v>
      </c>
      <c r="V9" s="26">
        <f t="shared" si="5"/>
        <v>8793.6086881957108</v>
      </c>
    </row>
    <row r="10" spans="1:26">
      <c r="B10" s="28"/>
      <c r="C10" s="17" t="s">
        <v>289</v>
      </c>
      <c r="D10" s="67" t="s">
        <v>1</v>
      </c>
      <c r="E10" s="23">
        <v>131.04910000000001</v>
      </c>
      <c r="F10" s="23" t="s">
        <v>290</v>
      </c>
      <c r="G10" s="44">
        <v>2771</v>
      </c>
      <c r="H10" s="44">
        <v>12723</v>
      </c>
      <c r="I10" s="44">
        <v>9359</v>
      </c>
      <c r="J10" s="44">
        <v>9157</v>
      </c>
      <c r="K10" s="44">
        <v>1924</v>
      </c>
      <c r="L10" s="44">
        <v>1208</v>
      </c>
      <c r="M10" s="45">
        <v>0</v>
      </c>
      <c r="N10" s="45">
        <v>11421</v>
      </c>
      <c r="O10" s="45">
        <v>21744</v>
      </c>
      <c r="P10" s="45">
        <v>7465</v>
      </c>
      <c r="Q10" s="45">
        <v>9762</v>
      </c>
      <c r="R10" s="45">
        <v>6503</v>
      </c>
      <c r="S10" s="25">
        <f t="shared" si="2"/>
        <v>6190.333333333333</v>
      </c>
      <c r="T10" s="26">
        <f t="shared" si="3"/>
        <v>1968.3697089497978</v>
      </c>
      <c r="U10" s="25">
        <f t="shared" si="4"/>
        <v>9482.5</v>
      </c>
      <c r="V10" s="26">
        <f t="shared" si="5"/>
        <v>2927.1477442497958</v>
      </c>
    </row>
    <row r="11" spans="1:26">
      <c r="B11" s="28"/>
      <c r="C11" s="17" t="s">
        <v>288</v>
      </c>
      <c r="D11" s="67" t="s">
        <v>13</v>
      </c>
      <c r="E11" s="23">
        <v>163.0401</v>
      </c>
      <c r="F11" s="23" t="s">
        <v>252</v>
      </c>
      <c r="G11" s="44">
        <v>8959</v>
      </c>
      <c r="H11" s="44">
        <v>8959</v>
      </c>
      <c r="I11" s="44">
        <v>8959</v>
      </c>
      <c r="J11" s="44">
        <v>2832</v>
      </c>
      <c r="K11" s="44">
        <v>16166</v>
      </c>
      <c r="L11" s="44">
        <v>7880</v>
      </c>
      <c r="M11" s="45">
        <v>39435</v>
      </c>
      <c r="N11" s="45">
        <v>25956</v>
      </c>
      <c r="O11" s="45">
        <v>21888</v>
      </c>
      <c r="P11" s="45">
        <v>14168</v>
      </c>
      <c r="Q11" s="45">
        <v>24569</v>
      </c>
      <c r="R11" s="45">
        <v>29719</v>
      </c>
      <c r="S11" s="25">
        <f t="shared" si="2"/>
        <v>8959.1666666666661</v>
      </c>
      <c r="T11" s="26">
        <f t="shared" si="3"/>
        <v>1738.2483408432884</v>
      </c>
      <c r="U11" s="25">
        <f t="shared" si="4"/>
        <v>25955.833333333332</v>
      </c>
      <c r="V11" s="26">
        <f t="shared" si="5"/>
        <v>3431.5834383625956</v>
      </c>
      <c r="X11" s="47" t="s">
        <v>324</v>
      </c>
      <c r="Y11" s="46" t="s">
        <v>322</v>
      </c>
    </row>
    <row r="12" spans="1:26" ht="14.4">
      <c r="B12" s="28"/>
      <c r="C12" s="17" t="s">
        <v>239</v>
      </c>
      <c r="D12" s="67" t="s">
        <v>13</v>
      </c>
      <c r="E12" s="23">
        <v>177.05569</v>
      </c>
      <c r="F12" s="23" t="s">
        <v>240</v>
      </c>
      <c r="G12" s="44">
        <v>0</v>
      </c>
      <c r="H12" s="44">
        <v>0</v>
      </c>
      <c r="I12" s="44">
        <v>15128</v>
      </c>
      <c r="J12" s="44">
        <v>0</v>
      </c>
      <c r="K12" s="44">
        <v>0</v>
      </c>
      <c r="L12" s="44">
        <v>5395</v>
      </c>
      <c r="M12" s="45">
        <v>0</v>
      </c>
      <c r="N12" s="45">
        <v>0</v>
      </c>
      <c r="O12" s="45">
        <v>23927</v>
      </c>
      <c r="P12" s="45">
        <v>19414</v>
      </c>
      <c r="Q12" s="45">
        <v>0</v>
      </c>
      <c r="R12" s="45">
        <v>0</v>
      </c>
      <c r="S12" s="25">
        <f t="shared" si="2"/>
        <v>3420.5</v>
      </c>
      <c r="T12" s="26">
        <f t="shared" si="3"/>
        <v>2501.7559666495586</v>
      </c>
      <c r="U12" s="25">
        <f t="shared" si="4"/>
        <v>7223.5</v>
      </c>
      <c r="V12" s="26">
        <f t="shared" si="5"/>
        <v>4605.5438024913701</v>
      </c>
      <c r="W12" s="40" t="s">
        <v>373</v>
      </c>
    </row>
    <row r="13" spans="1:26">
      <c r="B13" s="28"/>
      <c r="C13" s="17" t="s">
        <v>108</v>
      </c>
      <c r="D13" s="67" t="s">
        <v>13</v>
      </c>
      <c r="E13" s="23">
        <v>355.10349000000002</v>
      </c>
      <c r="F13" s="23" t="s">
        <v>109</v>
      </c>
      <c r="G13" s="44">
        <v>71103</v>
      </c>
      <c r="H13" s="44">
        <v>17062</v>
      </c>
      <c r="I13" s="44">
        <v>110249</v>
      </c>
      <c r="J13" s="44">
        <v>70360</v>
      </c>
      <c r="K13" s="44">
        <v>106222</v>
      </c>
      <c r="L13" s="44">
        <v>51620</v>
      </c>
      <c r="M13" s="45">
        <v>74827</v>
      </c>
      <c r="N13" s="45">
        <v>46940</v>
      </c>
      <c r="O13" s="45">
        <v>38645</v>
      </c>
      <c r="P13" s="45">
        <v>35257</v>
      </c>
      <c r="Q13" s="45">
        <v>26832</v>
      </c>
      <c r="R13" s="45">
        <v>59140</v>
      </c>
      <c r="S13" s="25">
        <f t="shared" si="2"/>
        <v>71102.666666666672</v>
      </c>
      <c r="T13" s="26">
        <f t="shared" si="3"/>
        <v>14220.082624388806</v>
      </c>
      <c r="U13" s="25">
        <f t="shared" si="4"/>
        <v>46940.166666666664</v>
      </c>
      <c r="V13" s="26">
        <f t="shared" si="5"/>
        <v>7155.7807559886714</v>
      </c>
    </row>
    <row r="14" spans="1:26">
      <c r="B14" s="28"/>
      <c r="C14" s="17" t="s">
        <v>23</v>
      </c>
      <c r="D14" s="67" t="s">
        <v>387</v>
      </c>
      <c r="E14" s="23">
        <v>417.15438999999998</v>
      </c>
      <c r="F14" s="23" t="s">
        <v>24</v>
      </c>
      <c r="G14" s="44">
        <v>6161</v>
      </c>
      <c r="H14" s="44">
        <v>0</v>
      </c>
      <c r="I14" s="44">
        <v>0</v>
      </c>
      <c r="J14" s="44">
        <v>2539</v>
      </c>
      <c r="K14" s="44">
        <v>0</v>
      </c>
      <c r="L14" s="44">
        <v>0</v>
      </c>
      <c r="M14" s="45">
        <v>10900</v>
      </c>
      <c r="N14" s="45">
        <v>9487</v>
      </c>
      <c r="O14" s="45">
        <v>7842</v>
      </c>
      <c r="P14" s="45">
        <v>8440</v>
      </c>
      <c r="Q14" s="45">
        <v>4960</v>
      </c>
      <c r="R14" s="45">
        <v>4773</v>
      </c>
      <c r="S14" s="25">
        <f t="shared" si="2"/>
        <v>1450</v>
      </c>
      <c r="T14" s="26">
        <f t="shared" ref="T14:T72" si="6">(_xlfn.STDEV.S(G14:L14)/(SQRT(6)))</f>
        <v>1029.392085974371</v>
      </c>
      <c r="U14" s="25">
        <f t="shared" si="0"/>
        <v>7733.666666666667</v>
      </c>
      <c r="V14" s="26">
        <f t="shared" si="1"/>
        <v>1001.1536900551836</v>
      </c>
      <c r="X14" s="47" t="s">
        <v>324</v>
      </c>
      <c r="Y14" s="46" t="s">
        <v>322</v>
      </c>
    </row>
    <row r="15" spans="1:26">
      <c r="B15" s="28"/>
      <c r="C15" s="17" t="s">
        <v>118</v>
      </c>
      <c r="D15" s="67" t="s">
        <v>13</v>
      </c>
      <c r="E15" s="23">
        <v>193.0506</v>
      </c>
      <c r="F15" s="23" t="s">
        <v>119</v>
      </c>
      <c r="G15" s="44">
        <v>73381</v>
      </c>
      <c r="H15" s="44">
        <v>73381</v>
      </c>
      <c r="I15" s="44">
        <v>9930</v>
      </c>
      <c r="J15" s="44">
        <v>26553</v>
      </c>
      <c r="K15" s="44">
        <v>249516</v>
      </c>
      <c r="L15" s="44">
        <v>7526</v>
      </c>
      <c r="M15" s="45">
        <v>12758</v>
      </c>
      <c r="N15" s="45">
        <v>107739</v>
      </c>
      <c r="O15" s="45">
        <v>136398</v>
      </c>
      <c r="P15" s="45">
        <v>119287</v>
      </c>
      <c r="Q15" s="45">
        <v>102169</v>
      </c>
      <c r="R15" s="45">
        <v>324777</v>
      </c>
      <c r="S15" s="25">
        <f t="shared" ref="S15:S24" si="7">AVERAGE(G15:L15)</f>
        <v>73381.166666666672</v>
      </c>
      <c r="T15" s="26">
        <f>(_xlfn.STDEV.S(G15:L15)/(SQRT(6)))</f>
        <v>37228.712143019096</v>
      </c>
      <c r="U15" s="25">
        <f t="shared" si="0"/>
        <v>133854.66666666666</v>
      </c>
      <c r="V15" s="26">
        <f t="shared" si="1"/>
        <v>42039.836273600202</v>
      </c>
    </row>
    <row r="16" spans="1:26">
      <c r="B16" s="28"/>
      <c r="C16" s="17" t="s">
        <v>41</v>
      </c>
      <c r="D16" s="67" t="s">
        <v>13</v>
      </c>
      <c r="E16" s="23">
        <v>264.08771000000002</v>
      </c>
      <c r="F16" s="23" t="s">
        <v>42</v>
      </c>
      <c r="G16" s="44">
        <v>12348</v>
      </c>
      <c r="H16" s="44">
        <v>12441</v>
      </c>
      <c r="I16" s="44">
        <v>12348</v>
      </c>
      <c r="J16" s="44">
        <v>11388</v>
      </c>
      <c r="K16" s="44">
        <v>12348</v>
      </c>
      <c r="L16" s="44">
        <v>13214</v>
      </c>
      <c r="M16" s="45">
        <v>15749</v>
      </c>
      <c r="N16" s="45">
        <v>3872</v>
      </c>
      <c r="O16" s="45">
        <v>15749</v>
      </c>
      <c r="P16" s="45">
        <v>37861</v>
      </c>
      <c r="Q16" s="45">
        <v>5515</v>
      </c>
      <c r="R16" s="45">
        <v>15749</v>
      </c>
      <c r="S16" s="25">
        <f t="shared" si="7"/>
        <v>12347.833333333334</v>
      </c>
      <c r="T16" s="26">
        <f t="shared" si="6"/>
        <v>236.65761719787889</v>
      </c>
      <c r="U16" s="25">
        <f t="shared" si="0"/>
        <v>15749.166666666666</v>
      </c>
      <c r="V16" s="26">
        <f t="shared" si="1"/>
        <v>4948.8666339992551</v>
      </c>
    </row>
    <row r="17" spans="1:121">
      <c r="B17" s="28"/>
      <c r="C17" s="17" t="s">
        <v>45</v>
      </c>
      <c r="D17" s="67" t="s">
        <v>65</v>
      </c>
      <c r="E17" s="23">
        <v>239.09139999999999</v>
      </c>
      <c r="F17" s="23" t="s">
        <v>46</v>
      </c>
      <c r="G17" s="44">
        <v>146304</v>
      </c>
      <c r="H17" s="44">
        <v>85179</v>
      </c>
      <c r="I17" s="44">
        <v>114349</v>
      </c>
      <c r="J17" s="44">
        <v>75564</v>
      </c>
      <c r="K17" s="44">
        <v>84544</v>
      </c>
      <c r="L17" s="44">
        <v>41796</v>
      </c>
      <c r="M17" s="45">
        <v>255842</v>
      </c>
      <c r="N17" s="45">
        <v>258156</v>
      </c>
      <c r="O17" s="45">
        <v>273140</v>
      </c>
      <c r="P17" s="45">
        <v>237270</v>
      </c>
      <c r="Q17" s="45">
        <v>213079</v>
      </c>
      <c r="R17" s="45">
        <v>242681</v>
      </c>
      <c r="S17" s="25">
        <f t="shared" si="7"/>
        <v>91289.333333333328</v>
      </c>
      <c r="T17" s="26">
        <f t="shared" si="6"/>
        <v>14535.099613617303</v>
      </c>
      <c r="U17" s="25">
        <f t="shared" si="0"/>
        <v>246694.66666666666</v>
      </c>
      <c r="V17" s="26">
        <f t="shared" si="1"/>
        <v>8464.3141705502512</v>
      </c>
      <c r="X17" s="47" t="s">
        <v>321</v>
      </c>
      <c r="Y17" s="46" t="s">
        <v>322</v>
      </c>
    </row>
    <row r="18" spans="1:121">
      <c r="B18" s="28"/>
      <c r="C18" s="17" t="s">
        <v>47</v>
      </c>
      <c r="D18" s="67" t="s">
        <v>388</v>
      </c>
      <c r="E18" s="23">
        <v>179.07140000000001</v>
      </c>
      <c r="F18" s="23" t="s">
        <v>48</v>
      </c>
      <c r="G18" s="44">
        <v>8343</v>
      </c>
      <c r="H18" s="44">
        <v>35980</v>
      </c>
      <c r="I18" s="44">
        <v>81457</v>
      </c>
      <c r="J18" s="44">
        <v>72196</v>
      </c>
      <c r="K18" s="44">
        <v>138613</v>
      </c>
      <c r="L18" s="44">
        <v>151562</v>
      </c>
      <c r="M18" s="45">
        <v>158572</v>
      </c>
      <c r="N18" s="45">
        <v>102673</v>
      </c>
      <c r="O18" s="45">
        <v>145668</v>
      </c>
      <c r="P18" s="45">
        <v>168290</v>
      </c>
      <c r="Q18" s="45">
        <v>166356</v>
      </c>
      <c r="R18" s="45">
        <v>143851</v>
      </c>
      <c r="S18" s="25">
        <f t="shared" si="7"/>
        <v>81358.5</v>
      </c>
      <c r="T18" s="26">
        <f t="shared" si="6"/>
        <v>22862.663736246192</v>
      </c>
      <c r="U18" s="25">
        <f t="shared" si="0"/>
        <v>147568.33333333334</v>
      </c>
      <c r="V18" s="26">
        <f t="shared" si="1"/>
        <v>9893.5422664371144</v>
      </c>
    </row>
    <row r="19" spans="1:121" s="17" customFormat="1">
      <c r="B19" s="28"/>
      <c r="C19" s="72" t="s">
        <v>382</v>
      </c>
      <c r="D19" s="73" t="s">
        <v>1</v>
      </c>
      <c r="E19" s="73">
        <v>439.13986</v>
      </c>
      <c r="F19" s="73" t="s">
        <v>383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25">
        <f>AVERAGE(G19:L19)</f>
        <v>0</v>
      </c>
      <c r="T19" s="26">
        <v>0</v>
      </c>
      <c r="U19" s="25">
        <v>0</v>
      </c>
      <c r="V19" s="26">
        <v>0</v>
      </c>
      <c r="W19" s="69" t="s">
        <v>373</v>
      </c>
      <c r="X19" s="69"/>
      <c r="Y19" s="69"/>
      <c r="Z19" s="69"/>
    </row>
    <row r="20" spans="1:121">
      <c r="B20" s="39"/>
      <c r="C20" s="17" t="s">
        <v>105</v>
      </c>
      <c r="D20" s="67" t="s">
        <v>106</v>
      </c>
      <c r="E20" s="23">
        <v>355.10345000000001</v>
      </c>
      <c r="F20" s="23" t="s">
        <v>107</v>
      </c>
      <c r="G20" s="44">
        <v>66544</v>
      </c>
      <c r="H20" s="44">
        <v>173590</v>
      </c>
      <c r="I20" s="44">
        <v>30991</v>
      </c>
      <c r="J20" s="44">
        <v>170959</v>
      </c>
      <c r="K20" s="44">
        <v>306416</v>
      </c>
      <c r="L20" s="44">
        <v>277255</v>
      </c>
      <c r="M20" s="45">
        <v>122082</v>
      </c>
      <c r="N20" s="45">
        <v>100627</v>
      </c>
      <c r="O20" s="45">
        <v>37784</v>
      </c>
      <c r="P20" s="45">
        <v>90867</v>
      </c>
      <c r="Q20" s="45">
        <v>102978</v>
      </c>
      <c r="R20" s="45">
        <v>90865</v>
      </c>
      <c r="S20" s="25">
        <f>AVERAGE(G20:L20)</f>
        <v>170959.16666666666</v>
      </c>
      <c r="T20" s="26">
        <f>(_xlfn.STDEV.S(G20:L20)/(SQRT(6)))</f>
        <v>44776.442420404266</v>
      </c>
      <c r="U20" s="25">
        <f>AVERAGE(M20:R20)</f>
        <v>90867.166666666672</v>
      </c>
      <c r="V20" s="26">
        <f>(_xlfn.STDEV.S(M20:R20)/(SQRT(6)))</f>
        <v>11596.14165550096</v>
      </c>
    </row>
    <row r="21" spans="1:121">
      <c r="B21" s="28"/>
      <c r="C21" s="17" t="s">
        <v>10</v>
      </c>
      <c r="D21" s="67" t="s">
        <v>167</v>
      </c>
      <c r="E21" s="23">
        <v>495.12616000000003</v>
      </c>
      <c r="F21" s="23" t="s">
        <v>11</v>
      </c>
      <c r="G21" s="44">
        <v>11332</v>
      </c>
      <c r="H21" s="44">
        <v>10566</v>
      </c>
      <c r="I21" s="44">
        <v>9976</v>
      </c>
      <c r="J21" s="44">
        <v>12256</v>
      </c>
      <c r="K21" s="44">
        <v>11266</v>
      </c>
      <c r="L21" s="44">
        <v>12598</v>
      </c>
      <c r="M21" s="45">
        <v>10811</v>
      </c>
      <c r="N21" s="45">
        <v>10007</v>
      </c>
      <c r="O21" s="45">
        <v>10825</v>
      </c>
      <c r="P21" s="45">
        <v>10112</v>
      </c>
      <c r="Q21" s="45">
        <v>12367</v>
      </c>
      <c r="R21" s="45">
        <v>9131</v>
      </c>
      <c r="S21" s="25">
        <f>AVERAGE(G21:L21)</f>
        <v>11332.333333333334</v>
      </c>
      <c r="T21" s="26">
        <f>(_xlfn.STDEV.S(G21:L21)/(SQRT(6)))</f>
        <v>403.58309071504863</v>
      </c>
      <c r="U21" s="25">
        <f>AVERAGE(M21:R21)</f>
        <v>10542.166666666666</v>
      </c>
      <c r="V21" s="26">
        <f>(_xlfn.STDEV.S(M21:R21)/(SQRT(6)))</f>
        <v>445.16367152368178</v>
      </c>
    </row>
    <row r="22" spans="1:121">
      <c r="B22" s="28"/>
      <c r="C22" s="17" t="s">
        <v>174</v>
      </c>
      <c r="D22" s="67" t="s">
        <v>1</v>
      </c>
      <c r="E22" s="23">
        <v>163.03899999999999</v>
      </c>
      <c r="F22" s="23" t="s">
        <v>175</v>
      </c>
      <c r="G22" s="44">
        <v>10407</v>
      </c>
      <c r="H22" s="44">
        <v>18782</v>
      </c>
      <c r="I22" s="44">
        <v>1818</v>
      </c>
      <c r="J22" s="44">
        <v>12943</v>
      </c>
      <c r="K22" s="44">
        <v>13481</v>
      </c>
      <c r="L22" s="44">
        <v>5501</v>
      </c>
      <c r="M22" s="45">
        <v>52884</v>
      </c>
      <c r="N22" s="45">
        <v>9859</v>
      </c>
      <c r="O22" s="45">
        <v>60827</v>
      </c>
      <c r="P22" s="45">
        <v>10183</v>
      </c>
      <c r="Q22" s="45">
        <v>34654</v>
      </c>
      <c r="R22" s="45">
        <v>22917</v>
      </c>
      <c r="S22" s="25">
        <f t="shared" si="7"/>
        <v>10488.666666666666</v>
      </c>
      <c r="T22" s="26">
        <f t="shared" si="6"/>
        <v>2475.3527515173359</v>
      </c>
      <c r="U22" s="25">
        <f t="shared" si="0"/>
        <v>31887.333333333332</v>
      </c>
      <c r="V22" s="26">
        <f t="shared" si="1"/>
        <v>8799.2636005015265</v>
      </c>
    </row>
    <row r="23" spans="1:121">
      <c r="B23" s="28"/>
      <c r="C23" s="17" t="s">
        <v>176</v>
      </c>
      <c r="D23" s="67" t="s">
        <v>65</v>
      </c>
      <c r="E23" s="23">
        <v>285.11209000000002</v>
      </c>
      <c r="F23" s="23" t="s">
        <v>177</v>
      </c>
      <c r="G23" s="44">
        <v>4549</v>
      </c>
      <c r="H23" s="44">
        <v>8455</v>
      </c>
      <c r="I23" s="44">
        <v>46492</v>
      </c>
      <c r="J23" s="44">
        <v>46492</v>
      </c>
      <c r="K23" s="44">
        <v>86132</v>
      </c>
      <c r="L23" s="44">
        <v>86833</v>
      </c>
      <c r="M23" s="45">
        <v>5363</v>
      </c>
      <c r="N23" s="45">
        <v>7297</v>
      </c>
      <c r="O23" s="45">
        <v>7341</v>
      </c>
      <c r="P23" s="45">
        <v>5314</v>
      </c>
      <c r="Q23" s="45">
        <v>2592</v>
      </c>
      <c r="R23" s="45">
        <v>5581</v>
      </c>
      <c r="S23" s="25">
        <f>AVERAGE(G23:L23)</f>
        <v>46492.166666666664</v>
      </c>
      <c r="T23" s="26">
        <f t="shared" si="6"/>
        <v>14611.359164286459</v>
      </c>
      <c r="U23" s="25">
        <f t="shared" si="0"/>
        <v>5581.333333333333</v>
      </c>
      <c r="V23" s="26">
        <f t="shared" si="1"/>
        <v>709.34686703881209</v>
      </c>
    </row>
    <row r="24" spans="1:121">
      <c r="B24" s="28"/>
      <c r="C24" s="17" t="s">
        <v>180</v>
      </c>
      <c r="D24" s="67" t="s">
        <v>65</v>
      </c>
      <c r="E24" s="23">
        <v>949.16687000000002</v>
      </c>
      <c r="F24" s="23" t="s">
        <v>181</v>
      </c>
      <c r="G24" s="44">
        <v>0</v>
      </c>
      <c r="H24" s="44">
        <v>14536</v>
      </c>
      <c r="I24" s="44">
        <v>12880</v>
      </c>
      <c r="J24" s="44">
        <v>5276</v>
      </c>
      <c r="K24" s="44">
        <v>0</v>
      </c>
      <c r="L24" s="44">
        <v>2376</v>
      </c>
      <c r="M24" s="45">
        <v>3026</v>
      </c>
      <c r="N24" s="45">
        <v>4414</v>
      </c>
      <c r="O24" s="45">
        <v>11161</v>
      </c>
      <c r="P24" s="45">
        <v>7879</v>
      </c>
      <c r="Q24" s="45">
        <v>11939</v>
      </c>
      <c r="R24" s="45">
        <v>8857</v>
      </c>
      <c r="S24" s="25">
        <f t="shared" si="7"/>
        <v>5844.666666666667</v>
      </c>
      <c r="T24" s="26">
        <f t="shared" si="6"/>
        <v>2618.5904435614043</v>
      </c>
      <c r="U24" s="25">
        <f t="shared" si="0"/>
        <v>7879.333333333333</v>
      </c>
      <c r="V24" s="26">
        <f t="shared" si="1"/>
        <v>1457.960234178026</v>
      </c>
    </row>
    <row r="25" spans="1:121" ht="14.4">
      <c r="B25" s="28"/>
      <c r="C25" s="17" t="s">
        <v>283</v>
      </c>
      <c r="D25" s="67" t="s">
        <v>1</v>
      </c>
      <c r="E25" s="23">
        <v>193.08591000000001</v>
      </c>
      <c r="F25" s="23" t="s">
        <v>284</v>
      </c>
      <c r="G25" s="44">
        <v>28383</v>
      </c>
      <c r="H25" s="44">
        <v>4626</v>
      </c>
      <c r="I25" s="44">
        <v>0</v>
      </c>
      <c r="J25" s="44">
        <v>0</v>
      </c>
      <c r="K25" s="44">
        <v>0</v>
      </c>
      <c r="L25" s="44">
        <v>2638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25">
        <f t="shared" ref="S25:S30" si="8">AVERAGE(G25:L25)</f>
        <v>5941.166666666667</v>
      </c>
      <c r="T25" s="26">
        <f>(_xlfn.STDEV.S(G25:L25)/(SQRT(6)))</f>
        <v>4554.0049803564243</v>
      </c>
      <c r="U25" s="18">
        <f>AVERAGE(M25:R25)</f>
        <v>0</v>
      </c>
      <c r="V25" s="26">
        <f>(_xlfn.STDEV.S(M25:R25)/(SQRT(6)))</f>
        <v>0</v>
      </c>
      <c r="W25" s="40" t="s">
        <v>373</v>
      </c>
    </row>
    <row r="26" spans="1:121">
      <c r="B26" s="28"/>
      <c r="C26" s="17" t="s">
        <v>197</v>
      </c>
      <c r="D26" s="67" t="s">
        <v>183</v>
      </c>
      <c r="E26" s="23">
        <v>759.33989999999994</v>
      </c>
      <c r="F26" s="23" t="s">
        <v>198</v>
      </c>
      <c r="G26" s="44">
        <v>68238</v>
      </c>
      <c r="H26" s="44">
        <v>68238</v>
      </c>
      <c r="I26" s="44">
        <v>43982</v>
      </c>
      <c r="J26" s="44">
        <v>63145</v>
      </c>
      <c r="K26" s="44">
        <v>19680</v>
      </c>
      <c r="L26" s="44">
        <v>146146</v>
      </c>
      <c r="M26" s="45">
        <v>47519</v>
      </c>
      <c r="N26" s="45">
        <v>85550</v>
      </c>
      <c r="O26" s="45">
        <v>47620</v>
      </c>
      <c r="P26" s="45">
        <v>54766</v>
      </c>
      <c r="Q26" s="45">
        <v>35818</v>
      </c>
      <c r="R26" s="45">
        <v>14449</v>
      </c>
      <c r="S26" s="25">
        <f t="shared" si="8"/>
        <v>68238.166666666672</v>
      </c>
      <c r="T26" s="26">
        <f>(_xlfn.STDEV.S(G26:L26)/(SQRT(6)))</f>
        <v>17360.710443252156</v>
      </c>
      <c r="U26" s="25">
        <f>AVERAGE(M26:R26)</f>
        <v>47620.333333333336</v>
      </c>
      <c r="V26" s="26">
        <f>(_xlfn.STDEV.S(M26:R26)/(SQRT(6)))</f>
        <v>9538.2787778741549</v>
      </c>
    </row>
    <row r="27" spans="1:121" ht="14.4">
      <c r="B27" s="28"/>
      <c r="C27" s="17" t="s">
        <v>85</v>
      </c>
      <c r="D27" s="67" t="s">
        <v>65</v>
      </c>
      <c r="E27" s="23">
        <v>787.37012000000004</v>
      </c>
      <c r="F27" s="23" t="s">
        <v>86</v>
      </c>
      <c r="G27" s="44">
        <v>16597</v>
      </c>
      <c r="H27" s="44">
        <v>7278</v>
      </c>
      <c r="I27" s="44">
        <v>1187</v>
      </c>
      <c r="J27" s="44">
        <v>0</v>
      </c>
      <c r="K27" s="44">
        <v>0</v>
      </c>
      <c r="L27" s="44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25">
        <f t="shared" si="8"/>
        <v>4177</v>
      </c>
      <c r="T27" s="26">
        <f>(_xlfn.STDEV.S(G27:L27)/(SQRT(6)))</f>
        <v>2739.5540269661897</v>
      </c>
      <c r="U27" s="18">
        <f>AVERAGE(M27:R27)</f>
        <v>0</v>
      </c>
      <c r="V27" s="26">
        <f>(_xlfn.STDEV.S(M27:R27)/(SQRT(6)))</f>
        <v>0</v>
      </c>
      <c r="W27" s="40" t="s">
        <v>373</v>
      </c>
    </row>
    <row r="28" spans="1:121" ht="14.4">
      <c r="B28" s="28"/>
      <c r="C28" s="17" t="s">
        <v>126</v>
      </c>
      <c r="D28" s="67" t="s">
        <v>167</v>
      </c>
      <c r="E28" s="23">
        <v>560.17389000000003</v>
      </c>
      <c r="F28" s="23" t="s">
        <v>127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5">
        <v>0</v>
      </c>
      <c r="N28" s="45">
        <v>0</v>
      </c>
      <c r="O28" s="45">
        <v>20216</v>
      </c>
      <c r="P28" s="45">
        <v>0</v>
      </c>
      <c r="Q28" s="45">
        <v>0</v>
      </c>
      <c r="R28" s="45">
        <v>22966</v>
      </c>
      <c r="S28" s="18">
        <f t="shared" si="8"/>
        <v>0</v>
      </c>
      <c r="T28" s="26">
        <f>(_xlfn.STDEV.S(G28:L28)/(SQRT(6)))</f>
        <v>0</v>
      </c>
      <c r="U28" s="25">
        <f>AVERAGE(M28:R28)</f>
        <v>7197</v>
      </c>
      <c r="V28" s="26">
        <f>(_xlfn.STDEV.S(M28:R28)/(SQRT(6)))</f>
        <v>4565.6067796807329</v>
      </c>
      <c r="W28" s="40" t="s">
        <v>373</v>
      </c>
    </row>
    <row r="29" spans="1:121" s="54" customFormat="1" ht="14.4">
      <c r="B29" s="55" t="s">
        <v>350</v>
      </c>
      <c r="D29" s="56"/>
      <c r="E29" s="56"/>
      <c r="F29" s="56"/>
      <c r="G29" s="57">
        <f>SUM(G26, G20:G24, G8:G11, G13:G18)</f>
        <v>772357</v>
      </c>
      <c r="H29" s="57">
        <f>SUM(H26, H20:H24, H8:H11, H13:H18)</f>
        <v>823224</v>
      </c>
      <c r="I29" s="57">
        <f t="shared" ref="I29:R29" si="9">SUM(I26, I20:I24, I8:I11, I13:I18)</f>
        <v>846305</v>
      </c>
      <c r="J29" s="57">
        <f t="shared" si="9"/>
        <v>807963</v>
      </c>
      <c r="K29" s="57">
        <f t="shared" si="9"/>
        <v>1362210</v>
      </c>
      <c r="L29" s="57">
        <f t="shared" si="9"/>
        <v>1022219</v>
      </c>
      <c r="M29" s="57">
        <f t="shared" si="9"/>
        <v>1060461</v>
      </c>
      <c r="N29" s="57">
        <f t="shared" si="9"/>
        <v>932420</v>
      </c>
      <c r="O29" s="57">
        <f t="shared" si="9"/>
        <v>945692</v>
      </c>
      <c r="P29" s="57">
        <f t="shared" si="9"/>
        <v>958639</v>
      </c>
      <c r="Q29" s="57">
        <f t="shared" si="9"/>
        <v>836194</v>
      </c>
      <c r="R29" s="57">
        <f t="shared" si="9"/>
        <v>1433236</v>
      </c>
      <c r="S29" s="59">
        <f t="shared" si="8"/>
        <v>939046.33333333337</v>
      </c>
      <c r="T29" s="60">
        <f t="shared" si="6"/>
        <v>91827.578137749195</v>
      </c>
      <c r="U29" s="59">
        <f t="shared" si="0"/>
        <v>1027773.6666666666</v>
      </c>
      <c r="V29" s="60">
        <f t="shared" si="1"/>
        <v>86174.292005085648</v>
      </c>
      <c r="W29" s="56"/>
      <c r="X29" s="56"/>
      <c r="Y29" s="56"/>
      <c r="Z29" s="56"/>
    </row>
    <row r="30" spans="1:121">
      <c r="A30" s="39" t="s">
        <v>315</v>
      </c>
      <c r="B30" s="28" t="s">
        <v>330</v>
      </c>
      <c r="C30" s="17" t="s">
        <v>272</v>
      </c>
      <c r="D30" s="67" t="s">
        <v>167</v>
      </c>
      <c r="E30" s="23">
        <v>215.05260000000001</v>
      </c>
      <c r="F30" s="23" t="s">
        <v>273</v>
      </c>
      <c r="G30" s="44">
        <v>0</v>
      </c>
      <c r="H30" s="44">
        <v>174219</v>
      </c>
      <c r="I30" s="44">
        <v>174435</v>
      </c>
      <c r="J30" s="44">
        <v>148049</v>
      </c>
      <c r="K30" s="44">
        <v>13082</v>
      </c>
      <c r="L30" s="44">
        <v>28435</v>
      </c>
      <c r="M30" s="45">
        <v>1096755</v>
      </c>
      <c r="N30" s="45">
        <v>1024592</v>
      </c>
      <c r="O30" s="45">
        <v>1138215</v>
      </c>
      <c r="P30" s="45">
        <v>966081</v>
      </c>
      <c r="Q30" s="45">
        <v>867119</v>
      </c>
      <c r="R30" s="45">
        <v>885305</v>
      </c>
      <c r="S30" s="25">
        <f t="shared" si="8"/>
        <v>89703.333333333328</v>
      </c>
      <c r="T30" s="26">
        <f>(_xlfn.STDEV.S(G30:L30)/(SQRT(6)))</f>
        <v>34350.106971853493</v>
      </c>
      <c r="U30" s="25">
        <f>AVERAGE(M30:R30)</f>
        <v>996344.5</v>
      </c>
      <c r="V30" s="26">
        <f>(_xlfn.STDEV.S(M30:R30)/(SQRT(6)))</f>
        <v>45074.866751328285</v>
      </c>
      <c r="X30" s="46" t="s">
        <v>321</v>
      </c>
      <c r="Y30" s="46" t="s">
        <v>322</v>
      </c>
    </row>
    <row r="31" spans="1:121" s="54" customFormat="1">
      <c r="A31" s="17"/>
      <c r="B31" s="17"/>
      <c r="C31" s="17" t="s">
        <v>6</v>
      </c>
      <c r="D31" s="67" t="s">
        <v>389</v>
      </c>
      <c r="E31" s="23">
        <v>353.08780000000002</v>
      </c>
      <c r="F31" s="23" t="s">
        <v>7</v>
      </c>
      <c r="G31" s="44">
        <v>181825</v>
      </c>
      <c r="H31" s="44">
        <v>76815</v>
      </c>
      <c r="I31" s="44">
        <v>76815</v>
      </c>
      <c r="J31" s="44">
        <v>21699</v>
      </c>
      <c r="K31" s="44">
        <v>76815</v>
      </c>
      <c r="L31" s="44">
        <v>26922</v>
      </c>
      <c r="M31" s="45">
        <v>2536544</v>
      </c>
      <c r="N31" s="45">
        <v>2722333</v>
      </c>
      <c r="O31" s="45">
        <v>2908487</v>
      </c>
      <c r="P31" s="45">
        <v>2986325</v>
      </c>
      <c r="Q31" s="45">
        <v>2545546</v>
      </c>
      <c r="R31" s="45">
        <v>2556681</v>
      </c>
      <c r="S31" s="25">
        <f t="shared" ref="S31:S91" si="10">AVERAGE(G31:L31)</f>
        <v>76815.166666666672</v>
      </c>
      <c r="T31" s="26">
        <f t="shared" si="6"/>
        <v>23490.554842910333</v>
      </c>
      <c r="U31" s="25">
        <f t="shared" si="0"/>
        <v>2709319.3333333335</v>
      </c>
      <c r="V31" s="26">
        <f t="shared" si="1"/>
        <v>80940.458703364857</v>
      </c>
      <c r="W31" s="46"/>
      <c r="X31" s="46" t="s">
        <v>321</v>
      </c>
      <c r="Y31" s="46" t="s">
        <v>322</v>
      </c>
      <c r="Z31" s="46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</row>
    <row r="32" spans="1:121">
      <c r="B32" s="28"/>
      <c r="C32" s="17" t="s">
        <v>120</v>
      </c>
      <c r="D32" s="67" t="s">
        <v>389</v>
      </c>
      <c r="E32" s="23">
        <v>397.11401000000001</v>
      </c>
      <c r="F32" s="23" t="s">
        <v>121</v>
      </c>
      <c r="G32" s="44">
        <v>22146</v>
      </c>
      <c r="H32" s="44">
        <v>74064</v>
      </c>
      <c r="I32" s="44">
        <v>150154</v>
      </c>
      <c r="J32" s="44">
        <v>107883</v>
      </c>
      <c r="K32" s="44">
        <v>42263</v>
      </c>
      <c r="L32" s="44">
        <v>47876</v>
      </c>
      <c r="M32" s="45">
        <v>53323</v>
      </c>
      <c r="N32" s="45">
        <v>13184</v>
      </c>
      <c r="O32" s="45">
        <v>18850</v>
      </c>
      <c r="P32" s="45">
        <v>16005</v>
      </c>
      <c r="Q32" s="45">
        <v>6405</v>
      </c>
      <c r="R32" s="45">
        <v>5335</v>
      </c>
      <c r="S32" s="25">
        <f t="shared" si="10"/>
        <v>74064.333333333328</v>
      </c>
      <c r="T32" s="26">
        <f t="shared" si="6"/>
        <v>19430.22261781315</v>
      </c>
      <c r="U32" s="25">
        <f t="shared" si="0"/>
        <v>18850.333333333332</v>
      </c>
      <c r="V32" s="26">
        <f t="shared" si="1"/>
        <v>7225.2302370082152</v>
      </c>
    </row>
    <row r="33" spans="1:121">
      <c r="B33" s="28"/>
      <c r="C33" s="17" t="s">
        <v>122</v>
      </c>
      <c r="D33" s="67" t="s">
        <v>183</v>
      </c>
      <c r="E33" s="23">
        <v>735.21416999999997</v>
      </c>
      <c r="F33" s="23" t="s">
        <v>123</v>
      </c>
      <c r="G33" s="44">
        <v>77655611</v>
      </c>
      <c r="H33" s="44">
        <v>94298270</v>
      </c>
      <c r="I33" s="44">
        <v>75709355</v>
      </c>
      <c r="J33" s="44">
        <v>110599865</v>
      </c>
      <c r="K33" s="44">
        <v>104612402</v>
      </c>
      <c r="L33" s="44">
        <v>133503330</v>
      </c>
      <c r="M33" s="45">
        <v>119583570</v>
      </c>
      <c r="N33" s="45">
        <v>110918839</v>
      </c>
      <c r="O33" s="45">
        <v>28128282</v>
      </c>
      <c r="P33" s="45">
        <v>5765624</v>
      </c>
      <c r="Q33" s="45">
        <v>11843142</v>
      </c>
      <c r="R33" s="45">
        <v>7851517</v>
      </c>
      <c r="S33" s="25">
        <f t="shared" si="10"/>
        <v>99396472.166666672</v>
      </c>
      <c r="T33" s="26">
        <f t="shared" si="6"/>
        <v>8898943.5993555263</v>
      </c>
      <c r="U33" s="25">
        <f t="shared" si="0"/>
        <v>47348495.666666664</v>
      </c>
      <c r="V33" s="26">
        <f t="shared" si="1"/>
        <v>21739585.865182333</v>
      </c>
    </row>
    <row r="34" spans="1:121">
      <c r="B34" s="28"/>
      <c r="C34" s="17" t="s">
        <v>124</v>
      </c>
      <c r="D34" s="67" t="s">
        <v>13</v>
      </c>
      <c r="E34" s="23">
        <v>337.09289999999999</v>
      </c>
      <c r="F34" s="23" t="s">
        <v>125</v>
      </c>
      <c r="G34" s="44">
        <v>56027</v>
      </c>
      <c r="H34" s="44">
        <v>41403</v>
      </c>
      <c r="I34" s="44">
        <v>55559</v>
      </c>
      <c r="J34" s="44">
        <v>52476</v>
      </c>
      <c r="K34" s="44">
        <v>55559</v>
      </c>
      <c r="L34" s="44">
        <v>72331</v>
      </c>
      <c r="M34" s="45">
        <v>56769</v>
      </c>
      <c r="N34" s="45">
        <v>96989</v>
      </c>
      <c r="O34" s="45">
        <v>52400</v>
      </c>
      <c r="P34" s="45">
        <v>51841</v>
      </c>
      <c r="Q34" s="45">
        <v>31281</v>
      </c>
      <c r="R34" s="45">
        <v>949219</v>
      </c>
      <c r="S34" s="25">
        <f t="shared" si="10"/>
        <v>55559.166666666664</v>
      </c>
      <c r="T34" s="26">
        <f t="shared" si="6"/>
        <v>4047.2881160654238</v>
      </c>
      <c r="U34" s="25">
        <f t="shared" si="0"/>
        <v>206416.5</v>
      </c>
      <c r="V34" s="26">
        <f t="shared" si="1"/>
        <v>148818.84030049201</v>
      </c>
    </row>
    <row r="35" spans="1:121">
      <c r="B35" s="28"/>
      <c r="C35" s="17" t="s">
        <v>128</v>
      </c>
      <c r="D35" s="67" t="s">
        <v>390</v>
      </c>
      <c r="E35" s="23">
        <v>179.035</v>
      </c>
      <c r="F35" s="23" t="s">
        <v>129</v>
      </c>
      <c r="G35" s="44">
        <v>41539</v>
      </c>
      <c r="H35" s="44">
        <v>153854</v>
      </c>
      <c r="I35" s="44">
        <v>73503</v>
      </c>
      <c r="J35" s="44">
        <v>11387</v>
      </c>
      <c r="K35" s="44">
        <v>73503</v>
      </c>
      <c r="L35" s="44">
        <v>87230</v>
      </c>
      <c r="M35" s="45">
        <v>99070</v>
      </c>
      <c r="N35" s="45">
        <v>161359</v>
      </c>
      <c r="O35" s="45">
        <v>126078</v>
      </c>
      <c r="P35" s="45">
        <v>5446336</v>
      </c>
      <c r="Q35" s="45">
        <v>4279096</v>
      </c>
      <c r="R35" s="45">
        <v>4057441</v>
      </c>
      <c r="S35" s="25">
        <f t="shared" si="10"/>
        <v>73502.666666666672</v>
      </c>
      <c r="T35" s="26">
        <f t="shared" si="6"/>
        <v>19600.007212016812</v>
      </c>
      <c r="U35" s="25">
        <f t="shared" si="0"/>
        <v>2361563.3333333335</v>
      </c>
      <c r="V35" s="26">
        <f t="shared" si="1"/>
        <v>1016955.0114662782</v>
      </c>
    </row>
    <row r="36" spans="1:121">
      <c r="B36" s="28"/>
      <c r="C36" s="17" t="s">
        <v>66</v>
      </c>
      <c r="D36" s="67" t="s">
        <v>13</v>
      </c>
      <c r="E36" s="23">
        <v>529.13507000000004</v>
      </c>
      <c r="F36" s="23" t="s">
        <v>67</v>
      </c>
      <c r="G36" s="44">
        <v>14810</v>
      </c>
      <c r="H36" s="44">
        <v>14810</v>
      </c>
      <c r="I36" s="44">
        <v>5547</v>
      </c>
      <c r="J36" s="44">
        <v>14810</v>
      </c>
      <c r="K36" s="44">
        <v>25099</v>
      </c>
      <c r="L36" s="44">
        <v>13785</v>
      </c>
      <c r="M36" s="45">
        <v>26025067</v>
      </c>
      <c r="N36" s="45">
        <v>26780337</v>
      </c>
      <c r="O36" s="45">
        <v>27356893</v>
      </c>
      <c r="P36" s="45">
        <v>26772060</v>
      </c>
      <c r="Q36" s="45">
        <v>24028803</v>
      </c>
      <c r="R36" s="45">
        <v>24481983</v>
      </c>
      <c r="S36" s="25">
        <f t="shared" si="10"/>
        <v>14810.166666666666</v>
      </c>
      <c r="T36" s="26">
        <f t="shared" si="6"/>
        <v>2534.5434489162822</v>
      </c>
      <c r="U36" s="25">
        <f t="shared" si="0"/>
        <v>25907523.833333332</v>
      </c>
      <c r="V36" s="26">
        <f t="shared" si="1"/>
        <v>553337.49863282149</v>
      </c>
      <c r="X36" s="46" t="s">
        <v>321</v>
      </c>
      <c r="Y36" s="46" t="s">
        <v>322</v>
      </c>
    </row>
    <row r="37" spans="1:121">
      <c r="B37" s="28"/>
      <c r="C37" s="17" t="s">
        <v>68</v>
      </c>
      <c r="D37" s="67" t="s">
        <v>65</v>
      </c>
      <c r="E37" s="23">
        <v>517.13409000000001</v>
      </c>
      <c r="F37" s="23" t="s">
        <v>7</v>
      </c>
      <c r="G37" s="44">
        <v>288155</v>
      </c>
      <c r="H37" s="44">
        <v>408937</v>
      </c>
      <c r="I37" s="44">
        <v>370326</v>
      </c>
      <c r="J37" s="44">
        <v>403902</v>
      </c>
      <c r="K37" s="44">
        <v>349401</v>
      </c>
      <c r="L37" s="44">
        <v>320567</v>
      </c>
      <c r="M37" s="45">
        <v>740691</v>
      </c>
      <c r="N37" s="45">
        <v>840747</v>
      </c>
      <c r="O37" s="45">
        <v>1007910</v>
      </c>
      <c r="P37" s="45">
        <v>1009226</v>
      </c>
      <c r="Q37" s="45">
        <v>872991</v>
      </c>
      <c r="R37" s="45">
        <v>839073</v>
      </c>
      <c r="S37" s="25">
        <f t="shared" si="10"/>
        <v>356881.33333333331</v>
      </c>
      <c r="T37" s="26">
        <f t="shared" si="6"/>
        <v>19321.395458000588</v>
      </c>
      <c r="U37" s="25">
        <f t="shared" si="0"/>
        <v>885106.33333333337</v>
      </c>
      <c r="V37" s="26">
        <f t="shared" si="1"/>
        <v>43040.996052342547</v>
      </c>
      <c r="X37" s="46" t="s">
        <v>321</v>
      </c>
      <c r="Y37" s="46" t="s">
        <v>322</v>
      </c>
    </row>
    <row r="38" spans="1:121" s="54" customFormat="1" ht="14.4">
      <c r="B38" s="55" t="s">
        <v>351</v>
      </c>
      <c r="D38" s="56"/>
      <c r="E38" s="56"/>
      <c r="F38" s="56"/>
      <c r="G38" s="57">
        <f>SUM(G30:G37)</f>
        <v>78260113</v>
      </c>
      <c r="H38" s="57">
        <f t="shared" ref="H38:R38" si="11">SUM(H30:H37)</f>
        <v>95242372</v>
      </c>
      <c r="I38" s="57">
        <f t="shared" si="11"/>
        <v>76615694</v>
      </c>
      <c r="J38" s="57">
        <f t="shared" si="11"/>
        <v>111360071</v>
      </c>
      <c r="K38" s="57">
        <f t="shared" si="11"/>
        <v>105248124</v>
      </c>
      <c r="L38" s="57">
        <f t="shared" si="11"/>
        <v>134100476</v>
      </c>
      <c r="M38" s="57">
        <f t="shared" si="11"/>
        <v>150191789</v>
      </c>
      <c r="N38" s="57">
        <f t="shared" si="11"/>
        <v>142558380</v>
      </c>
      <c r="O38" s="57">
        <f t="shared" si="11"/>
        <v>60737115</v>
      </c>
      <c r="P38" s="57">
        <f t="shared" si="11"/>
        <v>43013498</v>
      </c>
      <c r="Q38" s="57">
        <f>SUM(Q30:Q37)</f>
        <v>44474383</v>
      </c>
      <c r="R38" s="57">
        <f t="shared" si="11"/>
        <v>41626554</v>
      </c>
      <c r="S38" s="59">
        <f t="shared" si="10"/>
        <v>100137808.33333333</v>
      </c>
      <c r="T38" s="60">
        <f t="shared" si="6"/>
        <v>8872064.7978385147</v>
      </c>
      <c r="U38" s="59">
        <f t="shared" si="0"/>
        <v>80433619.833333328</v>
      </c>
      <c r="V38" s="60">
        <f t="shared" si="1"/>
        <v>21065739.075689215</v>
      </c>
      <c r="W38" s="56"/>
      <c r="X38" s="56"/>
      <c r="Y38" s="56"/>
      <c r="Z38" s="56"/>
    </row>
    <row r="39" spans="1:121" s="49" customFormat="1">
      <c r="A39" s="49" t="s">
        <v>352</v>
      </c>
      <c r="B39" s="66"/>
      <c r="D39" s="50"/>
      <c r="E39" s="50"/>
      <c r="F39" s="50"/>
      <c r="G39" s="51">
        <f t="shared" ref="G39:R39" si="12">SUM(G7,G29,G38)</f>
        <v>79032470</v>
      </c>
      <c r="H39" s="51">
        <f t="shared" si="12"/>
        <v>96065596</v>
      </c>
      <c r="I39" s="51">
        <f t="shared" si="12"/>
        <v>77461999</v>
      </c>
      <c r="J39" s="51">
        <f t="shared" si="12"/>
        <v>112168034</v>
      </c>
      <c r="K39" s="51">
        <f t="shared" si="12"/>
        <v>106610334</v>
      </c>
      <c r="L39" s="51">
        <f t="shared" si="12"/>
        <v>135122695</v>
      </c>
      <c r="M39" s="51">
        <f t="shared" si="12"/>
        <v>152127529</v>
      </c>
      <c r="N39" s="51">
        <f t="shared" si="12"/>
        <v>144433979</v>
      </c>
      <c r="O39" s="51">
        <f t="shared" si="12"/>
        <v>62738675</v>
      </c>
      <c r="P39" s="51">
        <f t="shared" si="12"/>
        <v>45000175</v>
      </c>
      <c r="Q39" s="51">
        <f t="shared" si="12"/>
        <v>46170531</v>
      </c>
      <c r="R39" s="51">
        <f t="shared" si="12"/>
        <v>44001975</v>
      </c>
      <c r="S39" s="52">
        <f>AVERAGE(G39:L39)</f>
        <v>101076854.66666667</v>
      </c>
      <c r="T39" s="53">
        <f t="shared" si="6"/>
        <v>8909698.6732682288</v>
      </c>
      <c r="U39" s="52">
        <f t="shared" si="0"/>
        <v>82412144</v>
      </c>
      <c r="V39" s="53">
        <f t="shared" si="1"/>
        <v>21041577.352840178</v>
      </c>
      <c r="W39" s="50"/>
      <c r="X39" s="50"/>
      <c r="Y39" s="50"/>
      <c r="Z39" s="50"/>
    </row>
    <row r="40" spans="1:121" s="49" customFormat="1">
      <c r="A40" s="39" t="s">
        <v>316</v>
      </c>
      <c r="B40" s="28" t="s">
        <v>298</v>
      </c>
      <c r="C40" s="17" t="s">
        <v>25</v>
      </c>
      <c r="D40" s="67" t="s">
        <v>391</v>
      </c>
      <c r="E40" s="23">
        <v>244.07409999999999</v>
      </c>
      <c r="F40" s="23" t="s">
        <v>26</v>
      </c>
      <c r="G40" s="44">
        <v>37595</v>
      </c>
      <c r="H40" s="44">
        <v>72798</v>
      </c>
      <c r="I40" s="44">
        <v>38294</v>
      </c>
      <c r="J40" s="44">
        <v>9142</v>
      </c>
      <c r="K40" s="44">
        <v>30145</v>
      </c>
      <c r="L40" s="44">
        <v>37595</v>
      </c>
      <c r="M40" s="45">
        <v>50099</v>
      </c>
      <c r="N40" s="45">
        <v>27526</v>
      </c>
      <c r="O40" s="45">
        <v>23963</v>
      </c>
      <c r="P40" s="45">
        <v>100724</v>
      </c>
      <c r="Q40" s="45">
        <v>45201</v>
      </c>
      <c r="R40" s="45">
        <v>23695</v>
      </c>
      <c r="S40" s="25">
        <f>AVERAGE(G40:L40)</f>
        <v>37594.833333333336</v>
      </c>
      <c r="T40" s="26">
        <f t="shared" si="6"/>
        <v>8376.187515477699</v>
      </c>
      <c r="U40" s="25">
        <f t="shared" si="0"/>
        <v>45201.333333333336</v>
      </c>
      <c r="V40" s="26">
        <f t="shared" si="1"/>
        <v>12017.709484109044</v>
      </c>
      <c r="W40" s="46"/>
      <c r="X40" s="46"/>
      <c r="Y40" s="46"/>
      <c r="Z40" s="46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</row>
    <row r="41" spans="1:121">
      <c r="B41" s="28"/>
      <c r="C41" s="17" t="s">
        <v>27</v>
      </c>
      <c r="D41" s="67" t="s">
        <v>13</v>
      </c>
      <c r="E41" s="23">
        <v>305.00601</v>
      </c>
      <c r="F41" s="23" t="s">
        <v>28</v>
      </c>
      <c r="G41" s="44">
        <v>403888</v>
      </c>
      <c r="H41" s="44">
        <v>2558159</v>
      </c>
      <c r="I41" s="44">
        <v>1070106</v>
      </c>
      <c r="J41" s="44">
        <v>1721210</v>
      </c>
      <c r="K41" s="44">
        <v>389364</v>
      </c>
      <c r="L41" s="44">
        <v>277910</v>
      </c>
      <c r="M41" s="45">
        <v>168300</v>
      </c>
      <c r="N41" s="45">
        <v>328703</v>
      </c>
      <c r="O41" s="45">
        <v>240781</v>
      </c>
      <c r="P41" s="45">
        <v>92042</v>
      </c>
      <c r="Q41" s="45">
        <v>88862</v>
      </c>
      <c r="R41" s="45">
        <v>100668</v>
      </c>
      <c r="S41" s="25">
        <f t="shared" si="10"/>
        <v>1070106.1666666667</v>
      </c>
      <c r="T41" s="26">
        <f t="shared" si="6"/>
        <v>372964.19605322409</v>
      </c>
      <c r="U41" s="25">
        <f t="shared" si="0"/>
        <v>169892.66666666666</v>
      </c>
      <c r="V41" s="26">
        <f t="shared" si="1"/>
        <v>39861.07712181285</v>
      </c>
    </row>
    <row r="42" spans="1:121">
      <c r="B42" s="28"/>
      <c r="C42" s="17" t="s">
        <v>112</v>
      </c>
      <c r="D42" s="67" t="s">
        <v>65</v>
      </c>
      <c r="E42" s="23">
        <v>260.12810999999999</v>
      </c>
      <c r="F42" s="23" t="s">
        <v>113</v>
      </c>
      <c r="G42" s="44">
        <v>29581</v>
      </c>
      <c r="H42" s="44">
        <v>45146</v>
      </c>
      <c r="I42" s="44">
        <v>19624</v>
      </c>
      <c r="J42" s="44">
        <v>32847</v>
      </c>
      <c r="K42" s="44">
        <v>25189</v>
      </c>
      <c r="L42" s="44">
        <v>44697</v>
      </c>
      <c r="M42" s="45">
        <v>24170</v>
      </c>
      <c r="N42" s="45">
        <v>47795</v>
      </c>
      <c r="O42" s="45">
        <v>44401</v>
      </c>
      <c r="P42" s="45">
        <v>42168</v>
      </c>
      <c r="Q42" s="45">
        <v>45290</v>
      </c>
      <c r="R42" s="45">
        <v>45205</v>
      </c>
      <c r="S42" s="25">
        <f t="shared" si="10"/>
        <v>32847.333333333336</v>
      </c>
      <c r="T42" s="26">
        <f t="shared" si="6"/>
        <v>4226.2960510488501</v>
      </c>
      <c r="U42" s="25">
        <f t="shared" si="0"/>
        <v>41504.833333333336</v>
      </c>
      <c r="V42" s="26">
        <f t="shared" si="1"/>
        <v>3544.5212880036611</v>
      </c>
    </row>
    <row r="43" spans="1:121" ht="14.4">
      <c r="B43" s="28"/>
      <c r="C43" s="17" t="s">
        <v>114</v>
      </c>
      <c r="D43" s="67" t="s">
        <v>65</v>
      </c>
      <c r="E43" s="23">
        <v>202.04990000000001</v>
      </c>
      <c r="F43" s="23" t="s">
        <v>115</v>
      </c>
      <c r="G43" s="44">
        <v>21986</v>
      </c>
      <c r="H43" s="44">
        <v>0</v>
      </c>
      <c r="I43" s="44">
        <v>18105</v>
      </c>
      <c r="J43" s="44">
        <v>0</v>
      </c>
      <c r="K43" s="44">
        <v>4332</v>
      </c>
      <c r="L43" s="44">
        <v>16125</v>
      </c>
      <c r="M43" s="45">
        <v>9690</v>
      </c>
      <c r="N43" s="45">
        <v>0</v>
      </c>
      <c r="O43" s="45">
        <v>0</v>
      </c>
      <c r="P43" s="45">
        <v>9725</v>
      </c>
      <c r="Q43" s="45">
        <v>0</v>
      </c>
      <c r="R43" s="45">
        <v>13207</v>
      </c>
      <c r="S43" s="25">
        <f>AVERAGE(G43:L43)</f>
        <v>10091.333333333334</v>
      </c>
      <c r="T43" s="26">
        <f t="shared" si="6"/>
        <v>3995.6101717315278</v>
      </c>
      <c r="U43" s="25">
        <f t="shared" si="0"/>
        <v>5437</v>
      </c>
      <c r="V43" s="26">
        <f t="shared" si="1"/>
        <v>2486.8370808451982</v>
      </c>
      <c r="W43" s="40" t="s">
        <v>373</v>
      </c>
    </row>
    <row r="44" spans="1:121">
      <c r="B44" s="28"/>
      <c r="C44" s="17" t="s">
        <v>116</v>
      </c>
      <c r="D44" s="67" t="s">
        <v>387</v>
      </c>
      <c r="E44" s="23">
        <v>485.21829000000002</v>
      </c>
      <c r="F44" s="23" t="s">
        <v>117</v>
      </c>
      <c r="G44" s="44">
        <v>139660</v>
      </c>
      <c r="H44" s="44">
        <v>93092</v>
      </c>
      <c r="I44" s="44">
        <v>93895</v>
      </c>
      <c r="J44" s="44">
        <v>93876</v>
      </c>
      <c r="K44" s="44">
        <v>48992</v>
      </c>
      <c r="L44" s="44">
        <v>52294</v>
      </c>
      <c r="M44" s="45">
        <v>69399</v>
      </c>
      <c r="N44" s="45">
        <v>63668</v>
      </c>
      <c r="O44" s="45">
        <v>64204</v>
      </c>
      <c r="P44" s="45">
        <v>48026</v>
      </c>
      <c r="Q44" s="45">
        <v>46445</v>
      </c>
      <c r="R44" s="45">
        <v>65645</v>
      </c>
      <c r="S44" s="25">
        <f t="shared" si="10"/>
        <v>86968.166666666672</v>
      </c>
      <c r="T44" s="26">
        <f t="shared" si="6"/>
        <v>13606.514230119503</v>
      </c>
      <c r="U44" s="25">
        <f t="shared" si="0"/>
        <v>59564.5</v>
      </c>
      <c r="V44" s="26">
        <f t="shared" si="1"/>
        <v>3988.78346324624</v>
      </c>
    </row>
    <row r="45" spans="1:121">
      <c r="B45" s="28"/>
      <c r="C45" s="17" t="s">
        <v>73</v>
      </c>
      <c r="D45" s="67" t="s">
        <v>13</v>
      </c>
      <c r="E45" s="23">
        <v>253.0506</v>
      </c>
      <c r="F45" s="23" t="s">
        <v>74</v>
      </c>
      <c r="G45" s="44">
        <v>34122</v>
      </c>
      <c r="H45" s="44">
        <v>34122</v>
      </c>
      <c r="I45" s="44">
        <v>26236</v>
      </c>
      <c r="J45" s="44">
        <v>34122</v>
      </c>
      <c r="K45" s="44">
        <v>42007</v>
      </c>
      <c r="L45" s="44">
        <v>34122</v>
      </c>
      <c r="M45" s="45">
        <v>7008</v>
      </c>
      <c r="N45" s="45">
        <v>30336</v>
      </c>
      <c r="O45" s="45">
        <v>46923</v>
      </c>
      <c r="P45" s="45">
        <v>34404</v>
      </c>
      <c r="Q45" s="45">
        <v>94788</v>
      </c>
      <c r="R45" s="45">
        <v>192586</v>
      </c>
      <c r="S45" s="25">
        <f t="shared" si="10"/>
        <v>34121.833333333336</v>
      </c>
      <c r="T45" s="26">
        <f t="shared" si="6"/>
        <v>2036.027347829862</v>
      </c>
      <c r="U45" s="25">
        <f t="shared" si="0"/>
        <v>67674.166666666672</v>
      </c>
      <c r="V45" s="26">
        <f t="shared" si="1"/>
        <v>27658.731858633324</v>
      </c>
    </row>
    <row r="46" spans="1:121">
      <c r="B46" s="28"/>
      <c r="C46" s="17" t="s">
        <v>75</v>
      </c>
      <c r="D46" s="67" t="s">
        <v>13</v>
      </c>
      <c r="E46" s="23">
        <v>235.0248</v>
      </c>
      <c r="F46" s="23" t="s">
        <v>76</v>
      </c>
      <c r="G46" s="44">
        <v>8095</v>
      </c>
      <c r="H46" s="44">
        <v>0</v>
      </c>
      <c r="I46" s="44">
        <v>3822</v>
      </c>
      <c r="J46" s="44">
        <v>6792</v>
      </c>
      <c r="K46" s="44">
        <v>8764</v>
      </c>
      <c r="L46" s="44">
        <v>1817</v>
      </c>
      <c r="M46" s="45">
        <v>58859</v>
      </c>
      <c r="N46" s="45">
        <v>89052</v>
      </c>
      <c r="O46" s="45">
        <v>31657</v>
      </c>
      <c r="P46" s="45">
        <v>75335</v>
      </c>
      <c r="Q46" s="45">
        <v>12508</v>
      </c>
      <c r="R46" s="45">
        <v>85741</v>
      </c>
      <c r="S46" s="25">
        <f t="shared" si="10"/>
        <v>4881.666666666667</v>
      </c>
      <c r="T46" s="26">
        <f t="shared" si="6"/>
        <v>1453.6521974362065</v>
      </c>
      <c r="U46" s="25">
        <f t="shared" si="0"/>
        <v>58858.666666666664</v>
      </c>
      <c r="V46" s="26">
        <f t="shared" si="1"/>
        <v>12641.310260851566</v>
      </c>
      <c r="X46" s="47" t="s">
        <v>324</v>
      </c>
      <c r="Y46" s="46" t="s">
        <v>322</v>
      </c>
    </row>
    <row r="47" spans="1:121">
      <c r="B47" s="28"/>
      <c r="C47" s="17" t="s">
        <v>77</v>
      </c>
      <c r="D47" s="67" t="s">
        <v>13</v>
      </c>
      <c r="E47" s="23">
        <v>189.05569</v>
      </c>
      <c r="F47" s="23" t="s">
        <v>78</v>
      </c>
      <c r="G47" s="44">
        <v>71104</v>
      </c>
      <c r="H47" s="44">
        <v>42489</v>
      </c>
      <c r="I47" s="44">
        <v>34338</v>
      </c>
      <c r="J47" s="44">
        <v>56922</v>
      </c>
      <c r="K47" s="44">
        <v>28144</v>
      </c>
      <c r="L47" s="44">
        <v>63604</v>
      </c>
      <c r="M47" s="45">
        <v>44184</v>
      </c>
      <c r="N47" s="45">
        <v>7094</v>
      </c>
      <c r="O47" s="45">
        <v>51612</v>
      </c>
      <c r="P47" s="45">
        <v>62324</v>
      </c>
      <c r="Q47" s="45">
        <v>42166</v>
      </c>
      <c r="R47" s="45">
        <v>123047</v>
      </c>
      <c r="S47" s="25">
        <f t="shared" si="10"/>
        <v>49433.5</v>
      </c>
      <c r="T47" s="26">
        <f t="shared" si="6"/>
        <v>6966.1904546172154</v>
      </c>
      <c r="U47" s="25">
        <f t="shared" si="0"/>
        <v>55071.166666666664</v>
      </c>
      <c r="V47" s="26">
        <f t="shared" si="1"/>
        <v>15569.377624933431</v>
      </c>
    </row>
    <row r="48" spans="1:121">
      <c r="B48" s="28"/>
      <c r="C48" s="17" t="s">
        <v>146</v>
      </c>
      <c r="D48" s="67" t="s">
        <v>65</v>
      </c>
      <c r="E48" s="23">
        <v>246.11250000000001</v>
      </c>
      <c r="F48" s="23" t="s">
        <v>147</v>
      </c>
      <c r="G48" s="44">
        <v>46407</v>
      </c>
      <c r="H48" s="44">
        <v>45402</v>
      </c>
      <c r="I48" s="44">
        <v>37008</v>
      </c>
      <c r="J48" s="44">
        <v>81999</v>
      </c>
      <c r="K48" s="44">
        <v>37106</v>
      </c>
      <c r="L48" s="44">
        <v>30522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25">
        <f t="shared" si="10"/>
        <v>46407.333333333336</v>
      </c>
      <c r="T48" s="26">
        <f t="shared" si="6"/>
        <v>7516.6116376404034</v>
      </c>
      <c r="U48" s="18">
        <v>0</v>
      </c>
      <c r="V48" s="26">
        <f>(_xlfn.STDEV.S(M48:R48)/(SQRT(6)))</f>
        <v>0</v>
      </c>
      <c r="X48" s="47" t="s">
        <v>343</v>
      </c>
      <c r="Y48" s="47" t="s">
        <v>343</v>
      </c>
      <c r="Z48" s="46" t="s">
        <v>336</v>
      </c>
    </row>
    <row r="49" spans="1:121">
      <c r="B49" s="28"/>
      <c r="C49" s="17" t="s">
        <v>148</v>
      </c>
      <c r="D49" s="67" t="s">
        <v>13</v>
      </c>
      <c r="E49" s="23">
        <v>237.05569</v>
      </c>
      <c r="F49" s="23" t="s">
        <v>149</v>
      </c>
      <c r="G49" s="44">
        <v>17774</v>
      </c>
      <c r="H49" s="44">
        <v>0</v>
      </c>
      <c r="I49" s="44">
        <v>29279</v>
      </c>
      <c r="J49" s="44">
        <v>46818</v>
      </c>
      <c r="K49" s="44">
        <v>63228</v>
      </c>
      <c r="L49" s="44">
        <v>11516</v>
      </c>
      <c r="M49" s="45">
        <v>52536</v>
      </c>
      <c r="N49" s="45">
        <v>66306</v>
      </c>
      <c r="O49" s="45">
        <v>56642</v>
      </c>
      <c r="P49" s="45">
        <v>69358</v>
      </c>
      <c r="Q49" s="45">
        <v>28468</v>
      </c>
      <c r="R49" s="45">
        <v>55251</v>
      </c>
      <c r="S49" s="25">
        <f>AVERAGE(G49:L49)</f>
        <v>28102.5</v>
      </c>
      <c r="T49" s="26">
        <f t="shared" si="6"/>
        <v>9586.4404994763318</v>
      </c>
      <c r="U49" s="25">
        <f t="shared" si="0"/>
        <v>54760.166666666664</v>
      </c>
      <c r="V49" s="26">
        <f t="shared" si="1"/>
        <v>5905.9579094146729</v>
      </c>
    </row>
    <row r="50" spans="1:121">
      <c r="B50" s="28"/>
      <c r="C50" s="17" t="s">
        <v>150</v>
      </c>
      <c r="D50" s="67" t="s">
        <v>13</v>
      </c>
      <c r="E50" s="23">
        <v>251.07140000000001</v>
      </c>
      <c r="F50" s="23" t="s">
        <v>151</v>
      </c>
      <c r="G50" s="44">
        <v>64483</v>
      </c>
      <c r="H50" s="44">
        <v>36429</v>
      </c>
      <c r="I50" s="44">
        <v>120282</v>
      </c>
      <c r="J50" s="44">
        <v>71178</v>
      </c>
      <c r="K50" s="44">
        <v>106492</v>
      </c>
      <c r="L50" s="44">
        <v>28205</v>
      </c>
      <c r="M50" s="45">
        <v>6181</v>
      </c>
      <c r="N50" s="45">
        <v>44759</v>
      </c>
      <c r="O50" s="45">
        <v>44501</v>
      </c>
      <c r="P50" s="45">
        <v>59882</v>
      </c>
      <c r="Q50" s="45">
        <v>38831</v>
      </c>
      <c r="R50" s="45">
        <v>38831</v>
      </c>
      <c r="S50" s="25">
        <f t="shared" si="10"/>
        <v>71178.166666666672</v>
      </c>
      <c r="T50" s="26">
        <f t="shared" si="6"/>
        <v>15008.08245228032</v>
      </c>
      <c r="U50" s="25">
        <f t="shared" si="0"/>
        <v>38830.833333333336</v>
      </c>
      <c r="V50" s="26">
        <f t="shared" si="1"/>
        <v>7249.0394417314228</v>
      </c>
    </row>
    <row r="51" spans="1:121">
      <c r="B51" s="28"/>
      <c r="C51" s="17" t="s">
        <v>152</v>
      </c>
      <c r="D51" s="67" t="s">
        <v>388</v>
      </c>
      <c r="E51" s="23">
        <v>161.02440000000001</v>
      </c>
      <c r="F51" s="23" t="s">
        <v>153</v>
      </c>
      <c r="G51" s="44">
        <v>6493</v>
      </c>
      <c r="H51" s="44">
        <v>82568</v>
      </c>
      <c r="I51" s="44">
        <v>56472</v>
      </c>
      <c r="J51" s="44">
        <v>106552</v>
      </c>
      <c r="K51" s="44">
        <v>45544</v>
      </c>
      <c r="L51" s="44">
        <v>41201</v>
      </c>
      <c r="M51" s="45">
        <v>301539</v>
      </c>
      <c r="N51" s="45">
        <v>325137</v>
      </c>
      <c r="O51" s="45">
        <v>294753</v>
      </c>
      <c r="P51" s="45">
        <v>130494</v>
      </c>
      <c r="Q51" s="45">
        <v>11758</v>
      </c>
      <c r="R51" s="45">
        <v>141220</v>
      </c>
      <c r="S51" s="25">
        <f t="shared" si="10"/>
        <v>56471.666666666664</v>
      </c>
      <c r="T51" s="26">
        <f t="shared" si="6"/>
        <v>14188.648844919815</v>
      </c>
      <c r="U51" s="25">
        <f t="shared" si="0"/>
        <v>200816.83333333334</v>
      </c>
      <c r="V51" s="26">
        <f t="shared" si="1"/>
        <v>51207.026861175138</v>
      </c>
    </row>
    <row r="52" spans="1:121">
      <c r="B52" s="28"/>
      <c r="C52" s="17" t="s">
        <v>154</v>
      </c>
      <c r="D52" s="67" t="s">
        <v>65</v>
      </c>
      <c r="E52" s="23">
        <v>423.25299000000001</v>
      </c>
      <c r="F52" s="23" t="s">
        <v>155</v>
      </c>
      <c r="G52" s="44">
        <v>10720</v>
      </c>
      <c r="H52" s="44">
        <v>20946</v>
      </c>
      <c r="I52" s="44">
        <v>22592</v>
      </c>
      <c r="J52" s="44">
        <v>12697</v>
      </c>
      <c r="K52" s="44">
        <v>4416</v>
      </c>
      <c r="L52" s="44">
        <v>12774</v>
      </c>
      <c r="M52" s="45">
        <v>20077</v>
      </c>
      <c r="N52" s="45">
        <v>14598</v>
      </c>
      <c r="O52" s="45">
        <v>14758</v>
      </c>
      <c r="P52" s="45">
        <v>18604</v>
      </c>
      <c r="Q52" s="45">
        <v>17610</v>
      </c>
      <c r="R52" s="45">
        <v>17129</v>
      </c>
      <c r="S52" s="25">
        <f t="shared" si="10"/>
        <v>14024.166666666666</v>
      </c>
      <c r="T52" s="26">
        <f t="shared" si="6"/>
        <v>2756.0733954506927</v>
      </c>
      <c r="U52" s="25">
        <f t="shared" si="0"/>
        <v>17129.333333333332</v>
      </c>
      <c r="V52" s="26">
        <f t="shared" si="1"/>
        <v>877.97667648089725</v>
      </c>
    </row>
    <row r="53" spans="1:121" ht="14.4">
      <c r="B53" s="28"/>
      <c r="C53" s="17" t="s">
        <v>208</v>
      </c>
      <c r="D53" s="67" t="s">
        <v>167</v>
      </c>
      <c r="E53" s="23">
        <v>393.07918999999998</v>
      </c>
      <c r="F53" s="23" t="s">
        <v>209</v>
      </c>
      <c r="G53" s="44">
        <v>5312</v>
      </c>
      <c r="H53" s="44">
        <v>3058</v>
      </c>
      <c r="I53" s="44">
        <v>2832</v>
      </c>
      <c r="J53" s="44">
        <v>0</v>
      </c>
      <c r="K53" s="44">
        <v>0</v>
      </c>
      <c r="L53" s="44">
        <v>0</v>
      </c>
      <c r="M53" s="45">
        <v>11834</v>
      </c>
      <c r="N53" s="45">
        <v>0</v>
      </c>
      <c r="O53" s="45">
        <v>10480</v>
      </c>
      <c r="P53" s="45">
        <v>0</v>
      </c>
      <c r="Q53" s="45">
        <v>0</v>
      </c>
      <c r="R53" s="45">
        <v>0</v>
      </c>
      <c r="S53" s="25">
        <f t="shared" si="10"/>
        <v>1867</v>
      </c>
      <c r="T53" s="26">
        <f t="shared" si="6"/>
        <v>906.9141451464227</v>
      </c>
      <c r="U53" s="25">
        <f t="shared" si="0"/>
        <v>3719</v>
      </c>
      <c r="V53" s="26">
        <f t="shared" si="1"/>
        <v>2358.5884903192987</v>
      </c>
      <c r="W53" s="40" t="s">
        <v>373</v>
      </c>
    </row>
    <row r="54" spans="1:121">
      <c r="B54" s="28"/>
      <c r="C54" s="17" t="s">
        <v>182</v>
      </c>
      <c r="D54" s="67" t="s">
        <v>183</v>
      </c>
      <c r="E54" s="23">
        <v>691.29852000000005</v>
      </c>
      <c r="F54" s="23" t="s">
        <v>184</v>
      </c>
      <c r="G54" s="44">
        <v>34777</v>
      </c>
      <c r="H54" s="44">
        <v>50324</v>
      </c>
      <c r="I54" s="44">
        <v>84518</v>
      </c>
      <c r="J54" s="44">
        <v>122525</v>
      </c>
      <c r="K54" s="44">
        <v>55674</v>
      </c>
      <c r="L54" s="44">
        <v>69564</v>
      </c>
      <c r="M54" s="45">
        <v>148116</v>
      </c>
      <c r="N54" s="45">
        <v>17935</v>
      </c>
      <c r="O54" s="45">
        <v>38877</v>
      </c>
      <c r="P54" s="45">
        <v>7907</v>
      </c>
      <c r="Q54" s="45">
        <v>49808</v>
      </c>
      <c r="R54" s="45">
        <v>94907</v>
      </c>
      <c r="S54" s="25">
        <f>AVERAGE(G54:L54)</f>
        <v>69563.666666666672</v>
      </c>
      <c r="T54" s="26">
        <f>(_xlfn.STDEV.S(G54:L54)/(SQRT(6)))</f>
        <v>12651.396109169576</v>
      </c>
      <c r="U54" s="25">
        <f>AVERAGE(M54:R54)</f>
        <v>59591.666666666664</v>
      </c>
      <c r="V54" s="26">
        <f>(_xlfn.STDEV.S(M54:R54)/(SQRT(6)))</f>
        <v>21614.13931923062</v>
      </c>
    </row>
    <row r="55" spans="1:121" s="54" customFormat="1" ht="14.4">
      <c r="B55" s="55" t="s">
        <v>353</v>
      </c>
      <c r="D55" s="56"/>
      <c r="E55" s="56"/>
      <c r="F55" s="56"/>
      <c r="G55" s="57">
        <f>SUM(G54,G40:G42, G44:G52)</f>
        <v>904699</v>
      </c>
      <c r="H55" s="57">
        <f t="shared" ref="H55:R55" si="13">SUM(H54,H40:H42, H44:H52)</f>
        <v>3081475</v>
      </c>
      <c r="I55" s="57">
        <f t="shared" si="13"/>
        <v>1636466</v>
      </c>
      <c r="J55" s="57">
        <f t="shared" si="13"/>
        <v>2396680</v>
      </c>
      <c r="K55" s="57">
        <f t="shared" si="13"/>
        <v>885065</v>
      </c>
      <c r="L55" s="57">
        <f t="shared" si="13"/>
        <v>705821</v>
      </c>
      <c r="M55" s="57">
        <f t="shared" si="13"/>
        <v>950468</v>
      </c>
      <c r="N55" s="57">
        <f t="shared" si="13"/>
        <v>1062909</v>
      </c>
      <c r="O55" s="57">
        <f t="shared" si="13"/>
        <v>953072</v>
      </c>
      <c r="P55" s="57">
        <f t="shared" si="13"/>
        <v>741268</v>
      </c>
      <c r="Q55" s="57">
        <f t="shared" si="13"/>
        <v>521735</v>
      </c>
      <c r="R55" s="57">
        <f t="shared" si="13"/>
        <v>983925</v>
      </c>
      <c r="S55" s="59">
        <f t="shared" si="10"/>
        <v>1601701</v>
      </c>
      <c r="T55" s="60">
        <f t="shared" si="6"/>
        <v>392636.8646999413</v>
      </c>
      <c r="U55" s="59">
        <f t="shared" si="0"/>
        <v>868896.16666666663</v>
      </c>
      <c r="V55" s="60">
        <f t="shared" si="1"/>
        <v>81939.40270607156</v>
      </c>
      <c r="W55" s="56"/>
      <c r="X55" s="56"/>
      <c r="Y55" s="56"/>
      <c r="Z55" s="56"/>
    </row>
    <row r="56" spans="1:121" s="49" customFormat="1">
      <c r="A56" s="49" t="s">
        <v>354</v>
      </c>
      <c r="B56" s="66"/>
      <c r="D56" s="50"/>
      <c r="E56" s="50"/>
      <c r="F56" s="50"/>
      <c r="G56" s="51">
        <v>904699</v>
      </c>
      <c r="H56" s="51">
        <v>3081475</v>
      </c>
      <c r="I56" s="51">
        <v>1636466</v>
      </c>
      <c r="J56" s="51">
        <v>2396680</v>
      </c>
      <c r="K56" s="51">
        <v>885065</v>
      </c>
      <c r="L56" s="51">
        <v>705821</v>
      </c>
      <c r="M56" s="51">
        <v>950468</v>
      </c>
      <c r="N56" s="51">
        <v>1062909</v>
      </c>
      <c r="O56" s="51">
        <v>953072</v>
      </c>
      <c r="P56" s="51">
        <v>741268</v>
      </c>
      <c r="Q56" s="51">
        <v>521735</v>
      </c>
      <c r="R56" s="51">
        <v>983925</v>
      </c>
      <c r="S56" s="52">
        <f t="shared" si="10"/>
        <v>1601701</v>
      </c>
      <c r="T56" s="53">
        <f t="shared" si="6"/>
        <v>392636.8646999413</v>
      </c>
      <c r="U56" s="52">
        <f t="shared" si="0"/>
        <v>868896.16666666663</v>
      </c>
      <c r="V56" s="53">
        <f t="shared" si="1"/>
        <v>81939.40270607156</v>
      </c>
      <c r="W56" s="50"/>
      <c r="X56" s="50"/>
      <c r="Y56" s="50"/>
      <c r="Z56" s="50"/>
    </row>
    <row r="57" spans="1:121">
      <c r="A57" s="39" t="s">
        <v>317</v>
      </c>
      <c r="B57" s="28" t="s">
        <v>299</v>
      </c>
      <c r="C57" s="17" t="s">
        <v>189</v>
      </c>
      <c r="D57" s="67" t="s">
        <v>392</v>
      </c>
      <c r="E57" s="23">
        <v>627.15668000000005</v>
      </c>
      <c r="F57" s="23" t="s">
        <v>190</v>
      </c>
      <c r="G57" s="44">
        <v>125292</v>
      </c>
      <c r="H57" s="44">
        <v>54594</v>
      </c>
      <c r="I57" s="44">
        <v>21536</v>
      </c>
      <c r="J57" s="44">
        <v>54594</v>
      </c>
      <c r="K57" s="44">
        <v>22229</v>
      </c>
      <c r="L57" s="44">
        <v>49320</v>
      </c>
      <c r="M57" s="45">
        <v>61022</v>
      </c>
      <c r="N57" s="45">
        <v>24645</v>
      </c>
      <c r="O57" s="45">
        <v>13408</v>
      </c>
      <c r="P57" s="45">
        <v>1926</v>
      </c>
      <c r="Q57" s="45">
        <v>37003</v>
      </c>
      <c r="R57" s="45">
        <v>9864</v>
      </c>
      <c r="S57" s="25">
        <f>AVERAGE(G57:L57)</f>
        <v>54594.166666666664</v>
      </c>
      <c r="T57" s="26">
        <f>(_xlfn.STDEV.S(G57:L57)/(SQRT(6)))</f>
        <v>15455.685975106737</v>
      </c>
      <c r="U57" s="25">
        <f>AVERAGE(M57:R57)</f>
        <v>24644.666666666668</v>
      </c>
      <c r="V57" s="26">
        <f>(_xlfn.STDEV.S(M57:R57)/(SQRT(6)))</f>
        <v>8825.9227720266063</v>
      </c>
    </row>
    <row r="58" spans="1:121" s="49" customFormat="1">
      <c r="A58" s="17"/>
      <c r="B58" s="17"/>
      <c r="C58" s="17" t="s">
        <v>187</v>
      </c>
      <c r="D58" s="67" t="s">
        <v>393</v>
      </c>
      <c r="E58" s="23">
        <v>579.13549999999998</v>
      </c>
      <c r="F58" s="23" t="s">
        <v>188</v>
      </c>
      <c r="G58" s="44">
        <v>20250</v>
      </c>
      <c r="H58" s="44">
        <v>36675</v>
      </c>
      <c r="I58" s="44">
        <v>33039</v>
      </c>
      <c r="J58" s="44">
        <v>20285</v>
      </c>
      <c r="K58" s="44">
        <v>29115</v>
      </c>
      <c r="L58" s="44">
        <v>6268</v>
      </c>
      <c r="M58" s="45">
        <v>15335</v>
      </c>
      <c r="N58" s="45">
        <v>23714</v>
      </c>
      <c r="O58" s="45">
        <v>7950</v>
      </c>
      <c r="P58" s="45">
        <v>40902</v>
      </c>
      <c r="Q58" s="45">
        <v>39219</v>
      </c>
      <c r="R58" s="45">
        <v>15162</v>
      </c>
      <c r="S58" s="25">
        <f>AVERAGE(G58:L58)</f>
        <v>24272</v>
      </c>
      <c r="T58" s="26">
        <f t="shared" si="6"/>
        <v>4510.602384013323</v>
      </c>
      <c r="U58" s="25">
        <f t="shared" si="0"/>
        <v>23713.666666666668</v>
      </c>
      <c r="V58" s="26">
        <f t="shared" si="1"/>
        <v>5560.8165147854979</v>
      </c>
      <c r="W58" s="46"/>
      <c r="X58" s="46"/>
      <c r="Y58" s="46"/>
      <c r="Z58" s="46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</row>
    <row r="59" spans="1:121">
      <c r="B59" s="28"/>
      <c r="C59" s="17" t="s">
        <v>191</v>
      </c>
      <c r="D59" s="67" t="s">
        <v>392</v>
      </c>
      <c r="E59" s="23">
        <v>481.09879000000001</v>
      </c>
      <c r="F59" s="23" t="s">
        <v>192</v>
      </c>
      <c r="G59" s="44">
        <v>226780</v>
      </c>
      <c r="H59" s="44">
        <v>21228</v>
      </c>
      <c r="I59" s="44">
        <v>54331</v>
      </c>
      <c r="J59" s="44">
        <v>43352</v>
      </c>
      <c r="K59" s="44">
        <v>425300</v>
      </c>
      <c r="L59" s="44">
        <v>154198</v>
      </c>
      <c r="M59" s="45">
        <v>125488</v>
      </c>
      <c r="N59" s="45">
        <v>228402</v>
      </c>
      <c r="O59" s="45">
        <v>310622</v>
      </c>
      <c r="P59" s="45">
        <v>441747</v>
      </c>
      <c r="Q59" s="45">
        <v>258387</v>
      </c>
      <c r="R59" s="45">
        <v>208557</v>
      </c>
      <c r="S59" s="25">
        <f t="shared" si="10"/>
        <v>154198.16666666666</v>
      </c>
      <c r="T59" s="26">
        <f t="shared" si="6"/>
        <v>62903.55459824545</v>
      </c>
      <c r="U59" s="25">
        <f t="shared" si="0"/>
        <v>262200.5</v>
      </c>
      <c r="V59" s="26">
        <f t="shared" si="1"/>
        <v>43705.987941203974</v>
      </c>
    </row>
    <row r="60" spans="1:121" s="17" customFormat="1">
      <c r="B60" s="28"/>
      <c r="C60" s="17" t="s">
        <v>380</v>
      </c>
      <c r="D60" s="69" t="s">
        <v>286</v>
      </c>
      <c r="E60" s="69">
        <v>655.18841999999995</v>
      </c>
      <c r="F60" s="69" t="s">
        <v>381</v>
      </c>
      <c r="G60" s="44">
        <v>0</v>
      </c>
      <c r="H60" s="44">
        <v>0</v>
      </c>
      <c r="I60" s="44">
        <v>0</v>
      </c>
      <c r="J60" s="44">
        <v>104401</v>
      </c>
      <c r="K60" s="44">
        <v>0</v>
      </c>
      <c r="L60" s="44">
        <v>0</v>
      </c>
      <c r="M60" s="45">
        <v>0</v>
      </c>
      <c r="N60" s="45">
        <v>0</v>
      </c>
      <c r="O60" s="45">
        <v>0</v>
      </c>
      <c r="P60" s="45">
        <v>39047</v>
      </c>
      <c r="Q60" s="45">
        <v>0</v>
      </c>
      <c r="R60" s="45">
        <v>0</v>
      </c>
      <c r="S60" s="25">
        <f>AVERAGE(G60:L60)</f>
        <v>17400.166666666668</v>
      </c>
      <c r="T60" s="26">
        <v>0</v>
      </c>
      <c r="U60" s="25">
        <f t="shared" si="0"/>
        <v>6507.833333333333</v>
      </c>
      <c r="V60" s="26">
        <v>0</v>
      </c>
      <c r="W60" s="69" t="s">
        <v>373</v>
      </c>
      <c r="X60" s="69"/>
      <c r="Y60" s="69"/>
      <c r="Z60" s="69"/>
    </row>
    <row r="61" spans="1:121">
      <c r="B61" s="28"/>
      <c r="C61" s="17" t="s">
        <v>79</v>
      </c>
      <c r="D61" s="67" t="s">
        <v>392</v>
      </c>
      <c r="E61" s="23">
        <v>643.15161000000001</v>
      </c>
      <c r="F61" s="23" t="s">
        <v>80</v>
      </c>
      <c r="G61" s="44">
        <v>19075</v>
      </c>
      <c r="H61" s="44">
        <v>30529</v>
      </c>
      <c r="I61" s="44">
        <v>5968</v>
      </c>
      <c r="J61" s="44">
        <v>2854</v>
      </c>
      <c r="K61" s="44">
        <v>39136</v>
      </c>
      <c r="L61" s="44">
        <v>16889</v>
      </c>
      <c r="M61" s="45">
        <v>73388</v>
      </c>
      <c r="N61" s="45">
        <v>73949</v>
      </c>
      <c r="O61" s="45">
        <v>62467</v>
      </c>
      <c r="P61" s="45">
        <v>67403</v>
      </c>
      <c r="Q61" s="45">
        <v>4551</v>
      </c>
      <c r="R61" s="45">
        <v>25793</v>
      </c>
      <c r="S61" s="25">
        <f t="shared" si="10"/>
        <v>19075.166666666668</v>
      </c>
      <c r="T61" s="26">
        <f t="shared" si="6"/>
        <v>5695.9948584753647</v>
      </c>
      <c r="U61" s="25">
        <f t="shared" si="0"/>
        <v>51258.5</v>
      </c>
      <c r="V61" s="26">
        <f t="shared" si="1"/>
        <v>11861.606354818334</v>
      </c>
    </row>
    <row r="62" spans="1:121">
      <c r="B62" s="28"/>
      <c r="C62" s="17" t="s">
        <v>253</v>
      </c>
      <c r="D62" s="67" t="s">
        <v>173</v>
      </c>
      <c r="E62" s="23">
        <v>289.07071000000002</v>
      </c>
      <c r="F62" s="23" t="s">
        <v>254</v>
      </c>
      <c r="G62" s="44">
        <v>93876</v>
      </c>
      <c r="H62" s="44">
        <v>128329</v>
      </c>
      <c r="I62" s="44">
        <v>117383</v>
      </c>
      <c r="J62" s="44">
        <v>168334</v>
      </c>
      <c r="K62" s="44">
        <v>5837</v>
      </c>
      <c r="L62" s="44">
        <v>102752</v>
      </c>
      <c r="M62" s="45">
        <v>67854</v>
      </c>
      <c r="N62" s="45">
        <v>197847</v>
      </c>
      <c r="O62" s="45">
        <v>194357</v>
      </c>
      <c r="P62" s="45">
        <v>175658</v>
      </c>
      <c r="Q62" s="45">
        <v>97908</v>
      </c>
      <c r="R62" s="45">
        <v>94082</v>
      </c>
      <c r="S62" s="25">
        <f t="shared" si="10"/>
        <v>102751.83333333333</v>
      </c>
      <c r="T62" s="26">
        <f t="shared" si="6"/>
        <v>22091.135790050375</v>
      </c>
      <c r="U62" s="25">
        <f t="shared" si="0"/>
        <v>137951</v>
      </c>
      <c r="V62" s="26">
        <f t="shared" si="1"/>
        <v>23546.058353788223</v>
      </c>
    </row>
    <row r="63" spans="1:121" s="54" customFormat="1" ht="14.4">
      <c r="B63" s="55" t="s">
        <v>355</v>
      </c>
      <c r="D63" s="56"/>
      <c r="E63" s="56"/>
      <c r="F63" s="56"/>
      <c r="G63" s="57">
        <f>SUM(G61:G62, G57:G59)</f>
        <v>485273</v>
      </c>
      <c r="H63" s="57">
        <f t="shared" ref="H63:R63" si="14">SUM(H61:H62, H57:H59)</f>
        <v>271355</v>
      </c>
      <c r="I63" s="57">
        <f t="shared" si="14"/>
        <v>232257</v>
      </c>
      <c r="J63" s="57">
        <f t="shared" si="14"/>
        <v>289419</v>
      </c>
      <c r="K63" s="57">
        <f t="shared" si="14"/>
        <v>521617</v>
      </c>
      <c r="L63" s="57">
        <f t="shared" si="14"/>
        <v>329427</v>
      </c>
      <c r="M63" s="57">
        <f t="shared" si="14"/>
        <v>343087</v>
      </c>
      <c r="N63" s="57">
        <f t="shared" si="14"/>
        <v>548557</v>
      </c>
      <c r="O63" s="57">
        <f t="shared" si="14"/>
        <v>588804</v>
      </c>
      <c r="P63" s="57">
        <f t="shared" si="14"/>
        <v>727636</v>
      </c>
      <c r="Q63" s="57">
        <f t="shared" si="14"/>
        <v>437068</v>
      </c>
      <c r="R63" s="57">
        <f t="shared" si="14"/>
        <v>353458</v>
      </c>
      <c r="S63" s="59">
        <f t="shared" si="10"/>
        <v>354891.33333333331</v>
      </c>
      <c r="T63" s="60">
        <f t="shared" si="6"/>
        <v>48904.459350633653</v>
      </c>
      <c r="U63" s="59">
        <f t="shared" si="0"/>
        <v>499768.33333333331</v>
      </c>
      <c r="V63" s="60">
        <f t="shared" si="1"/>
        <v>61133.308733546466</v>
      </c>
      <c r="W63" s="56"/>
      <c r="X63" s="56"/>
      <c r="Y63" s="56"/>
      <c r="Z63" s="56"/>
    </row>
    <row r="64" spans="1:121">
      <c r="A64" s="39" t="s">
        <v>317</v>
      </c>
      <c r="B64" s="28" t="s">
        <v>300</v>
      </c>
      <c r="C64" s="17" t="s">
        <v>216</v>
      </c>
      <c r="D64" s="67" t="s">
        <v>387</v>
      </c>
      <c r="E64" s="23">
        <v>837.26000999999997</v>
      </c>
      <c r="F64" s="23" t="s">
        <v>217</v>
      </c>
      <c r="G64" s="44">
        <v>2588</v>
      </c>
      <c r="H64" s="44">
        <v>10133</v>
      </c>
      <c r="I64" s="44">
        <v>4806</v>
      </c>
      <c r="J64" s="44">
        <v>2811</v>
      </c>
      <c r="K64" s="44">
        <v>3955</v>
      </c>
      <c r="L64" s="44">
        <v>4544</v>
      </c>
      <c r="M64" s="45">
        <v>37233</v>
      </c>
      <c r="N64" s="45">
        <v>58451</v>
      </c>
      <c r="O64" s="45">
        <v>77961</v>
      </c>
      <c r="P64" s="45">
        <v>93441</v>
      </c>
      <c r="Q64" s="45">
        <v>76242</v>
      </c>
      <c r="R64" s="45">
        <v>61529</v>
      </c>
      <c r="S64" s="25">
        <f>AVERAGE(G64:L64)</f>
        <v>4806.166666666667</v>
      </c>
      <c r="T64" s="26">
        <f>(_xlfn.STDEV.S(G64:L64)/(SQRT(6)))</f>
        <v>1126.4889825372363</v>
      </c>
      <c r="U64" s="25">
        <f>AVERAGE(M64:R64)</f>
        <v>67476.166666666672</v>
      </c>
      <c r="V64" s="26">
        <f>(_xlfn.STDEV.S(M64:R64)/(SQRT(6)))</f>
        <v>7942.3247831545568</v>
      </c>
      <c r="X64" s="47" t="s">
        <v>321</v>
      </c>
      <c r="Y64" s="46" t="s">
        <v>322</v>
      </c>
    </row>
    <row r="65" spans="1:121" s="54" customFormat="1">
      <c r="A65" s="17"/>
      <c r="B65" s="17"/>
      <c r="C65" s="17" t="s">
        <v>110</v>
      </c>
      <c r="D65" s="67" t="s">
        <v>13</v>
      </c>
      <c r="E65" s="23">
        <v>253.08700999999999</v>
      </c>
      <c r="F65" s="23" t="s">
        <v>111</v>
      </c>
      <c r="G65" s="44">
        <v>4182</v>
      </c>
      <c r="H65" s="44">
        <v>23124</v>
      </c>
      <c r="I65" s="44">
        <v>35872</v>
      </c>
      <c r="J65" s="44">
        <v>47275</v>
      </c>
      <c r="K65" s="44">
        <v>56197</v>
      </c>
      <c r="L65" s="44">
        <v>55333</v>
      </c>
      <c r="M65" s="45">
        <v>109070</v>
      </c>
      <c r="N65" s="45">
        <v>221688</v>
      </c>
      <c r="O65" s="45">
        <v>242879</v>
      </c>
      <c r="P65" s="45">
        <v>125511</v>
      </c>
      <c r="Q65" s="45">
        <v>162703</v>
      </c>
      <c r="R65" s="45">
        <v>159862</v>
      </c>
      <c r="S65" s="25">
        <f t="shared" si="10"/>
        <v>36997.166666666664</v>
      </c>
      <c r="T65" s="26">
        <f t="shared" si="6"/>
        <v>8328.7377171520475</v>
      </c>
      <c r="U65" s="25">
        <f t="shared" si="0"/>
        <v>170285.5</v>
      </c>
      <c r="V65" s="26">
        <f t="shared" si="1"/>
        <v>21471.120291762454</v>
      </c>
      <c r="W65" s="46"/>
      <c r="X65" s="47" t="s">
        <v>321</v>
      </c>
      <c r="Y65" s="46" t="s">
        <v>322</v>
      </c>
      <c r="Z65" s="46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</row>
    <row r="66" spans="1:121">
      <c r="B66" s="28"/>
      <c r="C66" s="17" t="s">
        <v>12</v>
      </c>
      <c r="D66" s="67" t="s">
        <v>13</v>
      </c>
      <c r="E66" s="23">
        <v>343.11871000000002</v>
      </c>
      <c r="F66" s="23" t="s">
        <v>14</v>
      </c>
      <c r="G66" s="44">
        <v>22432</v>
      </c>
      <c r="H66" s="44">
        <v>171404</v>
      </c>
      <c r="I66" s="44">
        <v>80510</v>
      </c>
      <c r="J66" s="44">
        <v>207607</v>
      </c>
      <c r="K66" s="44">
        <v>117654</v>
      </c>
      <c r="L66" s="44">
        <v>106315</v>
      </c>
      <c r="M66" s="45">
        <v>41653</v>
      </c>
      <c r="N66" s="45">
        <v>192126</v>
      </c>
      <c r="O66" s="45">
        <v>214484</v>
      </c>
      <c r="P66" s="45">
        <v>91525</v>
      </c>
      <c r="Q66" s="45">
        <v>202730</v>
      </c>
      <c r="R66" s="45">
        <v>131904</v>
      </c>
      <c r="S66" s="25">
        <f t="shared" si="10"/>
        <v>117653.66666666667</v>
      </c>
      <c r="T66" s="26">
        <f t="shared" si="6"/>
        <v>26805.524088225629</v>
      </c>
      <c r="U66" s="25">
        <f t="shared" si="0"/>
        <v>145737</v>
      </c>
      <c r="V66" s="26">
        <f t="shared" si="1"/>
        <v>28337.29184190567</v>
      </c>
    </row>
    <row r="67" spans="1:121">
      <c r="B67" s="28"/>
      <c r="C67" s="17" t="s">
        <v>15</v>
      </c>
      <c r="D67" s="67" t="s">
        <v>183</v>
      </c>
      <c r="E67" s="23">
        <v>751.25487999999996</v>
      </c>
      <c r="F67" s="23" t="s">
        <v>16</v>
      </c>
      <c r="G67" s="44">
        <v>37566</v>
      </c>
      <c r="H67" s="44">
        <v>9272</v>
      </c>
      <c r="I67" s="44">
        <v>0</v>
      </c>
      <c r="J67" s="44">
        <v>62719</v>
      </c>
      <c r="K67" s="44">
        <v>30975</v>
      </c>
      <c r="L67" s="44">
        <v>62618</v>
      </c>
      <c r="M67" s="45">
        <v>104619</v>
      </c>
      <c r="N67" s="45">
        <v>141177</v>
      </c>
      <c r="O67" s="45">
        <v>97406</v>
      </c>
      <c r="P67" s="45">
        <v>69520</v>
      </c>
      <c r="Q67" s="45">
        <v>70395</v>
      </c>
      <c r="R67" s="45">
        <v>101321</v>
      </c>
      <c r="S67" s="25">
        <f t="shared" si="10"/>
        <v>33858.333333333336</v>
      </c>
      <c r="T67" s="26">
        <f t="shared" si="6"/>
        <v>10697.338350158781</v>
      </c>
      <c r="U67" s="25">
        <f t="shared" si="0"/>
        <v>97406.333333333328</v>
      </c>
      <c r="V67" s="26">
        <f t="shared" si="1"/>
        <v>10786.531959397849</v>
      </c>
      <c r="X67" s="47" t="s">
        <v>324</v>
      </c>
      <c r="Y67" s="46" t="s">
        <v>344</v>
      </c>
    </row>
    <row r="68" spans="1:121">
      <c r="B68" s="28"/>
      <c r="C68" s="17" t="s">
        <v>55</v>
      </c>
      <c r="D68" s="67" t="s">
        <v>13</v>
      </c>
      <c r="E68" s="23">
        <v>419.14999</v>
      </c>
      <c r="F68" s="23" t="s">
        <v>56</v>
      </c>
      <c r="G68" s="44">
        <v>81019</v>
      </c>
      <c r="H68" s="44">
        <v>122581</v>
      </c>
      <c r="I68" s="44">
        <v>4861</v>
      </c>
      <c r="J68" s="44">
        <v>24686</v>
      </c>
      <c r="K68" s="44">
        <v>78245</v>
      </c>
      <c r="L68" s="44">
        <v>101476</v>
      </c>
      <c r="M68" s="45">
        <v>135540</v>
      </c>
      <c r="N68" s="45">
        <v>117930</v>
      </c>
      <c r="O68" s="45">
        <v>90787</v>
      </c>
      <c r="P68" s="45">
        <v>155672</v>
      </c>
      <c r="Q68" s="45">
        <v>2854</v>
      </c>
      <c r="R68" s="45">
        <v>124572</v>
      </c>
      <c r="S68" s="25">
        <f t="shared" si="10"/>
        <v>68811.333333333328</v>
      </c>
      <c r="T68" s="26">
        <f t="shared" si="6"/>
        <v>18468.774430854304</v>
      </c>
      <c r="U68" s="25">
        <f t="shared" si="0"/>
        <v>104559.16666666667</v>
      </c>
      <c r="V68" s="26">
        <f t="shared" si="1"/>
        <v>22124.827644400862</v>
      </c>
    </row>
    <row r="69" spans="1:121">
      <c r="B69" s="28"/>
      <c r="C69" s="17" t="s">
        <v>61</v>
      </c>
      <c r="D69" s="67" t="s">
        <v>13</v>
      </c>
      <c r="E69" s="23">
        <v>297.11318999999997</v>
      </c>
      <c r="F69" s="23" t="s">
        <v>62</v>
      </c>
      <c r="G69" s="44">
        <v>51659</v>
      </c>
      <c r="H69" s="44">
        <v>51659</v>
      </c>
      <c r="I69" s="44">
        <v>43184</v>
      </c>
      <c r="J69" s="44">
        <v>51659</v>
      </c>
      <c r="K69" s="44">
        <v>51659</v>
      </c>
      <c r="L69" s="44">
        <v>60133</v>
      </c>
      <c r="M69" s="45">
        <v>17313</v>
      </c>
      <c r="N69" s="45">
        <v>8336</v>
      </c>
      <c r="O69" s="45">
        <v>37807</v>
      </c>
      <c r="P69" s="45">
        <v>17313</v>
      </c>
      <c r="Q69" s="45">
        <v>16668</v>
      </c>
      <c r="R69" s="45">
        <v>6439</v>
      </c>
      <c r="S69" s="25">
        <f t="shared" si="10"/>
        <v>51658.833333333336</v>
      </c>
      <c r="T69" s="26">
        <f t="shared" si="6"/>
        <v>2188.1064937012957</v>
      </c>
      <c r="U69" s="25">
        <f t="shared" si="0"/>
        <v>17312.666666666668</v>
      </c>
      <c r="V69" s="26">
        <f t="shared" si="1"/>
        <v>4543.3118072368507</v>
      </c>
      <c r="X69" s="47" t="s">
        <v>321</v>
      </c>
      <c r="Y69" s="46" t="s">
        <v>323</v>
      </c>
    </row>
    <row r="70" spans="1:121">
      <c r="B70" s="28"/>
      <c r="C70" s="17" t="s">
        <v>63</v>
      </c>
      <c r="D70" s="67" t="s">
        <v>65</v>
      </c>
      <c r="E70" s="23">
        <v>328.15429999999998</v>
      </c>
      <c r="F70" s="23" t="s">
        <v>64</v>
      </c>
      <c r="G70" s="44">
        <v>2415491</v>
      </c>
      <c r="H70" s="44">
        <v>2324766</v>
      </c>
      <c r="I70" s="44">
        <v>2465354</v>
      </c>
      <c r="J70" s="44">
        <v>2169835</v>
      </c>
      <c r="K70" s="44">
        <v>1797237</v>
      </c>
      <c r="L70" s="44">
        <v>2017042</v>
      </c>
      <c r="M70" s="45">
        <v>3023614</v>
      </c>
      <c r="N70" s="45">
        <v>1010607</v>
      </c>
      <c r="O70" s="45">
        <v>1010607</v>
      </c>
      <c r="P70" s="45">
        <v>4449</v>
      </c>
      <c r="Q70" s="45">
        <v>1010607</v>
      </c>
      <c r="R70" s="45">
        <v>3759</v>
      </c>
      <c r="S70" s="25">
        <f t="shared" si="10"/>
        <v>2198287.5</v>
      </c>
      <c r="T70" s="26">
        <f t="shared" si="6"/>
        <v>104721.80071877743</v>
      </c>
      <c r="U70" s="25">
        <f t="shared" ref="U70:U133" si="15">AVERAGE(M70:R70)</f>
        <v>1010607.1666666666</v>
      </c>
      <c r="V70" s="26">
        <f t="shared" si="1"/>
        <v>450121.98339697637</v>
      </c>
    </row>
    <row r="71" spans="1:121" s="54" customFormat="1" ht="14.4">
      <c r="B71" s="55" t="s">
        <v>356</v>
      </c>
      <c r="D71" s="56"/>
      <c r="E71" s="56"/>
      <c r="F71" s="56"/>
      <c r="G71" s="57">
        <f>SUM(G64:G70)</f>
        <v>2614937</v>
      </c>
      <c r="H71" s="57">
        <f t="shared" ref="H71:R71" si="16">SUM(H64:H70)</f>
        <v>2712939</v>
      </c>
      <c r="I71" s="57">
        <f t="shared" si="16"/>
        <v>2634587</v>
      </c>
      <c r="J71" s="57">
        <f t="shared" si="16"/>
        <v>2566592</v>
      </c>
      <c r="K71" s="57">
        <f t="shared" si="16"/>
        <v>2135922</v>
      </c>
      <c r="L71" s="57">
        <f t="shared" si="16"/>
        <v>2407461</v>
      </c>
      <c r="M71" s="57">
        <f>SUM(M64:M70)</f>
        <v>3469042</v>
      </c>
      <c r="N71" s="57">
        <f t="shared" si="16"/>
        <v>1750315</v>
      </c>
      <c r="O71" s="57">
        <f t="shared" si="16"/>
        <v>1771931</v>
      </c>
      <c r="P71" s="57">
        <f t="shared" si="16"/>
        <v>557431</v>
      </c>
      <c r="Q71" s="57">
        <f t="shared" si="16"/>
        <v>1542199</v>
      </c>
      <c r="R71" s="57">
        <f t="shared" si="16"/>
        <v>589386</v>
      </c>
      <c r="S71" s="59">
        <f>AVERAGE(G71:L71)</f>
        <v>2512073</v>
      </c>
      <c r="T71" s="60">
        <f>(_xlfn.STDEV.S(G71:L71)/(SQRT(6)))</f>
        <v>85895.944676102154</v>
      </c>
      <c r="U71" s="59">
        <f>AVERAGE(M71:R71)</f>
        <v>1613384</v>
      </c>
      <c r="V71" s="60">
        <f t="shared" ref="V71:V137" si="17">(_xlfn.STDEV.S(M71:R71)/(SQRT(6)))</f>
        <v>434205.39722470823</v>
      </c>
      <c r="W71" s="56"/>
      <c r="X71" s="56"/>
      <c r="Y71" s="56"/>
      <c r="Z71" s="56"/>
    </row>
    <row r="72" spans="1:121" s="54" customFormat="1">
      <c r="A72" s="39" t="s">
        <v>317</v>
      </c>
      <c r="B72" s="28" t="s">
        <v>301</v>
      </c>
      <c r="C72" s="17" t="s">
        <v>21</v>
      </c>
      <c r="D72" s="67" t="s">
        <v>13</v>
      </c>
      <c r="E72" s="23">
        <v>239.07140000000001</v>
      </c>
      <c r="F72" s="23" t="s">
        <v>22</v>
      </c>
      <c r="G72" s="44">
        <v>1905</v>
      </c>
      <c r="H72" s="44">
        <v>35246</v>
      </c>
      <c r="I72" s="44">
        <v>2429</v>
      </c>
      <c r="J72" s="44">
        <v>7218</v>
      </c>
      <c r="K72" s="44">
        <v>11700</v>
      </c>
      <c r="L72" s="44">
        <v>11700</v>
      </c>
      <c r="M72" s="45">
        <v>59673</v>
      </c>
      <c r="N72" s="45">
        <v>57393</v>
      </c>
      <c r="O72" s="45">
        <v>95836</v>
      </c>
      <c r="P72" s="45">
        <v>119315</v>
      </c>
      <c r="Q72" s="45">
        <v>17873</v>
      </c>
      <c r="R72" s="45">
        <v>7946</v>
      </c>
      <c r="S72" s="25">
        <f t="shared" si="10"/>
        <v>11699.666666666666</v>
      </c>
      <c r="T72" s="26">
        <f t="shared" si="6"/>
        <v>5021.2744243313819</v>
      </c>
      <c r="U72" s="25">
        <f t="shared" si="15"/>
        <v>59672.666666666664</v>
      </c>
      <c r="V72" s="26">
        <f t="shared" si="17"/>
        <v>17600.238314043112</v>
      </c>
      <c r="W72" s="46"/>
      <c r="X72" s="46"/>
      <c r="Y72" s="46"/>
      <c r="Z72" s="46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</row>
    <row r="73" spans="1:121">
      <c r="B73" s="28"/>
      <c r="C73" s="17" t="s">
        <v>19</v>
      </c>
      <c r="D73" s="67" t="s">
        <v>183</v>
      </c>
      <c r="E73" s="23">
        <v>603.22357</v>
      </c>
      <c r="F73" s="23" t="s">
        <v>20</v>
      </c>
      <c r="G73" s="44">
        <v>204036</v>
      </c>
      <c r="H73" s="44">
        <v>312911</v>
      </c>
      <c r="I73" s="44">
        <v>213328</v>
      </c>
      <c r="J73" s="44">
        <v>204055</v>
      </c>
      <c r="K73" s="44">
        <v>259041</v>
      </c>
      <c r="L73" s="44">
        <v>172040</v>
      </c>
      <c r="M73" s="45">
        <v>76442</v>
      </c>
      <c r="N73" s="45">
        <v>21005</v>
      </c>
      <c r="O73" s="45">
        <v>62999</v>
      </c>
      <c r="P73" s="45">
        <v>90481</v>
      </c>
      <c r="Q73" s="45">
        <v>120120</v>
      </c>
      <c r="R73" s="45">
        <v>87606</v>
      </c>
      <c r="S73" s="25">
        <f t="shared" si="10"/>
        <v>227568.5</v>
      </c>
      <c r="T73" s="26">
        <f t="shared" ref="T73:T139" si="18">(_xlfn.STDEV.S(G73:L73)/(SQRT(6)))</f>
        <v>20548.098008899349</v>
      </c>
      <c r="U73" s="25">
        <f t="shared" si="15"/>
        <v>76442.166666666672</v>
      </c>
      <c r="V73" s="26">
        <f t="shared" si="17"/>
        <v>13519.703299053739</v>
      </c>
      <c r="X73" s="47" t="s">
        <v>321</v>
      </c>
      <c r="Y73" s="46" t="s">
        <v>323</v>
      </c>
    </row>
    <row r="74" spans="1:121">
      <c r="B74" s="28"/>
      <c r="C74" s="17" t="s">
        <v>17</v>
      </c>
      <c r="D74" s="67" t="s">
        <v>13</v>
      </c>
      <c r="E74" s="23">
        <v>271.0976</v>
      </c>
      <c r="F74" s="23" t="s">
        <v>18</v>
      </c>
      <c r="G74" s="44">
        <v>48820</v>
      </c>
      <c r="H74" s="44">
        <v>7546</v>
      </c>
      <c r="I74" s="44">
        <v>35136</v>
      </c>
      <c r="J74" s="44">
        <v>30186</v>
      </c>
      <c r="K74" s="44">
        <v>49636</v>
      </c>
      <c r="L74" s="44">
        <v>39494</v>
      </c>
      <c r="M74" s="45">
        <v>33051</v>
      </c>
      <c r="N74" s="45">
        <v>27354</v>
      </c>
      <c r="O74" s="45">
        <v>38747</v>
      </c>
      <c r="P74" s="45">
        <v>33051</v>
      </c>
      <c r="Q74" s="45">
        <v>33051</v>
      </c>
      <c r="R74" s="45">
        <v>33051</v>
      </c>
      <c r="S74" s="25">
        <f t="shared" si="10"/>
        <v>35136.333333333336</v>
      </c>
      <c r="T74" s="26">
        <f t="shared" si="18"/>
        <v>6330.3623364789401</v>
      </c>
      <c r="U74" s="25">
        <f t="shared" si="15"/>
        <v>33050.833333333336</v>
      </c>
      <c r="V74" s="26">
        <f t="shared" si="17"/>
        <v>1470.8299792218602</v>
      </c>
    </row>
    <row r="75" spans="1:121" s="17" customFormat="1" ht="14.4">
      <c r="B75" s="28"/>
      <c r="C75" s="17" t="s">
        <v>255</v>
      </c>
      <c r="D75" s="69" t="s">
        <v>1</v>
      </c>
      <c r="E75" s="69">
        <v>419.13369999999998</v>
      </c>
      <c r="F75" s="69" t="s">
        <v>256</v>
      </c>
      <c r="G75" s="44">
        <v>0</v>
      </c>
      <c r="H75" s="44">
        <v>3141</v>
      </c>
      <c r="I75" s="44">
        <v>0</v>
      </c>
      <c r="J75" s="44">
        <v>3828</v>
      </c>
      <c r="K75" s="44">
        <v>0</v>
      </c>
      <c r="L75" s="44">
        <v>0</v>
      </c>
      <c r="M75" s="45">
        <v>0</v>
      </c>
      <c r="N75" s="45">
        <v>0</v>
      </c>
      <c r="O75" s="45">
        <v>0</v>
      </c>
      <c r="P75" s="45">
        <v>0</v>
      </c>
      <c r="Q75" s="45">
        <v>0</v>
      </c>
      <c r="R75" s="45">
        <v>0</v>
      </c>
      <c r="S75" s="25">
        <f>AVERAGE(G75:L75)</f>
        <v>1161.5</v>
      </c>
      <c r="T75" s="26">
        <f>(_xlfn.STDEV.S(G75:L75)/(SQRT(6)))</f>
        <v>739.93178739664916</v>
      </c>
      <c r="U75" s="18">
        <f>AVERAGE(M75:R75)</f>
        <v>0</v>
      </c>
      <c r="V75" s="26">
        <f>(_xlfn.STDEV.S(M75:R75)/(SQRT(6)))</f>
        <v>0</v>
      </c>
      <c r="W75" s="74" t="s">
        <v>373</v>
      </c>
      <c r="X75" s="69"/>
      <c r="Y75" s="69"/>
      <c r="Z75" s="69"/>
    </row>
    <row r="76" spans="1:121" s="17" customFormat="1">
      <c r="B76" s="28"/>
      <c r="C76" s="17" t="s">
        <v>138</v>
      </c>
      <c r="D76" s="69" t="s">
        <v>386</v>
      </c>
      <c r="E76" s="69">
        <v>513.11688000000004</v>
      </c>
      <c r="F76" s="69" t="s">
        <v>139</v>
      </c>
      <c r="G76" s="44">
        <v>5158</v>
      </c>
      <c r="H76" s="44">
        <v>0</v>
      </c>
      <c r="I76" s="44">
        <v>46028</v>
      </c>
      <c r="J76" s="44">
        <v>41604</v>
      </c>
      <c r="K76" s="44">
        <v>0</v>
      </c>
      <c r="L76" s="44">
        <v>0</v>
      </c>
      <c r="M76" s="45">
        <v>32647</v>
      </c>
      <c r="N76" s="45">
        <v>98665</v>
      </c>
      <c r="O76" s="45">
        <v>113663</v>
      </c>
      <c r="P76" s="45">
        <v>55686</v>
      </c>
      <c r="Q76" s="45">
        <v>65435</v>
      </c>
      <c r="R76" s="45">
        <v>26513</v>
      </c>
      <c r="S76" s="25">
        <f>AVERAGE(G76:L76)</f>
        <v>15465</v>
      </c>
      <c r="T76" s="26">
        <f>(_xlfn.STDEV.S(G76:L76)/(SQRT(6)))</f>
        <v>9020.4900347301918</v>
      </c>
      <c r="U76" s="25">
        <f>AVERAGE(M76:R76)</f>
        <v>65434.833333333336</v>
      </c>
      <c r="V76" s="26">
        <f>(_xlfn.STDEV.S(M76:R76)/(SQRT(6)))</f>
        <v>14277.24403007963</v>
      </c>
      <c r="W76" s="69"/>
      <c r="X76" s="69" t="s">
        <v>325</v>
      </c>
      <c r="Y76" s="69" t="s">
        <v>322</v>
      </c>
      <c r="Z76" s="69"/>
    </row>
    <row r="77" spans="1:121" s="54" customFormat="1" ht="14.4">
      <c r="B77" s="55" t="s">
        <v>357</v>
      </c>
      <c r="D77" s="56"/>
      <c r="E77" s="56"/>
      <c r="F77" s="56"/>
      <c r="G77" s="57">
        <f>SUM(G72:G74, G76)</f>
        <v>259919</v>
      </c>
      <c r="H77" s="57">
        <f>SUM(H72:H74, H76)</f>
        <v>355703</v>
      </c>
      <c r="I77" s="57">
        <f t="shared" ref="I77:R77" si="19">SUM(I72:I74, I76)</f>
        <v>296921</v>
      </c>
      <c r="J77" s="57">
        <f t="shared" si="19"/>
        <v>283063</v>
      </c>
      <c r="K77" s="57">
        <f t="shared" si="19"/>
        <v>320377</v>
      </c>
      <c r="L77" s="57">
        <f t="shared" si="19"/>
        <v>223234</v>
      </c>
      <c r="M77" s="57">
        <f>SUM(M72:M74, M76)</f>
        <v>201813</v>
      </c>
      <c r="N77" s="57">
        <f t="shared" si="19"/>
        <v>204417</v>
      </c>
      <c r="O77" s="57">
        <f t="shared" si="19"/>
        <v>311245</v>
      </c>
      <c r="P77" s="57">
        <f t="shared" si="19"/>
        <v>298533</v>
      </c>
      <c r="Q77" s="57">
        <f t="shared" si="19"/>
        <v>236479</v>
      </c>
      <c r="R77" s="57">
        <f t="shared" si="19"/>
        <v>155116</v>
      </c>
      <c r="S77" s="59">
        <f t="shared" si="10"/>
        <v>289869.5</v>
      </c>
      <c r="T77" s="60">
        <f t="shared" si="18"/>
        <v>18883.971760463955</v>
      </c>
      <c r="U77" s="59">
        <f t="shared" si="15"/>
        <v>234600.5</v>
      </c>
      <c r="V77" s="60">
        <f t="shared" si="17"/>
        <v>24677.332559456259</v>
      </c>
      <c r="W77" s="56"/>
      <c r="X77" s="56"/>
      <c r="Y77" s="56"/>
      <c r="Z77" s="56"/>
    </row>
    <row r="78" spans="1:121">
      <c r="A78" s="39" t="s">
        <v>317</v>
      </c>
      <c r="B78" s="28" t="s">
        <v>302</v>
      </c>
      <c r="C78" s="17" t="s">
        <v>247</v>
      </c>
      <c r="D78" s="67" t="s">
        <v>1</v>
      </c>
      <c r="E78" s="23">
        <v>255.0652</v>
      </c>
      <c r="F78" s="23" t="s">
        <v>248</v>
      </c>
      <c r="G78" s="44">
        <v>79274</v>
      </c>
      <c r="H78" s="44">
        <v>153565</v>
      </c>
      <c r="I78" s="44">
        <v>109997</v>
      </c>
      <c r="J78" s="44">
        <v>119564</v>
      </c>
      <c r="K78" s="44">
        <v>34852</v>
      </c>
      <c r="L78" s="44">
        <v>72206</v>
      </c>
      <c r="M78" s="45">
        <v>23476</v>
      </c>
      <c r="N78" s="45">
        <v>16515</v>
      </c>
      <c r="O78" s="45">
        <v>28049</v>
      </c>
      <c r="P78" s="45">
        <v>63607</v>
      </c>
      <c r="Q78" s="45">
        <v>74344</v>
      </c>
      <c r="R78" s="45">
        <v>65614</v>
      </c>
      <c r="S78" s="25">
        <f>AVERAGE(G78:L78)</f>
        <v>94909.666666666672</v>
      </c>
      <c r="T78" s="26">
        <f>(_xlfn.STDEV.S(G78:L78)/(SQRT(6)))</f>
        <v>16973.27878886235</v>
      </c>
      <c r="U78" s="25">
        <f>AVERAGE(M78:R78)</f>
        <v>45267.5</v>
      </c>
      <c r="V78" s="26">
        <f>(_xlfn.STDEV.S(M78:R78)/(SQRT(6)))</f>
        <v>10317.965958301407</v>
      </c>
    </row>
    <row r="79" spans="1:121">
      <c r="B79" s="28"/>
      <c r="C79" s="17" t="s">
        <v>230</v>
      </c>
      <c r="D79" s="67" t="s">
        <v>386</v>
      </c>
      <c r="E79" s="23">
        <v>453.09579000000002</v>
      </c>
      <c r="F79" s="23" t="s">
        <v>217</v>
      </c>
      <c r="G79" s="44">
        <v>7103</v>
      </c>
      <c r="H79" s="44">
        <v>58051</v>
      </c>
      <c r="I79" s="44">
        <v>58051</v>
      </c>
      <c r="J79" s="44">
        <v>75421</v>
      </c>
      <c r="K79" s="44">
        <v>58051</v>
      </c>
      <c r="L79" s="44">
        <v>91628</v>
      </c>
      <c r="M79" s="45">
        <v>60074</v>
      </c>
      <c r="N79" s="45">
        <v>42789</v>
      </c>
      <c r="O79" s="45">
        <v>45603</v>
      </c>
      <c r="P79" s="45">
        <v>89190</v>
      </c>
      <c r="Q79" s="45">
        <v>62712</v>
      </c>
      <c r="R79" s="45">
        <v>60074</v>
      </c>
      <c r="S79" s="25">
        <f>AVERAGE(G79:L79)</f>
        <v>58050.833333333336</v>
      </c>
      <c r="T79" s="26">
        <f>(_xlfn.STDEV.S(G79:L79)/(SQRT(6)))</f>
        <v>11582.78972273567</v>
      </c>
      <c r="U79" s="25">
        <f>AVERAGE(M79:R79)</f>
        <v>60073.666666666664</v>
      </c>
      <c r="V79" s="26">
        <f>(_xlfn.STDEV.S(M79:R79)/(SQRT(6)))</f>
        <v>6740.1324550123709</v>
      </c>
    </row>
    <row r="80" spans="1:121" s="54" customFormat="1">
      <c r="A80" s="17"/>
      <c r="B80" s="17"/>
      <c r="C80" s="17" t="s">
        <v>49</v>
      </c>
      <c r="D80" s="67" t="s">
        <v>13</v>
      </c>
      <c r="E80" s="23">
        <v>303.05099000000001</v>
      </c>
      <c r="F80" s="23" t="s">
        <v>50</v>
      </c>
      <c r="G80" s="44">
        <v>93003</v>
      </c>
      <c r="H80" s="44">
        <v>15488</v>
      </c>
      <c r="I80" s="44">
        <v>337751</v>
      </c>
      <c r="J80" s="44">
        <v>29989</v>
      </c>
      <c r="K80" s="44">
        <v>102820</v>
      </c>
      <c r="L80" s="44">
        <v>37871</v>
      </c>
      <c r="M80" s="45">
        <v>349840</v>
      </c>
      <c r="N80" s="45">
        <v>439202</v>
      </c>
      <c r="O80" s="45">
        <v>485140</v>
      </c>
      <c r="P80" s="45">
        <v>356514</v>
      </c>
      <c r="Q80" s="45">
        <v>260616</v>
      </c>
      <c r="R80" s="45">
        <v>616308</v>
      </c>
      <c r="S80" s="25">
        <f t="shared" si="10"/>
        <v>102820.33333333333</v>
      </c>
      <c r="T80" s="26">
        <f t="shared" si="18"/>
        <v>49138.767327957175</v>
      </c>
      <c r="U80" s="25">
        <f t="shared" si="15"/>
        <v>417936.66666666669</v>
      </c>
      <c r="V80" s="26">
        <f t="shared" si="17"/>
        <v>50819.740407750149</v>
      </c>
      <c r="W80" s="46"/>
      <c r="X80" s="47" t="s">
        <v>324</v>
      </c>
      <c r="Y80" s="46" t="s">
        <v>322</v>
      </c>
      <c r="Z80" s="46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</row>
    <row r="81" spans="1:121" ht="14.4">
      <c r="B81" s="28"/>
      <c r="C81" s="17" t="s">
        <v>69</v>
      </c>
      <c r="D81" s="67" t="s">
        <v>65</v>
      </c>
      <c r="E81" s="23">
        <v>301.10709000000003</v>
      </c>
      <c r="F81" s="23" t="s">
        <v>70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5">
        <v>0</v>
      </c>
      <c r="N81" s="45">
        <v>37477</v>
      </c>
      <c r="O81" s="45">
        <v>19960</v>
      </c>
      <c r="P81" s="45">
        <v>0</v>
      </c>
      <c r="Q81" s="45">
        <v>26979</v>
      </c>
      <c r="R81" s="45">
        <v>0</v>
      </c>
      <c r="S81" s="18">
        <f t="shared" si="10"/>
        <v>0</v>
      </c>
      <c r="T81" s="26">
        <f t="shared" si="18"/>
        <v>0</v>
      </c>
      <c r="U81" s="25">
        <f t="shared" si="15"/>
        <v>14069.333333333334</v>
      </c>
      <c r="V81" s="26">
        <f t="shared" si="17"/>
        <v>6691.080449208318</v>
      </c>
      <c r="W81" s="40" t="s">
        <v>373</v>
      </c>
    </row>
    <row r="82" spans="1:121">
      <c r="B82" s="28"/>
      <c r="C82" s="17" t="s">
        <v>158</v>
      </c>
      <c r="D82" s="67" t="s">
        <v>183</v>
      </c>
      <c r="E82" s="23">
        <v>603.15081999999995</v>
      </c>
      <c r="F82" s="23" t="s">
        <v>159</v>
      </c>
      <c r="G82" s="44">
        <v>17421</v>
      </c>
      <c r="H82" s="44">
        <v>21397</v>
      </c>
      <c r="I82" s="44">
        <v>6537</v>
      </c>
      <c r="J82" s="44">
        <v>7744</v>
      </c>
      <c r="K82" s="44">
        <v>19820</v>
      </c>
      <c r="L82" s="44">
        <v>64531</v>
      </c>
      <c r="M82" s="45">
        <v>0</v>
      </c>
      <c r="N82" s="45">
        <v>0</v>
      </c>
      <c r="O82" s="45">
        <v>15458</v>
      </c>
      <c r="P82" s="45">
        <v>0</v>
      </c>
      <c r="Q82" s="45">
        <v>28014</v>
      </c>
      <c r="R82" s="45">
        <v>0</v>
      </c>
      <c r="S82" s="25">
        <f t="shared" si="10"/>
        <v>22908.333333333332</v>
      </c>
      <c r="T82" s="26">
        <f t="shared" si="18"/>
        <v>8703.1731748317598</v>
      </c>
      <c r="U82" s="25">
        <f t="shared" si="15"/>
        <v>7245.333333333333</v>
      </c>
      <c r="V82" s="26">
        <f t="shared" si="17"/>
        <v>4860.6063727801602</v>
      </c>
    </row>
    <row r="83" spans="1:121" ht="14.4">
      <c r="B83" s="28"/>
      <c r="C83" s="17" t="s">
        <v>199</v>
      </c>
      <c r="D83" s="67" t="s">
        <v>65</v>
      </c>
      <c r="E83" s="23">
        <v>597.18140000000005</v>
      </c>
      <c r="F83" s="23" t="s">
        <v>200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5">
        <v>23957</v>
      </c>
      <c r="N83" s="45">
        <v>0</v>
      </c>
      <c r="O83" s="45">
        <v>0</v>
      </c>
      <c r="P83" s="45">
        <v>0</v>
      </c>
      <c r="Q83" s="45">
        <v>29915</v>
      </c>
      <c r="R83" s="45">
        <v>30721</v>
      </c>
      <c r="S83" s="18">
        <f t="shared" si="10"/>
        <v>0</v>
      </c>
      <c r="T83" s="26">
        <f t="shared" si="18"/>
        <v>0</v>
      </c>
      <c r="U83" s="25">
        <f t="shared" si="15"/>
        <v>14098.833333333334</v>
      </c>
      <c r="V83" s="26">
        <f t="shared" si="17"/>
        <v>6376.9436431395388</v>
      </c>
      <c r="W83" s="40" t="s">
        <v>373</v>
      </c>
    </row>
    <row r="84" spans="1:121">
      <c r="B84" s="28"/>
      <c r="C84" s="17" t="s">
        <v>201</v>
      </c>
      <c r="D84" s="67" t="s">
        <v>386</v>
      </c>
      <c r="E84" s="23">
        <v>485.0856</v>
      </c>
      <c r="F84" s="23" t="s">
        <v>202</v>
      </c>
      <c r="G84" s="44">
        <v>17315385</v>
      </c>
      <c r="H84" s="44">
        <v>3192359</v>
      </c>
      <c r="I84" s="44">
        <v>2278423</v>
      </c>
      <c r="J84" s="44">
        <v>1451068</v>
      </c>
      <c r="K84" s="44">
        <v>1315611</v>
      </c>
      <c r="L84" s="44">
        <v>2452135</v>
      </c>
      <c r="M84" s="45">
        <v>114478</v>
      </c>
      <c r="N84" s="45">
        <v>4209751</v>
      </c>
      <c r="O84" s="45">
        <v>833852</v>
      </c>
      <c r="P84" s="45">
        <v>111298</v>
      </c>
      <c r="Q84" s="45">
        <v>6204192</v>
      </c>
      <c r="R84" s="45">
        <v>1921078</v>
      </c>
      <c r="S84" s="25">
        <f t="shared" si="10"/>
        <v>4667496.833333333</v>
      </c>
      <c r="T84" s="26">
        <f t="shared" si="18"/>
        <v>2545199.1514558336</v>
      </c>
      <c r="U84" s="25">
        <f t="shared" si="15"/>
        <v>2232441.5</v>
      </c>
      <c r="V84" s="26">
        <f t="shared" si="17"/>
        <v>1011971.2421244573</v>
      </c>
    </row>
    <row r="85" spans="1:121">
      <c r="B85" s="28"/>
      <c r="C85" s="17" t="s">
        <v>203</v>
      </c>
      <c r="D85" s="67" t="s">
        <v>13</v>
      </c>
      <c r="E85" s="23">
        <v>401.12421000000001</v>
      </c>
      <c r="F85" s="23" t="s">
        <v>34</v>
      </c>
      <c r="G85" s="44">
        <v>1785</v>
      </c>
      <c r="H85" s="44">
        <v>75710</v>
      </c>
      <c r="I85" s="44">
        <v>82402</v>
      </c>
      <c r="J85" s="44">
        <v>137171</v>
      </c>
      <c r="K85" s="44">
        <v>75710</v>
      </c>
      <c r="L85" s="44">
        <v>81480</v>
      </c>
      <c r="M85" s="45">
        <v>21916</v>
      </c>
      <c r="N85" s="45">
        <v>36022</v>
      </c>
      <c r="O85" s="45">
        <v>27054</v>
      </c>
      <c r="P85" s="45">
        <v>27054</v>
      </c>
      <c r="Q85" s="45">
        <v>23223</v>
      </c>
      <c r="R85" s="45">
        <v>27054</v>
      </c>
      <c r="S85" s="25">
        <f t="shared" si="10"/>
        <v>75709.666666666672</v>
      </c>
      <c r="T85" s="26">
        <f t="shared" si="18"/>
        <v>17626.150940513868</v>
      </c>
      <c r="U85" s="25">
        <f t="shared" si="15"/>
        <v>27053.833333333332</v>
      </c>
      <c r="V85" s="26">
        <f t="shared" si="17"/>
        <v>2012.4663875729952</v>
      </c>
    </row>
    <row r="86" spans="1:121">
      <c r="B86" s="28"/>
      <c r="C86" s="17" t="s">
        <v>204</v>
      </c>
      <c r="D86" s="67" t="s">
        <v>167</v>
      </c>
      <c r="E86" s="23">
        <v>345.12099999999998</v>
      </c>
      <c r="F86" s="23" t="s">
        <v>205</v>
      </c>
      <c r="G86" s="44">
        <v>2732856</v>
      </c>
      <c r="H86" s="44">
        <v>2640033</v>
      </c>
      <c r="I86" s="44">
        <v>2641254</v>
      </c>
      <c r="J86" s="44">
        <v>2653127</v>
      </c>
      <c r="K86" s="44">
        <v>2233459</v>
      </c>
      <c r="L86" s="44">
        <v>2297657</v>
      </c>
      <c r="M86" s="45">
        <v>3501524</v>
      </c>
      <c r="N86" s="45">
        <v>2665296</v>
      </c>
      <c r="O86" s="45">
        <v>2832813</v>
      </c>
      <c r="P86" s="45">
        <v>2995986</v>
      </c>
      <c r="Q86" s="45">
        <v>3029941</v>
      </c>
      <c r="R86" s="45">
        <v>2851677</v>
      </c>
      <c r="S86" s="25">
        <f t="shared" si="10"/>
        <v>2533064.3333333335</v>
      </c>
      <c r="T86" s="26">
        <f t="shared" si="18"/>
        <v>86150.840964619216</v>
      </c>
      <c r="U86" s="25">
        <f t="shared" si="15"/>
        <v>2979539.5</v>
      </c>
      <c r="V86" s="26">
        <f t="shared" si="17"/>
        <v>117175.80506877975</v>
      </c>
      <c r="X86" s="47" t="s">
        <v>325</v>
      </c>
      <c r="Y86" s="46" t="s">
        <v>322</v>
      </c>
    </row>
    <row r="87" spans="1:121">
      <c r="B87" s="28"/>
      <c r="C87" s="17" t="s">
        <v>212</v>
      </c>
      <c r="D87" s="67" t="s">
        <v>13</v>
      </c>
      <c r="E87" s="23">
        <v>433.11401000000001</v>
      </c>
      <c r="F87" s="23" t="s">
        <v>213</v>
      </c>
      <c r="G87" s="44">
        <v>85153</v>
      </c>
      <c r="H87" s="44">
        <v>136000</v>
      </c>
      <c r="I87" s="44">
        <v>270382</v>
      </c>
      <c r="J87" s="44">
        <v>404951</v>
      </c>
      <c r="K87" s="44">
        <v>495147</v>
      </c>
      <c r="L87" s="44">
        <v>398215</v>
      </c>
      <c r="M87" s="45">
        <v>326721</v>
      </c>
      <c r="N87" s="45">
        <v>425298</v>
      </c>
      <c r="O87" s="45">
        <v>170633</v>
      </c>
      <c r="P87" s="45">
        <v>203933</v>
      </c>
      <c r="Q87" s="45">
        <v>229552</v>
      </c>
      <c r="R87" s="45">
        <v>312320</v>
      </c>
      <c r="S87" s="25">
        <f t="shared" si="10"/>
        <v>298308</v>
      </c>
      <c r="T87" s="26">
        <f t="shared" si="18"/>
        <v>66497.752439211574</v>
      </c>
      <c r="U87" s="25">
        <f t="shared" si="15"/>
        <v>278076.16666666669</v>
      </c>
      <c r="V87" s="26">
        <f t="shared" si="17"/>
        <v>38561.235335862584</v>
      </c>
    </row>
    <row r="88" spans="1:121">
      <c r="B88" s="28"/>
      <c r="C88" s="17" t="s">
        <v>257</v>
      </c>
      <c r="D88" s="67" t="s">
        <v>183</v>
      </c>
      <c r="E88" s="23">
        <v>511.13979999999998</v>
      </c>
      <c r="F88" s="23" t="s">
        <v>258</v>
      </c>
      <c r="G88" s="44">
        <v>84561</v>
      </c>
      <c r="H88" s="44">
        <v>21859</v>
      </c>
      <c r="I88" s="44">
        <v>58823</v>
      </c>
      <c r="J88" s="44">
        <v>14415</v>
      </c>
      <c r="K88" s="44">
        <v>36521</v>
      </c>
      <c r="L88" s="44">
        <v>2945</v>
      </c>
      <c r="M88" s="45">
        <v>125718</v>
      </c>
      <c r="N88" s="45">
        <v>5796</v>
      </c>
      <c r="O88" s="45">
        <v>174146</v>
      </c>
      <c r="P88" s="45">
        <v>84499</v>
      </c>
      <c r="Q88" s="45">
        <v>107786</v>
      </c>
      <c r="R88" s="45">
        <v>9051</v>
      </c>
      <c r="S88" s="25">
        <f t="shared" si="10"/>
        <v>36520.666666666664</v>
      </c>
      <c r="T88" s="26">
        <f t="shared" si="18"/>
        <v>12431.436038438109</v>
      </c>
      <c r="U88" s="25">
        <f t="shared" si="15"/>
        <v>84499.333333333328</v>
      </c>
      <c r="V88" s="26">
        <f t="shared" si="17"/>
        <v>27181.144108452183</v>
      </c>
    </row>
    <row r="89" spans="1:121" s="54" customFormat="1" ht="14.4">
      <c r="B89" s="55" t="s">
        <v>358</v>
      </c>
      <c r="D89" s="56"/>
      <c r="E89" s="56"/>
      <c r="F89" s="56"/>
      <c r="G89" s="57">
        <f>SUM(G84:G88,G82,G78:G80)</f>
        <v>20416541</v>
      </c>
      <c r="H89" s="57">
        <f t="shared" ref="H89:R89" si="20">SUM(H84:H88,H82,H78:H80)</f>
        <v>6314462</v>
      </c>
      <c r="I89" s="57">
        <f t="shared" si="20"/>
        <v>5843620</v>
      </c>
      <c r="J89" s="57">
        <f t="shared" si="20"/>
        <v>4893450</v>
      </c>
      <c r="K89" s="57">
        <f t="shared" si="20"/>
        <v>4371991</v>
      </c>
      <c r="L89" s="57">
        <f t="shared" si="20"/>
        <v>5498668</v>
      </c>
      <c r="M89" s="57">
        <f t="shared" si="20"/>
        <v>4523747</v>
      </c>
      <c r="N89" s="57">
        <f t="shared" si="20"/>
        <v>7840669</v>
      </c>
      <c r="O89" s="57">
        <f t="shared" si="20"/>
        <v>4612748</v>
      </c>
      <c r="P89" s="57">
        <f t="shared" si="20"/>
        <v>3932081</v>
      </c>
      <c r="Q89" s="57">
        <f t="shared" si="20"/>
        <v>10020380</v>
      </c>
      <c r="R89" s="57">
        <f t="shared" si="20"/>
        <v>5863176</v>
      </c>
      <c r="S89" s="59">
        <f t="shared" si="10"/>
        <v>7889788.666666667</v>
      </c>
      <c r="T89" s="60">
        <f t="shared" si="18"/>
        <v>2520967.9900874011</v>
      </c>
      <c r="U89" s="59">
        <f t="shared" si="15"/>
        <v>6132133.5</v>
      </c>
      <c r="V89" s="60">
        <f t="shared" si="17"/>
        <v>963423.80722915335</v>
      </c>
      <c r="W89" s="56"/>
      <c r="X89" s="56"/>
      <c r="Y89" s="56"/>
      <c r="Z89" s="56"/>
    </row>
    <row r="90" spans="1:121" s="54" customFormat="1">
      <c r="A90" s="39" t="s">
        <v>317</v>
      </c>
      <c r="B90" s="28" t="s">
        <v>303</v>
      </c>
      <c r="C90" s="17" t="s">
        <v>132</v>
      </c>
      <c r="D90" s="67" t="s">
        <v>13</v>
      </c>
      <c r="E90" s="23">
        <v>325.07181000000003</v>
      </c>
      <c r="F90" s="23" t="s">
        <v>133</v>
      </c>
      <c r="G90" s="44">
        <v>29997</v>
      </c>
      <c r="H90" s="44">
        <v>8641</v>
      </c>
      <c r="I90" s="44">
        <v>10507</v>
      </c>
      <c r="J90" s="44">
        <v>22233</v>
      </c>
      <c r="K90" s="44">
        <v>14512</v>
      </c>
      <c r="L90" s="44">
        <v>47509</v>
      </c>
      <c r="M90" s="45">
        <v>58635</v>
      </c>
      <c r="N90" s="45">
        <v>0</v>
      </c>
      <c r="O90" s="45">
        <v>35823</v>
      </c>
      <c r="P90" s="45">
        <v>0</v>
      </c>
      <c r="Q90" s="45">
        <v>1769</v>
      </c>
      <c r="R90" s="45">
        <v>50597</v>
      </c>
      <c r="S90" s="25">
        <f t="shared" si="10"/>
        <v>22233.166666666668</v>
      </c>
      <c r="T90" s="26">
        <f t="shared" si="18"/>
        <v>6002.808378399046</v>
      </c>
      <c r="U90" s="25">
        <f t="shared" si="15"/>
        <v>24470.666666666668</v>
      </c>
      <c r="V90" s="26">
        <f t="shared" si="17"/>
        <v>11093.023575402896</v>
      </c>
      <c r="W90" s="46"/>
      <c r="X90" s="46"/>
      <c r="Y90" s="46"/>
      <c r="Z90" s="46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  <c r="CW90" s="39"/>
      <c r="CX90" s="39"/>
      <c r="CY90" s="39"/>
      <c r="CZ90" s="39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Q90" s="39"/>
    </row>
    <row r="91" spans="1:121">
      <c r="B91" s="28"/>
      <c r="C91" s="17" t="s">
        <v>59</v>
      </c>
      <c r="D91" s="67" t="s">
        <v>13</v>
      </c>
      <c r="E91" s="23">
        <v>405.17068</v>
      </c>
      <c r="F91" s="23" t="s">
        <v>60</v>
      </c>
      <c r="G91" s="44">
        <v>63105</v>
      </c>
      <c r="H91" s="44">
        <v>74098</v>
      </c>
      <c r="I91" s="44">
        <v>91618</v>
      </c>
      <c r="J91" s="44">
        <v>31685</v>
      </c>
      <c r="K91" s="44">
        <v>87072</v>
      </c>
      <c r="L91" s="44">
        <v>31054</v>
      </c>
      <c r="M91" s="45">
        <v>0</v>
      </c>
      <c r="N91" s="45">
        <v>61428</v>
      </c>
      <c r="O91" s="45">
        <v>4405</v>
      </c>
      <c r="P91" s="45">
        <v>6665</v>
      </c>
      <c r="Q91" s="45">
        <v>23861</v>
      </c>
      <c r="R91" s="45">
        <v>4411</v>
      </c>
      <c r="S91" s="25">
        <f t="shared" si="10"/>
        <v>63105.333333333336</v>
      </c>
      <c r="T91" s="26">
        <f t="shared" si="18"/>
        <v>10836.262128202285</v>
      </c>
      <c r="U91" s="25">
        <f t="shared" si="15"/>
        <v>16795</v>
      </c>
      <c r="V91" s="26">
        <f t="shared" si="17"/>
        <v>9545.6753314437283</v>
      </c>
      <c r="X91" s="47" t="s">
        <v>324</v>
      </c>
      <c r="Y91" s="46" t="s">
        <v>323</v>
      </c>
    </row>
    <row r="92" spans="1:121" s="17" customFormat="1">
      <c r="B92" s="28"/>
      <c r="C92" s="17" t="s">
        <v>384</v>
      </c>
      <c r="D92" s="69" t="s">
        <v>65</v>
      </c>
      <c r="E92" s="69">
        <v>283.09728999999999</v>
      </c>
      <c r="F92" s="69" t="s">
        <v>385</v>
      </c>
      <c r="G92" s="44">
        <v>0</v>
      </c>
      <c r="H92" s="44">
        <v>0</v>
      </c>
      <c r="I92" s="44">
        <v>1345</v>
      </c>
      <c r="J92" s="44">
        <v>0</v>
      </c>
      <c r="K92" s="44">
        <v>0</v>
      </c>
      <c r="L92" s="44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>
        <v>0</v>
      </c>
      <c r="S92" s="25">
        <f t="shared" ref="S92" si="21">AVERAGE(G92:L92)</f>
        <v>224.16666666666666</v>
      </c>
      <c r="T92" s="26">
        <v>0</v>
      </c>
      <c r="U92" s="25">
        <v>0</v>
      </c>
      <c r="V92" s="26">
        <v>0</v>
      </c>
      <c r="W92" s="69" t="s">
        <v>373</v>
      </c>
      <c r="X92" s="75"/>
      <c r="Y92" s="69"/>
      <c r="Z92" s="69"/>
    </row>
    <row r="93" spans="1:121">
      <c r="B93" s="28"/>
      <c r="C93" s="17" t="s">
        <v>136</v>
      </c>
      <c r="D93" s="67" t="s">
        <v>65</v>
      </c>
      <c r="E93" s="23">
        <v>459.12860000000001</v>
      </c>
      <c r="F93" s="23" t="s">
        <v>137</v>
      </c>
      <c r="G93" s="44">
        <v>6091</v>
      </c>
      <c r="H93" s="44">
        <v>6762</v>
      </c>
      <c r="I93" s="44">
        <v>7495</v>
      </c>
      <c r="J93" s="44">
        <v>3322</v>
      </c>
      <c r="K93" s="44">
        <v>6965</v>
      </c>
      <c r="L93" s="44">
        <v>5909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  <c r="R93" s="45">
        <v>0</v>
      </c>
      <c r="S93" s="25">
        <f t="shared" ref="S93:S151" si="22">AVERAGE(G93:L93)</f>
        <v>6090.666666666667</v>
      </c>
      <c r="T93" s="26">
        <f t="shared" si="18"/>
        <v>602.37909805850518</v>
      </c>
      <c r="U93" s="18">
        <v>0</v>
      </c>
      <c r="V93" s="26">
        <f t="shared" si="17"/>
        <v>0</v>
      </c>
      <c r="X93" s="47" t="s">
        <v>343</v>
      </c>
      <c r="Y93" s="47" t="s">
        <v>343</v>
      </c>
      <c r="Z93" s="46" t="s">
        <v>336</v>
      </c>
    </row>
    <row r="94" spans="1:121">
      <c r="B94" s="28"/>
      <c r="C94" s="17" t="s">
        <v>140</v>
      </c>
      <c r="D94" s="67" t="s">
        <v>65</v>
      </c>
      <c r="E94" s="23">
        <v>503.11840999999998</v>
      </c>
      <c r="F94" s="23" t="s">
        <v>141</v>
      </c>
      <c r="G94" s="44">
        <v>61888</v>
      </c>
      <c r="H94" s="44">
        <v>28045</v>
      </c>
      <c r="I94" s="44">
        <v>28726</v>
      </c>
      <c r="J94" s="44">
        <v>28706</v>
      </c>
      <c r="K94" s="44">
        <v>39906</v>
      </c>
      <c r="L94" s="44">
        <v>31095</v>
      </c>
      <c r="M94" s="45">
        <v>23296</v>
      </c>
      <c r="N94" s="45">
        <v>25905</v>
      </c>
      <c r="O94" s="45">
        <v>10322</v>
      </c>
      <c r="P94" s="45">
        <v>20885</v>
      </c>
      <c r="Q94" s="45">
        <v>20608</v>
      </c>
      <c r="R94" s="45">
        <v>19922</v>
      </c>
      <c r="S94" s="25">
        <f t="shared" si="22"/>
        <v>36394.333333333336</v>
      </c>
      <c r="T94" s="26">
        <f t="shared" si="18"/>
        <v>5409.7657045178739</v>
      </c>
      <c r="U94" s="25">
        <f t="shared" si="15"/>
        <v>20156.333333333332</v>
      </c>
      <c r="V94" s="26">
        <f t="shared" si="17"/>
        <v>2163.3974618127349</v>
      </c>
    </row>
    <row r="95" spans="1:121">
      <c r="B95" s="28"/>
      <c r="C95" s="17" t="s">
        <v>142</v>
      </c>
      <c r="D95" s="67" t="s">
        <v>65</v>
      </c>
      <c r="E95" s="23">
        <v>519.11328000000003</v>
      </c>
      <c r="F95" s="23" t="s">
        <v>143</v>
      </c>
      <c r="G95" s="44">
        <v>2110</v>
      </c>
      <c r="H95" s="44">
        <v>2059</v>
      </c>
      <c r="I95" s="44">
        <v>2189</v>
      </c>
      <c r="J95" s="44">
        <v>2119</v>
      </c>
      <c r="K95" s="44">
        <v>2119</v>
      </c>
      <c r="L95" s="44">
        <v>2119</v>
      </c>
      <c r="M95" s="45">
        <v>64007</v>
      </c>
      <c r="N95" s="45">
        <v>52093</v>
      </c>
      <c r="O95" s="45">
        <v>62000</v>
      </c>
      <c r="P95" s="45">
        <v>87275</v>
      </c>
      <c r="Q95" s="45">
        <v>64164</v>
      </c>
      <c r="R95" s="45">
        <v>62851</v>
      </c>
      <c r="S95" s="25">
        <f t="shared" si="22"/>
        <v>2119.1666666666665</v>
      </c>
      <c r="T95" s="26">
        <f t="shared" si="18"/>
        <v>16.91235577256397</v>
      </c>
      <c r="U95" s="25">
        <f t="shared" si="15"/>
        <v>65398.333333333336</v>
      </c>
      <c r="V95" s="26">
        <f t="shared" si="17"/>
        <v>4750.8504618763864</v>
      </c>
      <c r="X95" s="47" t="s">
        <v>321</v>
      </c>
      <c r="Y95" s="46" t="s">
        <v>322</v>
      </c>
    </row>
    <row r="96" spans="1:121" ht="14.4">
      <c r="B96" s="28"/>
      <c r="C96" s="17" t="s">
        <v>185</v>
      </c>
      <c r="D96" s="67" t="s">
        <v>167</v>
      </c>
      <c r="E96" s="23">
        <v>497.10543999999999</v>
      </c>
      <c r="F96" s="23" t="s">
        <v>186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5">
        <v>1316</v>
      </c>
      <c r="N96" s="45">
        <v>0</v>
      </c>
      <c r="O96" s="45">
        <v>0</v>
      </c>
      <c r="P96" s="45">
        <v>0</v>
      </c>
      <c r="Q96" s="45">
        <v>4043</v>
      </c>
      <c r="R96" s="45">
        <v>0</v>
      </c>
      <c r="S96" s="18">
        <f t="shared" si="22"/>
        <v>0</v>
      </c>
      <c r="T96" s="26">
        <f t="shared" si="18"/>
        <v>0</v>
      </c>
      <c r="U96" s="25">
        <f t="shared" si="15"/>
        <v>893.16666666666663</v>
      </c>
      <c r="V96" s="26">
        <f t="shared" si="17"/>
        <v>665.61312169891744</v>
      </c>
      <c r="W96" s="40" t="s">
        <v>373</v>
      </c>
    </row>
    <row r="97" spans="1:121" ht="14.4">
      <c r="B97" s="28"/>
      <c r="C97" s="17" t="s">
        <v>206</v>
      </c>
      <c r="D97" s="67" t="s">
        <v>65</v>
      </c>
      <c r="E97" s="23">
        <v>269.08080999999999</v>
      </c>
      <c r="F97" s="23" t="s">
        <v>207</v>
      </c>
      <c r="G97" s="44">
        <v>0</v>
      </c>
      <c r="H97" s="44">
        <v>0</v>
      </c>
      <c r="I97" s="44">
        <v>0</v>
      </c>
      <c r="J97" s="44">
        <v>4084</v>
      </c>
      <c r="K97" s="44">
        <v>13158</v>
      </c>
      <c r="L97" s="44">
        <v>17056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25">
        <f t="shared" si="22"/>
        <v>5716.333333333333</v>
      </c>
      <c r="T97" s="26">
        <f t="shared" si="18"/>
        <v>3080.369865959462</v>
      </c>
      <c r="U97" s="18">
        <f t="shared" si="15"/>
        <v>0</v>
      </c>
      <c r="V97" s="26">
        <f t="shared" si="17"/>
        <v>0</v>
      </c>
      <c r="W97" s="40" t="s">
        <v>373</v>
      </c>
    </row>
    <row r="98" spans="1:121" s="54" customFormat="1" ht="14.4">
      <c r="B98" s="55" t="s">
        <v>359</v>
      </c>
      <c r="D98" s="56"/>
      <c r="E98" s="56"/>
      <c r="F98" s="56"/>
      <c r="G98" s="57">
        <f>SUM(G93:G95, G90:G91)</f>
        <v>163191</v>
      </c>
      <c r="H98" s="57">
        <f t="shared" ref="H98:R98" si="23">SUM(H93:H95, H90:H91)</f>
        <v>119605</v>
      </c>
      <c r="I98" s="57">
        <f t="shared" si="23"/>
        <v>140535</v>
      </c>
      <c r="J98" s="57">
        <f t="shared" si="23"/>
        <v>88065</v>
      </c>
      <c r="K98" s="57">
        <f t="shared" si="23"/>
        <v>150574</v>
      </c>
      <c r="L98" s="57">
        <f t="shared" si="23"/>
        <v>117686</v>
      </c>
      <c r="M98" s="57">
        <f t="shared" si="23"/>
        <v>145938</v>
      </c>
      <c r="N98" s="57">
        <f t="shared" si="23"/>
        <v>139426</v>
      </c>
      <c r="O98" s="57">
        <f t="shared" si="23"/>
        <v>112550</v>
      </c>
      <c r="P98" s="57">
        <f t="shared" si="23"/>
        <v>114825</v>
      </c>
      <c r="Q98" s="57">
        <f t="shared" si="23"/>
        <v>110402</v>
      </c>
      <c r="R98" s="57">
        <f t="shared" si="23"/>
        <v>137781</v>
      </c>
      <c r="S98" s="59">
        <f t="shared" si="22"/>
        <v>129942.66666666667</v>
      </c>
      <c r="T98" s="60">
        <f t="shared" si="18"/>
        <v>11036.505040596454</v>
      </c>
      <c r="U98" s="59">
        <f t="shared" si="15"/>
        <v>126820.33333333333</v>
      </c>
      <c r="V98" s="60">
        <f t="shared" si="17"/>
        <v>6484.8961167041289</v>
      </c>
      <c r="W98" s="56"/>
      <c r="X98" s="56"/>
      <c r="Y98" s="56"/>
      <c r="Z98" s="56"/>
    </row>
    <row r="99" spans="1:121">
      <c r="A99" s="39" t="s">
        <v>317</v>
      </c>
      <c r="B99" s="28" t="s">
        <v>304</v>
      </c>
      <c r="C99" s="17" t="s">
        <v>169</v>
      </c>
      <c r="D99" s="67" t="s">
        <v>386</v>
      </c>
      <c r="E99" s="23">
        <v>599.11730999999997</v>
      </c>
      <c r="F99" s="23" t="s">
        <v>170</v>
      </c>
      <c r="G99" s="44">
        <v>30472</v>
      </c>
      <c r="H99" s="44">
        <v>61901</v>
      </c>
      <c r="I99" s="44">
        <v>27092</v>
      </c>
      <c r="J99" s="44">
        <v>39586</v>
      </c>
      <c r="K99" s="44">
        <v>39586</v>
      </c>
      <c r="L99" s="44">
        <v>38880</v>
      </c>
      <c r="M99" s="45">
        <v>38728</v>
      </c>
      <c r="N99" s="45">
        <v>38728</v>
      </c>
      <c r="O99" s="45">
        <v>74948</v>
      </c>
      <c r="P99" s="45">
        <v>57163</v>
      </c>
      <c r="Q99" s="45">
        <v>8478</v>
      </c>
      <c r="R99" s="45">
        <v>14321</v>
      </c>
      <c r="S99" s="25">
        <f t="shared" ref="S99:S108" si="24">AVERAGE(G99:L99)</f>
        <v>39586.166666666664</v>
      </c>
      <c r="T99" s="26">
        <f t="shared" ref="T99:T108" si="25">(_xlfn.STDEV.S(G99:L99)/(SQRT(6)))</f>
        <v>4958.5706705102502</v>
      </c>
      <c r="U99" s="25">
        <f t="shared" ref="U99:U108" si="26">AVERAGE(M99:R99)</f>
        <v>38727.666666666664</v>
      </c>
      <c r="V99" s="26">
        <f t="shared" ref="V99:V108" si="27">(_xlfn.STDEV.S(M99:R99)/(SQRT(6)))</f>
        <v>10267.264766128212</v>
      </c>
    </row>
    <row r="100" spans="1:121">
      <c r="B100" s="28"/>
      <c r="C100" s="17" t="s">
        <v>164</v>
      </c>
      <c r="D100" s="67" t="s">
        <v>13</v>
      </c>
      <c r="E100" s="23">
        <v>269.0455</v>
      </c>
      <c r="F100" s="23" t="s">
        <v>165</v>
      </c>
      <c r="G100" s="44">
        <v>92653</v>
      </c>
      <c r="H100" s="44">
        <v>73012</v>
      </c>
      <c r="I100" s="44">
        <v>0</v>
      </c>
      <c r="J100" s="44">
        <v>0</v>
      </c>
      <c r="K100" s="44">
        <v>8422</v>
      </c>
      <c r="L100" s="44">
        <v>10157</v>
      </c>
      <c r="M100" s="45">
        <v>88391</v>
      </c>
      <c r="N100" s="45">
        <v>49491</v>
      </c>
      <c r="O100" s="45">
        <v>273891</v>
      </c>
      <c r="P100" s="45">
        <v>127135</v>
      </c>
      <c r="Q100" s="45">
        <v>113284</v>
      </c>
      <c r="R100" s="45">
        <v>205849</v>
      </c>
      <c r="S100" s="25">
        <f t="shared" si="24"/>
        <v>30707.333333333332</v>
      </c>
      <c r="T100" s="26">
        <f t="shared" si="25"/>
        <v>16764.827629428357</v>
      </c>
      <c r="U100" s="25">
        <f t="shared" si="26"/>
        <v>143006.83333333334</v>
      </c>
      <c r="V100" s="26">
        <f t="shared" si="27"/>
        <v>33636.9168448563</v>
      </c>
      <c r="X100" s="46" t="s">
        <v>325</v>
      </c>
      <c r="Y100" s="46" t="s">
        <v>322</v>
      </c>
    </row>
    <row r="101" spans="1:121">
      <c r="B101" s="28"/>
      <c r="C101" s="17" t="s">
        <v>53</v>
      </c>
      <c r="D101" s="67" t="s">
        <v>106</v>
      </c>
      <c r="E101" s="23">
        <v>583.08820000000003</v>
      </c>
      <c r="F101" s="23" t="s">
        <v>54</v>
      </c>
      <c r="G101" s="44">
        <v>149984</v>
      </c>
      <c r="H101" s="44">
        <v>197468</v>
      </c>
      <c r="I101" s="44">
        <v>189014</v>
      </c>
      <c r="J101" s="44">
        <v>287156</v>
      </c>
      <c r="K101" s="44">
        <v>220711</v>
      </c>
      <c r="L101" s="44">
        <v>293874</v>
      </c>
      <c r="M101" s="45">
        <v>595324</v>
      </c>
      <c r="N101" s="45">
        <v>282689</v>
      </c>
      <c r="O101" s="45">
        <v>357547</v>
      </c>
      <c r="P101" s="45">
        <v>490870</v>
      </c>
      <c r="Q101" s="45">
        <v>454952</v>
      </c>
      <c r="R101" s="45">
        <v>489784</v>
      </c>
      <c r="S101" s="25">
        <f t="shared" si="24"/>
        <v>223034.5</v>
      </c>
      <c r="T101" s="26">
        <f t="shared" si="25"/>
        <v>23297.078548965463</v>
      </c>
      <c r="U101" s="25">
        <f t="shared" si="26"/>
        <v>445194.33333333331</v>
      </c>
      <c r="V101" s="26">
        <f t="shared" si="27"/>
        <v>45018.023121609585</v>
      </c>
      <c r="X101" s="47" t="s">
        <v>324</v>
      </c>
      <c r="Y101" s="46" t="s">
        <v>322</v>
      </c>
    </row>
    <row r="102" spans="1:121">
      <c r="B102" s="28"/>
      <c r="C102" s="17" t="s">
        <v>231</v>
      </c>
      <c r="D102" s="67" t="s">
        <v>183</v>
      </c>
      <c r="E102" s="23">
        <v>571.08820000000003</v>
      </c>
      <c r="F102" s="23" t="s">
        <v>232</v>
      </c>
      <c r="G102" s="44">
        <v>6138</v>
      </c>
      <c r="H102" s="44">
        <v>140660</v>
      </c>
      <c r="I102" s="44">
        <v>140660</v>
      </c>
      <c r="J102" s="44">
        <v>154385</v>
      </c>
      <c r="K102" s="44">
        <v>208153</v>
      </c>
      <c r="L102" s="44">
        <v>193962</v>
      </c>
      <c r="M102" s="45">
        <v>338586</v>
      </c>
      <c r="N102" s="45">
        <v>186066</v>
      </c>
      <c r="O102" s="45">
        <v>67861</v>
      </c>
      <c r="P102" s="45">
        <v>182853</v>
      </c>
      <c r="Q102" s="45">
        <v>216831</v>
      </c>
      <c r="R102" s="45">
        <v>124200</v>
      </c>
      <c r="S102" s="25">
        <f t="shared" si="24"/>
        <v>140659.66666666666</v>
      </c>
      <c r="T102" s="26">
        <f t="shared" si="25"/>
        <v>29258.020188963194</v>
      </c>
      <c r="U102" s="25">
        <f t="shared" si="26"/>
        <v>186066.16666666666</v>
      </c>
      <c r="V102" s="26">
        <f t="shared" si="27"/>
        <v>37425.028601562597</v>
      </c>
    </row>
    <row r="103" spans="1:121">
      <c r="B103" s="28"/>
      <c r="C103" s="17" t="s">
        <v>233</v>
      </c>
      <c r="D103" s="67" t="s">
        <v>183</v>
      </c>
      <c r="E103" s="23">
        <v>599.11950999999999</v>
      </c>
      <c r="F103" s="23" t="s">
        <v>234</v>
      </c>
      <c r="G103" s="44">
        <v>184428</v>
      </c>
      <c r="H103" s="44">
        <v>470268</v>
      </c>
      <c r="I103" s="44">
        <v>12073</v>
      </c>
      <c r="J103" s="44">
        <v>0</v>
      </c>
      <c r="K103" s="44">
        <v>5531</v>
      </c>
      <c r="L103" s="44">
        <v>0</v>
      </c>
      <c r="M103" s="45">
        <v>1512596</v>
      </c>
      <c r="N103" s="45">
        <v>2786477</v>
      </c>
      <c r="O103" s="45">
        <v>1512596</v>
      </c>
      <c r="P103" s="45">
        <v>238714</v>
      </c>
      <c r="Q103" s="45">
        <v>1512596</v>
      </c>
      <c r="R103" s="45">
        <v>1512596</v>
      </c>
      <c r="S103" s="25">
        <f t="shared" si="24"/>
        <v>112050</v>
      </c>
      <c r="T103" s="26">
        <f t="shared" si="25"/>
        <v>77461.993540488402</v>
      </c>
      <c r="U103" s="25">
        <f t="shared" si="26"/>
        <v>1512595.8333333333</v>
      </c>
      <c r="V103" s="26">
        <f t="shared" si="27"/>
        <v>328914.78896946518</v>
      </c>
      <c r="X103" s="47" t="s">
        <v>324</v>
      </c>
      <c r="Y103" s="46" t="s">
        <v>322</v>
      </c>
    </row>
    <row r="104" spans="1:121">
      <c r="B104" s="28"/>
      <c r="C104" s="17" t="s">
        <v>83</v>
      </c>
      <c r="D104" s="67" t="s">
        <v>386</v>
      </c>
      <c r="E104" s="23">
        <v>645.12279999999998</v>
      </c>
      <c r="F104" s="23" t="s">
        <v>84</v>
      </c>
      <c r="G104" s="44">
        <v>246479</v>
      </c>
      <c r="H104" s="44">
        <v>225866</v>
      </c>
      <c r="I104" s="44">
        <v>119156</v>
      </c>
      <c r="J104" s="44">
        <v>126343</v>
      </c>
      <c r="K104" s="44">
        <v>573973</v>
      </c>
      <c r="L104" s="44">
        <v>63377</v>
      </c>
      <c r="M104" s="45">
        <v>90929</v>
      </c>
      <c r="N104" s="45">
        <v>207643</v>
      </c>
      <c r="O104" s="45">
        <v>130579</v>
      </c>
      <c r="P104" s="45">
        <v>144517</v>
      </c>
      <c r="Q104" s="45">
        <v>93994</v>
      </c>
      <c r="R104" s="45">
        <v>113973</v>
      </c>
      <c r="S104" s="25">
        <f t="shared" si="24"/>
        <v>225865.66666666666</v>
      </c>
      <c r="T104" s="26">
        <f t="shared" si="25"/>
        <v>75121.658210162292</v>
      </c>
      <c r="U104" s="25">
        <f t="shared" si="26"/>
        <v>130272.5</v>
      </c>
      <c r="V104" s="26">
        <f t="shared" si="27"/>
        <v>17624.706378168878</v>
      </c>
    </row>
    <row r="105" spans="1:121" s="54" customFormat="1">
      <c r="A105" s="17"/>
      <c r="B105" s="17"/>
      <c r="C105" s="17" t="s">
        <v>43</v>
      </c>
      <c r="D105" s="67" t="s">
        <v>13</v>
      </c>
      <c r="E105" s="23">
        <v>449.10309000000001</v>
      </c>
      <c r="F105" s="23" t="s">
        <v>44</v>
      </c>
      <c r="G105" s="44">
        <v>7921372</v>
      </c>
      <c r="H105" s="44">
        <v>27173652</v>
      </c>
      <c r="I105" s="44">
        <v>4727103</v>
      </c>
      <c r="J105" s="44">
        <v>83104</v>
      </c>
      <c r="K105" s="44">
        <v>8003543</v>
      </c>
      <c r="L105" s="44">
        <v>112486</v>
      </c>
      <c r="M105" s="45">
        <v>220573</v>
      </c>
      <c r="N105" s="45">
        <v>146698</v>
      </c>
      <c r="O105" s="45">
        <v>132138</v>
      </c>
      <c r="P105" s="45">
        <v>2160559</v>
      </c>
      <c r="Q105" s="45">
        <v>0</v>
      </c>
      <c r="R105" s="45">
        <v>92282</v>
      </c>
      <c r="S105" s="25">
        <f t="shared" si="24"/>
        <v>8003543.333333333</v>
      </c>
      <c r="T105" s="26">
        <f t="shared" si="25"/>
        <v>4095676.6829942828</v>
      </c>
      <c r="U105" s="25">
        <f t="shared" si="26"/>
        <v>458708.33333333331</v>
      </c>
      <c r="V105" s="26">
        <f t="shared" si="27"/>
        <v>341647.20361631009</v>
      </c>
      <c r="W105" s="46"/>
      <c r="X105" s="46"/>
      <c r="Y105" s="46"/>
      <c r="Z105" s="46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39"/>
      <c r="CN105" s="39"/>
      <c r="CO105" s="39"/>
      <c r="CP105" s="39"/>
      <c r="CQ105" s="39"/>
      <c r="CR105" s="39"/>
      <c r="CS105" s="39"/>
      <c r="CT105" s="39"/>
      <c r="CU105" s="39"/>
      <c r="CV105" s="39"/>
      <c r="CW105" s="39"/>
      <c r="CX105" s="39"/>
      <c r="CY105" s="39"/>
      <c r="CZ105" s="39"/>
      <c r="DA105" s="39"/>
      <c r="DB105" s="39"/>
      <c r="DC105" s="39"/>
      <c r="DD105" s="39"/>
      <c r="DE105" s="39"/>
      <c r="DF105" s="39"/>
      <c r="DG105" s="39"/>
      <c r="DH105" s="39"/>
      <c r="DI105" s="39"/>
      <c r="DJ105" s="39"/>
      <c r="DK105" s="39"/>
      <c r="DL105" s="39"/>
      <c r="DM105" s="39"/>
      <c r="DN105" s="39"/>
      <c r="DO105" s="39"/>
      <c r="DP105" s="39"/>
      <c r="DQ105" s="39"/>
    </row>
    <row r="106" spans="1:121">
      <c r="B106" s="28"/>
      <c r="C106" s="17" t="s">
        <v>156</v>
      </c>
      <c r="D106" s="67" t="s">
        <v>13</v>
      </c>
      <c r="E106" s="23">
        <v>375.0874</v>
      </c>
      <c r="F106" s="23" t="s">
        <v>157</v>
      </c>
      <c r="G106" s="44">
        <v>78206</v>
      </c>
      <c r="H106" s="44">
        <v>11295</v>
      </c>
      <c r="I106" s="44">
        <v>57194</v>
      </c>
      <c r="J106" s="44">
        <v>106190</v>
      </c>
      <c r="K106" s="44">
        <v>49626</v>
      </c>
      <c r="L106" s="44">
        <v>28585</v>
      </c>
      <c r="M106" s="45">
        <v>100830</v>
      </c>
      <c r="N106" s="45">
        <v>17191</v>
      </c>
      <c r="O106" s="45">
        <v>26408</v>
      </c>
      <c r="P106" s="45">
        <v>15580</v>
      </c>
      <c r="Q106" s="45">
        <v>108728</v>
      </c>
      <c r="R106" s="45">
        <v>53747</v>
      </c>
      <c r="S106" s="25">
        <f t="shared" si="24"/>
        <v>55182.666666666664</v>
      </c>
      <c r="T106" s="26">
        <f t="shared" si="25"/>
        <v>13904.803840559724</v>
      </c>
      <c r="U106" s="25">
        <f t="shared" si="26"/>
        <v>53747.333333333336</v>
      </c>
      <c r="V106" s="26">
        <f t="shared" si="27"/>
        <v>17107.699236828361</v>
      </c>
    </row>
    <row r="107" spans="1:121">
      <c r="B107" s="28"/>
      <c r="C107" s="17" t="s">
        <v>160</v>
      </c>
      <c r="D107" s="67" t="s">
        <v>13</v>
      </c>
      <c r="E107" s="23">
        <v>575.14062000000001</v>
      </c>
      <c r="F107" s="23" t="s">
        <v>161</v>
      </c>
      <c r="G107" s="44">
        <v>18779</v>
      </c>
      <c r="H107" s="44">
        <v>21086</v>
      </c>
      <c r="I107" s="44">
        <v>17432</v>
      </c>
      <c r="J107" s="44">
        <v>18779</v>
      </c>
      <c r="K107" s="44">
        <v>10310</v>
      </c>
      <c r="L107" s="44">
        <v>26286</v>
      </c>
      <c r="M107" s="45">
        <v>9428</v>
      </c>
      <c r="N107" s="45">
        <v>0</v>
      </c>
      <c r="O107" s="45">
        <v>18758</v>
      </c>
      <c r="P107" s="45">
        <v>32777</v>
      </c>
      <c r="Q107" s="45">
        <v>0</v>
      </c>
      <c r="R107" s="45">
        <v>49317</v>
      </c>
      <c r="S107" s="25">
        <f t="shared" si="24"/>
        <v>18778.666666666668</v>
      </c>
      <c r="T107" s="26">
        <f t="shared" si="25"/>
        <v>2123.0141099651478</v>
      </c>
      <c r="U107" s="25">
        <f t="shared" si="26"/>
        <v>18380</v>
      </c>
      <c r="V107" s="26">
        <f t="shared" si="27"/>
        <v>8000.6282378323267</v>
      </c>
    </row>
    <row r="108" spans="1:121">
      <c r="B108" s="28"/>
      <c r="C108" s="17" t="s">
        <v>51</v>
      </c>
      <c r="D108" s="67" t="s">
        <v>65</v>
      </c>
      <c r="E108" s="23">
        <v>315.08629999999999</v>
      </c>
      <c r="F108" s="23" t="s">
        <v>52</v>
      </c>
      <c r="G108" s="44">
        <v>0</v>
      </c>
      <c r="H108" s="44">
        <v>0</v>
      </c>
      <c r="I108" s="44">
        <v>5161</v>
      </c>
      <c r="J108" s="44">
        <v>0</v>
      </c>
      <c r="K108" s="44">
        <v>17555</v>
      </c>
      <c r="L108" s="44">
        <v>23292</v>
      </c>
      <c r="M108" s="45">
        <v>4682</v>
      </c>
      <c r="N108" s="45">
        <v>4682</v>
      </c>
      <c r="O108" s="45">
        <v>5064</v>
      </c>
      <c r="P108" s="45">
        <v>4682</v>
      </c>
      <c r="Q108" s="45">
        <v>4193</v>
      </c>
      <c r="R108" s="45">
        <v>4788</v>
      </c>
      <c r="S108" s="25">
        <f t="shared" si="24"/>
        <v>7668</v>
      </c>
      <c r="T108" s="26">
        <f t="shared" si="25"/>
        <v>4181.4744847561451</v>
      </c>
      <c r="U108" s="25">
        <f t="shared" si="26"/>
        <v>4681.833333333333</v>
      </c>
      <c r="V108" s="26">
        <f t="shared" si="27"/>
        <v>114.93198471753246</v>
      </c>
    </row>
    <row r="109" spans="1:121">
      <c r="B109" s="28"/>
      <c r="C109" s="17" t="s">
        <v>31</v>
      </c>
      <c r="D109" s="67" t="s">
        <v>13</v>
      </c>
      <c r="E109" s="23">
        <v>303.06630999999999</v>
      </c>
      <c r="F109" s="23" t="s">
        <v>32</v>
      </c>
      <c r="G109" s="44">
        <v>307520</v>
      </c>
      <c r="H109" s="44">
        <v>307520</v>
      </c>
      <c r="I109" s="44">
        <v>307520</v>
      </c>
      <c r="J109" s="44">
        <v>309861</v>
      </c>
      <c r="K109" s="44">
        <v>291998</v>
      </c>
      <c r="L109" s="44">
        <v>320700</v>
      </c>
      <c r="M109" s="45">
        <v>205985</v>
      </c>
      <c r="N109" s="45">
        <v>963070</v>
      </c>
      <c r="O109" s="45">
        <v>1234541</v>
      </c>
      <c r="P109" s="45">
        <v>460739</v>
      </c>
      <c r="Q109" s="45">
        <v>465517</v>
      </c>
      <c r="R109" s="45">
        <v>425993</v>
      </c>
      <c r="S109" s="25">
        <f t="shared" si="22"/>
        <v>307519.83333333331</v>
      </c>
      <c r="T109" s="26">
        <f t="shared" si="18"/>
        <v>3742.2148737226612</v>
      </c>
      <c r="U109" s="25">
        <f t="shared" si="15"/>
        <v>625974.16666666663</v>
      </c>
      <c r="V109" s="26">
        <f t="shared" si="17"/>
        <v>158473.94331149349</v>
      </c>
    </row>
    <row r="110" spans="1:121">
      <c r="B110" s="28"/>
      <c r="C110" s="17" t="s">
        <v>35</v>
      </c>
      <c r="D110" s="67" t="s">
        <v>13</v>
      </c>
      <c r="E110" s="23">
        <v>375.07220000000001</v>
      </c>
      <c r="F110" s="23" t="s">
        <v>36</v>
      </c>
      <c r="G110" s="44">
        <v>0</v>
      </c>
      <c r="H110" s="44">
        <v>58681</v>
      </c>
      <c r="I110" s="44">
        <v>58493</v>
      </c>
      <c r="J110" s="44">
        <v>24666</v>
      </c>
      <c r="K110" s="44">
        <v>69068</v>
      </c>
      <c r="L110" s="44">
        <v>0</v>
      </c>
      <c r="M110" s="45">
        <v>151842</v>
      </c>
      <c r="N110" s="45">
        <v>110505</v>
      </c>
      <c r="O110" s="45">
        <v>28472</v>
      </c>
      <c r="P110" s="45">
        <v>53642</v>
      </c>
      <c r="Q110" s="45">
        <v>50267</v>
      </c>
      <c r="R110" s="45">
        <v>9170</v>
      </c>
      <c r="S110" s="25">
        <f t="shared" si="22"/>
        <v>35151.333333333336</v>
      </c>
      <c r="T110" s="26">
        <f t="shared" si="18"/>
        <v>12688.569106789693</v>
      </c>
      <c r="U110" s="25">
        <f t="shared" si="15"/>
        <v>67316.333333333328</v>
      </c>
      <c r="V110" s="26">
        <f t="shared" si="17"/>
        <v>21891.699131050667</v>
      </c>
    </row>
    <row r="111" spans="1:121">
      <c r="B111" s="28"/>
      <c r="C111" s="17" t="s">
        <v>37</v>
      </c>
      <c r="D111" s="67" t="s">
        <v>391</v>
      </c>
      <c r="E111" s="23">
        <v>330.03809000000001</v>
      </c>
      <c r="F111" s="23" t="s">
        <v>38</v>
      </c>
      <c r="G111" s="44">
        <v>126679</v>
      </c>
      <c r="H111" s="44">
        <v>43115</v>
      </c>
      <c r="I111" s="44">
        <v>72861</v>
      </c>
      <c r="J111" s="44">
        <v>3248</v>
      </c>
      <c r="K111" s="44">
        <v>96440</v>
      </c>
      <c r="L111" s="44">
        <v>46641</v>
      </c>
      <c r="M111" s="45">
        <v>31158</v>
      </c>
      <c r="N111" s="45">
        <v>501809</v>
      </c>
      <c r="O111" s="45">
        <v>251114</v>
      </c>
      <c r="P111" s="45">
        <v>272630</v>
      </c>
      <c r="Q111" s="45">
        <v>179841</v>
      </c>
      <c r="R111" s="45">
        <v>399230</v>
      </c>
      <c r="S111" s="25">
        <f t="shared" si="22"/>
        <v>64830.666666666664</v>
      </c>
      <c r="T111" s="26">
        <f t="shared" si="18"/>
        <v>17779.868324721767</v>
      </c>
      <c r="U111" s="25">
        <f t="shared" si="15"/>
        <v>272630.33333333331</v>
      </c>
      <c r="V111" s="26">
        <f t="shared" si="17"/>
        <v>67313.207619637658</v>
      </c>
      <c r="X111" s="46" t="s">
        <v>325</v>
      </c>
      <c r="Y111" s="46" t="s">
        <v>322</v>
      </c>
    </row>
    <row r="112" spans="1:121">
      <c r="B112" s="28"/>
      <c r="C112" s="17" t="s">
        <v>33</v>
      </c>
      <c r="D112" s="67" t="s">
        <v>167</v>
      </c>
      <c r="E112" s="23">
        <v>425.1207</v>
      </c>
      <c r="F112" s="23" t="s">
        <v>34</v>
      </c>
      <c r="G112" s="44">
        <v>6802</v>
      </c>
      <c r="H112" s="44">
        <v>2759</v>
      </c>
      <c r="I112" s="44">
        <v>3949</v>
      </c>
      <c r="J112" s="44">
        <v>2285</v>
      </c>
      <c r="K112" s="44">
        <v>3949</v>
      </c>
      <c r="L112" s="44">
        <v>3949</v>
      </c>
      <c r="M112" s="45">
        <v>3413</v>
      </c>
      <c r="N112" s="45">
        <v>6344</v>
      </c>
      <c r="O112" s="45">
        <v>3171</v>
      </c>
      <c r="P112" s="45">
        <v>2465</v>
      </c>
      <c r="Q112" s="45">
        <v>2415</v>
      </c>
      <c r="R112" s="45">
        <v>2669</v>
      </c>
      <c r="S112" s="25">
        <f t="shared" si="22"/>
        <v>3948.8333333333335</v>
      </c>
      <c r="T112" s="26">
        <f t="shared" si="18"/>
        <v>640.95254201158377</v>
      </c>
      <c r="U112" s="25">
        <f t="shared" si="15"/>
        <v>3412.8333333333335</v>
      </c>
      <c r="V112" s="26">
        <f t="shared" si="17"/>
        <v>608.20963582560171</v>
      </c>
    </row>
    <row r="113" spans="1:121">
      <c r="B113" s="28"/>
      <c r="C113" s="17" t="s">
        <v>57</v>
      </c>
      <c r="D113" s="67" t="s">
        <v>13</v>
      </c>
      <c r="E113" s="23">
        <v>389.08780000000002</v>
      </c>
      <c r="F113" s="23" t="s">
        <v>58</v>
      </c>
      <c r="G113" s="44">
        <v>22079428</v>
      </c>
      <c r="H113" s="44">
        <v>2026599</v>
      </c>
      <c r="I113" s="44">
        <v>5194675</v>
      </c>
      <c r="J113" s="44">
        <v>6986082</v>
      </c>
      <c r="K113" s="44">
        <v>20294443</v>
      </c>
      <c r="L113" s="44">
        <v>11316245</v>
      </c>
      <c r="M113" s="45">
        <v>483417</v>
      </c>
      <c r="N113" s="45">
        <v>1839771</v>
      </c>
      <c r="O113" s="45">
        <v>162130</v>
      </c>
      <c r="P113" s="45">
        <v>4877439</v>
      </c>
      <c r="Q113" s="45">
        <v>1840689</v>
      </c>
      <c r="R113" s="45">
        <v>1840689</v>
      </c>
      <c r="S113" s="25">
        <f t="shared" si="22"/>
        <v>11316245.333333334</v>
      </c>
      <c r="T113" s="26">
        <f t="shared" si="18"/>
        <v>3361426.2910034554</v>
      </c>
      <c r="U113" s="25">
        <f t="shared" si="15"/>
        <v>1840689.1666666667</v>
      </c>
      <c r="V113" s="26">
        <f t="shared" si="17"/>
        <v>680235.22901245556</v>
      </c>
    </row>
    <row r="114" spans="1:121">
      <c r="B114" s="28"/>
      <c r="C114" s="17" t="s">
        <v>171</v>
      </c>
      <c r="D114" s="67" t="s">
        <v>13</v>
      </c>
      <c r="E114" s="23">
        <v>445.07760999999999</v>
      </c>
      <c r="F114" s="23" t="s">
        <v>172</v>
      </c>
      <c r="G114" s="44">
        <v>12701</v>
      </c>
      <c r="H114" s="44">
        <v>20924</v>
      </c>
      <c r="I114" s="44">
        <v>102882</v>
      </c>
      <c r="J114" s="44">
        <v>238102</v>
      </c>
      <c r="K114" s="44">
        <v>137668</v>
      </c>
      <c r="L114" s="44">
        <v>105016</v>
      </c>
      <c r="M114" s="45">
        <v>83518</v>
      </c>
      <c r="N114" s="45">
        <v>472656</v>
      </c>
      <c r="O114" s="45">
        <v>267673</v>
      </c>
      <c r="P114" s="45">
        <v>299499</v>
      </c>
      <c r="Q114" s="45">
        <v>36872</v>
      </c>
      <c r="R114" s="45">
        <v>116478</v>
      </c>
      <c r="S114" s="25">
        <f t="shared" si="22"/>
        <v>102882.16666666667</v>
      </c>
      <c r="T114" s="26">
        <f t="shared" si="18"/>
        <v>33837.254950144983</v>
      </c>
      <c r="U114" s="25">
        <f t="shared" si="15"/>
        <v>212782.66666666666</v>
      </c>
      <c r="V114" s="26">
        <f t="shared" si="17"/>
        <v>67080.878064053744</v>
      </c>
    </row>
    <row r="115" spans="1:121">
      <c r="B115" s="28"/>
      <c r="C115" s="17" t="s">
        <v>214</v>
      </c>
      <c r="D115" s="67" t="s">
        <v>13</v>
      </c>
      <c r="E115" s="23">
        <v>565.11401000000001</v>
      </c>
      <c r="F115" s="23" t="s">
        <v>215</v>
      </c>
      <c r="G115" s="44">
        <v>26663</v>
      </c>
      <c r="H115" s="44">
        <v>46307</v>
      </c>
      <c r="I115" s="44">
        <v>109347</v>
      </c>
      <c r="J115" s="44">
        <v>46307</v>
      </c>
      <c r="K115" s="44">
        <v>31835</v>
      </c>
      <c r="L115" s="44">
        <v>17381</v>
      </c>
      <c r="M115" s="45">
        <v>16633</v>
      </c>
      <c r="N115" s="45">
        <v>37843</v>
      </c>
      <c r="O115" s="45">
        <v>38578</v>
      </c>
      <c r="P115" s="45">
        <v>83876</v>
      </c>
      <c r="Q115" s="45">
        <v>83876</v>
      </c>
      <c r="R115" s="45">
        <v>242449</v>
      </c>
      <c r="S115" s="25">
        <f t="shared" si="22"/>
        <v>46306.666666666664</v>
      </c>
      <c r="T115" s="26">
        <f t="shared" si="18"/>
        <v>13423.959420048586</v>
      </c>
      <c r="U115" s="25">
        <f t="shared" si="15"/>
        <v>83875.833333333328</v>
      </c>
      <c r="V115" s="26">
        <f t="shared" si="17"/>
        <v>33584.700520144259</v>
      </c>
    </row>
    <row r="116" spans="1:121">
      <c r="B116" s="28"/>
      <c r="C116" s="17" t="s">
        <v>218</v>
      </c>
      <c r="D116" s="67" t="s">
        <v>183</v>
      </c>
      <c r="E116" s="23">
        <v>895.19390999999996</v>
      </c>
      <c r="F116" s="23" t="s">
        <v>219</v>
      </c>
      <c r="G116" s="44">
        <v>129599</v>
      </c>
      <c r="H116" s="44">
        <v>129599</v>
      </c>
      <c r="I116" s="44">
        <v>170932</v>
      </c>
      <c r="J116" s="44">
        <v>237891</v>
      </c>
      <c r="K116" s="44">
        <v>29536</v>
      </c>
      <c r="L116" s="44">
        <v>80035</v>
      </c>
      <c r="M116" s="45">
        <v>594180</v>
      </c>
      <c r="N116" s="45">
        <v>635350</v>
      </c>
      <c r="O116" s="45">
        <v>467424</v>
      </c>
      <c r="P116" s="45">
        <v>484353</v>
      </c>
      <c r="Q116" s="45">
        <v>714074</v>
      </c>
      <c r="R116" s="45">
        <v>619834</v>
      </c>
      <c r="S116" s="25">
        <f t="shared" si="22"/>
        <v>129598.66666666667</v>
      </c>
      <c r="T116" s="26">
        <f t="shared" si="18"/>
        <v>29385.239048051164</v>
      </c>
      <c r="U116" s="25">
        <f t="shared" si="15"/>
        <v>585869.16666666663</v>
      </c>
      <c r="V116" s="26">
        <f t="shared" si="17"/>
        <v>38489.090061485069</v>
      </c>
      <c r="X116" s="47" t="s">
        <v>321</v>
      </c>
      <c r="Y116" s="46" t="s">
        <v>322</v>
      </c>
    </row>
    <row r="117" spans="1:121">
      <c r="B117" s="28"/>
      <c r="C117" s="17" t="s">
        <v>243</v>
      </c>
      <c r="D117" s="67" t="s">
        <v>391</v>
      </c>
      <c r="E117" s="23">
        <v>282.05340999999999</v>
      </c>
      <c r="F117" s="23" t="s">
        <v>244</v>
      </c>
      <c r="G117" s="44">
        <v>15380</v>
      </c>
      <c r="H117" s="44">
        <v>17024</v>
      </c>
      <c r="I117" s="44">
        <v>34624</v>
      </c>
      <c r="J117" s="44">
        <v>45144</v>
      </c>
      <c r="K117" s="44">
        <v>24993</v>
      </c>
      <c r="L117" s="44">
        <v>12791</v>
      </c>
      <c r="M117" s="45">
        <v>46421</v>
      </c>
      <c r="N117" s="45">
        <v>45408</v>
      </c>
      <c r="O117" s="45">
        <v>71454</v>
      </c>
      <c r="P117" s="45">
        <v>83819</v>
      </c>
      <c r="Q117" s="45">
        <v>22794</v>
      </c>
      <c r="R117" s="45">
        <v>233016</v>
      </c>
      <c r="S117" s="25">
        <f t="shared" si="22"/>
        <v>24992.666666666668</v>
      </c>
      <c r="T117" s="26">
        <f t="shared" si="18"/>
        <v>5175.6561430519241</v>
      </c>
      <c r="U117" s="25">
        <f t="shared" si="15"/>
        <v>83818.666666666672</v>
      </c>
      <c r="V117" s="26">
        <f t="shared" si="17"/>
        <v>31097.000918273636</v>
      </c>
    </row>
    <row r="118" spans="1:121">
      <c r="B118" s="28"/>
      <c r="C118" s="17" t="s">
        <v>277</v>
      </c>
      <c r="D118" s="67" t="s">
        <v>13</v>
      </c>
      <c r="E118" s="23">
        <v>593.15117999999995</v>
      </c>
      <c r="F118" s="23" t="s">
        <v>225</v>
      </c>
      <c r="G118" s="44">
        <v>8793</v>
      </c>
      <c r="H118" s="44">
        <v>31234</v>
      </c>
      <c r="I118" s="44">
        <v>41446</v>
      </c>
      <c r="J118" s="44">
        <v>39000</v>
      </c>
      <c r="K118" s="44">
        <v>47380</v>
      </c>
      <c r="L118" s="44">
        <v>19553</v>
      </c>
      <c r="M118" s="45">
        <v>90148</v>
      </c>
      <c r="N118" s="45">
        <v>0</v>
      </c>
      <c r="O118" s="45">
        <v>0</v>
      </c>
      <c r="P118" s="45">
        <v>44957</v>
      </c>
      <c r="Q118" s="45">
        <v>22248</v>
      </c>
      <c r="R118" s="45">
        <v>0</v>
      </c>
      <c r="S118" s="25">
        <f t="shared" si="22"/>
        <v>31234.333333333332</v>
      </c>
      <c r="T118" s="26">
        <f t="shared" si="18"/>
        <v>5959.1197821303922</v>
      </c>
      <c r="U118" s="25">
        <f t="shared" si="15"/>
        <v>26225.5</v>
      </c>
      <c r="V118" s="26">
        <f t="shared" si="17"/>
        <v>14737.826790835434</v>
      </c>
    </row>
    <row r="119" spans="1:121">
      <c r="B119" s="28"/>
      <c r="C119" s="17" t="s">
        <v>285</v>
      </c>
      <c r="D119" s="67" t="s">
        <v>394</v>
      </c>
      <c r="E119" s="23">
        <v>327.04989999999998</v>
      </c>
      <c r="F119" s="23" t="s">
        <v>287</v>
      </c>
      <c r="G119" s="44">
        <v>126478</v>
      </c>
      <c r="H119" s="44">
        <v>230068</v>
      </c>
      <c r="I119" s="44">
        <v>739</v>
      </c>
      <c r="J119" s="44">
        <v>199294</v>
      </c>
      <c r="K119" s="44">
        <v>97241</v>
      </c>
      <c r="L119" s="44">
        <v>32608</v>
      </c>
      <c r="M119" s="45">
        <v>165606</v>
      </c>
      <c r="N119" s="45">
        <v>165606</v>
      </c>
      <c r="O119" s="45">
        <v>15151</v>
      </c>
      <c r="P119" s="45">
        <v>165606</v>
      </c>
      <c r="Q119" s="45">
        <v>165606</v>
      </c>
      <c r="R119" s="45">
        <v>316060</v>
      </c>
      <c r="S119" s="25">
        <f t="shared" si="22"/>
        <v>114404.66666666667</v>
      </c>
      <c r="T119" s="26">
        <f t="shared" si="18"/>
        <v>36803.596237022517</v>
      </c>
      <c r="U119" s="25">
        <f t="shared" si="15"/>
        <v>165605.83333333334</v>
      </c>
      <c r="V119" s="26">
        <f t="shared" si="17"/>
        <v>38847.184857607273</v>
      </c>
    </row>
    <row r="120" spans="1:121">
      <c r="B120" s="28"/>
      <c r="C120" s="17" t="s">
        <v>293</v>
      </c>
      <c r="D120" s="67" t="s">
        <v>386</v>
      </c>
      <c r="E120" s="23">
        <v>575.07506999999998</v>
      </c>
      <c r="F120" s="23" t="s">
        <v>294</v>
      </c>
      <c r="G120" s="44">
        <v>48151</v>
      </c>
      <c r="H120" s="44">
        <v>61474</v>
      </c>
      <c r="I120" s="44">
        <v>17429</v>
      </c>
      <c r="J120" s="44">
        <v>172175</v>
      </c>
      <c r="K120" s="44">
        <v>8050</v>
      </c>
      <c r="L120" s="44">
        <v>290149</v>
      </c>
      <c r="M120" s="45">
        <v>145134</v>
      </c>
      <c r="N120" s="45">
        <v>145134</v>
      </c>
      <c r="O120" s="45">
        <v>123505</v>
      </c>
      <c r="P120" s="45">
        <v>34773</v>
      </c>
      <c r="Q120" s="45">
        <v>48280</v>
      </c>
      <c r="R120" s="45">
        <v>373979</v>
      </c>
      <c r="S120" s="25">
        <f t="shared" si="22"/>
        <v>99571.333333333328</v>
      </c>
      <c r="T120" s="26">
        <f t="shared" si="18"/>
        <v>45022.259055321127</v>
      </c>
      <c r="U120" s="25">
        <f t="shared" si="15"/>
        <v>145134.16666666666</v>
      </c>
      <c r="V120" s="26">
        <f t="shared" si="17"/>
        <v>49798.960933883398</v>
      </c>
    </row>
    <row r="121" spans="1:121" ht="14.4">
      <c r="B121" s="28"/>
      <c r="C121" s="17" t="s">
        <v>295</v>
      </c>
      <c r="D121" s="67" t="s">
        <v>13</v>
      </c>
      <c r="E121" s="23">
        <v>459.09329000000002</v>
      </c>
      <c r="F121" s="23" t="s">
        <v>296</v>
      </c>
      <c r="G121" s="44">
        <v>0</v>
      </c>
      <c r="H121" s="44">
        <v>337077</v>
      </c>
      <c r="I121" s="44">
        <v>0</v>
      </c>
      <c r="J121" s="44">
        <v>626688</v>
      </c>
      <c r="K121" s="44">
        <v>211393</v>
      </c>
      <c r="L121" s="44">
        <v>43592</v>
      </c>
      <c r="M121" s="45">
        <v>0</v>
      </c>
      <c r="N121" s="45">
        <v>0</v>
      </c>
      <c r="O121" s="45">
        <v>0</v>
      </c>
      <c r="P121" s="45">
        <v>0</v>
      </c>
      <c r="Q121" s="45">
        <v>0</v>
      </c>
      <c r="R121" s="45">
        <v>0</v>
      </c>
      <c r="S121" s="25">
        <f t="shared" si="22"/>
        <v>203125</v>
      </c>
      <c r="T121" s="26">
        <f t="shared" si="18"/>
        <v>100893.90837838857</v>
      </c>
      <c r="U121" s="18">
        <f t="shared" si="15"/>
        <v>0</v>
      </c>
      <c r="V121" s="26">
        <f t="shared" si="17"/>
        <v>0</v>
      </c>
      <c r="W121" s="40" t="s">
        <v>373</v>
      </c>
    </row>
    <row r="122" spans="1:121" s="54" customFormat="1" ht="14.4">
      <c r="B122" s="55" t="s">
        <v>360</v>
      </c>
      <c r="D122" s="56"/>
      <c r="E122" s="56"/>
      <c r="F122" s="56"/>
      <c r="G122" s="57">
        <f>SUM(G99:G120)</f>
        <v>31616705</v>
      </c>
      <c r="H122" s="57">
        <f t="shared" ref="H122:Q122" si="28">SUM(H99:H120)</f>
        <v>31350512</v>
      </c>
      <c r="I122" s="57">
        <f t="shared" si="28"/>
        <v>11409782</v>
      </c>
      <c r="J122" s="57">
        <f t="shared" si="28"/>
        <v>9119598</v>
      </c>
      <c r="K122" s="57">
        <f t="shared" si="28"/>
        <v>30270011</v>
      </c>
      <c r="L122" s="57">
        <f t="shared" si="28"/>
        <v>13035967</v>
      </c>
      <c r="M122" s="57">
        <f t="shared" si="28"/>
        <v>5017522</v>
      </c>
      <c r="N122" s="57">
        <f t="shared" si="28"/>
        <v>8643161</v>
      </c>
      <c r="O122" s="57">
        <f t="shared" si="28"/>
        <v>5263003</v>
      </c>
      <c r="P122" s="57">
        <f t="shared" si="28"/>
        <v>10318648</v>
      </c>
      <c r="Q122" s="57">
        <f t="shared" si="28"/>
        <v>6145535</v>
      </c>
      <c r="R122" s="57">
        <f>SUM(R99:R120)</f>
        <v>7240424</v>
      </c>
      <c r="S122" s="59">
        <f t="shared" si="22"/>
        <v>21133762.5</v>
      </c>
      <c r="T122" s="60">
        <f t="shared" si="18"/>
        <v>4480384.3875835389</v>
      </c>
      <c r="U122" s="59">
        <f t="shared" si="15"/>
        <v>7104715.5</v>
      </c>
      <c r="V122" s="60">
        <f t="shared" si="17"/>
        <v>844253.16776974557</v>
      </c>
      <c r="W122" s="56"/>
      <c r="X122" s="56"/>
      <c r="Y122" s="56"/>
      <c r="Z122" s="56"/>
    </row>
    <row r="123" spans="1:121" s="54" customFormat="1" ht="14.4">
      <c r="A123" s="39" t="s">
        <v>317</v>
      </c>
      <c r="B123" s="28" t="s">
        <v>305</v>
      </c>
      <c r="C123" s="17" t="s">
        <v>29</v>
      </c>
      <c r="D123" s="67" t="s">
        <v>167</v>
      </c>
      <c r="E123" s="23">
        <v>747.16840000000002</v>
      </c>
      <c r="F123" s="23" t="s">
        <v>30</v>
      </c>
      <c r="G123" s="44">
        <v>0</v>
      </c>
      <c r="H123" s="44">
        <v>0</v>
      </c>
      <c r="I123" s="44">
        <v>0</v>
      </c>
      <c r="J123" s="44">
        <v>0</v>
      </c>
      <c r="K123" s="44">
        <v>0</v>
      </c>
      <c r="L123" s="44">
        <v>0</v>
      </c>
      <c r="M123" s="45">
        <v>0</v>
      </c>
      <c r="N123" s="45">
        <v>5886</v>
      </c>
      <c r="O123" s="45">
        <v>0</v>
      </c>
      <c r="P123" s="45">
        <v>0</v>
      </c>
      <c r="Q123" s="45">
        <v>5974</v>
      </c>
      <c r="R123" s="45">
        <v>0</v>
      </c>
      <c r="S123" s="18">
        <f t="shared" si="22"/>
        <v>0</v>
      </c>
      <c r="T123" s="26">
        <f t="shared" si="18"/>
        <v>0</v>
      </c>
      <c r="U123" s="25">
        <f>AVERAGE(M123:R123)</f>
        <v>1976.6666666666667</v>
      </c>
      <c r="V123" s="26">
        <f t="shared" si="17"/>
        <v>1250.2053875708227</v>
      </c>
      <c r="W123" s="40" t="s">
        <v>373</v>
      </c>
      <c r="X123" s="46"/>
      <c r="Y123" s="46"/>
      <c r="Z123" s="46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  <c r="CH123" s="39"/>
      <c r="CI123" s="39"/>
      <c r="CJ123" s="39"/>
      <c r="CK123" s="39"/>
      <c r="CL123" s="39"/>
      <c r="CM123" s="39"/>
      <c r="CN123" s="39"/>
      <c r="CO123" s="39"/>
      <c r="CP123" s="39"/>
      <c r="CQ123" s="39"/>
      <c r="CR123" s="39"/>
      <c r="CS123" s="39"/>
      <c r="CT123" s="39"/>
      <c r="CU123" s="39"/>
      <c r="CV123" s="39"/>
      <c r="CW123" s="39"/>
      <c r="CX123" s="39"/>
      <c r="CY123" s="39"/>
      <c r="CZ123" s="39"/>
      <c r="DA123" s="39"/>
      <c r="DB123" s="39"/>
      <c r="DC123" s="39"/>
      <c r="DD123" s="39"/>
      <c r="DE123" s="39"/>
      <c r="DF123" s="39"/>
      <c r="DG123" s="39"/>
      <c r="DH123" s="39"/>
      <c r="DI123" s="39"/>
      <c r="DJ123" s="39"/>
      <c r="DK123" s="39"/>
      <c r="DL123" s="39"/>
      <c r="DM123" s="39"/>
      <c r="DN123" s="39"/>
      <c r="DO123" s="39"/>
      <c r="DP123" s="39"/>
      <c r="DQ123" s="39"/>
    </row>
    <row r="124" spans="1:121">
      <c r="B124" s="28"/>
      <c r="C124" s="17" t="s">
        <v>134</v>
      </c>
      <c r="D124" s="67" t="s">
        <v>65</v>
      </c>
      <c r="E124" s="23">
        <v>609.14502000000005</v>
      </c>
      <c r="F124" s="23" t="s">
        <v>135</v>
      </c>
      <c r="G124" s="44">
        <v>136572</v>
      </c>
      <c r="H124" s="44">
        <v>191656</v>
      </c>
      <c r="I124" s="44">
        <v>39287</v>
      </c>
      <c r="J124" s="44">
        <v>98262</v>
      </c>
      <c r="K124" s="44">
        <v>116444</v>
      </c>
      <c r="L124" s="44">
        <v>116444</v>
      </c>
      <c r="M124" s="45">
        <v>26251</v>
      </c>
      <c r="N124" s="45">
        <v>152440</v>
      </c>
      <c r="O124" s="45">
        <v>121690</v>
      </c>
      <c r="P124" s="45">
        <v>174327</v>
      </c>
      <c r="Q124" s="45">
        <v>161356</v>
      </c>
      <c r="R124" s="45">
        <v>98521</v>
      </c>
      <c r="S124" s="25">
        <f t="shared" si="22"/>
        <v>116444.16666666667</v>
      </c>
      <c r="T124" s="26">
        <f t="shared" si="18"/>
        <v>20286.094663449745</v>
      </c>
      <c r="U124" s="25">
        <f t="shared" si="15"/>
        <v>122430.83333333333</v>
      </c>
      <c r="V124" s="26">
        <f t="shared" si="17"/>
        <v>22309.728896330806</v>
      </c>
    </row>
    <row r="125" spans="1:121">
      <c r="B125" s="28"/>
      <c r="C125" s="17" t="s">
        <v>144</v>
      </c>
      <c r="D125" s="67" t="s">
        <v>13</v>
      </c>
      <c r="E125" s="23">
        <v>549.08861999999999</v>
      </c>
      <c r="F125" s="23" t="s">
        <v>145</v>
      </c>
      <c r="G125" s="44">
        <v>0</v>
      </c>
      <c r="H125" s="44">
        <v>0</v>
      </c>
      <c r="I125" s="44">
        <v>51517</v>
      </c>
      <c r="J125" s="44">
        <v>0</v>
      </c>
      <c r="K125" s="44">
        <v>0</v>
      </c>
      <c r="L125" s="44">
        <v>49307</v>
      </c>
      <c r="M125" s="45">
        <v>322439</v>
      </c>
      <c r="N125" s="45">
        <v>28405</v>
      </c>
      <c r="O125" s="45">
        <v>585314</v>
      </c>
      <c r="P125" s="45">
        <v>342455</v>
      </c>
      <c r="Q125" s="45">
        <v>467465</v>
      </c>
      <c r="R125" s="45">
        <v>37828</v>
      </c>
      <c r="S125" s="25">
        <f t="shared" si="22"/>
        <v>16804</v>
      </c>
      <c r="T125" s="26">
        <f t="shared" si="18"/>
        <v>10631.611734194712</v>
      </c>
      <c r="U125" s="25">
        <f t="shared" si="15"/>
        <v>297317.66666666669</v>
      </c>
      <c r="V125" s="26">
        <f t="shared" si="17"/>
        <v>92052.407664209299</v>
      </c>
      <c r="X125" s="46" t="s">
        <v>321</v>
      </c>
      <c r="Y125" s="46" t="s">
        <v>322</v>
      </c>
    </row>
    <row r="126" spans="1:121">
      <c r="B126" s="28"/>
      <c r="C126" s="17" t="s">
        <v>162</v>
      </c>
      <c r="D126" s="67" t="s">
        <v>386</v>
      </c>
      <c r="E126" s="23">
        <v>467.07501000000002</v>
      </c>
      <c r="F126" s="23" t="s">
        <v>163</v>
      </c>
      <c r="G126" s="44">
        <v>31147</v>
      </c>
      <c r="H126" s="44">
        <v>0</v>
      </c>
      <c r="I126" s="44">
        <v>379774</v>
      </c>
      <c r="J126" s="44">
        <v>143859</v>
      </c>
      <c r="K126" s="44">
        <v>87945</v>
      </c>
      <c r="L126" s="44">
        <v>32020</v>
      </c>
      <c r="M126" s="45">
        <v>58262</v>
      </c>
      <c r="N126" s="45">
        <v>94532</v>
      </c>
      <c r="O126" s="45">
        <v>29457</v>
      </c>
      <c r="P126" s="45">
        <v>368839</v>
      </c>
      <c r="Q126" s="45">
        <v>111935</v>
      </c>
      <c r="R126" s="45">
        <v>830526</v>
      </c>
      <c r="S126" s="25">
        <f t="shared" si="22"/>
        <v>112457.5</v>
      </c>
      <c r="T126" s="26">
        <f t="shared" si="18"/>
        <v>57379.818215553802</v>
      </c>
      <c r="U126" s="25">
        <f t="shared" si="15"/>
        <v>248925.16666666666</v>
      </c>
      <c r="V126" s="26">
        <f t="shared" si="17"/>
        <v>126459.62883318841</v>
      </c>
    </row>
    <row r="127" spans="1:121">
      <c r="B127" s="28"/>
      <c r="C127" s="17" t="s">
        <v>220</v>
      </c>
      <c r="D127" s="67" t="s">
        <v>13</v>
      </c>
      <c r="E127" s="23">
        <v>463.08819999999997</v>
      </c>
      <c r="F127" s="23" t="s">
        <v>221</v>
      </c>
      <c r="G127" s="44">
        <v>5925</v>
      </c>
      <c r="H127" s="44">
        <v>15420</v>
      </c>
      <c r="I127" s="44">
        <v>36804</v>
      </c>
      <c r="J127" s="44">
        <v>156152</v>
      </c>
      <c r="K127" s="44">
        <v>153353</v>
      </c>
      <c r="L127" s="44">
        <v>83518</v>
      </c>
      <c r="M127" s="45">
        <v>1511</v>
      </c>
      <c r="N127" s="45">
        <v>5420485</v>
      </c>
      <c r="O127" s="45">
        <v>145303</v>
      </c>
      <c r="P127" s="45">
        <v>6530</v>
      </c>
      <c r="Q127" s="45">
        <v>80883</v>
      </c>
      <c r="R127" s="45">
        <v>4609830</v>
      </c>
      <c r="S127" s="25">
        <f t="shared" si="22"/>
        <v>75195.333333333328</v>
      </c>
      <c r="T127" s="26">
        <f t="shared" si="18"/>
        <v>27433.090448904542</v>
      </c>
      <c r="U127" s="25">
        <f t="shared" si="15"/>
        <v>1710757</v>
      </c>
      <c r="V127" s="26">
        <f t="shared" si="17"/>
        <v>1050392.8333620396</v>
      </c>
    </row>
    <row r="128" spans="1:121">
      <c r="B128" s="28"/>
      <c r="C128" s="17" t="s">
        <v>222</v>
      </c>
      <c r="D128" s="67" t="s">
        <v>13</v>
      </c>
      <c r="E128" s="23">
        <v>417.08269999999999</v>
      </c>
      <c r="F128" s="23" t="s">
        <v>223</v>
      </c>
      <c r="G128" s="44">
        <v>63354</v>
      </c>
      <c r="H128" s="44">
        <v>291887</v>
      </c>
      <c r="I128" s="44">
        <v>463193</v>
      </c>
      <c r="J128" s="44">
        <v>28610</v>
      </c>
      <c r="K128" s="44">
        <v>162388</v>
      </c>
      <c r="L128" s="44">
        <v>164080</v>
      </c>
      <c r="M128" s="45">
        <v>473554</v>
      </c>
      <c r="N128" s="45">
        <v>424180</v>
      </c>
      <c r="O128" s="45">
        <v>459971</v>
      </c>
      <c r="P128" s="45">
        <v>487931</v>
      </c>
      <c r="Q128" s="45">
        <v>472075</v>
      </c>
      <c r="R128" s="45">
        <v>126728</v>
      </c>
      <c r="S128" s="25">
        <f t="shared" si="22"/>
        <v>195585.33333333334</v>
      </c>
      <c r="T128" s="26">
        <f t="shared" si="18"/>
        <v>65408.564853881675</v>
      </c>
      <c r="U128" s="25">
        <f t="shared" si="15"/>
        <v>407406.5</v>
      </c>
      <c r="V128" s="26">
        <f t="shared" si="17"/>
        <v>56823.263743382427</v>
      </c>
    </row>
    <row r="129" spans="1:121">
      <c r="B129" s="28"/>
      <c r="C129" s="17" t="s">
        <v>224</v>
      </c>
      <c r="D129" s="67" t="s">
        <v>65</v>
      </c>
      <c r="E129" s="23">
        <v>595.16576999999995</v>
      </c>
      <c r="F129" s="23" t="s">
        <v>225</v>
      </c>
      <c r="G129" s="44">
        <v>0</v>
      </c>
      <c r="H129" s="44">
        <v>0</v>
      </c>
      <c r="I129" s="44">
        <v>0</v>
      </c>
      <c r="J129" s="44">
        <v>0</v>
      </c>
      <c r="K129" s="44">
        <v>0</v>
      </c>
      <c r="L129" s="44">
        <v>0</v>
      </c>
      <c r="M129" s="45">
        <v>101409</v>
      </c>
      <c r="N129" s="45">
        <v>127236</v>
      </c>
      <c r="O129" s="45">
        <v>121651</v>
      </c>
      <c r="P129" s="45">
        <v>153590</v>
      </c>
      <c r="Q129" s="45">
        <v>128679</v>
      </c>
      <c r="R129" s="45">
        <v>128360</v>
      </c>
      <c r="S129" s="18">
        <v>0</v>
      </c>
      <c r="T129" s="26">
        <f t="shared" si="18"/>
        <v>0</v>
      </c>
      <c r="U129" s="25">
        <f t="shared" si="15"/>
        <v>126820.83333333333</v>
      </c>
      <c r="V129" s="26">
        <f t="shared" si="17"/>
        <v>6819.2641705522456</v>
      </c>
      <c r="X129" s="47" t="s">
        <v>343</v>
      </c>
      <c r="Y129" s="47" t="s">
        <v>343</v>
      </c>
      <c r="Z129" s="46" t="s">
        <v>334</v>
      </c>
    </row>
    <row r="130" spans="1:121">
      <c r="B130" s="28"/>
      <c r="C130" s="17" t="s">
        <v>226</v>
      </c>
      <c r="D130" s="67" t="s">
        <v>386</v>
      </c>
      <c r="E130" s="23">
        <v>615.11217999999997</v>
      </c>
      <c r="F130" s="23" t="s">
        <v>227</v>
      </c>
      <c r="G130" s="44">
        <v>0</v>
      </c>
      <c r="H130" s="44">
        <v>0</v>
      </c>
      <c r="I130" s="44">
        <v>408813</v>
      </c>
      <c r="J130" s="44">
        <v>886029</v>
      </c>
      <c r="K130" s="44">
        <v>468455</v>
      </c>
      <c r="L130" s="44">
        <v>35555</v>
      </c>
      <c r="M130" s="45">
        <v>41442</v>
      </c>
      <c r="N130" s="45">
        <v>709819</v>
      </c>
      <c r="O130" s="45">
        <v>215623</v>
      </c>
      <c r="P130" s="45">
        <v>63385</v>
      </c>
      <c r="Q130" s="45">
        <v>56575</v>
      </c>
      <c r="R130" s="45">
        <v>217369</v>
      </c>
      <c r="S130" s="25">
        <f t="shared" si="22"/>
        <v>299808.66666666669</v>
      </c>
      <c r="T130" s="26">
        <f t="shared" si="18"/>
        <v>145324.72641287779</v>
      </c>
      <c r="U130" s="25">
        <f t="shared" si="15"/>
        <v>217368.83333333334</v>
      </c>
      <c r="V130" s="26">
        <f t="shared" si="17"/>
        <v>103766.74853356338</v>
      </c>
    </row>
    <row r="131" spans="1:121">
      <c r="B131" s="28"/>
      <c r="C131" s="17" t="s">
        <v>228</v>
      </c>
      <c r="D131" s="67" t="s">
        <v>167</v>
      </c>
      <c r="E131" s="23">
        <v>795.19542999999999</v>
      </c>
      <c r="F131" s="23" t="s">
        <v>229</v>
      </c>
      <c r="G131" s="44">
        <v>0</v>
      </c>
      <c r="H131" s="44">
        <v>4768</v>
      </c>
      <c r="I131" s="44">
        <v>0</v>
      </c>
      <c r="J131" s="44">
        <v>5416</v>
      </c>
      <c r="K131" s="44">
        <v>0</v>
      </c>
      <c r="L131" s="44">
        <v>0</v>
      </c>
      <c r="M131" s="45">
        <v>28411</v>
      </c>
      <c r="N131" s="45">
        <v>46730</v>
      </c>
      <c r="O131" s="45">
        <v>35291</v>
      </c>
      <c r="P131" s="45">
        <v>39288</v>
      </c>
      <c r="Q131" s="45">
        <v>24878</v>
      </c>
      <c r="R131" s="45">
        <v>25379</v>
      </c>
      <c r="S131" s="25">
        <f t="shared" si="22"/>
        <v>1697.3333333333333</v>
      </c>
      <c r="T131" s="26">
        <f t="shared" si="18"/>
        <v>1076.7425773033115</v>
      </c>
      <c r="U131" s="25">
        <f t="shared" si="15"/>
        <v>33329.5</v>
      </c>
      <c r="V131" s="26">
        <f t="shared" si="17"/>
        <v>3548.4952186337623</v>
      </c>
      <c r="X131" s="47" t="s">
        <v>321</v>
      </c>
      <c r="Y131" s="46" t="s">
        <v>322</v>
      </c>
    </row>
    <row r="132" spans="1:121">
      <c r="B132" s="28"/>
      <c r="C132" s="17" t="s">
        <v>241</v>
      </c>
      <c r="D132" s="67" t="s">
        <v>13</v>
      </c>
      <c r="E132" s="23">
        <v>477.0675</v>
      </c>
      <c r="F132" s="23" t="s">
        <v>242</v>
      </c>
      <c r="G132" s="44">
        <v>84245</v>
      </c>
      <c r="H132" s="44">
        <v>103447</v>
      </c>
      <c r="I132" s="44">
        <v>119276</v>
      </c>
      <c r="J132" s="44">
        <v>145432</v>
      </c>
      <c r="K132" s="44">
        <v>113675</v>
      </c>
      <c r="L132" s="44">
        <v>149583</v>
      </c>
      <c r="M132" s="45">
        <v>358470</v>
      </c>
      <c r="N132" s="45">
        <v>132162</v>
      </c>
      <c r="O132" s="45">
        <v>207456</v>
      </c>
      <c r="P132" s="45">
        <v>288373</v>
      </c>
      <c r="Q132" s="45">
        <v>229255</v>
      </c>
      <c r="R132" s="45">
        <v>259340</v>
      </c>
      <c r="S132" s="25">
        <f t="shared" si="22"/>
        <v>119276.33333333333</v>
      </c>
      <c r="T132" s="26">
        <f t="shared" si="18"/>
        <v>10184.547097332194</v>
      </c>
      <c r="U132" s="25">
        <f t="shared" si="15"/>
        <v>245842.66666666666</v>
      </c>
      <c r="V132" s="26">
        <f t="shared" si="17"/>
        <v>31277.203791970343</v>
      </c>
      <c r="X132" s="47" t="s">
        <v>324</v>
      </c>
      <c r="Y132" s="46" t="s">
        <v>322</v>
      </c>
    </row>
    <row r="133" spans="1:121">
      <c r="B133" s="28"/>
      <c r="C133" s="17" t="s">
        <v>245</v>
      </c>
      <c r="D133" s="67" t="s">
        <v>65</v>
      </c>
      <c r="E133" s="23">
        <v>319.04480000000001</v>
      </c>
      <c r="F133" s="23" t="s">
        <v>246</v>
      </c>
      <c r="G133" s="44">
        <v>0</v>
      </c>
      <c r="H133" s="44">
        <v>0</v>
      </c>
      <c r="I133" s="44">
        <v>0</v>
      </c>
      <c r="J133" s="44">
        <v>0</v>
      </c>
      <c r="K133" s="44">
        <v>0</v>
      </c>
      <c r="L133" s="44">
        <v>0</v>
      </c>
      <c r="M133" s="45">
        <v>37309</v>
      </c>
      <c r="N133" s="45">
        <v>63548</v>
      </c>
      <c r="O133" s="45">
        <v>68703</v>
      </c>
      <c r="P133" s="45">
        <v>80585</v>
      </c>
      <c r="Q133" s="45">
        <v>52436</v>
      </c>
      <c r="R133" s="45">
        <v>109638</v>
      </c>
      <c r="S133" s="18">
        <v>0</v>
      </c>
      <c r="T133" s="26">
        <f t="shared" si="18"/>
        <v>0</v>
      </c>
      <c r="U133" s="25">
        <f t="shared" si="15"/>
        <v>68703.166666666672</v>
      </c>
      <c r="V133" s="26">
        <f t="shared" si="17"/>
        <v>10154.84892195732</v>
      </c>
      <c r="X133" s="47" t="s">
        <v>343</v>
      </c>
      <c r="Y133" s="47" t="s">
        <v>343</v>
      </c>
      <c r="Z133" s="46" t="s">
        <v>334</v>
      </c>
    </row>
    <row r="134" spans="1:121">
      <c r="B134" s="28"/>
      <c r="C134" s="17" t="s">
        <v>269</v>
      </c>
      <c r="D134" s="67" t="s">
        <v>183</v>
      </c>
      <c r="E134" s="23">
        <v>603.07799999999997</v>
      </c>
      <c r="F134" s="23" t="s">
        <v>270</v>
      </c>
      <c r="G134" s="44">
        <v>184160</v>
      </c>
      <c r="H134" s="44">
        <v>80966</v>
      </c>
      <c r="I134" s="44">
        <v>348222</v>
      </c>
      <c r="J134" s="44">
        <v>114674</v>
      </c>
      <c r="K134" s="44">
        <v>150363</v>
      </c>
      <c r="L134" s="44">
        <v>23791</v>
      </c>
      <c r="M134" s="45">
        <v>124149</v>
      </c>
      <c r="N134" s="45">
        <v>318295</v>
      </c>
      <c r="O134" s="45">
        <v>248886</v>
      </c>
      <c r="P134" s="45">
        <v>885706</v>
      </c>
      <c r="Q134" s="45">
        <v>111134</v>
      </c>
      <c r="R134" s="45">
        <v>221602</v>
      </c>
      <c r="S134" s="25">
        <f t="shared" si="22"/>
        <v>150362.66666666666</v>
      </c>
      <c r="T134" s="26">
        <f t="shared" si="18"/>
        <v>45607.214562074616</v>
      </c>
      <c r="U134" s="25">
        <f t="shared" ref="U134:U177" si="29">AVERAGE(M134:R134)</f>
        <v>318295.33333333331</v>
      </c>
      <c r="V134" s="26">
        <f t="shared" si="17"/>
        <v>117860.19086009399</v>
      </c>
    </row>
    <row r="135" spans="1:121">
      <c r="B135" s="28"/>
      <c r="C135" s="17" t="s">
        <v>87</v>
      </c>
      <c r="D135" s="67" t="s">
        <v>167</v>
      </c>
      <c r="E135" s="23">
        <v>395.11011000000002</v>
      </c>
      <c r="F135" s="23" t="s">
        <v>88</v>
      </c>
      <c r="G135" s="44">
        <v>11455</v>
      </c>
      <c r="H135" s="44">
        <v>6469</v>
      </c>
      <c r="I135" s="44">
        <v>8925</v>
      </c>
      <c r="J135" s="44">
        <v>11077</v>
      </c>
      <c r="K135" s="44">
        <v>10856</v>
      </c>
      <c r="L135" s="44">
        <v>11586</v>
      </c>
      <c r="M135" s="45">
        <v>7195</v>
      </c>
      <c r="N135" s="45">
        <v>7472</v>
      </c>
      <c r="O135" s="45">
        <v>8923</v>
      </c>
      <c r="P135" s="45">
        <v>9169</v>
      </c>
      <c r="Q135" s="45">
        <v>3217</v>
      </c>
      <c r="R135" s="45">
        <v>7195</v>
      </c>
      <c r="S135" s="25">
        <f t="shared" si="22"/>
        <v>10061.333333333334</v>
      </c>
      <c r="T135" s="26">
        <f t="shared" si="18"/>
        <v>819.06656899451457</v>
      </c>
      <c r="U135" s="25">
        <f t="shared" si="29"/>
        <v>7195.166666666667</v>
      </c>
      <c r="V135" s="26">
        <f t="shared" si="17"/>
        <v>871.47141535323885</v>
      </c>
    </row>
    <row r="136" spans="1:121">
      <c r="B136" s="28"/>
      <c r="C136" s="17" t="s">
        <v>271</v>
      </c>
      <c r="D136" s="67" t="s">
        <v>65</v>
      </c>
      <c r="E136" s="23">
        <v>449.10779000000002</v>
      </c>
      <c r="F136" s="23" t="s">
        <v>219</v>
      </c>
      <c r="G136" s="44">
        <v>44982</v>
      </c>
      <c r="H136" s="44">
        <v>79126</v>
      </c>
      <c r="I136" s="44">
        <v>83563</v>
      </c>
      <c r="J136" s="44">
        <v>73627</v>
      </c>
      <c r="K136" s="44">
        <v>57220</v>
      </c>
      <c r="L136" s="44">
        <v>50361</v>
      </c>
      <c r="M136" s="45">
        <v>6837</v>
      </c>
      <c r="N136" s="45">
        <v>55478</v>
      </c>
      <c r="O136" s="45">
        <v>18778</v>
      </c>
      <c r="P136" s="45">
        <v>15022</v>
      </c>
      <c r="Q136" s="45">
        <v>16670</v>
      </c>
      <c r="R136" s="45">
        <v>17572</v>
      </c>
      <c r="S136" s="25">
        <f t="shared" si="22"/>
        <v>64813.166666666664</v>
      </c>
      <c r="T136" s="26">
        <f t="shared" si="18"/>
        <v>6567.3271550236532</v>
      </c>
      <c r="U136" s="25">
        <f t="shared" si="29"/>
        <v>21726.166666666668</v>
      </c>
      <c r="V136" s="26">
        <f t="shared" si="17"/>
        <v>6969.7752159672355</v>
      </c>
      <c r="X136" s="47" t="s">
        <v>324</v>
      </c>
      <c r="Y136" s="46" t="s">
        <v>323</v>
      </c>
    </row>
    <row r="137" spans="1:121">
      <c r="B137" s="28"/>
      <c r="C137" s="17" t="s">
        <v>276</v>
      </c>
      <c r="D137" s="67" t="s">
        <v>65</v>
      </c>
      <c r="E137" s="23">
        <v>611.16070999999999</v>
      </c>
      <c r="F137" s="23" t="s">
        <v>84</v>
      </c>
      <c r="G137" s="44">
        <v>33814</v>
      </c>
      <c r="H137" s="44">
        <v>33814</v>
      </c>
      <c r="I137" s="44">
        <v>58989</v>
      </c>
      <c r="J137" s="44">
        <v>8638</v>
      </c>
      <c r="K137" s="44">
        <v>33814</v>
      </c>
      <c r="L137" s="44">
        <v>33814</v>
      </c>
      <c r="M137" s="45">
        <v>5524</v>
      </c>
      <c r="N137" s="45">
        <v>9374</v>
      </c>
      <c r="O137" s="45">
        <v>5069</v>
      </c>
      <c r="P137" s="45">
        <v>3903</v>
      </c>
      <c r="Q137" s="45">
        <v>5524</v>
      </c>
      <c r="R137" s="45">
        <v>3751</v>
      </c>
      <c r="S137" s="25">
        <f t="shared" si="22"/>
        <v>33813.833333333336</v>
      </c>
      <c r="T137" s="26">
        <f t="shared" si="18"/>
        <v>6500.2861496843179</v>
      </c>
      <c r="U137" s="25">
        <f t="shared" si="29"/>
        <v>5524.166666666667</v>
      </c>
      <c r="V137" s="26">
        <f t="shared" si="17"/>
        <v>832.68030746766487</v>
      </c>
      <c r="X137" s="47" t="s">
        <v>324</v>
      </c>
      <c r="Y137" s="46" t="s">
        <v>323</v>
      </c>
    </row>
    <row r="138" spans="1:121" s="54" customFormat="1" ht="14.4">
      <c r="B138" s="55" t="s">
        <v>361</v>
      </c>
      <c r="D138" s="56"/>
      <c r="E138" s="56"/>
      <c r="F138" s="56"/>
      <c r="G138" s="57">
        <f>SUM(G124:G137)</f>
        <v>595654</v>
      </c>
      <c r="H138" s="57">
        <f t="shared" ref="H138:Q138" si="30">SUM(H124:H137)</f>
        <v>807553</v>
      </c>
      <c r="I138" s="57">
        <f t="shared" si="30"/>
        <v>1998363</v>
      </c>
      <c r="J138" s="57">
        <f t="shared" si="30"/>
        <v>1671776</v>
      </c>
      <c r="K138" s="57">
        <f t="shared" si="30"/>
        <v>1354513</v>
      </c>
      <c r="L138" s="57">
        <f t="shared" si="30"/>
        <v>750059</v>
      </c>
      <c r="M138" s="57">
        <f t="shared" si="30"/>
        <v>1592763</v>
      </c>
      <c r="N138" s="57">
        <f t="shared" si="30"/>
        <v>7590156</v>
      </c>
      <c r="O138" s="57">
        <f t="shared" si="30"/>
        <v>2272115</v>
      </c>
      <c r="P138" s="57">
        <f t="shared" si="30"/>
        <v>2919103</v>
      </c>
      <c r="Q138" s="57">
        <f t="shared" si="30"/>
        <v>1922082</v>
      </c>
      <c r="R138" s="57">
        <f>SUM(R124:R137)</f>
        <v>6693639</v>
      </c>
      <c r="S138" s="59">
        <f t="shared" si="22"/>
        <v>1196319.6666666667</v>
      </c>
      <c r="T138" s="60">
        <f t="shared" si="18"/>
        <v>231332.71212687966</v>
      </c>
      <c r="U138" s="58">
        <f t="shared" si="29"/>
        <v>3831643</v>
      </c>
      <c r="V138" s="60">
        <f>(_xlfn.STDEV.S(M138:R138)/(SQRT(6)))</f>
        <v>1068352.3884419724</v>
      </c>
      <c r="W138" s="56"/>
      <c r="X138" s="56"/>
      <c r="Y138" s="56"/>
      <c r="Z138" s="56"/>
    </row>
    <row r="139" spans="1:121" s="54" customFormat="1">
      <c r="A139" s="39" t="s">
        <v>317</v>
      </c>
      <c r="B139" s="28" t="s">
        <v>306</v>
      </c>
      <c r="C139" s="17" t="s">
        <v>166</v>
      </c>
      <c r="D139" s="67" t="s">
        <v>286</v>
      </c>
      <c r="E139" s="23">
        <v>433.11291999999997</v>
      </c>
      <c r="F139" s="23" t="s">
        <v>168</v>
      </c>
      <c r="G139" s="44">
        <v>89322</v>
      </c>
      <c r="H139" s="44">
        <v>135671</v>
      </c>
      <c r="I139" s="44">
        <v>152460</v>
      </c>
      <c r="J139" s="44">
        <v>151202</v>
      </c>
      <c r="K139" s="44">
        <v>4201</v>
      </c>
      <c r="L139" s="44">
        <v>87037</v>
      </c>
      <c r="M139" s="45">
        <v>2964312</v>
      </c>
      <c r="N139" s="45">
        <v>3513104</v>
      </c>
      <c r="O139" s="45">
        <v>4016465</v>
      </c>
      <c r="P139" s="45">
        <v>4990043</v>
      </c>
      <c r="Q139" s="45">
        <v>4833531</v>
      </c>
      <c r="R139" s="45">
        <v>5569890</v>
      </c>
      <c r="S139" s="25">
        <f t="shared" si="22"/>
        <v>103315.5</v>
      </c>
      <c r="T139" s="26">
        <f t="shared" si="18"/>
        <v>23122.621576787817</v>
      </c>
      <c r="U139" s="25">
        <f t="shared" si="29"/>
        <v>4314557.5</v>
      </c>
      <c r="V139" s="26">
        <f t="shared" ref="V139:V177" si="31">(_xlfn.STDEV.S(M139:R139)/(SQRT(6)))</f>
        <v>402319.25968719175</v>
      </c>
      <c r="W139" s="46"/>
      <c r="X139" s="47" t="s">
        <v>321</v>
      </c>
      <c r="Y139" s="46" t="s">
        <v>322</v>
      </c>
      <c r="Z139" s="46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  <c r="BT139" s="39"/>
      <c r="BU139" s="39"/>
      <c r="BV139" s="39"/>
      <c r="BW139" s="39"/>
      <c r="BX139" s="39"/>
      <c r="BY139" s="39"/>
      <c r="BZ139" s="39"/>
      <c r="CA139" s="39"/>
      <c r="CB139" s="39"/>
      <c r="CC139" s="39"/>
      <c r="CD139" s="39"/>
      <c r="CE139" s="39"/>
      <c r="CF139" s="39"/>
      <c r="CG139" s="39"/>
      <c r="CH139" s="39"/>
      <c r="CI139" s="39"/>
      <c r="CJ139" s="39"/>
      <c r="CK139" s="39"/>
      <c r="CL139" s="39"/>
      <c r="CM139" s="39"/>
      <c r="CN139" s="39"/>
      <c r="CO139" s="39"/>
      <c r="CP139" s="39"/>
      <c r="CQ139" s="39"/>
      <c r="CR139" s="39"/>
      <c r="CS139" s="39"/>
      <c r="CT139" s="39"/>
      <c r="CU139" s="39"/>
      <c r="CV139" s="39"/>
      <c r="CW139" s="39"/>
      <c r="CX139" s="39"/>
      <c r="CY139" s="39"/>
      <c r="CZ139" s="39"/>
      <c r="DA139" s="39"/>
      <c r="DB139" s="39"/>
      <c r="DC139" s="39"/>
      <c r="DD139" s="39"/>
      <c r="DE139" s="39"/>
      <c r="DF139" s="39"/>
      <c r="DG139" s="39"/>
      <c r="DH139" s="39"/>
      <c r="DI139" s="39"/>
      <c r="DJ139" s="39"/>
      <c r="DK139" s="39"/>
      <c r="DL139" s="39"/>
      <c r="DM139" s="39"/>
      <c r="DN139" s="39"/>
      <c r="DO139" s="39"/>
      <c r="DP139" s="39"/>
      <c r="DQ139" s="39"/>
    </row>
    <row r="140" spans="1:121">
      <c r="B140" s="28"/>
      <c r="C140" s="17" t="s">
        <v>235</v>
      </c>
      <c r="D140" s="67" t="s">
        <v>65</v>
      </c>
      <c r="E140" s="23">
        <v>417.11801000000003</v>
      </c>
      <c r="F140" s="23" t="s">
        <v>236</v>
      </c>
      <c r="G140" s="44">
        <v>13578</v>
      </c>
      <c r="H140" s="44">
        <v>22654</v>
      </c>
      <c r="I140" s="44">
        <v>0</v>
      </c>
      <c r="J140" s="44">
        <v>23858</v>
      </c>
      <c r="K140" s="44">
        <v>0</v>
      </c>
      <c r="L140" s="44">
        <v>0</v>
      </c>
      <c r="M140" s="45">
        <v>127295</v>
      </c>
      <c r="N140" s="45">
        <v>207265</v>
      </c>
      <c r="O140" s="45">
        <v>287984</v>
      </c>
      <c r="P140" s="45">
        <v>333740</v>
      </c>
      <c r="Q140" s="45">
        <v>276161</v>
      </c>
      <c r="R140" s="45">
        <v>233559</v>
      </c>
      <c r="S140" s="25">
        <f t="shared" si="22"/>
        <v>10015</v>
      </c>
      <c r="T140" s="26">
        <f t="shared" ref="T140:T178" si="32">(_xlfn.STDEV.S(G140:L140)/(SQRT(6)))</f>
        <v>4708.0378573952303</v>
      </c>
      <c r="U140" s="25">
        <f t="shared" si="29"/>
        <v>244334</v>
      </c>
      <c r="V140" s="26">
        <f t="shared" si="31"/>
        <v>29495.791887431446</v>
      </c>
      <c r="X140" s="47" t="s">
        <v>321</v>
      </c>
      <c r="Y140" s="46" t="s">
        <v>322</v>
      </c>
    </row>
    <row r="141" spans="1:121" s="54" customFormat="1" ht="14.4">
      <c r="B141" s="55" t="s">
        <v>362</v>
      </c>
      <c r="D141" s="56"/>
      <c r="E141" s="56"/>
      <c r="F141" s="56"/>
      <c r="G141" s="57">
        <f>SUM(G139:G140)</f>
        <v>102900</v>
      </c>
      <c r="H141" s="57">
        <f t="shared" ref="H141:R141" si="33">SUM(H139:H140)</f>
        <v>158325</v>
      </c>
      <c r="I141" s="57">
        <f t="shared" si="33"/>
        <v>152460</v>
      </c>
      <c r="J141" s="57">
        <f t="shared" si="33"/>
        <v>175060</v>
      </c>
      <c r="K141" s="57">
        <f t="shared" si="33"/>
        <v>4201</v>
      </c>
      <c r="L141" s="57">
        <f t="shared" si="33"/>
        <v>87037</v>
      </c>
      <c r="M141" s="57">
        <f t="shared" si="33"/>
        <v>3091607</v>
      </c>
      <c r="N141" s="57">
        <f t="shared" si="33"/>
        <v>3720369</v>
      </c>
      <c r="O141" s="57">
        <f t="shared" si="33"/>
        <v>4304449</v>
      </c>
      <c r="P141" s="57">
        <f t="shared" si="33"/>
        <v>5323783</v>
      </c>
      <c r="Q141" s="57">
        <f t="shared" si="33"/>
        <v>5109692</v>
      </c>
      <c r="R141" s="57">
        <f t="shared" si="33"/>
        <v>5803449</v>
      </c>
      <c r="S141" s="59">
        <f t="shared" si="22"/>
        <v>113330.5</v>
      </c>
      <c r="T141" s="60">
        <f t="shared" si="32"/>
        <v>25868.607238311073</v>
      </c>
      <c r="U141" s="59">
        <f t="shared" si="29"/>
        <v>4558891.5</v>
      </c>
      <c r="V141" s="60">
        <f t="shared" si="31"/>
        <v>422616.78232694848</v>
      </c>
      <c r="W141" s="56"/>
      <c r="X141" s="56" t="s">
        <v>321</v>
      </c>
      <c r="Y141" s="56" t="s">
        <v>322</v>
      </c>
      <c r="Z141" s="56"/>
    </row>
    <row r="142" spans="1:121">
      <c r="A142" s="39" t="s">
        <v>317</v>
      </c>
      <c r="B142" s="28" t="s">
        <v>307</v>
      </c>
      <c r="C142" s="17" t="s">
        <v>103</v>
      </c>
      <c r="D142" s="67" t="s">
        <v>395</v>
      </c>
      <c r="E142" s="23">
        <v>271.06119000000001</v>
      </c>
      <c r="F142" s="23" t="s">
        <v>104</v>
      </c>
      <c r="G142" s="44">
        <v>47450</v>
      </c>
      <c r="H142" s="44">
        <v>47450</v>
      </c>
      <c r="I142" s="44">
        <v>77532</v>
      </c>
      <c r="J142" s="44">
        <v>9952</v>
      </c>
      <c r="K142" s="44">
        <v>47450</v>
      </c>
      <c r="L142" s="44">
        <v>54867</v>
      </c>
      <c r="M142" s="45">
        <v>54250</v>
      </c>
      <c r="N142" s="45">
        <v>45752</v>
      </c>
      <c r="O142" s="45">
        <v>11076</v>
      </c>
      <c r="P142" s="45">
        <v>9820</v>
      </c>
      <c r="Q142" s="45">
        <v>18268</v>
      </c>
      <c r="R142" s="45">
        <v>227293</v>
      </c>
      <c r="S142" s="25">
        <f>AVERAGE(G142:L142)</f>
        <v>47450.166666666664</v>
      </c>
      <c r="T142" s="26">
        <f>(_xlfn.STDEV.S(G142:L142)/(SQRT(6)))</f>
        <v>8880.7631369406809</v>
      </c>
      <c r="U142" s="25">
        <f>AVERAGE(M142:R142)</f>
        <v>61076.5</v>
      </c>
      <c r="V142" s="26">
        <f>(_xlfn.STDEV.S(M142:R142)/(SQRT(6)))</f>
        <v>34092.625174906476</v>
      </c>
    </row>
    <row r="143" spans="1:121" s="54" customFormat="1">
      <c r="A143" s="17"/>
      <c r="B143" s="17"/>
      <c r="C143" s="17" t="s">
        <v>89</v>
      </c>
      <c r="D143" s="67" t="s">
        <v>90</v>
      </c>
      <c r="E143" s="23">
        <v>273.07571000000002</v>
      </c>
      <c r="F143" s="23" t="s">
        <v>91</v>
      </c>
      <c r="G143" s="44">
        <v>0</v>
      </c>
      <c r="H143" s="44">
        <v>33349</v>
      </c>
      <c r="I143" s="44">
        <v>35126</v>
      </c>
      <c r="J143" s="44">
        <v>39230</v>
      </c>
      <c r="K143" s="44">
        <v>0</v>
      </c>
      <c r="L143" s="44">
        <v>37471</v>
      </c>
      <c r="M143" s="45">
        <v>160777</v>
      </c>
      <c r="N143" s="45">
        <v>182352</v>
      </c>
      <c r="O143" s="45">
        <v>245553</v>
      </c>
      <c r="P143" s="45">
        <v>187023</v>
      </c>
      <c r="Q143" s="45">
        <v>213391</v>
      </c>
      <c r="R143" s="45">
        <v>201808</v>
      </c>
      <c r="S143" s="25">
        <f t="shared" si="22"/>
        <v>24196</v>
      </c>
      <c r="T143" s="26">
        <f t="shared" si="32"/>
        <v>7694.9808793351358</v>
      </c>
      <c r="U143" s="25">
        <f t="shared" si="29"/>
        <v>198484</v>
      </c>
      <c r="V143" s="26">
        <f t="shared" si="31"/>
        <v>11919.412988901762</v>
      </c>
      <c r="W143" s="46"/>
      <c r="X143" s="47" t="s">
        <v>321</v>
      </c>
      <c r="Y143" s="46" t="s">
        <v>322</v>
      </c>
      <c r="Z143" s="46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39"/>
      <c r="BY143" s="39"/>
      <c r="BZ143" s="39"/>
      <c r="CA143" s="39"/>
      <c r="CB143" s="39"/>
      <c r="CC143" s="39"/>
      <c r="CD143" s="39"/>
      <c r="CE143" s="39"/>
      <c r="CF143" s="39"/>
      <c r="CG143" s="39"/>
      <c r="CH143" s="39"/>
      <c r="CI143" s="39"/>
      <c r="CJ143" s="39"/>
      <c r="CK143" s="39"/>
      <c r="CL143" s="39"/>
      <c r="CM143" s="39"/>
      <c r="CN143" s="39"/>
      <c r="CO143" s="39"/>
      <c r="CP143" s="39"/>
      <c r="CQ143" s="39"/>
      <c r="CR143" s="39"/>
      <c r="CS143" s="39"/>
      <c r="CT143" s="39"/>
      <c r="CU143" s="39"/>
      <c r="CV143" s="39"/>
      <c r="CW143" s="39"/>
      <c r="CX143" s="39"/>
      <c r="CY143" s="39"/>
      <c r="CZ143" s="39"/>
      <c r="DA143" s="39"/>
      <c r="DB143" s="39"/>
      <c r="DC143" s="39"/>
      <c r="DD143" s="39"/>
      <c r="DE143" s="39"/>
      <c r="DF143" s="39"/>
      <c r="DG143" s="39"/>
      <c r="DH143" s="39"/>
      <c r="DI143" s="39"/>
      <c r="DJ143" s="39"/>
      <c r="DK143" s="39"/>
      <c r="DL143" s="39"/>
      <c r="DM143" s="39"/>
      <c r="DN143" s="39"/>
      <c r="DO143" s="39"/>
      <c r="DP143" s="39"/>
      <c r="DQ143" s="39"/>
    </row>
    <row r="144" spans="1:121">
      <c r="B144" s="28"/>
      <c r="C144" s="17" t="s">
        <v>92</v>
      </c>
      <c r="D144" s="67" t="s">
        <v>13</v>
      </c>
      <c r="E144" s="23">
        <v>305.06671</v>
      </c>
      <c r="F144" s="23" t="s">
        <v>93</v>
      </c>
      <c r="G144" s="44">
        <v>34196</v>
      </c>
      <c r="H144" s="44">
        <v>83690</v>
      </c>
      <c r="I144" s="44">
        <v>118018</v>
      </c>
      <c r="J144" s="44">
        <v>95361</v>
      </c>
      <c r="K144" s="44">
        <v>147895</v>
      </c>
      <c r="L144" s="44">
        <v>408209</v>
      </c>
      <c r="M144" s="45">
        <v>248008</v>
      </c>
      <c r="N144" s="45">
        <v>145249</v>
      </c>
      <c r="O144" s="45">
        <v>83928</v>
      </c>
      <c r="P144" s="45">
        <v>38479</v>
      </c>
      <c r="Q144" s="45">
        <v>134357</v>
      </c>
      <c r="R144" s="45">
        <v>176975</v>
      </c>
      <c r="S144" s="25">
        <f t="shared" si="22"/>
        <v>147894.83333333334</v>
      </c>
      <c r="T144" s="26">
        <f t="shared" si="32"/>
        <v>54303.339218023946</v>
      </c>
      <c r="U144" s="25">
        <f t="shared" si="29"/>
        <v>137832.66666666666</v>
      </c>
      <c r="V144" s="26">
        <f t="shared" si="31"/>
        <v>29729.151104223911</v>
      </c>
    </row>
    <row r="145" spans="1:121">
      <c r="B145" s="28"/>
      <c r="C145" s="17" t="s">
        <v>94</v>
      </c>
      <c r="D145" s="67" t="s">
        <v>95</v>
      </c>
      <c r="E145" s="23">
        <v>571.07050000000004</v>
      </c>
      <c r="F145" s="23" t="s">
        <v>96</v>
      </c>
      <c r="G145" s="44">
        <v>16214</v>
      </c>
      <c r="H145" s="44">
        <v>114470</v>
      </c>
      <c r="I145" s="44">
        <v>59736</v>
      </c>
      <c r="J145" s="44">
        <v>32665</v>
      </c>
      <c r="K145" s="44">
        <v>55771</v>
      </c>
      <c r="L145" s="44">
        <v>55771</v>
      </c>
      <c r="M145" s="45">
        <v>209682</v>
      </c>
      <c r="N145" s="45">
        <v>14471781</v>
      </c>
      <c r="O145" s="45">
        <v>25529</v>
      </c>
      <c r="P145" s="45">
        <v>2986972</v>
      </c>
      <c r="Q145" s="45">
        <v>220104</v>
      </c>
      <c r="R145" s="45">
        <v>7765</v>
      </c>
      <c r="S145" s="25">
        <f t="shared" si="22"/>
        <v>55771.166666666664</v>
      </c>
      <c r="T145" s="26">
        <f t="shared" si="32"/>
        <v>13613.64182334927</v>
      </c>
      <c r="U145" s="25">
        <f t="shared" si="29"/>
        <v>2986972.1666666665</v>
      </c>
      <c r="V145" s="26">
        <f t="shared" si="31"/>
        <v>2344607.6788459579</v>
      </c>
    </row>
    <row r="146" spans="1:121">
      <c r="B146" s="28"/>
      <c r="C146" s="17" t="s">
        <v>178</v>
      </c>
      <c r="D146" s="67" t="s">
        <v>65</v>
      </c>
      <c r="E146" s="23">
        <v>423.12860000000001</v>
      </c>
      <c r="F146" s="23" t="s">
        <v>179</v>
      </c>
      <c r="G146" s="44">
        <v>14682</v>
      </c>
      <c r="H146" s="44">
        <v>13390</v>
      </c>
      <c r="I146" s="44">
        <v>18428</v>
      </c>
      <c r="J146" s="44">
        <v>21540</v>
      </c>
      <c r="K146" s="44">
        <v>9610</v>
      </c>
      <c r="L146" s="44">
        <v>16983</v>
      </c>
      <c r="M146" s="45">
        <v>33859</v>
      </c>
      <c r="N146" s="45">
        <v>40775</v>
      </c>
      <c r="O146" s="45">
        <v>39945</v>
      </c>
      <c r="P146" s="45">
        <v>35874</v>
      </c>
      <c r="Q146" s="45">
        <v>32300</v>
      </c>
      <c r="R146" s="45">
        <v>32490</v>
      </c>
      <c r="S146" s="25">
        <f t="shared" si="22"/>
        <v>15772.166666666666</v>
      </c>
      <c r="T146" s="26">
        <f t="shared" si="32"/>
        <v>1699.2444284969058</v>
      </c>
      <c r="U146" s="25">
        <f t="shared" si="29"/>
        <v>35873.833333333336</v>
      </c>
      <c r="V146" s="26">
        <f t="shared" si="31"/>
        <v>1515.2337425111825</v>
      </c>
      <c r="X146" s="47" t="s">
        <v>321</v>
      </c>
      <c r="Y146" s="46" t="s">
        <v>322</v>
      </c>
    </row>
    <row r="147" spans="1:121" s="54" customFormat="1" ht="14.4">
      <c r="B147" s="55" t="s">
        <v>363</v>
      </c>
      <c r="D147" s="56"/>
      <c r="E147" s="56"/>
      <c r="F147" s="56"/>
      <c r="G147" s="57">
        <f>SUM(G142:G146)</f>
        <v>112542</v>
      </c>
      <c r="H147" s="57">
        <f t="shared" ref="H147:R147" si="34">SUM(H142:H146)</f>
        <v>292349</v>
      </c>
      <c r="I147" s="57">
        <f t="shared" si="34"/>
        <v>308840</v>
      </c>
      <c r="J147" s="57">
        <f t="shared" si="34"/>
        <v>198748</v>
      </c>
      <c r="K147" s="57">
        <f t="shared" si="34"/>
        <v>260726</v>
      </c>
      <c r="L147" s="57">
        <f t="shared" si="34"/>
        <v>573301</v>
      </c>
      <c r="M147" s="57">
        <f t="shared" si="34"/>
        <v>706576</v>
      </c>
      <c r="N147" s="57">
        <f t="shared" si="34"/>
        <v>14885909</v>
      </c>
      <c r="O147" s="57">
        <f t="shared" si="34"/>
        <v>406031</v>
      </c>
      <c r="P147" s="57">
        <f t="shared" si="34"/>
        <v>3258168</v>
      </c>
      <c r="Q147" s="57">
        <f t="shared" si="34"/>
        <v>618420</v>
      </c>
      <c r="R147" s="57">
        <f t="shared" si="34"/>
        <v>646331</v>
      </c>
      <c r="S147" s="59">
        <f t="shared" si="22"/>
        <v>291084.33333333331</v>
      </c>
      <c r="T147" s="60">
        <f t="shared" si="32"/>
        <v>63584.091740343705</v>
      </c>
      <c r="U147" s="59">
        <f t="shared" si="29"/>
        <v>3420239.1666666665</v>
      </c>
      <c r="V147" s="60">
        <f t="shared" si="31"/>
        <v>2334395.1936493735</v>
      </c>
      <c r="W147" s="56"/>
      <c r="X147" s="56"/>
      <c r="Y147" s="56"/>
      <c r="Z147" s="56"/>
    </row>
    <row r="148" spans="1:121" s="54" customFormat="1">
      <c r="A148" s="39" t="s">
        <v>317</v>
      </c>
      <c r="B148" s="28" t="s">
        <v>308</v>
      </c>
      <c r="C148" s="17" t="s">
        <v>261</v>
      </c>
      <c r="D148" s="67" t="s">
        <v>13</v>
      </c>
      <c r="E148" s="23">
        <v>575.11950999999999</v>
      </c>
      <c r="F148" s="23" t="s">
        <v>262</v>
      </c>
      <c r="G148" s="44">
        <v>13593</v>
      </c>
      <c r="H148" s="44">
        <v>95378</v>
      </c>
      <c r="I148" s="44">
        <v>72012</v>
      </c>
      <c r="J148" s="44">
        <v>76555</v>
      </c>
      <c r="K148" s="44">
        <v>48938</v>
      </c>
      <c r="L148" s="44">
        <v>125597</v>
      </c>
      <c r="M148" s="45">
        <v>8482</v>
      </c>
      <c r="N148" s="45">
        <v>360870</v>
      </c>
      <c r="O148" s="45">
        <v>346912</v>
      </c>
      <c r="P148" s="45">
        <v>385199</v>
      </c>
      <c r="Q148" s="45">
        <v>275406</v>
      </c>
      <c r="R148" s="45">
        <v>555682</v>
      </c>
      <c r="S148" s="25">
        <f t="shared" si="22"/>
        <v>72012.166666666672</v>
      </c>
      <c r="T148" s="26">
        <f t="shared" si="32"/>
        <v>15687.734133002694</v>
      </c>
      <c r="U148" s="25">
        <f t="shared" si="29"/>
        <v>322091.83333333331</v>
      </c>
      <c r="V148" s="26">
        <f t="shared" si="31"/>
        <v>73302.424227495911</v>
      </c>
      <c r="W148" s="46"/>
      <c r="X148" s="47" t="s">
        <v>324</v>
      </c>
      <c r="Y148" s="46" t="s">
        <v>322</v>
      </c>
      <c r="Z148" s="46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  <c r="BT148" s="39"/>
      <c r="BU148" s="39"/>
      <c r="BV148" s="39"/>
      <c r="BW148" s="39"/>
      <c r="BX148" s="39"/>
      <c r="BY148" s="39"/>
      <c r="BZ148" s="39"/>
      <c r="CA148" s="39"/>
      <c r="CB148" s="39"/>
      <c r="CC148" s="39"/>
      <c r="CD148" s="39"/>
      <c r="CE148" s="39"/>
      <c r="CF148" s="39"/>
      <c r="CG148" s="39"/>
      <c r="CH148" s="39"/>
      <c r="CI148" s="39"/>
      <c r="CJ148" s="39"/>
      <c r="CK148" s="39"/>
      <c r="CL148" s="39"/>
      <c r="CM148" s="39"/>
      <c r="CN148" s="39"/>
      <c r="CO148" s="39"/>
      <c r="CP148" s="39"/>
      <c r="CQ148" s="39"/>
      <c r="CR148" s="39"/>
      <c r="CS148" s="39"/>
      <c r="CT148" s="39"/>
      <c r="CU148" s="39"/>
      <c r="CV148" s="39"/>
      <c r="CW148" s="39"/>
      <c r="CX148" s="39"/>
      <c r="CY148" s="39"/>
      <c r="CZ148" s="39"/>
      <c r="DA148" s="39"/>
      <c r="DB148" s="39"/>
      <c r="DC148" s="39"/>
      <c r="DD148" s="39"/>
      <c r="DE148" s="39"/>
      <c r="DF148" s="39"/>
      <c r="DG148" s="39"/>
      <c r="DH148" s="39"/>
      <c r="DI148" s="39"/>
      <c r="DJ148" s="39"/>
      <c r="DK148" s="39"/>
      <c r="DL148" s="39"/>
      <c r="DM148" s="39"/>
      <c r="DN148" s="39"/>
      <c r="DO148" s="39"/>
      <c r="DP148" s="39"/>
      <c r="DQ148" s="39"/>
    </row>
    <row r="149" spans="1:121">
      <c r="B149" s="28"/>
      <c r="C149" s="17" t="s">
        <v>263</v>
      </c>
      <c r="D149" s="67" t="s">
        <v>13</v>
      </c>
      <c r="E149" s="23">
        <v>577.13507000000004</v>
      </c>
      <c r="F149" s="23" t="s">
        <v>264</v>
      </c>
      <c r="G149" s="44">
        <v>39827</v>
      </c>
      <c r="H149" s="44">
        <v>26271</v>
      </c>
      <c r="I149" s="44">
        <v>21126</v>
      </c>
      <c r="J149" s="44">
        <v>89173</v>
      </c>
      <c r="K149" s="44">
        <v>55996</v>
      </c>
      <c r="L149" s="44">
        <v>302643</v>
      </c>
      <c r="M149" s="45">
        <v>67661</v>
      </c>
      <c r="N149" s="45">
        <v>41515</v>
      </c>
      <c r="O149" s="45">
        <v>549856</v>
      </c>
      <c r="P149" s="45">
        <v>50584</v>
      </c>
      <c r="Q149" s="45">
        <v>816470</v>
      </c>
      <c r="R149" s="45">
        <v>502675</v>
      </c>
      <c r="S149" s="25">
        <f t="shared" si="22"/>
        <v>89172.666666666672</v>
      </c>
      <c r="T149" s="26">
        <f t="shared" si="32"/>
        <v>43852.874385963703</v>
      </c>
      <c r="U149" s="25">
        <f t="shared" si="29"/>
        <v>338126.83333333331</v>
      </c>
      <c r="V149" s="26">
        <f t="shared" si="31"/>
        <v>134725.4927550627</v>
      </c>
    </row>
    <row r="150" spans="1:121">
      <c r="B150" s="28"/>
      <c r="C150" s="17" t="s">
        <v>265</v>
      </c>
      <c r="D150" s="67" t="s">
        <v>13</v>
      </c>
      <c r="E150" s="23">
        <v>865.19848999999999</v>
      </c>
      <c r="F150" s="23" t="s">
        <v>266</v>
      </c>
      <c r="G150" s="44">
        <v>203660</v>
      </c>
      <c r="H150" s="44">
        <v>135353</v>
      </c>
      <c r="I150" s="44">
        <v>446526</v>
      </c>
      <c r="J150" s="44">
        <v>300196</v>
      </c>
      <c r="K150" s="44">
        <v>24577</v>
      </c>
      <c r="L150" s="44">
        <v>284446</v>
      </c>
      <c r="M150" s="45">
        <v>287347</v>
      </c>
      <c r="N150" s="45">
        <v>139683</v>
      </c>
      <c r="O150" s="45">
        <v>307731</v>
      </c>
      <c r="P150" s="45">
        <v>508355</v>
      </c>
      <c r="Q150" s="45">
        <v>589702</v>
      </c>
      <c r="R150" s="45">
        <v>384985</v>
      </c>
      <c r="S150" s="25">
        <f t="shared" si="22"/>
        <v>232459.66666666666</v>
      </c>
      <c r="T150" s="26">
        <f t="shared" si="32"/>
        <v>59606.910501309423</v>
      </c>
      <c r="U150" s="25">
        <f t="shared" si="29"/>
        <v>369633.83333333331</v>
      </c>
      <c r="V150" s="26">
        <f t="shared" si="31"/>
        <v>66178.971444821102</v>
      </c>
    </row>
    <row r="151" spans="1:121" s="54" customFormat="1" ht="14.4">
      <c r="B151" s="55" t="s">
        <v>364</v>
      </c>
      <c r="D151" s="56"/>
      <c r="E151" s="56"/>
      <c r="F151" s="56"/>
      <c r="G151" s="57">
        <f>SUM(G148:G150)</f>
        <v>257080</v>
      </c>
      <c r="H151" s="57">
        <f t="shared" ref="H151:R151" si="35">SUM(H148:H150)</f>
        <v>257002</v>
      </c>
      <c r="I151" s="57">
        <f t="shared" si="35"/>
        <v>539664</v>
      </c>
      <c r="J151" s="57">
        <f t="shared" si="35"/>
        <v>465924</v>
      </c>
      <c r="K151" s="57">
        <f t="shared" si="35"/>
        <v>129511</v>
      </c>
      <c r="L151" s="57">
        <f t="shared" si="35"/>
        <v>712686</v>
      </c>
      <c r="M151" s="57">
        <f t="shared" si="35"/>
        <v>363490</v>
      </c>
      <c r="N151" s="57">
        <f t="shared" si="35"/>
        <v>542068</v>
      </c>
      <c r="O151" s="57">
        <f t="shared" si="35"/>
        <v>1204499</v>
      </c>
      <c r="P151" s="57">
        <f t="shared" si="35"/>
        <v>944138</v>
      </c>
      <c r="Q151" s="57">
        <f t="shared" si="35"/>
        <v>1681578</v>
      </c>
      <c r="R151" s="57">
        <f t="shared" si="35"/>
        <v>1443342</v>
      </c>
      <c r="S151" s="59">
        <f t="shared" si="22"/>
        <v>393644.5</v>
      </c>
      <c r="T151" s="60">
        <f t="shared" si="32"/>
        <v>88585.37134905516</v>
      </c>
      <c r="U151" s="59">
        <f t="shared" si="29"/>
        <v>1029852.5</v>
      </c>
      <c r="V151" s="60">
        <f t="shared" si="31"/>
        <v>209407.16075622474</v>
      </c>
      <c r="W151" s="56"/>
      <c r="X151" s="56"/>
      <c r="Y151" s="56"/>
      <c r="Z151" s="56"/>
    </row>
    <row r="152" spans="1:121" s="54" customFormat="1">
      <c r="A152" s="39" t="s">
        <v>317</v>
      </c>
      <c r="B152" s="28" t="s">
        <v>310</v>
      </c>
      <c r="C152" s="39" t="s">
        <v>193</v>
      </c>
      <c r="D152" s="67" t="s">
        <v>13</v>
      </c>
      <c r="E152" s="23">
        <v>337.10809</v>
      </c>
      <c r="F152" s="23" t="s">
        <v>194</v>
      </c>
      <c r="G152" s="44">
        <v>61020</v>
      </c>
      <c r="H152" s="44">
        <v>71455</v>
      </c>
      <c r="I152" s="44">
        <v>28763</v>
      </c>
      <c r="J152" s="44">
        <v>69240</v>
      </c>
      <c r="K152" s="44">
        <v>97193</v>
      </c>
      <c r="L152" s="44">
        <v>75968</v>
      </c>
      <c r="M152" s="45">
        <v>95829</v>
      </c>
      <c r="N152" s="45">
        <v>33531</v>
      </c>
      <c r="O152" s="45">
        <v>20544</v>
      </c>
      <c r="P152" s="45">
        <v>75310</v>
      </c>
      <c r="Q152" s="45">
        <v>44847</v>
      </c>
      <c r="R152" s="45">
        <v>54012</v>
      </c>
      <c r="S152" s="25">
        <f>AVERAGE(G152:L152)</f>
        <v>67273.166666666672</v>
      </c>
      <c r="T152" s="26">
        <f t="shared" si="32"/>
        <v>9154.7578646904185</v>
      </c>
      <c r="U152" s="25">
        <f t="shared" si="29"/>
        <v>54012.166666666664</v>
      </c>
      <c r="V152" s="26">
        <f t="shared" si="31"/>
        <v>11292.832391733164</v>
      </c>
      <c r="W152" s="46"/>
      <c r="X152" s="46"/>
      <c r="Y152" s="46"/>
      <c r="Z152" s="46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  <c r="BT152" s="39"/>
      <c r="BU152" s="39"/>
      <c r="BV152" s="39"/>
      <c r="BW152" s="39"/>
      <c r="BX152" s="39"/>
      <c r="BY152" s="39"/>
      <c r="BZ152" s="39"/>
      <c r="CA152" s="39"/>
      <c r="CB152" s="39"/>
      <c r="CC152" s="39"/>
      <c r="CD152" s="39"/>
      <c r="CE152" s="39"/>
      <c r="CF152" s="39"/>
      <c r="CG152" s="39"/>
      <c r="CH152" s="39"/>
      <c r="CI152" s="39"/>
      <c r="CJ152" s="39"/>
      <c r="CK152" s="39"/>
      <c r="CL152" s="39"/>
      <c r="CM152" s="39"/>
      <c r="CN152" s="39"/>
      <c r="CO152" s="39"/>
      <c r="CP152" s="39"/>
      <c r="CQ152" s="39"/>
      <c r="CR152" s="39"/>
      <c r="CS152" s="39"/>
      <c r="CT152" s="39"/>
      <c r="CU152" s="39"/>
      <c r="CV152" s="39"/>
      <c r="CW152" s="39"/>
      <c r="CX152" s="39"/>
      <c r="CY152" s="39"/>
      <c r="CZ152" s="39"/>
      <c r="DA152" s="39"/>
      <c r="DB152" s="39"/>
      <c r="DC152" s="39"/>
      <c r="DD152" s="39"/>
      <c r="DE152" s="39"/>
      <c r="DF152" s="39"/>
      <c r="DG152" s="39"/>
      <c r="DH152" s="39"/>
      <c r="DI152" s="39"/>
      <c r="DJ152" s="39"/>
      <c r="DK152" s="39"/>
      <c r="DL152" s="39"/>
      <c r="DM152" s="39"/>
      <c r="DN152" s="39"/>
      <c r="DO152" s="39"/>
      <c r="DP152" s="39"/>
      <c r="DQ152" s="39"/>
    </row>
    <row r="153" spans="1:121" s="54" customFormat="1" ht="14.4">
      <c r="B153" s="55" t="s">
        <v>365</v>
      </c>
      <c r="D153" s="56"/>
      <c r="E153" s="56"/>
      <c r="F153" s="56"/>
      <c r="G153" s="57">
        <v>61020</v>
      </c>
      <c r="H153" s="57">
        <v>71455</v>
      </c>
      <c r="I153" s="57">
        <v>28763</v>
      </c>
      <c r="J153" s="57">
        <v>69240</v>
      </c>
      <c r="K153" s="57">
        <v>97193</v>
      </c>
      <c r="L153" s="57">
        <v>75968</v>
      </c>
      <c r="M153" s="57">
        <v>95829</v>
      </c>
      <c r="N153" s="57">
        <v>33531</v>
      </c>
      <c r="O153" s="57">
        <v>20544</v>
      </c>
      <c r="P153" s="57">
        <v>75310</v>
      </c>
      <c r="Q153" s="57">
        <v>44847</v>
      </c>
      <c r="R153" s="57">
        <v>54012</v>
      </c>
      <c r="S153" s="59">
        <f t="shared" ref="S153:S161" si="36">AVERAGE(G153:L153)</f>
        <v>67273.166666666672</v>
      </c>
      <c r="T153" s="60">
        <f t="shared" si="32"/>
        <v>9154.7578646904185</v>
      </c>
      <c r="U153" s="59">
        <f>AVERAGE(M153:R153)</f>
        <v>54012.166666666664</v>
      </c>
      <c r="V153" s="60">
        <f t="shared" si="31"/>
        <v>11292.832391733164</v>
      </c>
      <c r="W153" s="56"/>
      <c r="X153" s="56"/>
      <c r="Y153" s="56"/>
      <c r="Z153" s="56"/>
    </row>
    <row r="154" spans="1:121" s="49" customFormat="1">
      <c r="A154" s="49" t="s">
        <v>366</v>
      </c>
      <c r="B154" s="66"/>
      <c r="D154" s="50"/>
      <c r="E154" s="50"/>
      <c r="F154" s="50"/>
      <c r="G154" s="51">
        <f t="shared" ref="G154:R154" si="37">SUM(G63,G71,G77,G89,G98,G122,G138,G141,G147,G151,G153)</f>
        <v>56685762</v>
      </c>
      <c r="H154" s="51">
        <f t="shared" si="37"/>
        <v>42711260</v>
      </c>
      <c r="I154" s="51">
        <f t="shared" si="37"/>
        <v>23585792</v>
      </c>
      <c r="J154" s="51">
        <f t="shared" si="37"/>
        <v>19820935</v>
      </c>
      <c r="K154" s="51">
        <f t="shared" si="37"/>
        <v>39616636</v>
      </c>
      <c r="L154" s="51">
        <f t="shared" si="37"/>
        <v>23811494</v>
      </c>
      <c r="M154" s="51">
        <f t="shared" si="37"/>
        <v>19551414</v>
      </c>
      <c r="N154" s="51">
        <f t="shared" si="37"/>
        <v>45898578</v>
      </c>
      <c r="O154" s="51">
        <f t="shared" si="37"/>
        <v>20867919</v>
      </c>
      <c r="P154" s="51">
        <f t="shared" si="37"/>
        <v>28469656</v>
      </c>
      <c r="Q154" s="51">
        <f t="shared" si="37"/>
        <v>27868682</v>
      </c>
      <c r="R154" s="51">
        <f t="shared" si="37"/>
        <v>28980114</v>
      </c>
      <c r="S154" s="52">
        <f t="shared" si="36"/>
        <v>34371979.833333336</v>
      </c>
      <c r="T154" s="53">
        <f t="shared" si="32"/>
        <v>5872402.9758973038</v>
      </c>
      <c r="U154" s="52">
        <f t="shared" ref="U154:U161" si="38">AVERAGE(M154:R154)</f>
        <v>28606060.5</v>
      </c>
      <c r="V154" s="53">
        <f t="shared" si="31"/>
        <v>3836660.3005849416</v>
      </c>
      <c r="W154" s="50"/>
      <c r="X154" s="50"/>
      <c r="Y154" s="50"/>
      <c r="Z154" s="50"/>
    </row>
    <row r="155" spans="1:121" s="54" customFormat="1">
      <c r="A155" s="39" t="s">
        <v>347</v>
      </c>
      <c r="B155" s="28" t="s">
        <v>309</v>
      </c>
      <c r="C155" s="17" t="s">
        <v>4</v>
      </c>
      <c r="D155" s="67" t="s">
        <v>396</v>
      </c>
      <c r="E155" s="23">
        <v>393.04629999999997</v>
      </c>
      <c r="F155" s="23" t="s">
        <v>5</v>
      </c>
      <c r="G155" s="44">
        <v>326152</v>
      </c>
      <c r="H155" s="44">
        <v>6553</v>
      </c>
      <c r="I155" s="44">
        <v>447864</v>
      </c>
      <c r="J155" s="44">
        <v>51608</v>
      </c>
      <c r="K155" s="44">
        <v>144859</v>
      </c>
      <c r="L155" s="44">
        <v>199172</v>
      </c>
      <c r="M155" s="45">
        <v>110622</v>
      </c>
      <c r="N155" s="45">
        <v>496427</v>
      </c>
      <c r="O155" s="45">
        <v>424833</v>
      </c>
      <c r="P155" s="45">
        <v>521380</v>
      </c>
      <c r="Q155" s="45">
        <v>303517</v>
      </c>
      <c r="R155" s="45">
        <v>250726</v>
      </c>
      <c r="S155" s="25">
        <f t="shared" si="36"/>
        <v>196034.66666666666</v>
      </c>
      <c r="T155" s="26">
        <f t="shared" ref="T155:T161" si="39">(_xlfn.STDEV.S(G155:L155)/(SQRT(6)))</f>
        <v>68249.466256114014</v>
      </c>
      <c r="U155" s="25">
        <f t="shared" si="38"/>
        <v>351250.83333333331</v>
      </c>
      <c r="V155" s="26">
        <f t="shared" ref="V155:V161" si="40">(_xlfn.STDEV.S(M155:R155)/(SQRT(6)))</f>
        <v>64735.457662405635</v>
      </c>
      <c r="W155" s="46"/>
      <c r="X155" s="46"/>
      <c r="Y155" s="46"/>
      <c r="Z155" s="46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  <c r="BN155" s="39"/>
      <c r="BO155" s="39"/>
      <c r="BP155" s="39"/>
      <c r="BQ155" s="39"/>
      <c r="BR155" s="39"/>
      <c r="BS155" s="39"/>
      <c r="BT155" s="39"/>
      <c r="BU155" s="39"/>
      <c r="BV155" s="39"/>
      <c r="BW155" s="39"/>
      <c r="BX155" s="39"/>
      <c r="BY155" s="39"/>
      <c r="BZ155" s="39"/>
      <c r="CA155" s="39"/>
      <c r="CB155" s="39"/>
      <c r="CC155" s="39"/>
      <c r="CD155" s="39"/>
      <c r="CE155" s="39"/>
      <c r="CF155" s="39"/>
      <c r="CG155" s="39"/>
      <c r="CH155" s="39"/>
      <c r="CI155" s="39"/>
      <c r="CJ155" s="39"/>
      <c r="CK155" s="39"/>
      <c r="CL155" s="39"/>
      <c r="CM155" s="39"/>
      <c r="CN155" s="39"/>
      <c r="CO155" s="39"/>
      <c r="CP155" s="39"/>
      <c r="CQ155" s="39"/>
      <c r="CR155" s="39"/>
      <c r="CS155" s="39"/>
      <c r="CT155" s="39"/>
      <c r="CU155" s="39"/>
      <c r="CV155" s="39"/>
      <c r="CW155" s="39"/>
      <c r="CX155" s="39"/>
      <c r="CY155" s="39"/>
      <c r="CZ155" s="39"/>
      <c r="DA155" s="39"/>
      <c r="DB155" s="39"/>
      <c r="DC155" s="39"/>
      <c r="DD155" s="39"/>
      <c r="DE155" s="39"/>
      <c r="DF155" s="39"/>
      <c r="DG155" s="39"/>
      <c r="DH155" s="39"/>
      <c r="DI155" s="39"/>
      <c r="DJ155" s="39"/>
      <c r="DK155" s="39"/>
      <c r="DL155" s="39"/>
      <c r="DM155" s="39"/>
      <c r="DN155" s="39"/>
      <c r="DO155" s="39"/>
      <c r="DP155" s="39"/>
      <c r="DQ155" s="39"/>
    </row>
    <row r="156" spans="1:121">
      <c r="B156" s="28"/>
      <c r="C156" s="17" t="s">
        <v>2</v>
      </c>
      <c r="D156" s="67" t="s">
        <v>396</v>
      </c>
      <c r="E156" s="23">
        <v>469.05178999999998</v>
      </c>
      <c r="F156" s="23" t="s">
        <v>3</v>
      </c>
      <c r="G156" s="44">
        <v>6546</v>
      </c>
      <c r="H156" s="44">
        <v>0</v>
      </c>
      <c r="I156" s="44">
        <v>70079</v>
      </c>
      <c r="J156" s="44">
        <v>21483</v>
      </c>
      <c r="K156" s="44">
        <v>0</v>
      </c>
      <c r="L156" s="44">
        <v>133856</v>
      </c>
      <c r="M156" s="45">
        <v>153246</v>
      </c>
      <c r="N156" s="45">
        <v>35993</v>
      </c>
      <c r="O156" s="45">
        <v>32287</v>
      </c>
      <c r="P156" s="45">
        <v>78487</v>
      </c>
      <c r="Q156" s="45">
        <v>30538</v>
      </c>
      <c r="R156" s="45">
        <v>170752</v>
      </c>
      <c r="S156" s="25">
        <f t="shared" si="36"/>
        <v>38660.666666666664</v>
      </c>
      <c r="T156" s="26">
        <f t="shared" si="39"/>
        <v>21882.246608711012</v>
      </c>
      <c r="U156" s="25">
        <f t="shared" si="38"/>
        <v>83550.5</v>
      </c>
      <c r="V156" s="26">
        <f t="shared" si="40"/>
        <v>25940.438668547355</v>
      </c>
    </row>
    <row r="157" spans="1:121">
      <c r="B157" s="28"/>
      <c r="C157" s="17" t="s">
        <v>8</v>
      </c>
      <c r="D157" s="67" t="s">
        <v>13</v>
      </c>
      <c r="E157" s="23">
        <v>635.08898999999997</v>
      </c>
      <c r="F157" s="23" t="s">
        <v>9</v>
      </c>
      <c r="G157" s="44">
        <v>107532</v>
      </c>
      <c r="H157" s="44">
        <v>14216</v>
      </c>
      <c r="I157" s="44">
        <v>174056</v>
      </c>
      <c r="J157" s="44">
        <v>59451</v>
      </c>
      <c r="K157" s="44">
        <v>102745</v>
      </c>
      <c r="L157" s="44">
        <v>158471</v>
      </c>
      <c r="M157" s="45">
        <v>137663</v>
      </c>
      <c r="N157" s="45">
        <v>279122</v>
      </c>
      <c r="O157" s="45">
        <v>167120</v>
      </c>
      <c r="P157" s="45">
        <v>119380</v>
      </c>
      <c r="Q157" s="45">
        <v>78238</v>
      </c>
      <c r="R157" s="45">
        <v>44457</v>
      </c>
      <c r="S157" s="25">
        <f t="shared" si="36"/>
        <v>102745.16666666667</v>
      </c>
      <c r="T157" s="26">
        <f t="shared" si="39"/>
        <v>24444.028202428322</v>
      </c>
      <c r="U157" s="25">
        <f t="shared" si="38"/>
        <v>137663.33333333334</v>
      </c>
      <c r="V157" s="26">
        <f t="shared" si="40"/>
        <v>33382.291053457935</v>
      </c>
    </row>
    <row r="158" spans="1:121">
      <c r="B158" s="28"/>
      <c r="C158" s="17" t="s">
        <v>39</v>
      </c>
      <c r="D158" s="67" t="s">
        <v>13</v>
      </c>
      <c r="E158" s="23">
        <v>495.07799999999997</v>
      </c>
      <c r="F158" s="23" t="s">
        <v>40</v>
      </c>
      <c r="G158" s="44">
        <v>124600</v>
      </c>
      <c r="H158" s="44">
        <v>176489</v>
      </c>
      <c r="I158" s="44">
        <v>252294</v>
      </c>
      <c r="J158" s="44">
        <v>225443</v>
      </c>
      <c r="K158" s="44">
        <v>222177</v>
      </c>
      <c r="L158" s="44">
        <v>296503</v>
      </c>
      <c r="M158" s="45">
        <v>213399</v>
      </c>
      <c r="N158" s="45">
        <v>221074</v>
      </c>
      <c r="O158" s="45">
        <v>309392</v>
      </c>
      <c r="P158" s="45">
        <v>179547</v>
      </c>
      <c r="Q158" s="45">
        <v>31025</v>
      </c>
      <c r="R158" s="45">
        <v>313295</v>
      </c>
      <c r="S158" s="25">
        <f t="shared" si="36"/>
        <v>216251</v>
      </c>
      <c r="T158" s="26">
        <f t="shared" si="39"/>
        <v>24385.797873625819</v>
      </c>
      <c r="U158" s="25">
        <f t="shared" si="38"/>
        <v>211288.66666666666</v>
      </c>
      <c r="V158" s="26">
        <f t="shared" si="40"/>
        <v>42281.708113293847</v>
      </c>
    </row>
    <row r="159" spans="1:121">
      <c r="B159" s="28"/>
      <c r="C159" s="17" t="s">
        <v>71</v>
      </c>
      <c r="D159" s="67" t="s">
        <v>13</v>
      </c>
      <c r="E159" s="23">
        <v>629.11481000000003</v>
      </c>
      <c r="F159" s="23" t="s">
        <v>72</v>
      </c>
      <c r="G159" s="44">
        <v>91908</v>
      </c>
      <c r="H159" s="44">
        <v>11786</v>
      </c>
      <c r="I159" s="44">
        <v>116611</v>
      </c>
      <c r="J159" s="44">
        <v>126979</v>
      </c>
      <c r="K159" s="44">
        <v>21757</v>
      </c>
      <c r="L159" s="44">
        <v>28312</v>
      </c>
      <c r="M159" s="45">
        <v>95413</v>
      </c>
      <c r="N159" s="45">
        <v>212008</v>
      </c>
      <c r="O159" s="45">
        <v>160265</v>
      </c>
      <c r="P159" s="45">
        <v>187697</v>
      </c>
      <c r="Q159" s="45">
        <v>123678</v>
      </c>
      <c r="R159" s="45">
        <v>347120</v>
      </c>
      <c r="S159" s="25">
        <f t="shared" si="36"/>
        <v>66225.5</v>
      </c>
      <c r="T159" s="26">
        <f t="shared" si="39"/>
        <v>21029.992323266946</v>
      </c>
      <c r="U159" s="25">
        <f t="shared" si="38"/>
        <v>187696.83333333334</v>
      </c>
      <c r="V159" s="26">
        <f t="shared" si="40"/>
        <v>36227.982412693709</v>
      </c>
    </row>
    <row r="160" spans="1:121">
      <c r="B160" s="28"/>
      <c r="C160" s="17" t="s">
        <v>267</v>
      </c>
      <c r="D160" s="67" t="s">
        <v>13</v>
      </c>
      <c r="E160" s="23">
        <v>479.0831</v>
      </c>
      <c r="F160" s="23" t="s">
        <v>268</v>
      </c>
      <c r="G160" s="44">
        <v>5165</v>
      </c>
      <c r="H160" s="44">
        <v>31345</v>
      </c>
      <c r="I160" s="44">
        <v>2182</v>
      </c>
      <c r="J160" s="44">
        <v>19506</v>
      </c>
      <c r="K160" s="44">
        <v>0</v>
      </c>
      <c r="L160" s="44">
        <v>22652</v>
      </c>
      <c r="M160" s="45">
        <v>31856</v>
      </c>
      <c r="N160" s="45">
        <v>140302</v>
      </c>
      <c r="O160" s="45">
        <v>195383</v>
      </c>
      <c r="P160" s="45">
        <v>300114</v>
      </c>
      <c r="Q160" s="45">
        <v>77432</v>
      </c>
      <c r="R160" s="45">
        <v>96724</v>
      </c>
      <c r="S160" s="25">
        <f t="shared" si="36"/>
        <v>13475</v>
      </c>
      <c r="T160" s="26">
        <f t="shared" si="39"/>
        <v>5222.0390781124315</v>
      </c>
      <c r="U160" s="25">
        <f t="shared" si="38"/>
        <v>140301.83333333334</v>
      </c>
      <c r="V160" s="26">
        <f t="shared" si="40"/>
        <v>39236.889872004103</v>
      </c>
      <c r="X160" s="47" t="s">
        <v>324</v>
      </c>
      <c r="Y160" s="46" t="s">
        <v>322</v>
      </c>
    </row>
    <row r="161" spans="1:121" s="54" customFormat="1" ht="14.4">
      <c r="B161" s="55" t="s">
        <v>367</v>
      </c>
      <c r="D161" s="56"/>
      <c r="E161" s="56"/>
      <c r="F161" s="56"/>
      <c r="G161" s="57">
        <f t="shared" ref="G161:R161" si="41">SUM(G155:G160)</f>
        <v>661903</v>
      </c>
      <c r="H161" s="57">
        <f t="shared" si="41"/>
        <v>240389</v>
      </c>
      <c r="I161" s="57">
        <f t="shared" si="41"/>
        <v>1063086</v>
      </c>
      <c r="J161" s="57">
        <f t="shared" si="41"/>
        <v>504470</v>
      </c>
      <c r="K161" s="57">
        <f t="shared" si="41"/>
        <v>491538</v>
      </c>
      <c r="L161" s="57">
        <f t="shared" si="41"/>
        <v>838966</v>
      </c>
      <c r="M161" s="57">
        <f t="shared" si="41"/>
        <v>742199</v>
      </c>
      <c r="N161" s="57">
        <f t="shared" si="41"/>
        <v>1384926</v>
      </c>
      <c r="O161" s="57">
        <f t="shared" si="41"/>
        <v>1289280</v>
      </c>
      <c r="P161" s="57">
        <f t="shared" si="41"/>
        <v>1386605</v>
      </c>
      <c r="Q161" s="57">
        <f t="shared" si="41"/>
        <v>644428</v>
      </c>
      <c r="R161" s="57">
        <f t="shared" si="41"/>
        <v>1223074</v>
      </c>
      <c r="S161" s="59">
        <f t="shared" si="36"/>
        <v>633392</v>
      </c>
      <c r="T161" s="60">
        <f t="shared" si="39"/>
        <v>118167.29350684705</v>
      </c>
      <c r="U161" s="59">
        <f t="shared" si="38"/>
        <v>1111752</v>
      </c>
      <c r="V161" s="60">
        <f t="shared" si="40"/>
        <v>135282.18965530288</v>
      </c>
      <c r="W161" s="56"/>
      <c r="X161" s="56"/>
      <c r="Y161" s="56"/>
      <c r="Z161" s="56"/>
    </row>
    <row r="162" spans="1:121" s="49" customFormat="1">
      <c r="A162" s="49" t="s">
        <v>368</v>
      </c>
      <c r="B162" s="66"/>
      <c r="D162" s="50"/>
      <c r="E162" s="50"/>
      <c r="F162" s="50"/>
      <c r="G162" s="51">
        <v>661903</v>
      </c>
      <c r="H162" s="51">
        <v>240389</v>
      </c>
      <c r="I162" s="51">
        <v>1063086</v>
      </c>
      <c r="J162" s="51">
        <v>504470</v>
      </c>
      <c r="K162" s="51">
        <v>491538</v>
      </c>
      <c r="L162" s="51">
        <v>838966</v>
      </c>
      <c r="M162" s="51">
        <v>742199</v>
      </c>
      <c r="N162" s="51">
        <v>1384926</v>
      </c>
      <c r="O162" s="51">
        <v>1289280</v>
      </c>
      <c r="P162" s="51">
        <v>1386605</v>
      </c>
      <c r="Q162" s="51">
        <v>644428</v>
      </c>
      <c r="R162" s="51">
        <v>1223074</v>
      </c>
      <c r="S162" s="52">
        <v>633392</v>
      </c>
      <c r="T162" s="53">
        <v>118167.29350684705</v>
      </c>
      <c r="U162" s="52">
        <v>1111752</v>
      </c>
      <c r="V162" s="53">
        <v>135282.18965530288</v>
      </c>
      <c r="W162" s="50"/>
      <c r="X162" s="50"/>
      <c r="Y162" s="50"/>
      <c r="Z162" s="50"/>
    </row>
    <row r="163" spans="1:121" s="49" customFormat="1" ht="14.4">
      <c r="A163" s="39" t="s">
        <v>318</v>
      </c>
      <c r="B163" s="28" t="s">
        <v>311</v>
      </c>
      <c r="C163" s="17" t="s">
        <v>97</v>
      </c>
      <c r="D163" s="67" t="s">
        <v>1</v>
      </c>
      <c r="E163" s="23">
        <v>357.13330000000002</v>
      </c>
      <c r="F163" s="23" t="s">
        <v>98</v>
      </c>
      <c r="G163" s="44">
        <v>0</v>
      </c>
      <c r="H163" s="44">
        <v>0</v>
      </c>
      <c r="I163" s="44">
        <v>0</v>
      </c>
      <c r="J163" s="44">
        <v>0</v>
      </c>
      <c r="K163" s="44">
        <v>0</v>
      </c>
      <c r="L163" s="44">
        <v>0</v>
      </c>
      <c r="M163" s="45">
        <v>0</v>
      </c>
      <c r="N163" s="45">
        <v>8462</v>
      </c>
      <c r="O163" s="45">
        <v>0</v>
      </c>
      <c r="P163" s="45">
        <v>6769</v>
      </c>
      <c r="Q163" s="45">
        <v>6024</v>
      </c>
      <c r="R163" s="45">
        <v>7855</v>
      </c>
      <c r="S163" s="25">
        <f t="shared" ref="S163:S177" si="42">AVERAGE(G163:L163)</f>
        <v>0</v>
      </c>
      <c r="T163" s="26">
        <f t="shared" si="32"/>
        <v>0</v>
      </c>
      <c r="U163" s="25">
        <f t="shared" si="29"/>
        <v>4851.666666666667</v>
      </c>
      <c r="V163" s="26">
        <f t="shared" si="31"/>
        <v>1572.4968397777823</v>
      </c>
      <c r="W163" s="40" t="s">
        <v>373</v>
      </c>
      <c r="X163" s="47"/>
      <c r="Y163" s="46"/>
      <c r="Z163" s="46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  <c r="BO163" s="39"/>
      <c r="BP163" s="39"/>
      <c r="BQ163" s="39"/>
      <c r="BR163" s="39"/>
      <c r="BS163" s="39"/>
      <c r="BT163" s="39"/>
      <c r="BU163" s="39"/>
      <c r="BV163" s="39"/>
      <c r="BW163" s="39"/>
      <c r="BX163" s="39"/>
      <c r="BY163" s="39"/>
      <c r="BZ163" s="39"/>
      <c r="CA163" s="39"/>
      <c r="CB163" s="39"/>
      <c r="CC163" s="39"/>
      <c r="CD163" s="39"/>
      <c r="CE163" s="39"/>
      <c r="CF163" s="39"/>
      <c r="CG163" s="39"/>
      <c r="CH163" s="39"/>
      <c r="CI163" s="39"/>
      <c r="CJ163" s="39"/>
      <c r="CK163" s="39"/>
      <c r="CL163" s="39"/>
      <c r="CM163" s="39"/>
      <c r="CN163" s="39"/>
      <c r="CO163" s="39"/>
      <c r="CP163" s="39"/>
      <c r="CQ163" s="39"/>
      <c r="CR163" s="39"/>
      <c r="CS163" s="39"/>
      <c r="CT163" s="39"/>
      <c r="CU163" s="39"/>
      <c r="CV163" s="39"/>
      <c r="CW163" s="39"/>
      <c r="CX163" s="39"/>
      <c r="CY163" s="39"/>
      <c r="CZ163" s="39"/>
      <c r="DA163" s="39"/>
      <c r="DB163" s="39"/>
      <c r="DC163" s="39"/>
      <c r="DD163" s="39"/>
      <c r="DE163" s="39"/>
      <c r="DF163" s="39"/>
      <c r="DG163" s="39"/>
      <c r="DH163" s="39"/>
      <c r="DI163" s="39"/>
      <c r="DJ163" s="39"/>
      <c r="DK163" s="39"/>
      <c r="DL163" s="39"/>
      <c r="DM163" s="39"/>
      <c r="DN163" s="39"/>
      <c r="DO163" s="39"/>
      <c r="DP163" s="39"/>
      <c r="DQ163" s="39"/>
    </row>
    <row r="164" spans="1:121" ht="14.4">
      <c r="B164" s="28"/>
      <c r="C164" s="17" t="s">
        <v>99</v>
      </c>
      <c r="D164" s="67" t="s">
        <v>13</v>
      </c>
      <c r="E164" s="23">
        <v>361.16570999999999</v>
      </c>
      <c r="F164" s="23" t="s">
        <v>100</v>
      </c>
      <c r="G164" s="44">
        <v>0</v>
      </c>
      <c r="H164" s="44">
        <v>0</v>
      </c>
      <c r="I164" s="44">
        <v>0</v>
      </c>
      <c r="J164" s="44">
        <v>0</v>
      </c>
      <c r="K164" s="44">
        <v>0</v>
      </c>
      <c r="L164" s="44">
        <v>0</v>
      </c>
      <c r="M164" s="45">
        <v>24371</v>
      </c>
      <c r="N164" s="45">
        <v>13593</v>
      </c>
      <c r="O164" s="45">
        <v>24953</v>
      </c>
      <c r="P164" s="45">
        <v>0</v>
      </c>
      <c r="Q164" s="45">
        <v>25519</v>
      </c>
      <c r="R164" s="45">
        <v>0</v>
      </c>
      <c r="S164" s="25">
        <f t="shared" si="42"/>
        <v>0</v>
      </c>
      <c r="T164" s="26">
        <f t="shared" si="32"/>
        <v>0</v>
      </c>
      <c r="U164" s="25">
        <f t="shared" si="29"/>
        <v>14739.333333333334</v>
      </c>
      <c r="V164" s="26">
        <f t="shared" si="31"/>
        <v>4996.996355589803</v>
      </c>
      <c r="W164" s="40" t="s">
        <v>373</v>
      </c>
    </row>
    <row r="165" spans="1:121">
      <c r="B165" s="28"/>
      <c r="C165" s="17" t="s">
        <v>101</v>
      </c>
      <c r="D165" s="67" t="s">
        <v>13</v>
      </c>
      <c r="E165" s="23">
        <v>579.20830999999998</v>
      </c>
      <c r="F165" s="23" t="s">
        <v>102</v>
      </c>
      <c r="G165" s="44">
        <v>75463</v>
      </c>
      <c r="H165" s="44">
        <v>67496</v>
      </c>
      <c r="I165" s="44">
        <v>123392</v>
      </c>
      <c r="J165" s="44">
        <v>43232</v>
      </c>
      <c r="K165" s="44">
        <v>67733</v>
      </c>
      <c r="L165" s="44">
        <v>75463</v>
      </c>
      <c r="M165" s="45">
        <v>0</v>
      </c>
      <c r="N165" s="45">
        <v>43405</v>
      </c>
      <c r="O165" s="45">
        <v>0</v>
      </c>
      <c r="P165" s="45">
        <v>61173</v>
      </c>
      <c r="Q165" s="45">
        <v>42569</v>
      </c>
      <c r="R165" s="45">
        <v>87981</v>
      </c>
      <c r="S165" s="25">
        <f t="shared" si="42"/>
        <v>75463.166666666672</v>
      </c>
      <c r="T165" s="26">
        <f t="shared" si="32"/>
        <v>10738.175498089877</v>
      </c>
      <c r="U165" s="25">
        <f t="shared" si="29"/>
        <v>39188</v>
      </c>
      <c r="V165" s="26">
        <f t="shared" si="31"/>
        <v>14100.484639425225</v>
      </c>
    </row>
    <row r="166" spans="1:121">
      <c r="B166" s="28"/>
      <c r="C166" s="17" t="s">
        <v>81</v>
      </c>
      <c r="D166" s="67" t="s">
        <v>386</v>
      </c>
      <c r="E166" s="23">
        <v>717.21667000000002</v>
      </c>
      <c r="F166" s="23" t="s">
        <v>82</v>
      </c>
      <c r="G166" s="44">
        <v>230497</v>
      </c>
      <c r="H166" s="44">
        <v>273159</v>
      </c>
      <c r="I166" s="44">
        <v>426078</v>
      </c>
      <c r="J166" s="44">
        <v>297449</v>
      </c>
      <c r="K166" s="44">
        <v>239938</v>
      </c>
      <c r="L166" s="44">
        <v>28366</v>
      </c>
      <c r="M166" s="45">
        <v>243216</v>
      </c>
      <c r="N166" s="45">
        <v>327682</v>
      </c>
      <c r="O166" s="45">
        <v>323918</v>
      </c>
      <c r="P166" s="45">
        <v>1379</v>
      </c>
      <c r="Q166" s="45">
        <v>294558</v>
      </c>
      <c r="R166" s="45">
        <v>40161</v>
      </c>
      <c r="S166" s="25">
        <f t="shared" si="42"/>
        <v>249247.83333333334</v>
      </c>
      <c r="T166" s="26">
        <f t="shared" si="32"/>
        <v>52722.877781482217</v>
      </c>
      <c r="U166" s="25">
        <f t="shared" si="29"/>
        <v>205152.33333333334</v>
      </c>
      <c r="V166" s="26">
        <f t="shared" si="31"/>
        <v>59807.115016340482</v>
      </c>
    </row>
    <row r="167" spans="1:121">
      <c r="B167" s="28"/>
      <c r="C167" s="17" t="s">
        <v>237</v>
      </c>
      <c r="D167" s="67" t="s">
        <v>13</v>
      </c>
      <c r="E167" s="23">
        <v>519.18718999999999</v>
      </c>
      <c r="F167" s="23" t="s">
        <v>238</v>
      </c>
      <c r="G167" s="44">
        <v>61247</v>
      </c>
      <c r="H167" s="44">
        <v>50367</v>
      </c>
      <c r="I167" s="44">
        <v>31667</v>
      </c>
      <c r="J167" s="44">
        <v>60452</v>
      </c>
      <c r="K167" s="44">
        <v>48103</v>
      </c>
      <c r="L167" s="44">
        <v>50367</v>
      </c>
      <c r="M167" s="45">
        <v>16601</v>
      </c>
      <c r="N167" s="45">
        <v>34849</v>
      </c>
      <c r="O167" s="45">
        <v>0</v>
      </c>
      <c r="P167" s="45">
        <v>0</v>
      </c>
      <c r="Q167" s="45">
        <v>0</v>
      </c>
      <c r="R167" s="45">
        <v>0</v>
      </c>
      <c r="S167" s="25">
        <f t="shared" si="42"/>
        <v>50367.166666666664</v>
      </c>
      <c r="T167" s="26">
        <f t="shared" si="32"/>
        <v>4377.5842684953313</v>
      </c>
      <c r="U167" s="25">
        <f t="shared" si="29"/>
        <v>8575</v>
      </c>
      <c r="V167" s="26">
        <f t="shared" si="31"/>
        <v>5912.8736724765795</v>
      </c>
      <c r="X167" s="47" t="s">
        <v>321</v>
      </c>
      <c r="Y167" s="46" t="s">
        <v>323</v>
      </c>
    </row>
    <row r="168" spans="1:121" ht="14.4">
      <c r="B168" s="28"/>
      <c r="C168" s="17" t="s">
        <v>259</v>
      </c>
      <c r="D168" s="67" t="s">
        <v>397</v>
      </c>
      <c r="E168" s="23">
        <v>323.12781000000001</v>
      </c>
      <c r="F168" s="23" t="s">
        <v>260</v>
      </c>
      <c r="G168" s="44">
        <v>0</v>
      </c>
      <c r="H168" s="44">
        <v>24428</v>
      </c>
      <c r="I168" s="44">
        <v>0</v>
      </c>
      <c r="J168" s="44">
        <v>8461</v>
      </c>
      <c r="K168" s="44">
        <v>0</v>
      </c>
      <c r="L168" s="44">
        <v>6210</v>
      </c>
      <c r="M168" s="45">
        <v>4940</v>
      </c>
      <c r="N168" s="45">
        <v>4301</v>
      </c>
      <c r="O168" s="45">
        <v>0</v>
      </c>
      <c r="P168" s="45">
        <v>0</v>
      </c>
      <c r="Q168" s="45">
        <v>4283</v>
      </c>
      <c r="R168" s="45">
        <v>0</v>
      </c>
      <c r="S168" s="25">
        <f t="shared" si="42"/>
        <v>6516.5</v>
      </c>
      <c r="T168" s="26">
        <f t="shared" si="32"/>
        <v>3881.9718850948248</v>
      </c>
      <c r="U168" s="25">
        <f t="shared" si="29"/>
        <v>2254</v>
      </c>
      <c r="V168" s="26">
        <f t="shared" si="31"/>
        <v>1012.6400150102702</v>
      </c>
      <c r="W168" s="40" t="s">
        <v>373</v>
      </c>
    </row>
    <row r="169" spans="1:121">
      <c r="B169" s="28"/>
      <c r="C169" s="17" t="s">
        <v>278</v>
      </c>
      <c r="D169" s="67" t="s">
        <v>386</v>
      </c>
      <c r="E169" s="23">
        <v>721.24798999999996</v>
      </c>
      <c r="F169" s="23" t="s">
        <v>279</v>
      </c>
      <c r="G169" s="44">
        <v>152174</v>
      </c>
      <c r="H169" s="44">
        <v>10560</v>
      </c>
      <c r="I169" s="44">
        <v>199800</v>
      </c>
      <c r="J169" s="44">
        <v>157475</v>
      </c>
      <c r="K169" s="44">
        <v>0</v>
      </c>
      <c r="L169" s="44">
        <v>57561</v>
      </c>
      <c r="M169" s="45">
        <v>69257</v>
      </c>
      <c r="N169" s="45">
        <v>57491</v>
      </c>
      <c r="O169" s="45">
        <v>93272</v>
      </c>
      <c r="P169" s="45">
        <v>134717</v>
      </c>
      <c r="Q169" s="45">
        <v>227611</v>
      </c>
      <c r="R169" s="45">
        <v>225952</v>
      </c>
      <c r="S169" s="25">
        <f t="shared" si="42"/>
        <v>96261.666666666672</v>
      </c>
      <c r="T169" s="26">
        <f t="shared" si="32"/>
        <v>34497.474982638632</v>
      </c>
      <c r="U169" s="25">
        <f t="shared" si="29"/>
        <v>134716.66666666666</v>
      </c>
      <c r="V169" s="26">
        <f t="shared" si="31"/>
        <v>31048.175019547358</v>
      </c>
    </row>
    <row r="170" spans="1:121">
      <c r="B170" s="28"/>
      <c r="C170" s="17" t="s">
        <v>280</v>
      </c>
      <c r="D170" s="67" t="s">
        <v>281</v>
      </c>
      <c r="E170" s="23">
        <v>499.12459999999999</v>
      </c>
      <c r="F170" s="23" t="s">
        <v>282</v>
      </c>
      <c r="G170" s="44">
        <v>42910</v>
      </c>
      <c r="H170" s="44">
        <v>56648</v>
      </c>
      <c r="I170" s="44">
        <v>59014</v>
      </c>
      <c r="J170" s="44">
        <v>52364</v>
      </c>
      <c r="K170" s="44">
        <v>12716</v>
      </c>
      <c r="L170" s="44">
        <v>33809</v>
      </c>
      <c r="M170" s="45">
        <v>49101</v>
      </c>
      <c r="N170" s="45">
        <v>0</v>
      </c>
      <c r="O170" s="45">
        <v>20643</v>
      </c>
      <c r="P170" s="45">
        <v>13148</v>
      </c>
      <c r="Q170" s="45">
        <v>0</v>
      </c>
      <c r="R170" s="45">
        <v>44276</v>
      </c>
      <c r="S170" s="25">
        <f t="shared" si="42"/>
        <v>42910.166666666664</v>
      </c>
      <c r="T170" s="26">
        <f t="shared" si="32"/>
        <v>7145.990514111938</v>
      </c>
      <c r="U170" s="25">
        <f t="shared" si="29"/>
        <v>21194.666666666668</v>
      </c>
      <c r="V170" s="26">
        <f t="shared" si="31"/>
        <v>8708.2190282769334</v>
      </c>
    </row>
    <row r="171" spans="1:121" s="54" customFormat="1" ht="14.4">
      <c r="B171" s="55" t="s">
        <v>369</v>
      </c>
      <c r="D171" s="56"/>
      <c r="E171" s="56"/>
      <c r="F171" s="56"/>
      <c r="G171" s="57">
        <f>SUM(G169:G170,G165:G167)</f>
        <v>562291</v>
      </c>
      <c r="H171" s="57">
        <f t="shared" ref="H171:R171" si="43">SUM(H169:H170,H165:H167)</f>
        <v>458230</v>
      </c>
      <c r="I171" s="57">
        <f t="shared" si="43"/>
        <v>839951</v>
      </c>
      <c r="J171" s="57">
        <f t="shared" si="43"/>
        <v>610972</v>
      </c>
      <c r="K171" s="57">
        <f t="shared" si="43"/>
        <v>368490</v>
      </c>
      <c r="L171" s="57">
        <f t="shared" si="43"/>
        <v>245566</v>
      </c>
      <c r="M171" s="57">
        <f t="shared" si="43"/>
        <v>378175</v>
      </c>
      <c r="N171" s="57">
        <f t="shared" si="43"/>
        <v>463427</v>
      </c>
      <c r="O171" s="57">
        <f t="shared" si="43"/>
        <v>437833</v>
      </c>
      <c r="P171" s="57">
        <f t="shared" si="43"/>
        <v>210417</v>
      </c>
      <c r="Q171" s="57">
        <f t="shared" si="43"/>
        <v>564738</v>
      </c>
      <c r="R171" s="57">
        <f t="shared" si="43"/>
        <v>398370</v>
      </c>
      <c r="S171" s="59">
        <f t="shared" si="42"/>
        <v>514250</v>
      </c>
      <c r="T171" s="60">
        <f t="shared" si="32"/>
        <v>84522.094591098896</v>
      </c>
      <c r="U171" s="59">
        <f t="shared" si="29"/>
        <v>408826.66666666669</v>
      </c>
      <c r="V171" s="60">
        <f t="shared" si="31"/>
        <v>47800.338216841585</v>
      </c>
      <c r="W171" s="56"/>
      <c r="X171" s="56"/>
      <c r="Y171" s="56"/>
      <c r="Z171" s="56"/>
    </row>
    <row r="172" spans="1:121" s="49" customFormat="1">
      <c r="A172" s="49" t="s">
        <v>370</v>
      </c>
      <c r="B172" s="66"/>
      <c r="D172" s="50"/>
      <c r="E172" s="50"/>
      <c r="F172" s="50"/>
      <c r="G172" s="51">
        <v>562291</v>
      </c>
      <c r="H172" s="51">
        <v>458230</v>
      </c>
      <c r="I172" s="51">
        <v>839951</v>
      </c>
      <c r="J172" s="51">
        <v>610972</v>
      </c>
      <c r="K172" s="51">
        <v>368490</v>
      </c>
      <c r="L172" s="51">
        <v>245566</v>
      </c>
      <c r="M172" s="51">
        <v>378175</v>
      </c>
      <c r="N172" s="51">
        <v>463427</v>
      </c>
      <c r="O172" s="51">
        <v>437833</v>
      </c>
      <c r="P172" s="51">
        <v>210417</v>
      </c>
      <c r="Q172" s="51">
        <v>564738</v>
      </c>
      <c r="R172" s="51">
        <v>398370</v>
      </c>
      <c r="S172" s="52">
        <f t="shared" si="42"/>
        <v>514250</v>
      </c>
      <c r="T172" s="53">
        <f t="shared" si="32"/>
        <v>84522.094591098896</v>
      </c>
      <c r="U172" s="52">
        <f t="shared" si="29"/>
        <v>408826.66666666669</v>
      </c>
      <c r="V172" s="53">
        <f t="shared" si="31"/>
        <v>47800.338216841585</v>
      </c>
      <c r="W172" s="50"/>
      <c r="X172" s="50"/>
      <c r="Y172" s="50"/>
      <c r="Z172" s="50"/>
    </row>
    <row r="173" spans="1:121" s="49" customFormat="1">
      <c r="A173" s="39" t="s">
        <v>319</v>
      </c>
      <c r="B173" s="28" t="s">
        <v>312</v>
      </c>
      <c r="C173" s="17" t="s">
        <v>195</v>
      </c>
      <c r="D173" s="67" t="s">
        <v>386</v>
      </c>
      <c r="E173" s="23">
        <v>439.11649</v>
      </c>
      <c r="F173" s="23" t="s">
        <v>196</v>
      </c>
      <c r="G173" s="44">
        <v>0</v>
      </c>
      <c r="H173" s="44">
        <v>0</v>
      </c>
      <c r="I173" s="44">
        <v>122375</v>
      </c>
      <c r="J173" s="44">
        <v>155368</v>
      </c>
      <c r="K173" s="44">
        <v>0</v>
      </c>
      <c r="L173" s="44">
        <v>121974</v>
      </c>
      <c r="M173" s="45">
        <v>33175</v>
      </c>
      <c r="N173" s="45">
        <v>33175</v>
      </c>
      <c r="O173" s="45">
        <v>16041</v>
      </c>
      <c r="P173" s="45">
        <v>33175</v>
      </c>
      <c r="Q173" s="45">
        <v>69722</v>
      </c>
      <c r="R173" s="45">
        <v>13761</v>
      </c>
      <c r="S173" s="25">
        <f t="shared" si="42"/>
        <v>66619.5</v>
      </c>
      <c r="T173" s="26">
        <f t="shared" si="32"/>
        <v>30201.305735293416</v>
      </c>
      <c r="U173" s="25">
        <f t="shared" si="29"/>
        <v>33174.833333333336</v>
      </c>
      <c r="V173" s="26">
        <f t="shared" si="31"/>
        <v>8177.5313325260004</v>
      </c>
      <c r="W173" s="46"/>
      <c r="X173" s="46"/>
      <c r="Y173" s="46"/>
      <c r="Z173" s="46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39"/>
      <c r="BT173" s="39"/>
      <c r="BU173" s="39"/>
      <c r="BV173" s="39"/>
      <c r="BW173" s="39"/>
      <c r="BX173" s="39"/>
      <c r="BY173" s="39"/>
      <c r="BZ173" s="39"/>
      <c r="CA173" s="39"/>
      <c r="CB173" s="39"/>
      <c r="CC173" s="39"/>
      <c r="CD173" s="39"/>
      <c r="CE173" s="39"/>
      <c r="CF173" s="39"/>
      <c r="CG173" s="39"/>
      <c r="CH173" s="39"/>
      <c r="CI173" s="39"/>
      <c r="CJ173" s="39"/>
      <c r="CK173" s="39"/>
      <c r="CL173" s="39"/>
      <c r="CM173" s="39"/>
      <c r="CN173" s="39"/>
      <c r="CO173" s="39"/>
      <c r="CP173" s="39"/>
      <c r="CQ173" s="39"/>
      <c r="CR173" s="39"/>
      <c r="CS173" s="39"/>
      <c r="CT173" s="39"/>
      <c r="CU173" s="39"/>
      <c r="CV173" s="39"/>
      <c r="CW173" s="39"/>
      <c r="CX173" s="39"/>
      <c r="CY173" s="39"/>
      <c r="CZ173" s="39"/>
      <c r="DA173" s="39"/>
      <c r="DB173" s="39"/>
      <c r="DC173" s="39"/>
      <c r="DD173" s="39"/>
      <c r="DE173" s="39"/>
      <c r="DF173" s="39"/>
      <c r="DG173" s="39"/>
      <c r="DH173" s="39"/>
      <c r="DI173" s="39"/>
      <c r="DJ173" s="39"/>
      <c r="DK173" s="39"/>
      <c r="DL173" s="39"/>
      <c r="DM173" s="39"/>
      <c r="DN173" s="39"/>
      <c r="DO173" s="39"/>
      <c r="DP173" s="39"/>
      <c r="DQ173" s="39"/>
    </row>
    <row r="174" spans="1:121">
      <c r="B174" s="28"/>
      <c r="C174" s="17" t="s">
        <v>249</v>
      </c>
      <c r="D174" s="67" t="s">
        <v>183</v>
      </c>
      <c r="E174" s="23">
        <v>487.13979999999998</v>
      </c>
      <c r="F174" s="23" t="s">
        <v>250</v>
      </c>
      <c r="G174" s="44">
        <v>54625</v>
      </c>
      <c r="H174" s="44">
        <v>54625</v>
      </c>
      <c r="I174" s="44">
        <v>65878</v>
      </c>
      <c r="J174" s="44">
        <v>54625</v>
      </c>
      <c r="K174" s="44">
        <v>82432</v>
      </c>
      <c r="L174" s="44">
        <v>15564</v>
      </c>
      <c r="M174" s="45">
        <v>320301</v>
      </c>
      <c r="N174" s="45">
        <v>138600</v>
      </c>
      <c r="O174" s="45">
        <v>138600</v>
      </c>
      <c r="P174" s="45">
        <v>138600</v>
      </c>
      <c r="Q174" s="45">
        <v>9498</v>
      </c>
      <c r="R174" s="45">
        <v>86002</v>
      </c>
      <c r="S174" s="25">
        <f t="shared" si="42"/>
        <v>54624.833333333336</v>
      </c>
      <c r="T174" s="26">
        <f t="shared" si="32"/>
        <v>8991.8870448742709</v>
      </c>
      <c r="U174" s="25">
        <f t="shared" si="29"/>
        <v>138600.16666666666</v>
      </c>
      <c r="V174" s="26">
        <f t="shared" si="31"/>
        <v>41812.729086102212</v>
      </c>
    </row>
    <row r="175" spans="1:121">
      <c r="B175" s="28"/>
      <c r="C175" s="17" t="s">
        <v>274</v>
      </c>
      <c r="D175" s="67" t="s">
        <v>65</v>
      </c>
      <c r="E175" s="23">
        <v>405.11801000000003</v>
      </c>
      <c r="F175" s="23" t="s">
        <v>275</v>
      </c>
      <c r="G175" s="44">
        <v>46838</v>
      </c>
      <c r="H175" s="44">
        <v>95653</v>
      </c>
      <c r="I175" s="44">
        <v>93606</v>
      </c>
      <c r="J175" s="44">
        <v>102192</v>
      </c>
      <c r="K175" s="44">
        <v>67025</v>
      </c>
      <c r="L175" s="44">
        <v>63816</v>
      </c>
      <c r="M175" s="45">
        <v>82092</v>
      </c>
      <c r="N175" s="45">
        <v>82092</v>
      </c>
      <c r="O175" s="45">
        <v>82092</v>
      </c>
      <c r="P175" s="45">
        <v>86506</v>
      </c>
      <c r="Q175" s="45">
        <v>77377</v>
      </c>
      <c r="R175" s="45">
        <v>82392</v>
      </c>
      <c r="S175" s="25">
        <f t="shared" si="42"/>
        <v>78188.333333333328</v>
      </c>
      <c r="T175" s="26">
        <f t="shared" si="32"/>
        <v>9005.4102577901031</v>
      </c>
      <c r="U175" s="25">
        <f t="shared" si="29"/>
        <v>82091.833333333328</v>
      </c>
      <c r="V175" s="26">
        <f t="shared" si="31"/>
        <v>1180.46065631647</v>
      </c>
    </row>
    <row r="176" spans="1:121">
      <c r="B176" s="28"/>
      <c r="C176" s="17" t="s">
        <v>291</v>
      </c>
      <c r="D176" s="67" t="s">
        <v>13</v>
      </c>
      <c r="E176" s="23">
        <v>453.13440000000003</v>
      </c>
      <c r="F176" s="23" t="s">
        <v>292</v>
      </c>
      <c r="G176" s="44">
        <v>58423</v>
      </c>
      <c r="H176" s="44">
        <v>12615</v>
      </c>
      <c r="I176" s="44">
        <v>302813</v>
      </c>
      <c r="J176" s="44">
        <v>152534</v>
      </c>
      <c r="K176" s="44">
        <v>112311</v>
      </c>
      <c r="L176" s="44">
        <v>276510</v>
      </c>
      <c r="M176" s="45">
        <v>41881</v>
      </c>
      <c r="N176" s="45">
        <v>98283</v>
      </c>
      <c r="O176" s="45">
        <v>15191</v>
      </c>
      <c r="P176" s="45">
        <v>64580</v>
      </c>
      <c r="Q176" s="45">
        <v>99937</v>
      </c>
      <c r="R176" s="45">
        <v>67607</v>
      </c>
      <c r="S176" s="25">
        <f t="shared" si="42"/>
        <v>152534.33333333334</v>
      </c>
      <c r="T176" s="26">
        <f t="shared" si="32"/>
        <v>47611.596286105676</v>
      </c>
      <c r="U176" s="25">
        <f t="shared" si="29"/>
        <v>64579.833333333336</v>
      </c>
      <c r="V176" s="26">
        <f t="shared" si="31"/>
        <v>13353.763899906438</v>
      </c>
    </row>
    <row r="177" spans="1:26" s="54" customFormat="1" ht="14.4">
      <c r="B177" s="55" t="s">
        <v>371</v>
      </c>
      <c r="D177" s="56"/>
      <c r="E177" s="56"/>
      <c r="F177" s="56"/>
      <c r="G177" s="57">
        <f>SUM(G173:G176)</f>
        <v>159886</v>
      </c>
      <c r="H177" s="57">
        <f t="shared" ref="H177:R177" si="44">SUM(H173:H176)</f>
        <v>162893</v>
      </c>
      <c r="I177" s="57">
        <f t="shared" si="44"/>
        <v>584672</v>
      </c>
      <c r="J177" s="57">
        <f t="shared" si="44"/>
        <v>464719</v>
      </c>
      <c r="K177" s="57">
        <f t="shared" si="44"/>
        <v>261768</v>
      </c>
      <c r="L177" s="57">
        <f t="shared" si="44"/>
        <v>477864</v>
      </c>
      <c r="M177" s="57">
        <f t="shared" si="44"/>
        <v>477449</v>
      </c>
      <c r="N177" s="57">
        <f t="shared" si="44"/>
        <v>352150</v>
      </c>
      <c r="O177" s="57">
        <f t="shared" si="44"/>
        <v>251924</v>
      </c>
      <c r="P177" s="57">
        <f t="shared" si="44"/>
        <v>322861</v>
      </c>
      <c r="Q177" s="57">
        <f t="shared" si="44"/>
        <v>256534</v>
      </c>
      <c r="R177" s="57">
        <f t="shared" si="44"/>
        <v>249762</v>
      </c>
      <c r="S177" s="59">
        <f t="shared" si="42"/>
        <v>351967</v>
      </c>
      <c r="T177" s="60">
        <f t="shared" si="32"/>
        <v>73822.903576961355</v>
      </c>
      <c r="U177" s="59">
        <f t="shared" si="29"/>
        <v>318446.66666666669</v>
      </c>
      <c r="V177" s="60">
        <f t="shared" si="31"/>
        <v>36245.99744860729</v>
      </c>
      <c r="W177" s="56"/>
      <c r="X177" s="56"/>
      <c r="Y177" s="56"/>
      <c r="Z177" s="56"/>
    </row>
    <row r="178" spans="1:26" s="49" customFormat="1">
      <c r="A178" s="49" t="s">
        <v>371</v>
      </c>
      <c r="B178" s="66"/>
      <c r="D178" s="50"/>
      <c r="E178" s="50"/>
      <c r="F178" s="50"/>
      <c r="G178" s="51">
        <v>159886</v>
      </c>
      <c r="H178" s="51">
        <v>162893</v>
      </c>
      <c r="I178" s="51">
        <v>584672</v>
      </c>
      <c r="J178" s="51">
        <v>464719</v>
      </c>
      <c r="K178" s="51">
        <v>261768</v>
      </c>
      <c r="L178" s="51">
        <v>477864</v>
      </c>
      <c r="M178" s="51">
        <v>477449</v>
      </c>
      <c r="N178" s="51">
        <v>352150</v>
      </c>
      <c r="O178" s="51">
        <v>251924</v>
      </c>
      <c r="P178" s="51">
        <v>322861</v>
      </c>
      <c r="Q178" s="51">
        <v>256534</v>
      </c>
      <c r="R178" s="51">
        <v>249762</v>
      </c>
      <c r="S178" s="52">
        <f>AVERAGE(G178:L178)</f>
        <v>351967</v>
      </c>
      <c r="T178" s="53">
        <f t="shared" si="32"/>
        <v>73822.903576961355</v>
      </c>
      <c r="U178" s="52">
        <f>AVERAGE(M178:R178)</f>
        <v>318446.66666666669</v>
      </c>
      <c r="V178" s="53">
        <f>(_xlfn.STDEV.S(M178:R178)/(SQRT(6)))</f>
        <v>36245.99744860729</v>
      </c>
      <c r="W178" s="50"/>
      <c r="X178" s="50"/>
      <c r="Y178" s="50"/>
      <c r="Z178" s="50"/>
    </row>
    <row r="179" spans="1:26" s="17" customFormat="1">
      <c r="B179" s="28"/>
      <c r="D179" s="67"/>
      <c r="E179" s="23"/>
      <c r="F179" s="23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8"/>
      <c r="T179" s="19"/>
      <c r="U179" s="18"/>
      <c r="V179" s="19"/>
      <c r="W179" s="23"/>
      <c r="X179" s="23"/>
      <c r="Y179" s="23"/>
      <c r="Z179" s="23"/>
    </row>
    <row r="180" spans="1:26" s="17" customFormat="1">
      <c r="B180" s="28"/>
      <c r="D180" s="67"/>
      <c r="E180" s="23"/>
      <c r="F180" s="23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8"/>
      <c r="T180" s="19"/>
      <c r="U180" s="18"/>
      <c r="V180" s="19"/>
      <c r="W180" s="23"/>
      <c r="X180" s="23"/>
      <c r="Y180" s="23"/>
      <c r="Z180" s="23"/>
    </row>
    <row r="181" spans="1:26" s="17" customFormat="1">
      <c r="B181" s="28"/>
      <c r="D181" s="67"/>
      <c r="E181" s="23"/>
      <c r="F181" s="23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8"/>
      <c r="T181" s="19"/>
      <c r="U181" s="18"/>
      <c r="V181" s="19"/>
      <c r="W181" s="23"/>
      <c r="X181" s="23"/>
      <c r="Y181" s="23"/>
      <c r="Z181" s="23"/>
    </row>
    <row r="182" spans="1:26" s="17" customFormat="1">
      <c r="B182" s="28"/>
      <c r="D182" s="67"/>
      <c r="E182" s="23"/>
      <c r="F182" s="23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8"/>
      <c r="T182" s="19"/>
      <c r="U182" s="18"/>
      <c r="V182" s="19"/>
      <c r="W182" s="23"/>
      <c r="X182" s="23"/>
      <c r="Y182" s="23"/>
      <c r="Z182" s="23"/>
    </row>
    <row r="183" spans="1:26" s="17" customFormat="1">
      <c r="B183" s="28"/>
      <c r="D183" s="67"/>
      <c r="E183" s="23"/>
      <c r="F183" s="23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8"/>
      <c r="T183" s="19"/>
      <c r="U183" s="18"/>
      <c r="V183" s="19"/>
      <c r="W183" s="23"/>
      <c r="X183" s="23"/>
      <c r="Y183" s="23"/>
      <c r="Z183" s="23"/>
    </row>
    <row r="184" spans="1:26" s="17" customFormat="1">
      <c r="B184" s="28"/>
      <c r="D184" s="67"/>
      <c r="E184" s="23"/>
      <c r="F184" s="23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8"/>
      <c r="T184" s="19"/>
      <c r="U184" s="18"/>
      <c r="V184" s="19"/>
      <c r="W184" s="23"/>
      <c r="X184" s="23"/>
      <c r="Y184" s="23"/>
      <c r="Z184" s="23"/>
    </row>
    <row r="185" spans="1:26" s="17" customFormat="1">
      <c r="B185" s="28"/>
      <c r="D185" s="67"/>
      <c r="E185" s="23"/>
      <c r="F185" s="23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8"/>
      <c r="T185" s="19"/>
      <c r="U185" s="18"/>
      <c r="V185" s="19"/>
      <c r="W185" s="23"/>
      <c r="X185" s="23"/>
      <c r="Y185" s="23"/>
      <c r="Z185" s="23"/>
    </row>
    <row r="186" spans="1:26" s="17" customFormat="1">
      <c r="B186" s="28"/>
      <c r="D186" s="67"/>
      <c r="E186" s="23"/>
      <c r="F186" s="23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8"/>
      <c r="T186" s="19"/>
      <c r="U186" s="18"/>
      <c r="V186" s="19"/>
      <c r="W186" s="23"/>
      <c r="X186" s="23"/>
      <c r="Y186" s="23"/>
      <c r="Z186" s="23"/>
    </row>
    <row r="187" spans="1:26" s="17" customFormat="1">
      <c r="B187" s="28"/>
      <c r="D187" s="67"/>
      <c r="E187" s="23"/>
      <c r="F187" s="23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8"/>
      <c r="T187" s="19"/>
      <c r="U187" s="18"/>
      <c r="V187" s="19"/>
      <c r="W187" s="23"/>
      <c r="X187" s="23"/>
      <c r="Y187" s="23"/>
      <c r="Z187" s="23"/>
    </row>
    <row r="188" spans="1:26" s="17" customFormat="1">
      <c r="B188" s="28"/>
      <c r="D188" s="67"/>
      <c r="E188" s="23"/>
      <c r="F188" s="23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8"/>
      <c r="T188" s="19"/>
      <c r="U188" s="18"/>
      <c r="V188" s="19"/>
      <c r="W188" s="23"/>
      <c r="X188" s="23"/>
      <c r="Y188" s="23"/>
      <c r="Z188" s="23"/>
    </row>
    <row r="189" spans="1:26" s="17" customFormat="1">
      <c r="B189" s="28"/>
      <c r="D189" s="67"/>
      <c r="E189" s="23"/>
      <c r="F189" s="23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8"/>
      <c r="T189" s="19"/>
      <c r="U189" s="18"/>
      <c r="V189" s="19"/>
      <c r="W189" s="23"/>
      <c r="X189" s="23"/>
      <c r="Y189" s="23"/>
      <c r="Z189" s="23"/>
    </row>
    <row r="190" spans="1:26" s="17" customFormat="1">
      <c r="B190" s="28"/>
      <c r="D190" s="67"/>
      <c r="E190" s="23"/>
      <c r="F190" s="23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8"/>
      <c r="T190" s="19"/>
      <c r="U190" s="18"/>
      <c r="V190" s="19"/>
      <c r="W190" s="23"/>
      <c r="X190" s="23"/>
      <c r="Y190" s="23"/>
      <c r="Z190" s="23"/>
    </row>
    <row r="191" spans="1:26" s="17" customFormat="1">
      <c r="B191" s="28"/>
      <c r="D191" s="67"/>
      <c r="E191" s="23"/>
      <c r="F191" s="23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8"/>
      <c r="T191" s="19"/>
      <c r="U191" s="18"/>
      <c r="V191" s="19"/>
      <c r="W191" s="23"/>
      <c r="X191" s="23"/>
      <c r="Y191" s="23"/>
      <c r="Z191" s="23"/>
    </row>
    <row r="192" spans="1:26" s="17" customFormat="1">
      <c r="B192" s="28"/>
      <c r="D192" s="67"/>
      <c r="E192" s="23"/>
      <c r="F192" s="23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8"/>
      <c r="T192" s="19"/>
      <c r="U192" s="18"/>
      <c r="V192" s="19"/>
      <c r="W192" s="23"/>
      <c r="X192" s="23"/>
      <c r="Y192" s="23"/>
      <c r="Z192" s="23"/>
    </row>
    <row r="193" spans="2:26" s="17" customFormat="1">
      <c r="B193" s="28"/>
      <c r="D193" s="67"/>
      <c r="E193" s="23"/>
      <c r="F193" s="23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8"/>
      <c r="T193" s="19"/>
      <c r="U193" s="18"/>
      <c r="V193" s="19"/>
      <c r="W193" s="23"/>
      <c r="X193" s="23"/>
      <c r="Y193" s="23"/>
      <c r="Z193" s="23"/>
    </row>
    <row r="194" spans="2:26" s="17" customFormat="1">
      <c r="B194" s="28"/>
      <c r="D194" s="67"/>
      <c r="E194" s="23"/>
      <c r="F194" s="23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8"/>
      <c r="T194" s="19"/>
      <c r="U194" s="18"/>
      <c r="V194" s="19"/>
      <c r="W194" s="23"/>
      <c r="X194" s="23"/>
      <c r="Y194" s="23"/>
      <c r="Z194" s="23"/>
    </row>
    <row r="195" spans="2:26" s="17" customFormat="1">
      <c r="B195" s="28"/>
      <c r="D195" s="67"/>
      <c r="E195" s="23"/>
      <c r="F195" s="23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8"/>
      <c r="T195" s="19"/>
      <c r="U195" s="18"/>
      <c r="V195" s="19"/>
      <c r="W195" s="23"/>
      <c r="X195" s="23"/>
      <c r="Y195" s="23"/>
      <c r="Z195" s="23"/>
    </row>
    <row r="196" spans="2:26" s="17" customFormat="1">
      <c r="B196" s="28"/>
      <c r="D196" s="67"/>
      <c r="E196" s="23"/>
      <c r="F196" s="23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8"/>
      <c r="T196" s="19"/>
      <c r="U196" s="18"/>
      <c r="V196" s="19"/>
      <c r="W196" s="23"/>
      <c r="X196" s="23"/>
      <c r="Y196" s="23"/>
      <c r="Z196" s="23"/>
    </row>
    <row r="197" spans="2:26" s="17" customFormat="1">
      <c r="B197" s="28"/>
      <c r="D197" s="67"/>
      <c r="E197" s="23"/>
      <c r="F197" s="23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8"/>
      <c r="T197" s="19"/>
      <c r="U197" s="18"/>
      <c r="V197" s="19"/>
      <c r="W197" s="23"/>
      <c r="X197" s="23"/>
      <c r="Y197" s="23"/>
      <c r="Z197" s="23"/>
    </row>
    <row r="198" spans="2:26" s="17" customFormat="1">
      <c r="B198" s="28"/>
      <c r="D198" s="67"/>
      <c r="E198" s="23"/>
      <c r="F198" s="23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8"/>
      <c r="T198" s="19"/>
      <c r="U198" s="18"/>
      <c r="V198" s="19"/>
      <c r="W198" s="23"/>
      <c r="X198" s="23"/>
      <c r="Y198" s="23"/>
      <c r="Z198" s="23"/>
    </row>
    <row r="199" spans="2:26" s="17" customFormat="1">
      <c r="B199" s="28"/>
      <c r="D199" s="67"/>
      <c r="E199" s="23"/>
      <c r="F199" s="23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8"/>
      <c r="T199" s="19"/>
      <c r="U199" s="18"/>
      <c r="V199" s="19"/>
      <c r="W199" s="23"/>
      <c r="X199" s="23"/>
      <c r="Y199" s="23"/>
      <c r="Z199" s="23"/>
    </row>
    <row r="200" spans="2:26" s="17" customFormat="1">
      <c r="B200" s="28"/>
      <c r="D200" s="67"/>
      <c r="E200" s="23"/>
      <c r="F200" s="23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8"/>
      <c r="T200" s="19"/>
      <c r="U200" s="18"/>
      <c r="V200" s="19"/>
      <c r="W200" s="23"/>
      <c r="X200" s="23"/>
      <c r="Y200" s="23"/>
      <c r="Z200" s="23"/>
    </row>
    <row r="201" spans="2:26" s="17" customFormat="1">
      <c r="B201" s="28"/>
      <c r="D201" s="67"/>
      <c r="E201" s="23"/>
      <c r="F201" s="23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8"/>
      <c r="T201" s="19"/>
      <c r="U201" s="18"/>
      <c r="V201" s="19"/>
      <c r="W201" s="23"/>
      <c r="X201" s="23"/>
      <c r="Y201" s="23"/>
      <c r="Z201" s="23"/>
    </row>
    <row r="202" spans="2:26" s="17" customFormat="1">
      <c r="B202" s="28"/>
      <c r="D202" s="67"/>
      <c r="E202" s="23"/>
      <c r="F202" s="23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8"/>
      <c r="T202" s="19"/>
      <c r="U202" s="18"/>
      <c r="V202" s="19"/>
      <c r="W202" s="23"/>
      <c r="X202" s="23"/>
      <c r="Y202" s="23"/>
      <c r="Z202" s="23"/>
    </row>
    <row r="203" spans="2:26" s="17" customFormat="1">
      <c r="B203" s="28"/>
      <c r="D203" s="67"/>
      <c r="E203" s="23"/>
      <c r="F203" s="23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8"/>
      <c r="T203" s="19"/>
      <c r="U203" s="18"/>
      <c r="V203" s="19"/>
      <c r="W203" s="23"/>
      <c r="X203" s="23"/>
      <c r="Y203" s="23"/>
      <c r="Z203" s="23"/>
    </row>
    <row r="204" spans="2:26" s="17" customFormat="1">
      <c r="B204" s="28"/>
      <c r="D204" s="67"/>
      <c r="E204" s="23"/>
      <c r="F204" s="23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8"/>
      <c r="T204" s="19"/>
      <c r="U204" s="18"/>
      <c r="V204" s="19"/>
      <c r="W204" s="23"/>
      <c r="X204" s="23"/>
      <c r="Y204" s="23"/>
      <c r="Z204" s="23"/>
    </row>
    <row r="205" spans="2:26" s="17" customFormat="1">
      <c r="B205" s="28"/>
      <c r="D205" s="67"/>
      <c r="E205" s="23"/>
      <c r="F205" s="23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8"/>
      <c r="T205" s="19"/>
      <c r="U205" s="18"/>
      <c r="V205" s="19"/>
      <c r="W205" s="23"/>
      <c r="X205" s="23"/>
      <c r="Y205" s="23"/>
      <c r="Z205" s="23"/>
    </row>
    <row r="206" spans="2:26" s="17" customFormat="1">
      <c r="B206" s="28"/>
      <c r="D206" s="67"/>
      <c r="E206" s="23"/>
      <c r="F206" s="23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8"/>
      <c r="T206" s="19"/>
      <c r="U206" s="18"/>
      <c r="V206" s="19"/>
      <c r="W206" s="23"/>
      <c r="X206" s="23"/>
      <c r="Y206" s="23"/>
      <c r="Z206" s="23"/>
    </row>
    <row r="207" spans="2:26" s="17" customFormat="1">
      <c r="B207" s="28"/>
      <c r="D207" s="67"/>
      <c r="E207" s="23"/>
      <c r="F207" s="23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8"/>
      <c r="T207" s="19"/>
      <c r="U207" s="18"/>
      <c r="V207" s="19"/>
      <c r="W207" s="23"/>
      <c r="X207" s="23"/>
      <c r="Y207" s="23"/>
      <c r="Z207" s="23"/>
    </row>
    <row r="208" spans="2:26" s="17" customFormat="1">
      <c r="B208" s="28"/>
      <c r="D208" s="67"/>
      <c r="E208" s="23"/>
      <c r="F208" s="23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8"/>
      <c r="T208" s="19"/>
      <c r="U208" s="18"/>
      <c r="V208" s="19"/>
      <c r="W208" s="23"/>
      <c r="X208" s="23"/>
      <c r="Y208" s="23"/>
      <c r="Z208" s="23"/>
    </row>
    <row r="209" spans="2:26" s="17" customFormat="1">
      <c r="B209" s="28"/>
      <c r="D209" s="67"/>
      <c r="E209" s="23"/>
      <c r="F209" s="23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8"/>
      <c r="T209" s="19"/>
      <c r="U209" s="18"/>
      <c r="V209" s="19"/>
      <c r="W209" s="23"/>
      <c r="X209" s="23"/>
      <c r="Y209" s="23"/>
      <c r="Z209" s="23"/>
    </row>
    <row r="210" spans="2:26" s="17" customFormat="1">
      <c r="B210" s="28"/>
      <c r="D210" s="67"/>
      <c r="E210" s="23"/>
      <c r="F210" s="23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8"/>
      <c r="T210" s="19"/>
      <c r="U210" s="18"/>
      <c r="V210" s="19"/>
      <c r="W210" s="23"/>
      <c r="X210" s="23"/>
      <c r="Y210" s="23"/>
      <c r="Z210" s="23"/>
    </row>
    <row r="211" spans="2:26" s="17" customFormat="1">
      <c r="B211" s="28"/>
      <c r="D211" s="67"/>
      <c r="E211" s="23"/>
      <c r="F211" s="23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8"/>
      <c r="T211" s="19"/>
      <c r="U211" s="18"/>
      <c r="V211" s="19"/>
      <c r="W211" s="23"/>
      <c r="X211" s="23"/>
      <c r="Y211" s="23"/>
      <c r="Z211" s="23"/>
    </row>
    <row r="212" spans="2:26" s="17" customFormat="1">
      <c r="B212" s="28"/>
      <c r="D212" s="67"/>
      <c r="E212" s="23"/>
      <c r="F212" s="23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8"/>
      <c r="T212" s="19"/>
      <c r="U212" s="18"/>
      <c r="V212" s="19"/>
      <c r="W212" s="23"/>
      <c r="X212" s="23"/>
      <c r="Y212" s="23"/>
      <c r="Z212" s="23"/>
    </row>
    <row r="213" spans="2:26" s="17" customFormat="1">
      <c r="B213" s="28"/>
      <c r="D213" s="67"/>
      <c r="E213" s="23"/>
      <c r="F213" s="23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8"/>
      <c r="T213" s="19"/>
      <c r="U213" s="18"/>
      <c r="V213" s="19"/>
      <c r="W213" s="23"/>
      <c r="X213" s="23"/>
      <c r="Y213" s="23"/>
      <c r="Z213" s="23"/>
    </row>
    <row r="214" spans="2:26" s="17" customFormat="1">
      <c r="B214" s="28"/>
      <c r="D214" s="67"/>
      <c r="E214" s="23"/>
      <c r="F214" s="23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8"/>
      <c r="T214" s="19"/>
      <c r="U214" s="18"/>
      <c r="V214" s="19"/>
      <c r="W214" s="23"/>
      <c r="X214" s="23"/>
      <c r="Y214" s="23"/>
      <c r="Z214" s="23"/>
    </row>
    <row r="215" spans="2:26" s="17" customFormat="1">
      <c r="B215" s="28"/>
      <c r="D215" s="67"/>
      <c r="E215" s="23"/>
      <c r="F215" s="23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8"/>
      <c r="T215" s="19"/>
      <c r="U215" s="18"/>
      <c r="V215" s="19"/>
      <c r="W215" s="23"/>
      <c r="X215" s="23"/>
      <c r="Y215" s="23"/>
      <c r="Z215" s="23"/>
    </row>
    <row r="216" spans="2:26" s="17" customFormat="1">
      <c r="B216" s="28"/>
      <c r="D216" s="67"/>
      <c r="E216" s="23"/>
      <c r="F216" s="23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8"/>
      <c r="T216" s="19"/>
      <c r="U216" s="18"/>
      <c r="V216" s="19"/>
      <c r="W216" s="23"/>
      <c r="X216" s="23"/>
      <c r="Y216" s="23"/>
      <c r="Z216" s="23"/>
    </row>
    <row r="217" spans="2:26" s="17" customFormat="1">
      <c r="B217" s="28"/>
      <c r="D217" s="67"/>
      <c r="E217" s="23"/>
      <c r="F217" s="23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8"/>
      <c r="T217" s="19"/>
      <c r="U217" s="18"/>
      <c r="V217" s="19"/>
      <c r="W217" s="23"/>
      <c r="X217" s="23"/>
      <c r="Y217" s="23"/>
      <c r="Z217" s="23"/>
    </row>
    <row r="218" spans="2:26" s="17" customFormat="1">
      <c r="B218" s="28"/>
      <c r="D218" s="67"/>
      <c r="E218" s="23"/>
      <c r="F218" s="23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8"/>
      <c r="T218" s="19"/>
      <c r="U218" s="18"/>
      <c r="V218" s="19"/>
      <c r="W218" s="23"/>
      <c r="X218" s="23"/>
      <c r="Y218" s="23"/>
      <c r="Z218" s="23"/>
    </row>
    <row r="219" spans="2:26" s="17" customFormat="1">
      <c r="B219" s="28"/>
      <c r="D219" s="67"/>
      <c r="E219" s="23"/>
      <c r="F219" s="23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8"/>
      <c r="T219" s="19"/>
      <c r="U219" s="18"/>
      <c r="V219" s="19"/>
      <c r="W219" s="23"/>
      <c r="X219" s="23"/>
      <c r="Y219" s="23"/>
      <c r="Z219" s="23"/>
    </row>
    <row r="220" spans="2:26" s="17" customFormat="1">
      <c r="B220" s="28"/>
      <c r="D220" s="67"/>
      <c r="E220" s="23"/>
      <c r="F220" s="23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8"/>
      <c r="T220" s="19"/>
      <c r="U220" s="18"/>
      <c r="V220" s="19"/>
      <c r="W220" s="23"/>
      <c r="X220" s="23"/>
      <c r="Y220" s="23"/>
      <c r="Z220" s="23"/>
    </row>
    <row r="221" spans="2:26" s="17" customFormat="1">
      <c r="B221" s="28"/>
      <c r="D221" s="67"/>
      <c r="E221" s="23"/>
      <c r="F221" s="23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8"/>
      <c r="T221" s="19"/>
      <c r="U221" s="18"/>
      <c r="V221" s="19"/>
      <c r="W221" s="23"/>
      <c r="X221" s="23"/>
      <c r="Y221" s="23"/>
      <c r="Z221" s="23"/>
    </row>
    <row r="222" spans="2:26" s="17" customFormat="1">
      <c r="B222" s="28"/>
      <c r="D222" s="67"/>
      <c r="E222" s="23"/>
      <c r="F222" s="23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8"/>
      <c r="T222" s="19"/>
      <c r="U222" s="18"/>
      <c r="V222" s="19"/>
      <c r="W222" s="23"/>
      <c r="X222" s="23"/>
      <c r="Y222" s="23"/>
      <c r="Z222" s="23"/>
    </row>
    <row r="223" spans="2:26" s="17" customFormat="1">
      <c r="B223" s="28"/>
      <c r="D223" s="67"/>
      <c r="E223" s="23"/>
      <c r="F223" s="23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8"/>
      <c r="T223" s="19"/>
      <c r="U223" s="18"/>
      <c r="V223" s="19"/>
      <c r="W223" s="23"/>
      <c r="X223" s="23"/>
      <c r="Y223" s="23"/>
      <c r="Z223" s="23"/>
    </row>
    <row r="224" spans="2:26" s="17" customFormat="1">
      <c r="B224" s="28"/>
      <c r="D224" s="67"/>
      <c r="E224" s="23"/>
      <c r="F224" s="23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8"/>
      <c r="T224" s="19"/>
      <c r="U224" s="18"/>
      <c r="V224" s="19"/>
      <c r="W224" s="23"/>
      <c r="X224" s="23"/>
      <c r="Y224" s="23"/>
      <c r="Z224" s="23"/>
    </row>
    <row r="225" spans="2:26" s="17" customFormat="1">
      <c r="B225" s="28"/>
      <c r="D225" s="67"/>
      <c r="E225" s="23"/>
      <c r="F225" s="23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8"/>
      <c r="T225" s="19"/>
      <c r="U225" s="18"/>
      <c r="V225" s="19"/>
      <c r="W225" s="23"/>
      <c r="X225" s="23"/>
      <c r="Y225" s="23"/>
      <c r="Z225" s="23"/>
    </row>
    <row r="226" spans="2:26" s="17" customFormat="1">
      <c r="B226" s="28"/>
      <c r="D226" s="67"/>
      <c r="E226" s="23"/>
      <c r="F226" s="23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8"/>
      <c r="T226" s="19"/>
      <c r="U226" s="18"/>
      <c r="V226" s="19"/>
      <c r="W226" s="23"/>
      <c r="X226" s="23"/>
      <c r="Y226" s="23"/>
      <c r="Z226" s="23"/>
    </row>
    <row r="227" spans="2:26" s="17" customFormat="1">
      <c r="B227" s="28"/>
      <c r="D227" s="67"/>
      <c r="E227" s="23"/>
      <c r="F227" s="23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8"/>
      <c r="T227" s="19"/>
      <c r="U227" s="18"/>
      <c r="V227" s="19"/>
      <c r="W227" s="23"/>
      <c r="X227" s="23"/>
      <c r="Y227" s="23"/>
      <c r="Z227" s="23"/>
    </row>
    <row r="228" spans="2:26" s="17" customFormat="1">
      <c r="B228" s="28"/>
      <c r="D228" s="67"/>
      <c r="E228" s="23"/>
      <c r="F228" s="23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8"/>
      <c r="T228" s="19"/>
      <c r="U228" s="18"/>
      <c r="V228" s="19"/>
      <c r="W228" s="23"/>
      <c r="X228" s="23"/>
      <c r="Y228" s="23"/>
      <c r="Z228" s="23"/>
    </row>
    <row r="229" spans="2:26" s="17" customFormat="1">
      <c r="B229" s="28"/>
      <c r="D229" s="67"/>
      <c r="E229" s="23"/>
      <c r="F229" s="23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8"/>
      <c r="T229" s="19"/>
      <c r="U229" s="18"/>
      <c r="V229" s="19"/>
      <c r="W229" s="23"/>
      <c r="X229" s="23"/>
      <c r="Y229" s="23"/>
      <c r="Z229" s="23"/>
    </row>
    <row r="230" spans="2:26" s="17" customFormat="1">
      <c r="B230" s="28"/>
      <c r="D230" s="67"/>
      <c r="E230" s="23"/>
      <c r="F230" s="23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8"/>
      <c r="T230" s="19"/>
      <c r="U230" s="18"/>
      <c r="V230" s="19"/>
      <c r="W230" s="23"/>
      <c r="X230" s="23"/>
      <c r="Y230" s="23"/>
      <c r="Z230" s="23"/>
    </row>
    <row r="231" spans="2:26" s="17" customFormat="1">
      <c r="B231" s="28"/>
      <c r="D231" s="67"/>
      <c r="E231" s="23"/>
      <c r="F231" s="23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8"/>
      <c r="T231" s="19"/>
      <c r="U231" s="18"/>
      <c r="V231" s="19"/>
      <c r="W231" s="23"/>
      <c r="X231" s="23"/>
      <c r="Y231" s="23"/>
      <c r="Z231" s="23"/>
    </row>
    <row r="232" spans="2:26" s="17" customFormat="1">
      <c r="B232" s="28"/>
      <c r="D232" s="67"/>
      <c r="E232" s="23"/>
      <c r="F232" s="23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8"/>
      <c r="T232" s="19"/>
      <c r="U232" s="18"/>
      <c r="V232" s="19"/>
      <c r="W232" s="23"/>
      <c r="X232" s="23"/>
      <c r="Y232" s="23"/>
      <c r="Z232" s="23"/>
    </row>
    <row r="233" spans="2:26" s="17" customFormat="1">
      <c r="B233" s="28"/>
      <c r="D233" s="67"/>
      <c r="E233" s="23"/>
      <c r="F233" s="23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8"/>
      <c r="T233" s="19"/>
      <c r="U233" s="18"/>
      <c r="V233" s="19"/>
      <c r="W233" s="23"/>
      <c r="X233" s="23"/>
      <c r="Y233" s="23"/>
      <c r="Z233" s="23"/>
    </row>
    <row r="234" spans="2:26" s="17" customFormat="1">
      <c r="B234" s="28"/>
      <c r="D234" s="67"/>
      <c r="E234" s="23"/>
      <c r="F234" s="23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8"/>
      <c r="T234" s="19"/>
      <c r="U234" s="18"/>
      <c r="V234" s="19"/>
      <c r="W234" s="23"/>
      <c r="X234" s="23"/>
      <c r="Y234" s="23"/>
      <c r="Z234" s="23"/>
    </row>
    <row r="235" spans="2:26" s="17" customFormat="1">
      <c r="B235" s="28"/>
      <c r="D235" s="67"/>
      <c r="E235" s="23"/>
      <c r="F235" s="23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8"/>
      <c r="T235" s="19"/>
      <c r="U235" s="18"/>
      <c r="V235" s="19"/>
      <c r="W235" s="23"/>
      <c r="X235" s="23"/>
      <c r="Y235" s="23"/>
      <c r="Z235" s="23"/>
    </row>
    <row r="236" spans="2:26" s="17" customFormat="1">
      <c r="B236" s="28"/>
      <c r="D236" s="67"/>
      <c r="E236" s="23"/>
      <c r="F236" s="23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8"/>
      <c r="T236" s="19"/>
      <c r="U236" s="18"/>
      <c r="V236" s="19"/>
      <c r="W236" s="23"/>
      <c r="X236" s="23"/>
      <c r="Y236" s="23"/>
      <c r="Z236" s="23"/>
    </row>
    <row r="237" spans="2:26" s="17" customFormat="1">
      <c r="B237" s="28"/>
      <c r="D237" s="67"/>
      <c r="E237" s="23"/>
      <c r="F237" s="23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8"/>
      <c r="T237" s="19"/>
      <c r="U237" s="18"/>
      <c r="V237" s="19"/>
      <c r="W237" s="23"/>
      <c r="X237" s="23"/>
      <c r="Y237" s="23"/>
      <c r="Z237" s="23"/>
    </row>
    <row r="238" spans="2:26" s="17" customFormat="1">
      <c r="B238" s="28"/>
      <c r="D238" s="67"/>
      <c r="E238" s="23"/>
      <c r="F238" s="23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8"/>
      <c r="T238" s="19"/>
      <c r="U238" s="18"/>
      <c r="V238" s="19"/>
      <c r="W238" s="23"/>
      <c r="X238" s="23"/>
      <c r="Y238" s="23"/>
      <c r="Z238" s="23"/>
    </row>
    <row r="239" spans="2:26" s="17" customFormat="1">
      <c r="B239" s="28"/>
      <c r="D239" s="67"/>
      <c r="E239" s="23"/>
      <c r="F239" s="23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8"/>
      <c r="T239" s="19"/>
      <c r="U239" s="18"/>
      <c r="V239" s="19"/>
      <c r="W239" s="23"/>
      <c r="X239" s="23"/>
      <c r="Y239" s="23"/>
      <c r="Z239" s="23"/>
    </row>
    <row r="240" spans="2:26" s="17" customFormat="1">
      <c r="B240" s="28"/>
      <c r="D240" s="67"/>
      <c r="E240" s="23"/>
      <c r="F240" s="23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8"/>
      <c r="T240" s="19"/>
      <c r="U240" s="18"/>
      <c r="V240" s="19"/>
      <c r="W240" s="23"/>
      <c r="X240" s="23"/>
      <c r="Y240" s="23"/>
      <c r="Z240" s="23"/>
    </row>
    <row r="241" spans="2:26" s="17" customFormat="1">
      <c r="B241" s="28"/>
      <c r="D241" s="67"/>
      <c r="E241" s="23"/>
      <c r="F241" s="23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8"/>
      <c r="T241" s="19"/>
      <c r="U241" s="18"/>
      <c r="V241" s="19"/>
      <c r="W241" s="23"/>
      <c r="X241" s="23"/>
      <c r="Y241" s="23"/>
      <c r="Z241" s="23"/>
    </row>
    <row r="242" spans="2:26" s="17" customFormat="1">
      <c r="B242" s="28"/>
      <c r="D242" s="67"/>
      <c r="E242" s="23"/>
      <c r="F242" s="23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8"/>
      <c r="T242" s="19"/>
      <c r="U242" s="18"/>
      <c r="V242" s="19"/>
      <c r="W242" s="23"/>
      <c r="X242" s="23"/>
      <c r="Y242" s="23"/>
      <c r="Z242" s="23"/>
    </row>
    <row r="243" spans="2:26" s="17" customFormat="1">
      <c r="B243" s="28"/>
      <c r="D243" s="67"/>
      <c r="E243" s="23"/>
      <c r="F243" s="23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8"/>
      <c r="T243" s="19"/>
      <c r="U243" s="18"/>
      <c r="V243" s="19"/>
      <c r="W243" s="23"/>
      <c r="X243" s="23"/>
      <c r="Y243" s="23"/>
      <c r="Z243" s="23"/>
    </row>
    <row r="244" spans="2:26" s="17" customFormat="1">
      <c r="B244" s="28"/>
      <c r="D244" s="67"/>
      <c r="E244" s="23"/>
      <c r="F244" s="23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8"/>
      <c r="T244" s="19"/>
      <c r="U244" s="18"/>
      <c r="V244" s="19"/>
      <c r="W244" s="23"/>
      <c r="X244" s="23"/>
      <c r="Y244" s="23"/>
      <c r="Z244" s="23"/>
    </row>
    <row r="245" spans="2:26" s="17" customFormat="1">
      <c r="B245" s="28"/>
      <c r="D245" s="67"/>
      <c r="E245" s="23"/>
      <c r="F245" s="23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8"/>
      <c r="T245" s="19"/>
      <c r="U245" s="18"/>
      <c r="V245" s="19"/>
      <c r="W245" s="23"/>
      <c r="X245" s="23"/>
      <c r="Y245" s="23"/>
      <c r="Z245" s="23"/>
    </row>
    <row r="246" spans="2:26" s="17" customFormat="1">
      <c r="B246" s="28"/>
      <c r="D246" s="67"/>
      <c r="E246" s="23"/>
      <c r="F246" s="23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8"/>
      <c r="T246" s="19"/>
      <c r="U246" s="18"/>
      <c r="V246" s="19"/>
      <c r="W246" s="23"/>
      <c r="X246" s="23"/>
      <c r="Y246" s="23"/>
      <c r="Z246" s="23"/>
    </row>
    <row r="247" spans="2:26" s="17" customFormat="1">
      <c r="B247" s="28"/>
      <c r="D247" s="67"/>
      <c r="E247" s="23"/>
      <c r="F247" s="23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8"/>
      <c r="T247" s="19"/>
      <c r="U247" s="18"/>
      <c r="V247" s="19"/>
      <c r="W247" s="23"/>
      <c r="X247" s="23"/>
      <c r="Y247" s="23"/>
      <c r="Z247" s="23"/>
    </row>
    <row r="248" spans="2:26" s="17" customFormat="1">
      <c r="B248" s="28"/>
      <c r="D248" s="67"/>
      <c r="E248" s="23"/>
      <c r="F248" s="23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8"/>
      <c r="T248" s="19"/>
      <c r="U248" s="18"/>
      <c r="V248" s="19"/>
      <c r="W248" s="23"/>
      <c r="X248" s="23"/>
      <c r="Y248" s="23"/>
      <c r="Z248" s="23"/>
    </row>
    <row r="249" spans="2:26" s="17" customFormat="1">
      <c r="B249" s="28"/>
      <c r="D249" s="67"/>
      <c r="E249" s="23"/>
      <c r="F249" s="23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8"/>
      <c r="T249" s="19"/>
      <c r="U249" s="18"/>
      <c r="V249" s="19"/>
      <c r="W249" s="23"/>
      <c r="X249" s="23"/>
      <c r="Y249" s="23"/>
      <c r="Z249" s="23"/>
    </row>
    <row r="250" spans="2:26" s="17" customFormat="1">
      <c r="B250" s="28"/>
      <c r="D250" s="67"/>
      <c r="E250" s="23"/>
      <c r="F250" s="23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8"/>
      <c r="T250" s="19"/>
      <c r="U250" s="18"/>
      <c r="V250" s="19"/>
      <c r="W250" s="23"/>
      <c r="X250" s="23"/>
      <c r="Y250" s="23"/>
      <c r="Z250" s="23"/>
    </row>
    <row r="251" spans="2:26" s="17" customFormat="1">
      <c r="B251" s="28"/>
      <c r="D251" s="67"/>
      <c r="E251" s="23"/>
      <c r="F251" s="23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8"/>
      <c r="T251" s="19"/>
      <c r="U251" s="18"/>
      <c r="V251" s="19"/>
      <c r="W251" s="23"/>
      <c r="X251" s="23"/>
      <c r="Y251" s="23"/>
      <c r="Z251" s="23"/>
    </row>
    <row r="252" spans="2:26" s="17" customFormat="1">
      <c r="B252" s="28"/>
      <c r="D252" s="67"/>
      <c r="E252" s="23"/>
      <c r="F252" s="23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8"/>
      <c r="T252" s="19"/>
      <c r="U252" s="18"/>
      <c r="V252" s="19"/>
      <c r="W252" s="23"/>
      <c r="X252" s="23"/>
      <c r="Y252" s="23"/>
      <c r="Z252" s="23"/>
    </row>
    <row r="253" spans="2:26" s="17" customFormat="1">
      <c r="B253" s="28"/>
      <c r="D253" s="67"/>
      <c r="E253" s="23"/>
      <c r="F253" s="23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8"/>
      <c r="T253" s="19"/>
      <c r="U253" s="18"/>
      <c r="V253" s="19"/>
      <c r="W253" s="23"/>
      <c r="X253" s="23"/>
      <c r="Y253" s="23"/>
      <c r="Z253" s="23"/>
    </row>
    <row r="254" spans="2:26" s="17" customFormat="1">
      <c r="B254" s="28"/>
      <c r="D254" s="67"/>
      <c r="E254" s="23"/>
      <c r="F254" s="23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8"/>
      <c r="T254" s="19"/>
      <c r="U254" s="18"/>
      <c r="V254" s="19"/>
      <c r="W254" s="23"/>
      <c r="X254" s="23"/>
      <c r="Y254" s="23"/>
      <c r="Z254" s="23"/>
    </row>
    <row r="255" spans="2:26" s="17" customFormat="1">
      <c r="B255" s="28"/>
      <c r="D255" s="67"/>
      <c r="E255" s="23"/>
      <c r="F255" s="23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8"/>
      <c r="T255" s="19"/>
      <c r="U255" s="18"/>
      <c r="V255" s="19"/>
      <c r="W255" s="23"/>
      <c r="X255" s="23"/>
      <c r="Y255" s="23"/>
      <c r="Z255" s="23"/>
    </row>
    <row r="256" spans="2:26" s="17" customFormat="1">
      <c r="B256" s="28"/>
      <c r="D256" s="67"/>
      <c r="E256" s="23"/>
      <c r="F256" s="23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8"/>
      <c r="T256" s="19"/>
      <c r="U256" s="18"/>
      <c r="V256" s="19"/>
      <c r="W256" s="23"/>
      <c r="X256" s="23"/>
      <c r="Y256" s="23"/>
      <c r="Z256" s="23"/>
    </row>
    <row r="257" spans="2:26" s="17" customFormat="1">
      <c r="B257" s="28"/>
      <c r="D257" s="67"/>
      <c r="E257" s="23"/>
      <c r="F257" s="23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8"/>
      <c r="T257" s="19"/>
      <c r="U257" s="18"/>
      <c r="V257" s="19"/>
      <c r="W257" s="23"/>
      <c r="X257" s="23"/>
      <c r="Y257" s="23"/>
      <c r="Z257" s="23"/>
    </row>
    <row r="258" spans="2:26" s="17" customFormat="1">
      <c r="B258" s="28"/>
      <c r="D258" s="67"/>
      <c r="E258" s="23"/>
      <c r="F258" s="23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8"/>
      <c r="T258" s="19"/>
      <c r="U258" s="18"/>
      <c r="V258" s="19"/>
      <c r="W258" s="23"/>
      <c r="X258" s="23"/>
      <c r="Y258" s="23"/>
      <c r="Z258" s="23"/>
    </row>
    <row r="259" spans="2:26" s="17" customFormat="1">
      <c r="B259" s="28"/>
      <c r="D259" s="67"/>
      <c r="E259" s="23"/>
      <c r="F259" s="23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8"/>
      <c r="T259" s="19"/>
      <c r="U259" s="18"/>
      <c r="V259" s="19"/>
      <c r="W259" s="23"/>
      <c r="X259" s="23"/>
      <c r="Y259" s="23"/>
      <c r="Z259" s="23"/>
    </row>
    <row r="260" spans="2:26" s="17" customFormat="1">
      <c r="B260" s="28"/>
      <c r="D260" s="67"/>
      <c r="E260" s="23"/>
      <c r="F260" s="23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8"/>
      <c r="T260" s="19"/>
      <c r="U260" s="18"/>
      <c r="V260" s="19"/>
      <c r="W260" s="23"/>
      <c r="X260" s="23"/>
      <c r="Y260" s="23"/>
      <c r="Z260" s="23"/>
    </row>
    <row r="261" spans="2:26" s="17" customFormat="1">
      <c r="B261" s="28"/>
      <c r="D261" s="67"/>
      <c r="E261" s="23"/>
      <c r="F261" s="23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8"/>
      <c r="T261" s="19"/>
      <c r="U261" s="18"/>
      <c r="V261" s="19"/>
      <c r="W261" s="23"/>
      <c r="X261" s="23"/>
      <c r="Y261" s="23"/>
      <c r="Z261" s="23"/>
    </row>
    <row r="262" spans="2:26" s="17" customFormat="1">
      <c r="B262" s="28"/>
      <c r="D262" s="67"/>
      <c r="E262" s="23"/>
      <c r="F262" s="23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8"/>
      <c r="T262" s="19"/>
      <c r="U262" s="18"/>
      <c r="V262" s="19"/>
      <c r="W262" s="23"/>
      <c r="X262" s="23"/>
      <c r="Y262" s="23"/>
      <c r="Z262" s="23"/>
    </row>
    <row r="263" spans="2:26" s="17" customFormat="1">
      <c r="B263" s="28"/>
      <c r="D263" s="67"/>
      <c r="E263" s="23"/>
      <c r="F263" s="23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8"/>
      <c r="T263" s="19"/>
      <c r="U263" s="18"/>
      <c r="V263" s="19"/>
      <c r="W263" s="23"/>
      <c r="X263" s="23"/>
      <c r="Y263" s="23"/>
      <c r="Z263" s="23"/>
    </row>
    <row r="264" spans="2:26" s="17" customFormat="1">
      <c r="B264" s="28"/>
      <c r="D264" s="67"/>
      <c r="E264" s="23"/>
      <c r="F264" s="23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8"/>
      <c r="T264" s="19"/>
      <c r="U264" s="18"/>
      <c r="V264" s="19"/>
      <c r="W264" s="23"/>
      <c r="X264" s="23"/>
      <c r="Y264" s="23"/>
      <c r="Z264" s="23"/>
    </row>
    <row r="265" spans="2:26" s="17" customFormat="1">
      <c r="B265" s="28"/>
      <c r="D265" s="67"/>
      <c r="E265" s="23"/>
      <c r="F265" s="23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8"/>
      <c r="T265" s="19"/>
      <c r="U265" s="18"/>
      <c r="V265" s="19"/>
      <c r="W265" s="23"/>
      <c r="X265" s="23"/>
      <c r="Y265" s="23"/>
      <c r="Z265" s="23"/>
    </row>
    <row r="266" spans="2:26" s="17" customFormat="1">
      <c r="B266" s="28"/>
      <c r="D266" s="67"/>
      <c r="E266" s="23"/>
      <c r="F266" s="23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8"/>
      <c r="T266" s="19"/>
      <c r="U266" s="18"/>
      <c r="V266" s="19"/>
      <c r="W266" s="23"/>
      <c r="X266" s="23"/>
      <c r="Y266" s="23"/>
      <c r="Z266" s="23"/>
    </row>
    <row r="267" spans="2:26" s="17" customFormat="1">
      <c r="B267" s="28"/>
      <c r="D267" s="67"/>
      <c r="E267" s="23"/>
      <c r="F267" s="23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8"/>
      <c r="T267" s="19"/>
      <c r="U267" s="18"/>
      <c r="V267" s="19"/>
      <c r="W267" s="23"/>
      <c r="X267" s="23"/>
      <c r="Y267" s="23"/>
      <c r="Z267" s="23"/>
    </row>
    <row r="268" spans="2:26" s="17" customFormat="1">
      <c r="B268" s="28"/>
      <c r="D268" s="67"/>
      <c r="E268" s="23"/>
      <c r="F268" s="23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8"/>
      <c r="T268" s="19"/>
      <c r="U268" s="18"/>
      <c r="V268" s="19"/>
      <c r="W268" s="23"/>
      <c r="X268" s="23"/>
      <c r="Y268" s="23"/>
      <c r="Z268" s="23"/>
    </row>
    <row r="269" spans="2:26" s="17" customFormat="1">
      <c r="B269" s="28"/>
      <c r="D269" s="67"/>
      <c r="E269" s="23"/>
      <c r="F269" s="23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8"/>
      <c r="T269" s="19"/>
      <c r="U269" s="18"/>
      <c r="V269" s="19"/>
      <c r="W269" s="23"/>
      <c r="X269" s="23"/>
      <c r="Y269" s="23"/>
      <c r="Z269" s="23"/>
    </row>
    <row r="270" spans="2:26" s="17" customFormat="1">
      <c r="B270" s="28"/>
      <c r="D270" s="67"/>
      <c r="E270" s="23"/>
      <c r="F270" s="23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8"/>
      <c r="T270" s="19"/>
      <c r="U270" s="18"/>
      <c r="V270" s="19"/>
      <c r="W270" s="23"/>
      <c r="X270" s="23"/>
      <c r="Y270" s="23"/>
      <c r="Z270" s="23"/>
    </row>
    <row r="271" spans="2:26" s="17" customFormat="1">
      <c r="B271" s="28"/>
      <c r="D271" s="67"/>
      <c r="E271" s="23"/>
      <c r="F271" s="23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8"/>
      <c r="T271" s="19"/>
      <c r="U271" s="18"/>
      <c r="V271" s="19"/>
      <c r="W271" s="23"/>
      <c r="X271" s="23"/>
      <c r="Y271" s="23"/>
      <c r="Z271" s="23"/>
    </row>
    <row r="272" spans="2:26" s="17" customFormat="1">
      <c r="B272" s="28"/>
      <c r="D272" s="67"/>
      <c r="E272" s="23"/>
      <c r="F272" s="23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8"/>
      <c r="T272" s="19"/>
      <c r="U272" s="18"/>
      <c r="V272" s="19"/>
      <c r="W272" s="23"/>
      <c r="X272" s="23"/>
      <c r="Y272" s="23"/>
      <c r="Z272" s="23"/>
    </row>
    <row r="273" spans="2:26" s="17" customFormat="1">
      <c r="B273" s="28"/>
      <c r="D273" s="67"/>
      <c r="E273" s="23"/>
      <c r="F273" s="23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8"/>
      <c r="T273" s="19"/>
      <c r="U273" s="18"/>
      <c r="V273" s="19"/>
      <c r="W273" s="23"/>
      <c r="X273" s="23"/>
      <c r="Y273" s="23"/>
      <c r="Z273" s="23"/>
    </row>
    <row r="274" spans="2:26" s="17" customFormat="1">
      <c r="B274" s="28"/>
      <c r="D274" s="67"/>
      <c r="E274" s="23"/>
      <c r="F274" s="23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8"/>
      <c r="T274" s="19"/>
      <c r="U274" s="18"/>
      <c r="V274" s="19"/>
      <c r="W274" s="23"/>
      <c r="X274" s="23"/>
      <c r="Y274" s="23"/>
      <c r="Z274" s="23"/>
    </row>
    <row r="275" spans="2:26" s="17" customFormat="1">
      <c r="B275" s="28"/>
      <c r="D275" s="67"/>
      <c r="E275" s="23"/>
      <c r="F275" s="23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8"/>
      <c r="T275" s="19"/>
      <c r="U275" s="18"/>
      <c r="V275" s="19"/>
      <c r="W275" s="23"/>
      <c r="X275" s="23"/>
      <c r="Y275" s="23"/>
      <c r="Z275" s="23"/>
    </row>
    <row r="276" spans="2:26" s="17" customFormat="1">
      <c r="B276" s="28"/>
      <c r="D276" s="67"/>
      <c r="E276" s="23"/>
      <c r="F276" s="23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8"/>
      <c r="T276" s="19"/>
      <c r="U276" s="18"/>
      <c r="V276" s="19"/>
      <c r="W276" s="23"/>
      <c r="X276" s="23"/>
      <c r="Y276" s="23"/>
      <c r="Z276" s="23"/>
    </row>
    <row r="277" spans="2:26" s="17" customFormat="1">
      <c r="B277" s="28"/>
      <c r="D277" s="67"/>
      <c r="E277" s="23"/>
      <c r="F277" s="23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8"/>
      <c r="T277" s="19"/>
      <c r="U277" s="18"/>
      <c r="V277" s="19"/>
      <c r="W277" s="23"/>
      <c r="X277" s="23"/>
      <c r="Y277" s="23"/>
      <c r="Z277" s="23"/>
    </row>
    <row r="278" spans="2:26" s="17" customFormat="1">
      <c r="B278" s="28"/>
      <c r="D278" s="67"/>
      <c r="E278" s="23"/>
      <c r="F278" s="23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8"/>
      <c r="T278" s="19"/>
      <c r="U278" s="18"/>
      <c r="V278" s="19"/>
      <c r="W278" s="23"/>
      <c r="X278" s="23"/>
      <c r="Y278" s="23"/>
      <c r="Z278" s="23"/>
    </row>
    <row r="279" spans="2:26" s="17" customFormat="1">
      <c r="B279" s="28"/>
      <c r="D279" s="67"/>
      <c r="E279" s="23"/>
      <c r="F279" s="23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8"/>
      <c r="T279" s="19"/>
      <c r="U279" s="18"/>
      <c r="V279" s="19"/>
      <c r="W279" s="23"/>
      <c r="X279" s="23"/>
      <c r="Y279" s="23"/>
      <c r="Z279" s="23"/>
    </row>
    <row r="280" spans="2:26" s="17" customFormat="1">
      <c r="B280" s="28"/>
      <c r="D280" s="67"/>
      <c r="E280" s="23"/>
      <c r="F280" s="23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8"/>
      <c r="T280" s="19"/>
      <c r="U280" s="18"/>
      <c r="V280" s="19"/>
      <c r="W280" s="23"/>
      <c r="X280" s="23"/>
      <c r="Y280" s="23"/>
      <c r="Z280" s="23"/>
    </row>
    <row r="281" spans="2:26" s="17" customFormat="1">
      <c r="B281" s="28"/>
      <c r="D281" s="67"/>
      <c r="E281" s="23"/>
      <c r="F281" s="23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8"/>
      <c r="T281" s="19"/>
      <c r="U281" s="18"/>
      <c r="V281" s="19"/>
      <c r="W281" s="23"/>
      <c r="X281" s="23"/>
      <c r="Y281" s="23"/>
      <c r="Z281" s="23"/>
    </row>
    <row r="282" spans="2:26" s="17" customFormat="1">
      <c r="B282" s="28"/>
      <c r="D282" s="67"/>
      <c r="E282" s="23"/>
      <c r="F282" s="23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8"/>
      <c r="T282" s="19"/>
      <c r="U282" s="18"/>
      <c r="V282" s="19"/>
      <c r="W282" s="23"/>
      <c r="X282" s="23"/>
      <c r="Y282" s="23"/>
      <c r="Z282" s="23"/>
    </row>
    <row r="283" spans="2:26" s="17" customFormat="1">
      <c r="B283" s="28"/>
      <c r="D283" s="67"/>
      <c r="E283" s="23"/>
      <c r="F283" s="23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8"/>
      <c r="T283" s="19"/>
      <c r="U283" s="18"/>
      <c r="V283" s="19"/>
      <c r="W283" s="23"/>
      <c r="X283" s="23"/>
      <c r="Y283" s="23"/>
      <c r="Z283" s="23"/>
    </row>
    <row r="284" spans="2:26" s="17" customFormat="1">
      <c r="B284" s="28"/>
      <c r="D284" s="67"/>
      <c r="E284" s="23"/>
      <c r="F284" s="23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8"/>
      <c r="T284" s="19"/>
      <c r="U284" s="18"/>
      <c r="V284" s="19"/>
      <c r="W284" s="23"/>
      <c r="X284" s="23"/>
      <c r="Y284" s="23"/>
      <c r="Z284" s="23"/>
    </row>
    <row r="285" spans="2:26" s="17" customFormat="1">
      <c r="B285" s="28"/>
      <c r="D285" s="67"/>
      <c r="E285" s="23"/>
      <c r="F285" s="23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8"/>
      <c r="T285" s="19"/>
      <c r="U285" s="18"/>
      <c r="V285" s="19"/>
      <c r="W285" s="23"/>
      <c r="X285" s="23"/>
      <c r="Y285" s="23"/>
      <c r="Z285" s="23"/>
    </row>
    <row r="286" spans="2:26" s="17" customFormat="1">
      <c r="B286" s="28"/>
      <c r="D286" s="67"/>
      <c r="E286" s="23"/>
      <c r="F286" s="23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8"/>
      <c r="T286" s="19"/>
      <c r="U286" s="18"/>
      <c r="V286" s="19"/>
      <c r="W286" s="23"/>
      <c r="X286" s="23"/>
      <c r="Y286" s="23"/>
      <c r="Z286" s="23"/>
    </row>
    <row r="287" spans="2:26" s="17" customFormat="1">
      <c r="B287" s="28"/>
      <c r="D287" s="67"/>
      <c r="E287" s="23"/>
      <c r="F287" s="23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8"/>
      <c r="T287" s="19"/>
      <c r="U287" s="18"/>
      <c r="V287" s="19"/>
      <c r="W287" s="23"/>
      <c r="X287" s="23"/>
      <c r="Y287" s="23"/>
      <c r="Z287" s="23"/>
    </row>
    <row r="288" spans="2:26" s="17" customFormat="1">
      <c r="B288" s="28"/>
      <c r="D288" s="67"/>
      <c r="E288" s="23"/>
      <c r="F288" s="23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8"/>
      <c r="T288" s="19"/>
      <c r="U288" s="18"/>
      <c r="V288" s="19"/>
      <c r="W288" s="23"/>
      <c r="X288" s="23"/>
      <c r="Y288" s="23"/>
      <c r="Z288" s="23"/>
    </row>
    <row r="289" spans="2:26" s="17" customFormat="1">
      <c r="B289" s="28"/>
      <c r="D289" s="67"/>
      <c r="E289" s="23"/>
      <c r="F289" s="23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8"/>
      <c r="T289" s="19"/>
      <c r="U289" s="18"/>
      <c r="V289" s="19"/>
      <c r="W289" s="23"/>
      <c r="X289" s="23"/>
      <c r="Y289" s="23"/>
      <c r="Z289" s="23"/>
    </row>
    <row r="290" spans="2:26" s="17" customFormat="1">
      <c r="B290" s="28"/>
      <c r="D290" s="67"/>
      <c r="E290" s="23"/>
      <c r="F290" s="23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8"/>
      <c r="T290" s="19"/>
      <c r="U290" s="18"/>
      <c r="V290" s="19"/>
      <c r="W290" s="23"/>
      <c r="X290" s="23"/>
      <c r="Y290" s="23"/>
      <c r="Z290" s="23"/>
    </row>
    <row r="291" spans="2:26" s="17" customFormat="1">
      <c r="B291" s="28"/>
      <c r="D291" s="67"/>
      <c r="E291" s="23"/>
      <c r="F291" s="23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8"/>
      <c r="T291" s="19"/>
      <c r="U291" s="18"/>
      <c r="V291" s="19"/>
      <c r="W291" s="23"/>
      <c r="X291" s="23"/>
      <c r="Y291" s="23"/>
      <c r="Z291" s="23"/>
    </row>
    <row r="292" spans="2:26" s="17" customFormat="1">
      <c r="B292" s="28"/>
      <c r="D292" s="67"/>
      <c r="E292" s="23"/>
      <c r="F292" s="23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8"/>
      <c r="T292" s="19"/>
      <c r="U292" s="18"/>
      <c r="V292" s="19"/>
      <c r="W292" s="23"/>
      <c r="X292" s="23"/>
      <c r="Y292" s="23"/>
      <c r="Z292" s="23"/>
    </row>
    <row r="293" spans="2:26" s="17" customFormat="1">
      <c r="B293" s="28"/>
      <c r="D293" s="67"/>
      <c r="E293" s="23"/>
      <c r="F293" s="23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8"/>
      <c r="T293" s="19"/>
      <c r="U293" s="18"/>
      <c r="V293" s="19"/>
      <c r="W293" s="23"/>
      <c r="X293" s="23"/>
      <c r="Y293" s="23"/>
      <c r="Z293" s="23"/>
    </row>
    <row r="294" spans="2:26" s="17" customFormat="1">
      <c r="B294" s="28"/>
      <c r="D294" s="67"/>
      <c r="E294" s="23"/>
      <c r="F294" s="23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8"/>
      <c r="T294" s="19"/>
      <c r="U294" s="18"/>
      <c r="V294" s="19"/>
      <c r="W294" s="23"/>
      <c r="X294" s="23"/>
      <c r="Y294" s="23"/>
      <c r="Z294" s="23"/>
    </row>
    <row r="295" spans="2:26" s="17" customFormat="1">
      <c r="B295" s="28"/>
      <c r="D295" s="67"/>
      <c r="E295" s="23"/>
      <c r="F295" s="23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8"/>
      <c r="T295" s="19"/>
      <c r="U295" s="18"/>
      <c r="V295" s="19"/>
      <c r="W295" s="23"/>
      <c r="X295" s="23"/>
      <c r="Y295" s="23"/>
      <c r="Z295" s="23"/>
    </row>
    <row r="296" spans="2:26" s="17" customFormat="1">
      <c r="B296" s="28"/>
      <c r="D296" s="67"/>
      <c r="E296" s="23"/>
      <c r="F296" s="23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8"/>
      <c r="T296" s="19"/>
      <c r="U296" s="18"/>
      <c r="V296" s="19"/>
      <c r="W296" s="23"/>
      <c r="X296" s="23"/>
      <c r="Y296" s="23"/>
      <c r="Z296" s="23"/>
    </row>
    <row r="297" spans="2:26" s="17" customFormat="1">
      <c r="B297" s="28"/>
      <c r="D297" s="67"/>
      <c r="E297" s="23"/>
      <c r="F297" s="23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8"/>
      <c r="T297" s="19"/>
      <c r="U297" s="18"/>
      <c r="V297" s="19"/>
      <c r="W297" s="23"/>
      <c r="X297" s="23"/>
      <c r="Y297" s="23"/>
      <c r="Z297" s="23"/>
    </row>
    <row r="298" spans="2:26" s="17" customFormat="1">
      <c r="B298" s="28"/>
      <c r="D298" s="67"/>
      <c r="E298" s="23"/>
      <c r="F298" s="23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8"/>
      <c r="T298" s="19"/>
      <c r="U298" s="18"/>
      <c r="V298" s="19"/>
      <c r="W298" s="23"/>
      <c r="X298" s="23"/>
      <c r="Y298" s="23"/>
      <c r="Z298" s="23"/>
    </row>
    <row r="299" spans="2:26" s="17" customFormat="1">
      <c r="B299" s="28"/>
      <c r="D299" s="67"/>
      <c r="E299" s="23"/>
      <c r="F299" s="23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8"/>
      <c r="T299" s="19"/>
      <c r="U299" s="18"/>
      <c r="V299" s="19"/>
      <c r="W299" s="23"/>
      <c r="X299" s="23"/>
      <c r="Y299" s="23"/>
      <c r="Z299" s="23"/>
    </row>
    <row r="300" spans="2:26" s="17" customFormat="1">
      <c r="B300" s="28"/>
      <c r="D300" s="67"/>
      <c r="E300" s="23"/>
      <c r="F300" s="23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8"/>
      <c r="T300" s="19"/>
      <c r="U300" s="18"/>
      <c r="V300" s="19"/>
      <c r="W300" s="23"/>
      <c r="X300" s="23"/>
      <c r="Y300" s="23"/>
      <c r="Z300" s="23"/>
    </row>
    <row r="301" spans="2:26" s="17" customFormat="1">
      <c r="B301" s="28"/>
      <c r="D301" s="67"/>
      <c r="E301" s="23"/>
      <c r="F301" s="23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8"/>
      <c r="T301" s="19"/>
      <c r="U301" s="18"/>
      <c r="V301" s="19"/>
      <c r="W301" s="23"/>
      <c r="X301" s="23"/>
      <c r="Y301" s="23"/>
      <c r="Z301" s="23"/>
    </row>
    <row r="302" spans="2:26" s="17" customFormat="1">
      <c r="B302" s="28"/>
      <c r="D302" s="67"/>
      <c r="E302" s="23"/>
      <c r="F302" s="23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8"/>
      <c r="T302" s="19"/>
      <c r="U302" s="18"/>
      <c r="V302" s="19"/>
      <c r="W302" s="23"/>
      <c r="X302" s="23"/>
      <c r="Y302" s="23"/>
      <c r="Z302" s="23"/>
    </row>
    <row r="303" spans="2:26" s="17" customFormat="1">
      <c r="B303" s="28"/>
      <c r="D303" s="67"/>
      <c r="E303" s="23"/>
      <c r="F303" s="23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8"/>
      <c r="T303" s="19"/>
      <c r="U303" s="18"/>
      <c r="V303" s="19"/>
      <c r="W303" s="23"/>
      <c r="X303" s="23"/>
      <c r="Y303" s="23"/>
      <c r="Z303" s="23"/>
    </row>
    <row r="304" spans="2:26" s="17" customFormat="1">
      <c r="B304" s="28"/>
      <c r="D304" s="67"/>
      <c r="E304" s="23"/>
      <c r="F304" s="23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8"/>
      <c r="T304" s="19"/>
      <c r="U304" s="18"/>
      <c r="V304" s="19"/>
      <c r="W304" s="23"/>
      <c r="X304" s="23"/>
      <c r="Y304" s="23"/>
      <c r="Z304" s="23"/>
    </row>
    <row r="305" spans="2:26" s="17" customFormat="1">
      <c r="B305" s="28"/>
      <c r="D305" s="67"/>
      <c r="E305" s="23"/>
      <c r="F305" s="23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8"/>
      <c r="T305" s="19"/>
      <c r="U305" s="18"/>
      <c r="V305" s="19"/>
      <c r="W305" s="23"/>
      <c r="X305" s="23"/>
      <c r="Y305" s="23"/>
      <c r="Z305" s="23"/>
    </row>
    <row r="306" spans="2:26" s="17" customFormat="1">
      <c r="B306" s="28"/>
      <c r="D306" s="67"/>
      <c r="E306" s="23"/>
      <c r="F306" s="23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8"/>
      <c r="T306" s="19"/>
      <c r="U306" s="18"/>
      <c r="V306" s="19"/>
      <c r="W306" s="23"/>
      <c r="X306" s="23"/>
      <c r="Y306" s="23"/>
      <c r="Z306" s="23"/>
    </row>
    <row r="307" spans="2:26" s="17" customFormat="1">
      <c r="B307" s="28"/>
      <c r="D307" s="67"/>
      <c r="E307" s="23"/>
      <c r="F307" s="23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8"/>
      <c r="T307" s="19"/>
      <c r="U307" s="18"/>
      <c r="V307" s="19"/>
      <c r="W307" s="23"/>
      <c r="X307" s="23"/>
      <c r="Y307" s="23"/>
      <c r="Z307" s="23"/>
    </row>
  </sheetData>
  <mergeCells count="10">
    <mergeCell ref="A1:XFD1"/>
    <mergeCell ref="G2:R2"/>
    <mergeCell ref="X4:Y4"/>
    <mergeCell ref="G4:I4"/>
    <mergeCell ref="M4:O4"/>
    <mergeCell ref="P4:R4"/>
    <mergeCell ref="J4:L4"/>
    <mergeCell ref="G3:L3"/>
    <mergeCell ref="M3:R3"/>
    <mergeCell ref="D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85"/>
  <sheetViews>
    <sheetView zoomScale="55" zoomScaleNormal="55" workbookViewId="0">
      <selection activeCell="D2" sqref="D2:F2"/>
    </sheetView>
  </sheetViews>
  <sheetFormatPr defaultRowHeight="13.8"/>
  <cols>
    <col min="1" max="1" width="21.5" customWidth="1"/>
    <col min="2" max="2" width="37.09765625" style="8" customWidth="1"/>
    <col min="3" max="3" width="56.19921875" style="41" customWidth="1"/>
    <col min="4" max="4" width="40.3984375" style="10" customWidth="1"/>
    <col min="5" max="5" width="24.19921875" style="10" customWidth="1"/>
    <col min="6" max="6" width="33.3984375" style="10" customWidth="1"/>
    <col min="7" max="12" width="9" style="12"/>
    <col min="13" max="18" width="9" style="13"/>
    <col min="19" max="19" width="41.59765625" style="46" customWidth="1"/>
    <col min="23" max="23" width="26.3984375" style="39" customWidth="1"/>
    <col min="24" max="24" width="15.59765625" style="62" customWidth="1"/>
    <col min="25" max="25" width="50.5" style="39" customWidth="1"/>
    <col min="41" max="41" width="41.59765625" style="46" customWidth="1"/>
  </cols>
  <sheetData>
    <row r="1" spans="1:41" s="8" customFormat="1">
      <c r="C1" s="41"/>
      <c r="D1" s="9"/>
      <c r="E1" s="9"/>
      <c r="F1" s="9"/>
      <c r="G1" s="80" t="s">
        <v>314</v>
      </c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23"/>
      <c r="W1" s="17"/>
      <c r="X1" s="28"/>
      <c r="Y1" s="17"/>
    </row>
    <row r="2" spans="1:41" s="8" customFormat="1">
      <c r="C2" s="41"/>
      <c r="D2" s="79" t="s">
        <v>424</v>
      </c>
      <c r="E2" s="79"/>
      <c r="F2" s="79"/>
      <c r="G2" s="81" t="s">
        <v>410</v>
      </c>
      <c r="H2" s="81"/>
      <c r="I2" s="81"/>
      <c r="J2" s="81"/>
      <c r="K2" s="81"/>
      <c r="L2" s="81"/>
      <c r="M2" s="81" t="s">
        <v>411</v>
      </c>
      <c r="N2" s="81"/>
      <c r="O2" s="81"/>
      <c r="P2" s="81"/>
      <c r="Q2" s="81"/>
      <c r="R2" s="81"/>
      <c r="S2" s="70"/>
      <c r="W2" s="17"/>
      <c r="X2" s="28"/>
      <c r="Y2" s="17"/>
    </row>
    <row r="3" spans="1:41" s="8" customFormat="1">
      <c r="C3" s="41"/>
      <c r="G3" s="81" t="s">
        <v>398</v>
      </c>
      <c r="H3" s="81"/>
      <c r="I3" s="81"/>
      <c r="J3" s="81" t="s">
        <v>399</v>
      </c>
      <c r="K3" s="81"/>
      <c r="L3" s="81"/>
      <c r="M3" s="81" t="s">
        <v>398</v>
      </c>
      <c r="N3" s="81"/>
      <c r="O3" s="81"/>
      <c r="P3" s="81" t="s">
        <v>399</v>
      </c>
      <c r="Q3" s="81"/>
      <c r="R3" s="81"/>
      <c r="S3" s="70"/>
      <c r="W3" s="17"/>
      <c r="X3" s="28"/>
      <c r="Y3" s="17"/>
    </row>
    <row r="4" spans="1:41" s="8" customFormat="1">
      <c r="A4" s="8" t="s">
        <v>331</v>
      </c>
      <c r="B4" s="8" t="s">
        <v>326</v>
      </c>
      <c r="C4" s="8" t="s">
        <v>340</v>
      </c>
      <c r="D4" s="9" t="s">
        <v>337</v>
      </c>
      <c r="E4" s="9" t="s">
        <v>338</v>
      </c>
      <c r="F4" s="9" t="s">
        <v>339</v>
      </c>
      <c r="G4" s="14" t="s">
        <v>313</v>
      </c>
      <c r="H4" s="63" t="s">
        <v>400</v>
      </c>
      <c r="I4" s="63" t="s">
        <v>401</v>
      </c>
      <c r="J4" s="63" t="s">
        <v>402</v>
      </c>
      <c r="K4" s="63" t="s">
        <v>403</v>
      </c>
      <c r="L4" s="63" t="s">
        <v>404</v>
      </c>
      <c r="M4" s="64" t="s">
        <v>346</v>
      </c>
      <c r="N4" s="64" t="s">
        <v>405</v>
      </c>
      <c r="O4" s="64" t="s">
        <v>406</v>
      </c>
      <c r="P4" s="64" t="s">
        <v>407</v>
      </c>
      <c r="Q4" s="64" t="s">
        <v>408</v>
      </c>
      <c r="R4" s="64" t="s">
        <v>409</v>
      </c>
      <c r="S4" s="65" t="s">
        <v>372</v>
      </c>
      <c r="W4" s="28"/>
      <c r="X4" s="28"/>
      <c r="Y4" s="28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 s="70"/>
    </row>
    <row r="5" spans="1:41">
      <c r="A5" s="39" t="s">
        <v>315</v>
      </c>
      <c r="B5" s="28" t="s">
        <v>297</v>
      </c>
      <c r="C5" s="17" t="s">
        <v>210</v>
      </c>
      <c r="D5" s="10" t="s">
        <v>65</v>
      </c>
      <c r="E5" s="10">
        <v>171.02878999999999</v>
      </c>
      <c r="F5" s="10" t="s">
        <v>211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3">
        <v>875279</v>
      </c>
      <c r="N5" s="13">
        <v>943179</v>
      </c>
      <c r="O5" s="13">
        <v>1055868</v>
      </c>
      <c r="P5" s="13">
        <v>1028038</v>
      </c>
      <c r="Q5" s="13">
        <v>859954</v>
      </c>
      <c r="R5" s="13">
        <v>942185</v>
      </c>
      <c r="S5" s="46" t="s">
        <v>372</v>
      </c>
      <c r="W5" s="28"/>
      <c r="X5" s="28"/>
      <c r="Y5" s="28"/>
      <c r="AO5" s="31"/>
    </row>
    <row r="6" spans="1:41">
      <c r="A6" s="39" t="s">
        <v>315</v>
      </c>
      <c r="B6" s="28" t="s">
        <v>329</v>
      </c>
      <c r="C6" s="17" t="s">
        <v>251</v>
      </c>
      <c r="D6" s="10" t="s">
        <v>1</v>
      </c>
      <c r="E6" s="10">
        <v>147.04409999999999</v>
      </c>
      <c r="F6" s="10" t="s">
        <v>252</v>
      </c>
      <c r="G6" s="12">
        <v>219286</v>
      </c>
      <c r="H6" s="12">
        <v>241880</v>
      </c>
      <c r="I6" s="12">
        <v>264085</v>
      </c>
      <c r="J6" s="12">
        <v>165977</v>
      </c>
      <c r="K6" s="12">
        <v>257816</v>
      </c>
      <c r="L6" s="12">
        <v>166674</v>
      </c>
      <c r="M6" s="13">
        <v>194004</v>
      </c>
      <c r="N6" s="13">
        <v>91733</v>
      </c>
      <c r="O6" s="13">
        <v>52371</v>
      </c>
      <c r="P6" s="13">
        <v>94791</v>
      </c>
      <c r="Q6" s="13">
        <v>59973</v>
      </c>
      <c r="R6" s="13">
        <v>363497</v>
      </c>
      <c r="W6" s="61"/>
      <c r="X6" s="28"/>
      <c r="Y6" s="28"/>
      <c r="AO6" s="31"/>
    </row>
    <row r="7" spans="1:41">
      <c r="A7" s="39"/>
      <c r="B7" s="28"/>
      <c r="C7" s="17" t="s">
        <v>130</v>
      </c>
      <c r="D7" s="10" t="s">
        <v>386</v>
      </c>
      <c r="E7" s="10">
        <v>361.06957999999997</v>
      </c>
      <c r="F7" s="10" t="s">
        <v>131</v>
      </c>
      <c r="G7" s="12">
        <v>62631</v>
      </c>
      <c r="H7" s="12">
        <v>41452</v>
      </c>
      <c r="I7" s="12">
        <v>89430</v>
      </c>
      <c r="J7" s="12">
        <v>60326</v>
      </c>
      <c r="K7" s="12">
        <v>58086</v>
      </c>
      <c r="L7" s="12">
        <v>50030</v>
      </c>
      <c r="M7" s="13">
        <v>56689</v>
      </c>
      <c r="N7" s="13">
        <v>56689</v>
      </c>
      <c r="O7" s="13">
        <v>56689</v>
      </c>
      <c r="P7" s="13">
        <v>56689</v>
      </c>
      <c r="Q7" s="13">
        <v>22631</v>
      </c>
      <c r="R7" s="13">
        <v>90746</v>
      </c>
      <c r="X7" s="28"/>
      <c r="Y7" s="17"/>
      <c r="AO7" s="65"/>
    </row>
    <row r="8" spans="1:41">
      <c r="A8" s="39"/>
      <c r="B8" s="28"/>
      <c r="C8" s="17" t="s">
        <v>289</v>
      </c>
      <c r="D8" s="10" t="s">
        <v>1</v>
      </c>
      <c r="E8" s="10">
        <v>131.04910000000001</v>
      </c>
      <c r="F8" s="10" t="s">
        <v>290</v>
      </c>
      <c r="G8" s="12">
        <v>2771</v>
      </c>
      <c r="H8" s="12">
        <v>12723</v>
      </c>
      <c r="I8" s="12">
        <v>9359</v>
      </c>
      <c r="J8" s="12">
        <v>9157</v>
      </c>
      <c r="K8" s="12">
        <v>1924</v>
      </c>
      <c r="L8" s="12">
        <v>1208</v>
      </c>
      <c r="M8" s="13">
        <v>0</v>
      </c>
      <c r="N8" s="13">
        <v>11421</v>
      </c>
      <c r="O8" s="13">
        <v>21744</v>
      </c>
      <c r="P8" s="13">
        <v>7465</v>
      </c>
      <c r="Q8" s="13">
        <v>9762</v>
      </c>
      <c r="R8" s="13">
        <v>6503</v>
      </c>
      <c r="X8" s="28"/>
      <c r="Y8" s="17"/>
    </row>
    <row r="9" spans="1:41">
      <c r="A9" s="39"/>
      <c r="B9" s="28"/>
      <c r="C9" s="17" t="s">
        <v>288</v>
      </c>
      <c r="D9" s="10" t="s">
        <v>13</v>
      </c>
      <c r="E9" s="10">
        <v>163.0401</v>
      </c>
      <c r="F9" s="10" t="s">
        <v>252</v>
      </c>
      <c r="G9" s="12">
        <v>8959</v>
      </c>
      <c r="H9" s="12">
        <v>8959</v>
      </c>
      <c r="I9" s="12">
        <v>8959</v>
      </c>
      <c r="J9" s="12">
        <v>2832</v>
      </c>
      <c r="K9" s="12">
        <v>16166</v>
      </c>
      <c r="L9" s="12">
        <v>7880</v>
      </c>
      <c r="M9" s="13">
        <v>39435</v>
      </c>
      <c r="N9" s="13">
        <v>25956</v>
      </c>
      <c r="O9" s="13">
        <v>21888</v>
      </c>
      <c r="P9" s="13">
        <v>14168</v>
      </c>
      <c r="Q9" s="13">
        <v>24569</v>
      </c>
      <c r="R9" s="13">
        <v>29719</v>
      </c>
      <c r="X9" s="28"/>
      <c r="Y9" s="17"/>
    </row>
    <row r="10" spans="1:41" ht="14.4">
      <c r="A10" s="39"/>
      <c r="B10" s="28"/>
      <c r="C10" s="17" t="s">
        <v>239</v>
      </c>
      <c r="D10" s="10" t="s">
        <v>13</v>
      </c>
      <c r="E10" s="10">
        <v>177.05569</v>
      </c>
      <c r="F10" s="10" t="s">
        <v>240</v>
      </c>
      <c r="G10" s="12">
        <v>0</v>
      </c>
      <c r="H10" s="12">
        <v>0</v>
      </c>
      <c r="I10" s="12">
        <v>15128</v>
      </c>
      <c r="J10" s="12">
        <v>0</v>
      </c>
      <c r="K10" s="12">
        <v>0</v>
      </c>
      <c r="L10" s="12">
        <v>5395</v>
      </c>
      <c r="M10" s="13">
        <v>0</v>
      </c>
      <c r="N10" s="13">
        <v>0</v>
      </c>
      <c r="O10" s="13">
        <v>23927</v>
      </c>
      <c r="P10" s="13">
        <v>19414</v>
      </c>
      <c r="Q10" s="13">
        <v>0</v>
      </c>
      <c r="R10" s="13">
        <v>0</v>
      </c>
      <c r="S10" s="40"/>
      <c r="X10" s="28"/>
      <c r="Y10" s="17"/>
    </row>
    <row r="11" spans="1:41">
      <c r="A11" s="39"/>
      <c r="B11" s="28"/>
      <c r="C11" s="17" t="s">
        <v>108</v>
      </c>
      <c r="D11" s="10" t="s">
        <v>13</v>
      </c>
      <c r="E11" s="10">
        <v>355.10349000000002</v>
      </c>
      <c r="F11" s="10" t="s">
        <v>109</v>
      </c>
      <c r="G11" s="12">
        <v>71103</v>
      </c>
      <c r="H11" s="12">
        <v>17062</v>
      </c>
      <c r="I11" s="12">
        <v>110249</v>
      </c>
      <c r="J11" s="12">
        <v>70360</v>
      </c>
      <c r="K11" s="12">
        <v>106222</v>
      </c>
      <c r="L11" s="12">
        <v>51620</v>
      </c>
      <c r="M11" s="13">
        <v>74827</v>
      </c>
      <c r="N11" s="13">
        <v>46940</v>
      </c>
      <c r="O11" s="13">
        <v>38645</v>
      </c>
      <c r="P11" s="13">
        <v>35257</v>
      </c>
      <c r="Q11" s="13">
        <v>26832</v>
      </c>
      <c r="R11" s="13">
        <v>59140</v>
      </c>
      <c r="S11" s="46" t="s">
        <v>373</v>
      </c>
      <c r="X11" s="28"/>
      <c r="Y11" s="17"/>
    </row>
    <row r="12" spans="1:41">
      <c r="A12" s="39"/>
      <c r="B12" s="28"/>
      <c r="C12" s="17" t="s">
        <v>23</v>
      </c>
      <c r="D12" s="10" t="s">
        <v>387</v>
      </c>
      <c r="E12" s="10">
        <v>417.15438999999998</v>
      </c>
      <c r="F12" s="10" t="s">
        <v>24</v>
      </c>
      <c r="G12" s="12">
        <v>6161</v>
      </c>
      <c r="H12" s="12">
        <v>0</v>
      </c>
      <c r="I12" s="12">
        <v>0</v>
      </c>
      <c r="J12" s="12">
        <v>2539</v>
      </c>
      <c r="K12" s="12">
        <v>0</v>
      </c>
      <c r="L12" s="12">
        <v>0</v>
      </c>
      <c r="M12" s="13">
        <v>10900</v>
      </c>
      <c r="N12" s="13">
        <v>9487</v>
      </c>
      <c r="O12" s="13">
        <v>7842</v>
      </c>
      <c r="P12" s="13">
        <v>8440</v>
      </c>
      <c r="Q12" s="13">
        <v>4960</v>
      </c>
      <c r="R12" s="13">
        <v>4773</v>
      </c>
      <c r="X12" s="28"/>
      <c r="Y12" s="17"/>
    </row>
    <row r="13" spans="1:41" ht="14.4">
      <c r="A13" s="39"/>
      <c r="B13" s="28"/>
      <c r="C13" s="17" t="s">
        <v>118</v>
      </c>
      <c r="D13" s="10" t="s">
        <v>13</v>
      </c>
      <c r="E13" s="10">
        <v>193.0506</v>
      </c>
      <c r="F13" s="10" t="s">
        <v>119</v>
      </c>
      <c r="G13" s="12">
        <v>73381</v>
      </c>
      <c r="H13" s="12">
        <v>73381</v>
      </c>
      <c r="I13" s="12">
        <v>9930</v>
      </c>
      <c r="J13" s="12">
        <v>26553</v>
      </c>
      <c r="K13" s="12">
        <v>249516</v>
      </c>
      <c r="L13" s="12">
        <v>7526</v>
      </c>
      <c r="M13" s="13">
        <v>12758</v>
      </c>
      <c r="N13" s="13">
        <v>107739</v>
      </c>
      <c r="O13" s="13">
        <v>136398</v>
      </c>
      <c r="P13" s="13">
        <v>119287</v>
      </c>
      <c r="Q13" s="13">
        <v>102169</v>
      </c>
      <c r="R13" s="13">
        <v>324777</v>
      </c>
      <c r="X13" s="28"/>
      <c r="Y13" s="17"/>
      <c r="AO13" s="40"/>
    </row>
    <row r="14" spans="1:41">
      <c r="A14" s="39"/>
      <c r="B14" s="28"/>
      <c r="C14" s="17" t="s">
        <v>41</v>
      </c>
      <c r="D14" s="10" t="s">
        <v>13</v>
      </c>
      <c r="E14" s="10">
        <v>264.08771000000002</v>
      </c>
      <c r="F14" s="10" t="s">
        <v>42</v>
      </c>
      <c r="G14" s="12">
        <v>12348</v>
      </c>
      <c r="H14" s="12">
        <v>12441</v>
      </c>
      <c r="I14" s="12">
        <v>12348</v>
      </c>
      <c r="J14" s="12">
        <v>11388</v>
      </c>
      <c r="K14" s="12">
        <v>12348</v>
      </c>
      <c r="L14" s="12">
        <v>13214</v>
      </c>
      <c r="M14" s="13">
        <v>15749</v>
      </c>
      <c r="N14" s="13">
        <v>3872</v>
      </c>
      <c r="O14" s="13">
        <v>15749</v>
      </c>
      <c r="P14" s="13">
        <v>37861</v>
      </c>
      <c r="Q14" s="13">
        <v>5515</v>
      </c>
      <c r="R14" s="13">
        <v>15749</v>
      </c>
      <c r="X14" s="28"/>
      <c r="Y14" s="17"/>
    </row>
    <row r="15" spans="1:41">
      <c r="A15" s="39"/>
      <c r="B15" s="28"/>
      <c r="C15" s="17" t="s">
        <v>45</v>
      </c>
      <c r="D15" s="10" t="s">
        <v>65</v>
      </c>
      <c r="E15" s="10">
        <v>239.09139999999999</v>
      </c>
      <c r="F15" s="10" t="s">
        <v>46</v>
      </c>
      <c r="G15" s="12">
        <v>146304</v>
      </c>
      <c r="H15" s="12">
        <v>85179</v>
      </c>
      <c r="I15" s="12">
        <v>114349</v>
      </c>
      <c r="J15" s="12">
        <v>75564</v>
      </c>
      <c r="K15" s="12">
        <v>84544</v>
      </c>
      <c r="L15" s="12">
        <v>41796</v>
      </c>
      <c r="M15" s="13">
        <v>255842</v>
      </c>
      <c r="N15" s="13">
        <v>258156</v>
      </c>
      <c r="O15" s="13">
        <v>273140</v>
      </c>
      <c r="P15" s="13">
        <v>237270</v>
      </c>
      <c r="Q15" s="13">
        <v>213079</v>
      </c>
      <c r="R15" s="13">
        <v>242681</v>
      </c>
      <c r="X15" s="28"/>
      <c r="Y15" s="17"/>
    </row>
    <row r="16" spans="1:41">
      <c r="A16" s="39"/>
      <c r="B16" s="28"/>
      <c r="C16" s="17" t="s">
        <v>47</v>
      </c>
      <c r="D16" s="10" t="s">
        <v>388</v>
      </c>
      <c r="E16" s="10">
        <v>179.07140000000001</v>
      </c>
      <c r="F16" s="10" t="s">
        <v>48</v>
      </c>
      <c r="G16" s="12">
        <v>8343</v>
      </c>
      <c r="H16" s="12">
        <v>35980</v>
      </c>
      <c r="I16" s="12">
        <v>81457</v>
      </c>
      <c r="J16" s="12">
        <v>72196</v>
      </c>
      <c r="K16" s="12">
        <v>138613</v>
      </c>
      <c r="L16" s="12">
        <v>151562</v>
      </c>
      <c r="M16" s="13">
        <v>158572</v>
      </c>
      <c r="N16" s="13">
        <v>102673</v>
      </c>
      <c r="O16" s="13">
        <v>145668</v>
      </c>
      <c r="P16" s="13">
        <v>168290</v>
      </c>
      <c r="Q16" s="13">
        <v>166356</v>
      </c>
      <c r="R16" s="13">
        <v>143851</v>
      </c>
      <c r="X16" s="28"/>
      <c r="Y16" s="17"/>
    </row>
    <row r="17" spans="1:41">
      <c r="A17" s="17"/>
      <c r="B17" s="28"/>
      <c r="C17" s="72" t="s">
        <v>382</v>
      </c>
      <c r="D17" s="10" t="s">
        <v>1</v>
      </c>
      <c r="E17" s="10">
        <v>439.13986</v>
      </c>
      <c r="F17" s="10" t="s">
        <v>383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X17" s="28"/>
      <c r="Y17" s="17"/>
    </row>
    <row r="18" spans="1:41">
      <c r="A18" s="39"/>
      <c r="B18" s="39"/>
      <c r="C18" s="17" t="s">
        <v>105</v>
      </c>
      <c r="D18" s="10" t="s">
        <v>106</v>
      </c>
      <c r="E18" s="10">
        <v>355.10345000000001</v>
      </c>
      <c r="F18" s="10" t="s">
        <v>107</v>
      </c>
      <c r="G18" s="12">
        <v>66544</v>
      </c>
      <c r="H18" s="12">
        <v>173590</v>
      </c>
      <c r="I18" s="12">
        <v>30991</v>
      </c>
      <c r="J18" s="12">
        <v>170959</v>
      </c>
      <c r="K18" s="12">
        <v>306416</v>
      </c>
      <c r="L18" s="12">
        <v>277255</v>
      </c>
      <c r="M18" s="13">
        <v>122082</v>
      </c>
      <c r="N18" s="13">
        <v>100627</v>
      </c>
      <c r="O18" s="13">
        <v>37784</v>
      </c>
      <c r="P18" s="13">
        <v>90867</v>
      </c>
      <c r="Q18" s="13">
        <v>102978</v>
      </c>
      <c r="R18" s="13">
        <v>90865</v>
      </c>
      <c r="S18" s="46" t="s">
        <v>373</v>
      </c>
      <c r="X18" s="28"/>
      <c r="Y18" s="17"/>
    </row>
    <row r="19" spans="1:41">
      <c r="A19" s="39"/>
      <c r="B19" s="28"/>
      <c r="C19" s="17" t="s">
        <v>10</v>
      </c>
      <c r="D19" s="10" t="s">
        <v>167</v>
      </c>
      <c r="E19" s="10">
        <v>495.12616000000003</v>
      </c>
      <c r="F19" s="10" t="s">
        <v>11</v>
      </c>
      <c r="G19" s="12">
        <v>11332</v>
      </c>
      <c r="H19" s="12">
        <v>10566</v>
      </c>
      <c r="I19" s="12">
        <v>9976</v>
      </c>
      <c r="J19" s="12">
        <v>12256</v>
      </c>
      <c r="K19" s="12">
        <v>11266</v>
      </c>
      <c r="L19" s="12">
        <v>12598</v>
      </c>
      <c r="M19" s="13">
        <v>10811</v>
      </c>
      <c r="N19" s="13">
        <v>10007</v>
      </c>
      <c r="O19" s="13">
        <v>10825</v>
      </c>
      <c r="P19" s="13">
        <v>10112</v>
      </c>
      <c r="Q19" s="13">
        <v>12367</v>
      </c>
      <c r="R19" s="13">
        <v>9131</v>
      </c>
      <c r="W19" s="17"/>
      <c r="X19" s="28"/>
      <c r="Y19" s="72"/>
    </row>
    <row r="20" spans="1:41">
      <c r="A20" s="39"/>
      <c r="B20" s="28"/>
      <c r="C20" s="17" t="s">
        <v>174</v>
      </c>
      <c r="D20" s="10" t="s">
        <v>1</v>
      </c>
      <c r="E20" s="10">
        <v>163.03899999999999</v>
      </c>
      <c r="F20" s="10" t="s">
        <v>175</v>
      </c>
      <c r="G20" s="12">
        <v>10407</v>
      </c>
      <c r="H20" s="12">
        <v>18782</v>
      </c>
      <c r="I20" s="12">
        <v>1818</v>
      </c>
      <c r="J20" s="12">
        <v>12943</v>
      </c>
      <c r="K20" s="12">
        <v>13481</v>
      </c>
      <c r="L20" s="12">
        <v>5501</v>
      </c>
      <c r="M20" s="13">
        <v>52884</v>
      </c>
      <c r="N20" s="13">
        <v>9859</v>
      </c>
      <c r="O20" s="13">
        <v>60827</v>
      </c>
      <c r="P20" s="13">
        <v>10183</v>
      </c>
      <c r="Q20" s="13">
        <v>34654</v>
      </c>
      <c r="R20" s="13">
        <v>22917</v>
      </c>
      <c r="X20" s="39"/>
      <c r="Y20" s="17"/>
      <c r="AO20" s="70"/>
    </row>
    <row r="21" spans="1:41">
      <c r="A21" s="39"/>
      <c r="B21" s="28"/>
      <c r="C21" s="17" t="s">
        <v>176</v>
      </c>
      <c r="D21" s="10" t="s">
        <v>65</v>
      </c>
      <c r="E21" s="10">
        <v>285.11209000000002</v>
      </c>
      <c r="F21" s="10" t="s">
        <v>177</v>
      </c>
      <c r="G21" s="12">
        <v>4549</v>
      </c>
      <c r="H21" s="12">
        <v>8455</v>
      </c>
      <c r="I21" s="12">
        <v>46492</v>
      </c>
      <c r="J21" s="12">
        <v>46492</v>
      </c>
      <c r="K21" s="12">
        <v>86132</v>
      </c>
      <c r="L21" s="12">
        <v>86833</v>
      </c>
      <c r="M21" s="13">
        <v>5363</v>
      </c>
      <c r="N21" s="13">
        <v>7297</v>
      </c>
      <c r="O21" s="13">
        <v>7341</v>
      </c>
      <c r="P21" s="13">
        <v>5314</v>
      </c>
      <c r="Q21" s="13">
        <v>2592</v>
      </c>
      <c r="R21" s="13">
        <v>5581</v>
      </c>
      <c r="X21" s="28"/>
      <c r="Y21" s="17"/>
    </row>
    <row r="22" spans="1:41" ht="14.4">
      <c r="A22" s="39"/>
      <c r="B22" s="28"/>
      <c r="C22" s="17" t="s">
        <v>180</v>
      </c>
      <c r="D22" s="10" t="s">
        <v>65</v>
      </c>
      <c r="E22" s="10">
        <v>949.16687000000002</v>
      </c>
      <c r="F22" s="10" t="s">
        <v>181</v>
      </c>
      <c r="G22" s="12">
        <v>0</v>
      </c>
      <c r="H22" s="12">
        <v>14536</v>
      </c>
      <c r="I22" s="12">
        <v>12880</v>
      </c>
      <c r="J22" s="12">
        <v>5276</v>
      </c>
      <c r="K22" s="12">
        <v>0</v>
      </c>
      <c r="L22" s="12">
        <v>2376</v>
      </c>
      <c r="M22" s="13">
        <v>3026</v>
      </c>
      <c r="N22" s="13">
        <v>4414</v>
      </c>
      <c r="O22" s="13">
        <v>11161</v>
      </c>
      <c r="P22" s="13">
        <v>7879</v>
      </c>
      <c r="Q22" s="13">
        <v>11939</v>
      </c>
      <c r="R22" s="13">
        <v>8857</v>
      </c>
      <c r="S22" s="40"/>
      <c r="X22" s="28"/>
      <c r="Y22" s="17"/>
    </row>
    <row r="23" spans="1:41">
      <c r="A23" s="39"/>
      <c r="B23" s="28"/>
      <c r="C23" s="17" t="s">
        <v>283</v>
      </c>
      <c r="D23" s="10" t="s">
        <v>1</v>
      </c>
      <c r="E23" s="10">
        <v>193.08591000000001</v>
      </c>
      <c r="F23" s="10" t="s">
        <v>284</v>
      </c>
      <c r="G23" s="12">
        <v>28383</v>
      </c>
      <c r="H23" s="12">
        <v>4626</v>
      </c>
      <c r="I23" s="12">
        <v>0</v>
      </c>
      <c r="J23" s="12">
        <v>0</v>
      </c>
      <c r="K23" s="12">
        <v>0</v>
      </c>
      <c r="L23" s="12">
        <v>2638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X23" s="28"/>
      <c r="Y23" s="17"/>
    </row>
    <row r="24" spans="1:41" ht="14.4">
      <c r="A24" s="39"/>
      <c r="B24" s="28"/>
      <c r="C24" s="17" t="s">
        <v>197</v>
      </c>
      <c r="D24" s="10" t="s">
        <v>183</v>
      </c>
      <c r="E24" s="10">
        <v>759.33989999999994</v>
      </c>
      <c r="F24" s="10" t="s">
        <v>198</v>
      </c>
      <c r="G24" s="12">
        <v>68238</v>
      </c>
      <c r="H24" s="12">
        <v>68238</v>
      </c>
      <c r="I24" s="12">
        <v>43982</v>
      </c>
      <c r="J24" s="12">
        <v>63145</v>
      </c>
      <c r="K24" s="12">
        <v>19680</v>
      </c>
      <c r="L24" s="12">
        <v>146146</v>
      </c>
      <c r="M24" s="13">
        <v>47519</v>
      </c>
      <c r="N24" s="13">
        <v>85550</v>
      </c>
      <c r="O24" s="13">
        <v>47620</v>
      </c>
      <c r="P24" s="13">
        <v>54766</v>
      </c>
      <c r="Q24" s="13">
        <v>35818</v>
      </c>
      <c r="R24" s="13">
        <v>14449</v>
      </c>
      <c r="S24" s="40" t="s">
        <v>373</v>
      </c>
      <c r="X24" s="28"/>
      <c r="Y24" s="17"/>
    </row>
    <row r="25" spans="1:41" ht="14.4">
      <c r="A25" s="39"/>
      <c r="B25" s="28"/>
      <c r="C25" s="17" t="s">
        <v>85</v>
      </c>
      <c r="D25" s="10" t="s">
        <v>65</v>
      </c>
      <c r="E25" s="10">
        <v>787.37012000000004</v>
      </c>
      <c r="F25" s="10" t="s">
        <v>86</v>
      </c>
      <c r="G25" s="12">
        <v>16597</v>
      </c>
      <c r="H25" s="12">
        <v>7278</v>
      </c>
      <c r="I25" s="12">
        <v>1187</v>
      </c>
      <c r="J25" s="12">
        <v>0</v>
      </c>
      <c r="K25" s="12">
        <v>0</v>
      </c>
      <c r="L25" s="12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40"/>
      <c r="X25" s="28"/>
      <c r="Y25" s="17"/>
    </row>
    <row r="26" spans="1:41" ht="14.4">
      <c r="A26" s="39"/>
      <c r="B26" s="28"/>
      <c r="C26" s="17" t="s">
        <v>126</v>
      </c>
      <c r="D26" s="10" t="s">
        <v>167</v>
      </c>
      <c r="E26" s="10">
        <v>560.17389000000003</v>
      </c>
      <c r="F26" s="10" t="s">
        <v>127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3">
        <v>0</v>
      </c>
      <c r="N26" s="13">
        <v>0</v>
      </c>
      <c r="O26" s="13">
        <v>20216</v>
      </c>
      <c r="P26" s="13">
        <v>0</v>
      </c>
      <c r="Q26" s="13">
        <v>0</v>
      </c>
      <c r="R26" s="13">
        <v>22966</v>
      </c>
      <c r="S26" s="46" t="s">
        <v>373</v>
      </c>
      <c r="X26" s="28"/>
      <c r="Y26" s="17"/>
      <c r="AO26" s="40"/>
    </row>
    <row r="27" spans="1:41">
      <c r="A27" s="39" t="s">
        <v>315</v>
      </c>
      <c r="B27" s="28" t="s">
        <v>330</v>
      </c>
      <c r="C27" s="17" t="s">
        <v>272</v>
      </c>
      <c r="D27" s="10" t="s">
        <v>167</v>
      </c>
      <c r="E27" s="10">
        <v>215.05260000000001</v>
      </c>
      <c r="F27" s="10" t="s">
        <v>273</v>
      </c>
      <c r="G27" s="12">
        <v>0</v>
      </c>
      <c r="H27" s="12">
        <v>174219</v>
      </c>
      <c r="I27" s="12">
        <v>174435</v>
      </c>
      <c r="J27" s="12">
        <v>148049</v>
      </c>
      <c r="K27" s="12">
        <v>13082</v>
      </c>
      <c r="L27" s="12">
        <v>28435</v>
      </c>
      <c r="M27" s="13">
        <v>1096755</v>
      </c>
      <c r="N27" s="13">
        <v>1024592</v>
      </c>
      <c r="O27" s="13">
        <v>1138215</v>
      </c>
      <c r="P27" s="13">
        <v>966081</v>
      </c>
      <c r="Q27" s="13">
        <v>867119</v>
      </c>
      <c r="R27" s="13">
        <v>885305</v>
      </c>
      <c r="S27" s="46" t="s">
        <v>373</v>
      </c>
      <c r="X27" s="28"/>
      <c r="Y27" s="17"/>
    </row>
    <row r="28" spans="1:41" ht="14.4">
      <c r="A28" s="17"/>
      <c r="B28" s="17"/>
      <c r="C28" s="17" t="s">
        <v>6</v>
      </c>
      <c r="D28" s="10" t="s">
        <v>389</v>
      </c>
      <c r="E28" s="10">
        <v>353.08780000000002</v>
      </c>
      <c r="F28" s="10" t="s">
        <v>7</v>
      </c>
      <c r="G28" s="12">
        <v>181825</v>
      </c>
      <c r="H28" s="12">
        <v>76815</v>
      </c>
      <c r="I28" s="12">
        <v>76815</v>
      </c>
      <c r="J28" s="12">
        <v>21699</v>
      </c>
      <c r="K28" s="12">
        <v>76815</v>
      </c>
      <c r="L28" s="12">
        <v>26922</v>
      </c>
      <c r="M28" s="13">
        <v>2536544</v>
      </c>
      <c r="N28" s="13">
        <v>2722333</v>
      </c>
      <c r="O28" s="13">
        <v>2908487</v>
      </c>
      <c r="P28" s="13">
        <v>2986325</v>
      </c>
      <c r="Q28" s="13">
        <v>2545546</v>
      </c>
      <c r="R28" s="13">
        <v>2556681</v>
      </c>
      <c r="X28" s="28"/>
      <c r="Y28" s="17"/>
      <c r="AO28" s="40"/>
    </row>
    <row r="29" spans="1:41" ht="14.4">
      <c r="A29" s="39"/>
      <c r="B29" s="28"/>
      <c r="C29" s="17" t="s">
        <v>120</v>
      </c>
      <c r="D29" s="10" t="s">
        <v>389</v>
      </c>
      <c r="E29" s="10">
        <v>397.11401000000001</v>
      </c>
      <c r="F29" s="10" t="s">
        <v>121</v>
      </c>
      <c r="G29" s="12">
        <v>22146</v>
      </c>
      <c r="H29" s="12">
        <v>74064</v>
      </c>
      <c r="I29" s="12">
        <v>150154</v>
      </c>
      <c r="J29" s="12">
        <v>107883</v>
      </c>
      <c r="K29" s="12">
        <v>42263</v>
      </c>
      <c r="L29" s="12">
        <v>47876</v>
      </c>
      <c r="M29" s="13">
        <v>53323</v>
      </c>
      <c r="N29" s="13">
        <v>13184</v>
      </c>
      <c r="O29" s="13">
        <v>18850</v>
      </c>
      <c r="P29" s="13">
        <v>16005</v>
      </c>
      <c r="Q29" s="13">
        <v>6405</v>
      </c>
      <c r="R29" s="13">
        <v>5335</v>
      </c>
      <c r="X29" s="28"/>
      <c r="Y29" s="17"/>
      <c r="AO29" s="40"/>
    </row>
    <row r="30" spans="1:41">
      <c r="A30" s="39"/>
      <c r="B30" s="28"/>
      <c r="C30" s="17" t="s">
        <v>122</v>
      </c>
      <c r="D30" s="10" t="s">
        <v>183</v>
      </c>
      <c r="E30" s="10">
        <v>735.21416999999997</v>
      </c>
      <c r="F30" s="10" t="s">
        <v>123</v>
      </c>
      <c r="G30" s="12">
        <v>77655611</v>
      </c>
      <c r="H30" s="12">
        <v>94298270</v>
      </c>
      <c r="I30" s="12">
        <v>75709355</v>
      </c>
      <c r="J30" s="12">
        <v>110599865</v>
      </c>
      <c r="K30" s="12">
        <v>104612402</v>
      </c>
      <c r="L30" s="12">
        <v>133503330</v>
      </c>
      <c r="M30" s="13">
        <v>119583570</v>
      </c>
      <c r="N30" s="13">
        <v>110918839</v>
      </c>
      <c r="O30" s="13">
        <v>28128282</v>
      </c>
      <c r="P30" s="13">
        <v>5765624</v>
      </c>
      <c r="Q30" s="13">
        <v>11843142</v>
      </c>
      <c r="R30" s="13">
        <v>7851517</v>
      </c>
      <c r="W30" s="17"/>
      <c r="X30" s="17"/>
      <c r="Y30" s="17"/>
    </row>
    <row r="31" spans="1:41">
      <c r="A31" s="39"/>
      <c r="B31" s="28"/>
      <c r="C31" s="17" t="s">
        <v>124</v>
      </c>
      <c r="D31" s="10" t="s">
        <v>13</v>
      </c>
      <c r="E31" s="10">
        <v>337.09289999999999</v>
      </c>
      <c r="F31" s="10" t="s">
        <v>125</v>
      </c>
      <c r="G31" s="12">
        <v>56027</v>
      </c>
      <c r="H31" s="12">
        <v>41403</v>
      </c>
      <c r="I31" s="12">
        <v>55559</v>
      </c>
      <c r="J31" s="12">
        <v>52476</v>
      </c>
      <c r="K31" s="12">
        <v>55559</v>
      </c>
      <c r="L31" s="12">
        <v>72331</v>
      </c>
      <c r="M31" s="13">
        <v>56769</v>
      </c>
      <c r="N31" s="13">
        <v>96989</v>
      </c>
      <c r="O31" s="13">
        <v>52400</v>
      </c>
      <c r="P31" s="13">
        <v>51841</v>
      </c>
      <c r="Q31" s="13">
        <v>31281</v>
      </c>
      <c r="R31" s="13">
        <v>949219</v>
      </c>
      <c r="X31" s="28"/>
      <c r="Y31" s="17"/>
    </row>
    <row r="32" spans="1:41">
      <c r="A32" s="39"/>
      <c r="B32" s="28"/>
      <c r="C32" s="17" t="s">
        <v>128</v>
      </c>
      <c r="D32" s="10" t="s">
        <v>390</v>
      </c>
      <c r="E32" s="10">
        <v>179.035</v>
      </c>
      <c r="F32" s="10" t="s">
        <v>129</v>
      </c>
      <c r="G32" s="12">
        <v>41539</v>
      </c>
      <c r="H32" s="12">
        <v>153854</v>
      </c>
      <c r="I32" s="12">
        <v>73503</v>
      </c>
      <c r="J32" s="12">
        <v>11387</v>
      </c>
      <c r="K32" s="12">
        <v>73503</v>
      </c>
      <c r="L32" s="12">
        <v>87230</v>
      </c>
      <c r="M32" s="13">
        <v>99070</v>
      </c>
      <c r="N32" s="13">
        <v>161359</v>
      </c>
      <c r="O32" s="13">
        <v>126078</v>
      </c>
      <c r="P32" s="13">
        <v>5446336</v>
      </c>
      <c r="Q32" s="13">
        <v>4279096</v>
      </c>
      <c r="R32" s="13">
        <v>4057441</v>
      </c>
      <c r="X32" s="28"/>
      <c r="Y32" s="17"/>
    </row>
    <row r="33" spans="1:41">
      <c r="A33" s="39"/>
      <c r="B33" s="28"/>
      <c r="C33" s="17" t="s">
        <v>66</v>
      </c>
      <c r="D33" s="10" t="s">
        <v>13</v>
      </c>
      <c r="E33" s="10">
        <v>529.13507000000004</v>
      </c>
      <c r="F33" s="10" t="s">
        <v>67</v>
      </c>
      <c r="G33" s="12">
        <v>14810</v>
      </c>
      <c r="H33" s="12">
        <v>14810</v>
      </c>
      <c r="I33" s="12">
        <v>5547</v>
      </c>
      <c r="J33" s="12">
        <v>14810</v>
      </c>
      <c r="K33" s="12">
        <v>25099</v>
      </c>
      <c r="L33" s="12">
        <v>13785</v>
      </c>
      <c r="M33" s="13">
        <v>26025067</v>
      </c>
      <c r="N33" s="13">
        <v>26780337</v>
      </c>
      <c r="O33" s="13">
        <v>27356893</v>
      </c>
      <c r="P33" s="13">
        <v>26772060</v>
      </c>
      <c r="Q33" s="13">
        <v>24028803</v>
      </c>
      <c r="R33" s="13">
        <v>24481983</v>
      </c>
      <c r="X33" s="28"/>
      <c r="Y33" s="17"/>
    </row>
    <row r="34" spans="1:41">
      <c r="A34" s="39"/>
      <c r="B34" s="28"/>
      <c r="C34" s="17" t="s">
        <v>68</v>
      </c>
      <c r="D34" s="10" t="s">
        <v>65</v>
      </c>
      <c r="E34" s="10">
        <v>517.13409000000001</v>
      </c>
      <c r="F34" s="10" t="s">
        <v>7</v>
      </c>
      <c r="G34" s="12">
        <v>288155</v>
      </c>
      <c r="H34" s="12">
        <v>408937</v>
      </c>
      <c r="I34" s="12">
        <v>370326</v>
      </c>
      <c r="J34" s="12">
        <v>403902</v>
      </c>
      <c r="K34" s="12">
        <v>349401</v>
      </c>
      <c r="L34" s="12">
        <v>320567</v>
      </c>
      <c r="M34" s="13">
        <v>740691</v>
      </c>
      <c r="N34" s="13">
        <v>840747</v>
      </c>
      <c r="O34" s="13">
        <v>1007910</v>
      </c>
      <c r="P34" s="13">
        <v>1009226</v>
      </c>
      <c r="Q34" s="13">
        <v>872991</v>
      </c>
      <c r="R34" s="13">
        <v>839073</v>
      </c>
      <c r="X34" s="28"/>
      <c r="Y34" s="17"/>
    </row>
    <row r="35" spans="1:41">
      <c r="A35" s="39" t="s">
        <v>316</v>
      </c>
      <c r="B35" s="28" t="s">
        <v>298</v>
      </c>
      <c r="C35" s="17" t="s">
        <v>25</v>
      </c>
      <c r="D35" s="10" t="s">
        <v>391</v>
      </c>
      <c r="E35" s="10">
        <v>244.07409999999999</v>
      </c>
      <c r="F35" s="10" t="s">
        <v>26</v>
      </c>
      <c r="G35" s="12">
        <v>37595</v>
      </c>
      <c r="H35" s="12">
        <v>72798</v>
      </c>
      <c r="I35" s="12">
        <v>38294</v>
      </c>
      <c r="J35" s="12">
        <v>9142</v>
      </c>
      <c r="K35" s="12">
        <v>30145</v>
      </c>
      <c r="L35" s="12">
        <v>37595</v>
      </c>
      <c r="M35" s="13">
        <v>50099</v>
      </c>
      <c r="N35" s="13">
        <v>27526</v>
      </c>
      <c r="O35" s="13">
        <v>23963</v>
      </c>
      <c r="P35" s="13">
        <v>100724</v>
      </c>
      <c r="Q35" s="13">
        <v>45201</v>
      </c>
      <c r="R35" s="13">
        <v>23695</v>
      </c>
      <c r="X35" s="28"/>
      <c r="Y35" s="17"/>
    </row>
    <row r="36" spans="1:41">
      <c r="A36" s="39"/>
      <c r="B36" s="28"/>
      <c r="C36" s="17" t="s">
        <v>27</v>
      </c>
      <c r="D36" s="10" t="s">
        <v>13</v>
      </c>
      <c r="E36" s="10">
        <v>305.00601</v>
      </c>
      <c r="F36" s="10" t="s">
        <v>28</v>
      </c>
      <c r="G36" s="12">
        <v>403888</v>
      </c>
      <c r="H36" s="12">
        <v>2558159</v>
      </c>
      <c r="I36" s="12">
        <v>1070106</v>
      </c>
      <c r="J36" s="12">
        <v>1721210</v>
      </c>
      <c r="K36" s="12">
        <v>389364</v>
      </c>
      <c r="L36" s="12">
        <v>277910</v>
      </c>
      <c r="M36" s="13">
        <v>168300</v>
      </c>
      <c r="N36" s="13">
        <v>328703</v>
      </c>
      <c r="O36" s="13">
        <v>240781</v>
      </c>
      <c r="P36" s="13">
        <v>92042</v>
      </c>
      <c r="Q36" s="13">
        <v>88862</v>
      </c>
      <c r="R36" s="13">
        <v>100668</v>
      </c>
      <c r="X36" s="28"/>
      <c r="Y36" s="17"/>
    </row>
    <row r="37" spans="1:41" ht="14.4">
      <c r="A37" s="39"/>
      <c r="B37" s="28"/>
      <c r="C37" s="17" t="s">
        <v>112</v>
      </c>
      <c r="D37" s="10" t="s">
        <v>65</v>
      </c>
      <c r="E37" s="10">
        <v>260.12810999999999</v>
      </c>
      <c r="F37" s="10" t="s">
        <v>113</v>
      </c>
      <c r="G37" s="12">
        <v>29581</v>
      </c>
      <c r="H37" s="12">
        <v>45146</v>
      </c>
      <c r="I37" s="12">
        <v>19624</v>
      </c>
      <c r="J37" s="12">
        <v>32847</v>
      </c>
      <c r="K37" s="12">
        <v>25189</v>
      </c>
      <c r="L37" s="12">
        <v>44697</v>
      </c>
      <c r="M37" s="13">
        <v>24170</v>
      </c>
      <c r="N37" s="13">
        <v>47795</v>
      </c>
      <c r="O37" s="13">
        <v>44401</v>
      </c>
      <c r="P37" s="13">
        <v>42168</v>
      </c>
      <c r="Q37" s="13">
        <v>45290</v>
      </c>
      <c r="R37" s="13">
        <v>45205</v>
      </c>
      <c r="S37" s="40"/>
      <c r="X37" s="28"/>
      <c r="Y37" s="17"/>
    </row>
    <row r="38" spans="1:41">
      <c r="A38" s="39"/>
      <c r="B38" s="28"/>
      <c r="C38" s="17" t="s">
        <v>114</v>
      </c>
      <c r="D38" s="10" t="s">
        <v>65</v>
      </c>
      <c r="E38" s="10">
        <v>202.04990000000001</v>
      </c>
      <c r="F38" s="10" t="s">
        <v>115</v>
      </c>
      <c r="G38" s="12">
        <v>21986</v>
      </c>
      <c r="H38" s="12">
        <v>0</v>
      </c>
      <c r="I38" s="12">
        <v>18105</v>
      </c>
      <c r="J38" s="12">
        <v>0</v>
      </c>
      <c r="K38" s="12">
        <v>4332</v>
      </c>
      <c r="L38" s="12">
        <v>16125</v>
      </c>
      <c r="M38" s="13">
        <v>9690</v>
      </c>
      <c r="N38" s="13">
        <v>0</v>
      </c>
      <c r="O38" s="13">
        <v>0</v>
      </c>
      <c r="P38" s="13">
        <v>9725</v>
      </c>
      <c r="Q38" s="13">
        <v>0</v>
      </c>
      <c r="R38" s="13">
        <v>13207</v>
      </c>
      <c r="X38" s="28"/>
      <c r="Y38" s="17"/>
    </row>
    <row r="39" spans="1:41">
      <c r="A39" s="39"/>
      <c r="B39" s="28"/>
      <c r="C39" s="17" t="s">
        <v>116</v>
      </c>
      <c r="D39" s="10" t="s">
        <v>387</v>
      </c>
      <c r="E39" s="10">
        <v>485.21829000000002</v>
      </c>
      <c r="F39" s="10" t="s">
        <v>117</v>
      </c>
      <c r="G39" s="12">
        <v>139660</v>
      </c>
      <c r="H39" s="12">
        <v>93092</v>
      </c>
      <c r="I39" s="12">
        <v>93895</v>
      </c>
      <c r="J39" s="12">
        <v>93876</v>
      </c>
      <c r="K39" s="12">
        <v>48992</v>
      </c>
      <c r="L39" s="12">
        <v>52294</v>
      </c>
      <c r="M39" s="13">
        <v>69399</v>
      </c>
      <c r="N39" s="13">
        <v>63668</v>
      </c>
      <c r="O39" s="13">
        <v>64204</v>
      </c>
      <c r="P39" s="13">
        <v>48026</v>
      </c>
      <c r="Q39" s="13">
        <v>46445</v>
      </c>
      <c r="R39" s="13">
        <v>65645</v>
      </c>
      <c r="S39" s="46" t="s">
        <v>373</v>
      </c>
      <c r="X39" s="28"/>
      <c r="Y39" s="17"/>
    </row>
    <row r="40" spans="1:41">
      <c r="A40" s="39"/>
      <c r="B40" s="28"/>
      <c r="C40" s="17" t="s">
        <v>73</v>
      </c>
      <c r="D40" s="10" t="s">
        <v>13</v>
      </c>
      <c r="E40" s="10">
        <v>253.0506</v>
      </c>
      <c r="F40" s="10" t="s">
        <v>74</v>
      </c>
      <c r="G40" s="12">
        <v>34122</v>
      </c>
      <c r="H40" s="12">
        <v>34122</v>
      </c>
      <c r="I40" s="12">
        <v>26236</v>
      </c>
      <c r="J40" s="12">
        <v>34122</v>
      </c>
      <c r="K40" s="12">
        <v>42007</v>
      </c>
      <c r="L40" s="12">
        <v>34122</v>
      </c>
      <c r="M40" s="13">
        <v>7008</v>
      </c>
      <c r="N40" s="13">
        <v>30336</v>
      </c>
      <c r="O40" s="13">
        <v>46923</v>
      </c>
      <c r="P40" s="13">
        <v>34404</v>
      </c>
      <c r="Q40" s="13">
        <v>94788</v>
      </c>
      <c r="R40" s="13">
        <v>192586</v>
      </c>
      <c r="X40" s="28"/>
      <c r="Y40" s="17"/>
    </row>
    <row r="41" spans="1:41" ht="14.4">
      <c r="A41" s="39"/>
      <c r="B41" s="28"/>
      <c r="C41" s="17" t="s">
        <v>75</v>
      </c>
      <c r="D41" s="10" t="s">
        <v>13</v>
      </c>
      <c r="E41" s="10">
        <v>235.0248</v>
      </c>
      <c r="F41" s="10" t="s">
        <v>76</v>
      </c>
      <c r="G41" s="12">
        <v>8095</v>
      </c>
      <c r="H41" s="12">
        <v>0</v>
      </c>
      <c r="I41" s="12">
        <v>3822</v>
      </c>
      <c r="J41" s="12">
        <v>6792</v>
      </c>
      <c r="K41" s="12">
        <v>8764</v>
      </c>
      <c r="L41" s="12">
        <v>1817</v>
      </c>
      <c r="M41" s="13">
        <v>58859</v>
      </c>
      <c r="N41" s="13">
        <v>89052</v>
      </c>
      <c r="O41" s="13">
        <v>31657</v>
      </c>
      <c r="P41" s="13">
        <v>75335</v>
      </c>
      <c r="Q41" s="13">
        <v>12508</v>
      </c>
      <c r="R41" s="13">
        <v>85741</v>
      </c>
      <c r="X41" s="28"/>
      <c r="Y41" s="17"/>
      <c r="AO41" s="40"/>
    </row>
    <row r="42" spans="1:41">
      <c r="A42" s="39"/>
      <c r="B42" s="28"/>
      <c r="C42" s="17" t="s">
        <v>77</v>
      </c>
      <c r="D42" s="10" t="s">
        <v>13</v>
      </c>
      <c r="E42" s="10">
        <v>189.05569</v>
      </c>
      <c r="F42" s="10" t="s">
        <v>78</v>
      </c>
      <c r="G42" s="12">
        <v>71104</v>
      </c>
      <c r="H42" s="12">
        <v>42489</v>
      </c>
      <c r="I42" s="12">
        <v>34338</v>
      </c>
      <c r="J42" s="12">
        <v>56922</v>
      </c>
      <c r="K42" s="12">
        <v>28144</v>
      </c>
      <c r="L42" s="12">
        <v>63604</v>
      </c>
      <c r="M42" s="13">
        <v>44184</v>
      </c>
      <c r="N42" s="13">
        <v>7094</v>
      </c>
      <c r="O42" s="13">
        <v>51612</v>
      </c>
      <c r="P42" s="13">
        <v>62324</v>
      </c>
      <c r="Q42" s="13">
        <v>42166</v>
      </c>
      <c r="R42" s="13">
        <v>123047</v>
      </c>
      <c r="X42" s="28"/>
      <c r="Y42" s="17"/>
    </row>
    <row r="43" spans="1:41">
      <c r="A43" s="39"/>
      <c r="B43" s="28"/>
      <c r="C43" s="17" t="s">
        <v>146</v>
      </c>
      <c r="D43" s="10" t="s">
        <v>65</v>
      </c>
      <c r="E43" s="10">
        <v>246.11250000000001</v>
      </c>
      <c r="F43" s="10" t="s">
        <v>147</v>
      </c>
      <c r="G43" s="12">
        <v>46407</v>
      </c>
      <c r="H43" s="12">
        <v>45402</v>
      </c>
      <c r="I43" s="12">
        <v>37008</v>
      </c>
      <c r="J43" s="12">
        <v>81999</v>
      </c>
      <c r="K43" s="12">
        <v>37106</v>
      </c>
      <c r="L43" s="12">
        <v>30522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X43" s="28"/>
      <c r="Y43" s="17"/>
    </row>
    <row r="44" spans="1:41">
      <c r="A44" s="39"/>
      <c r="B44" s="28"/>
      <c r="C44" s="17" t="s">
        <v>148</v>
      </c>
      <c r="D44" s="10" t="s">
        <v>13</v>
      </c>
      <c r="E44" s="10">
        <v>237.05569</v>
      </c>
      <c r="F44" s="10" t="s">
        <v>149</v>
      </c>
      <c r="G44" s="12">
        <v>17774</v>
      </c>
      <c r="H44" s="12">
        <v>0</v>
      </c>
      <c r="I44" s="12">
        <v>29279</v>
      </c>
      <c r="J44" s="12">
        <v>46818</v>
      </c>
      <c r="K44" s="12">
        <v>63228</v>
      </c>
      <c r="L44" s="12">
        <v>11516</v>
      </c>
      <c r="M44" s="13">
        <v>52536</v>
      </c>
      <c r="N44" s="13">
        <v>66306</v>
      </c>
      <c r="O44" s="13">
        <v>56642</v>
      </c>
      <c r="P44" s="13">
        <v>69358</v>
      </c>
      <c r="Q44" s="13">
        <v>28468</v>
      </c>
      <c r="R44" s="13">
        <v>55251</v>
      </c>
      <c r="X44" s="28"/>
      <c r="Y44" s="17"/>
    </row>
    <row r="45" spans="1:41">
      <c r="A45" s="39"/>
      <c r="B45" s="28"/>
      <c r="C45" s="17" t="s">
        <v>150</v>
      </c>
      <c r="D45" s="10" t="s">
        <v>13</v>
      </c>
      <c r="E45" s="10">
        <v>251.07140000000001</v>
      </c>
      <c r="F45" s="10" t="s">
        <v>151</v>
      </c>
      <c r="G45" s="12">
        <v>64483</v>
      </c>
      <c r="H45" s="12">
        <v>36429</v>
      </c>
      <c r="I45" s="12">
        <v>120282</v>
      </c>
      <c r="J45" s="12">
        <v>71178</v>
      </c>
      <c r="K45" s="12">
        <v>106492</v>
      </c>
      <c r="L45" s="12">
        <v>28205</v>
      </c>
      <c r="M45" s="13">
        <v>6181</v>
      </c>
      <c r="N45" s="13">
        <v>44759</v>
      </c>
      <c r="O45" s="13">
        <v>44501</v>
      </c>
      <c r="P45" s="13">
        <v>59882</v>
      </c>
      <c r="Q45" s="13">
        <v>38831</v>
      </c>
      <c r="R45" s="13">
        <v>38831</v>
      </c>
      <c r="X45" s="28"/>
      <c r="Y45" s="17"/>
    </row>
    <row r="46" spans="1:41">
      <c r="A46" s="39"/>
      <c r="B46" s="28"/>
      <c r="C46" s="17" t="s">
        <v>152</v>
      </c>
      <c r="D46" s="10" t="s">
        <v>388</v>
      </c>
      <c r="E46" s="10">
        <v>161.02440000000001</v>
      </c>
      <c r="F46" s="10" t="s">
        <v>153</v>
      </c>
      <c r="G46" s="12">
        <v>6493</v>
      </c>
      <c r="H46" s="12">
        <v>82568</v>
      </c>
      <c r="I46" s="12">
        <v>56472</v>
      </c>
      <c r="J46" s="12">
        <v>106552</v>
      </c>
      <c r="K46" s="12">
        <v>45544</v>
      </c>
      <c r="L46" s="12">
        <v>41201</v>
      </c>
      <c r="M46" s="13">
        <v>301539</v>
      </c>
      <c r="N46" s="13">
        <v>325137</v>
      </c>
      <c r="O46" s="13">
        <v>294753</v>
      </c>
      <c r="P46" s="13">
        <v>130494</v>
      </c>
      <c r="Q46" s="13">
        <v>11758</v>
      </c>
      <c r="R46" s="13">
        <v>141220</v>
      </c>
      <c r="X46" s="28"/>
      <c r="Y46" s="17"/>
    </row>
    <row r="47" spans="1:41" ht="14.4">
      <c r="A47" s="39"/>
      <c r="B47" s="28"/>
      <c r="C47" s="17" t="s">
        <v>154</v>
      </c>
      <c r="D47" s="10" t="s">
        <v>65</v>
      </c>
      <c r="E47" s="10">
        <v>423.25299000000001</v>
      </c>
      <c r="F47" s="10" t="s">
        <v>155</v>
      </c>
      <c r="G47" s="12">
        <v>10720</v>
      </c>
      <c r="H47" s="12">
        <v>20946</v>
      </c>
      <c r="I47" s="12">
        <v>22592</v>
      </c>
      <c r="J47" s="12">
        <v>12697</v>
      </c>
      <c r="K47" s="12">
        <v>4416</v>
      </c>
      <c r="L47" s="12">
        <v>12774</v>
      </c>
      <c r="M47" s="13">
        <v>20077</v>
      </c>
      <c r="N47" s="13">
        <v>14598</v>
      </c>
      <c r="O47" s="13">
        <v>14758</v>
      </c>
      <c r="P47" s="13">
        <v>18604</v>
      </c>
      <c r="Q47" s="13">
        <v>17610</v>
      </c>
      <c r="R47" s="13">
        <v>17129</v>
      </c>
      <c r="S47" s="40"/>
      <c r="X47" s="28"/>
      <c r="Y47" s="17"/>
    </row>
    <row r="48" spans="1:41">
      <c r="A48" s="39"/>
      <c r="B48" s="28"/>
      <c r="C48" s="17" t="s">
        <v>208</v>
      </c>
      <c r="D48" s="10" t="s">
        <v>167</v>
      </c>
      <c r="E48" s="10">
        <v>393.07918999999998</v>
      </c>
      <c r="F48" s="10" t="s">
        <v>209</v>
      </c>
      <c r="G48" s="12">
        <v>5312</v>
      </c>
      <c r="H48" s="12">
        <v>3058</v>
      </c>
      <c r="I48" s="12">
        <v>2832</v>
      </c>
      <c r="J48" s="12">
        <v>0</v>
      </c>
      <c r="K48" s="12">
        <v>0</v>
      </c>
      <c r="L48" s="12">
        <v>0</v>
      </c>
      <c r="M48" s="13">
        <v>11834</v>
      </c>
      <c r="N48" s="13">
        <v>0</v>
      </c>
      <c r="O48" s="13">
        <v>10480</v>
      </c>
      <c r="P48" s="13">
        <v>0</v>
      </c>
      <c r="Q48" s="13">
        <v>0</v>
      </c>
      <c r="R48" s="13">
        <v>0</v>
      </c>
      <c r="X48" s="28"/>
      <c r="Y48" s="17"/>
    </row>
    <row r="49" spans="1:41">
      <c r="A49" s="39"/>
      <c r="B49" s="28"/>
      <c r="C49" s="17" t="s">
        <v>182</v>
      </c>
      <c r="D49" s="10" t="s">
        <v>183</v>
      </c>
      <c r="E49" s="10">
        <v>691.29852000000005</v>
      </c>
      <c r="F49" s="10" t="s">
        <v>184</v>
      </c>
      <c r="G49" s="12">
        <v>34777</v>
      </c>
      <c r="H49" s="12">
        <v>50324</v>
      </c>
      <c r="I49" s="12">
        <v>84518</v>
      </c>
      <c r="J49" s="12">
        <v>122525</v>
      </c>
      <c r="K49" s="12">
        <v>55674</v>
      </c>
      <c r="L49" s="12">
        <v>69564</v>
      </c>
      <c r="M49" s="13">
        <v>148116</v>
      </c>
      <c r="N49" s="13">
        <v>17935</v>
      </c>
      <c r="O49" s="13">
        <v>38877</v>
      </c>
      <c r="P49" s="13">
        <v>7907</v>
      </c>
      <c r="Q49" s="13">
        <v>49808</v>
      </c>
      <c r="R49" s="13">
        <v>94907</v>
      </c>
      <c r="S49" s="46" t="s">
        <v>373</v>
      </c>
      <c r="X49" s="28"/>
      <c r="Y49" s="17"/>
    </row>
    <row r="50" spans="1:41">
      <c r="A50" s="39" t="s">
        <v>317</v>
      </c>
      <c r="B50" s="28" t="s">
        <v>299</v>
      </c>
      <c r="C50" s="17" t="s">
        <v>189</v>
      </c>
      <c r="D50" s="10" t="s">
        <v>392</v>
      </c>
      <c r="E50" s="10">
        <v>627.15668000000005</v>
      </c>
      <c r="F50" s="10" t="s">
        <v>190</v>
      </c>
      <c r="G50" s="12">
        <v>125292</v>
      </c>
      <c r="H50" s="12">
        <v>54594</v>
      </c>
      <c r="I50" s="12">
        <v>21536</v>
      </c>
      <c r="J50" s="12">
        <v>54594</v>
      </c>
      <c r="K50" s="12">
        <v>22229</v>
      </c>
      <c r="L50" s="12">
        <v>49320</v>
      </c>
      <c r="M50" s="13">
        <v>61022</v>
      </c>
      <c r="N50" s="13">
        <v>24645</v>
      </c>
      <c r="O50" s="13">
        <v>13408</v>
      </c>
      <c r="P50" s="13">
        <v>1926</v>
      </c>
      <c r="Q50" s="13">
        <v>37003</v>
      </c>
      <c r="R50" s="13">
        <v>9864</v>
      </c>
      <c r="X50" s="28"/>
      <c r="Y50" s="17"/>
    </row>
    <row r="51" spans="1:41" ht="14.4">
      <c r="A51" s="17"/>
      <c r="B51" s="17"/>
      <c r="C51" s="17" t="s">
        <v>187</v>
      </c>
      <c r="D51" s="10" t="s">
        <v>393</v>
      </c>
      <c r="E51" s="10">
        <v>579.13549999999998</v>
      </c>
      <c r="F51" s="10" t="s">
        <v>188</v>
      </c>
      <c r="G51" s="12">
        <v>20250</v>
      </c>
      <c r="H51" s="12">
        <v>36675</v>
      </c>
      <c r="I51" s="12">
        <v>33039</v>
      </c>
      <c r="J51" s="12">
        <v>20285</v>
      </c>
      <c r="K51" s="12">
        <v>29115</v>
      </c>
      <c r="L51" s="12">
        <v>6268</v>
      </c>
      <c r="M51" s="13">
        <v>15335</v>
      </c>
      <c r="N51" s="13">
        <v>23714</v>
      </c>
      <c r="O51" s="13">
        <v>7950</v>
      </c>
      <c r="P51" s="13">
        <v>40902</v>
      </c>
      <c r="Q51" s="13">
        <v>39219</v>
      </c>
      <c r="R51" s="13">
        <v>15162</v>
      </c>
      <c r="X51" s="28"/>
      <c r="Y51" s="17"/>
      <c r="AO51" s="40"/>
    </row>
    <row r="52" spans="1:41">
      <c r="A52" s="39"/>
      <c r="B52" s="28"/>
      <c r="C52" s="17" t="s">
        <v>191</v>
      </c>
      <c r="D52" s="10" t="s">
        <v>392</v>
      </c>
      <c r="E52" s="10">
        <v>481.09879000000001</v>
      </c>
      <c r="F52" s="10" t="s">
        <v>192</v>
      </c>
      <c r="G52" s="12">
        <v>226780</v>
      </c>
      <c r="H52" s="12">
        <v>21228</v>
      </c>
      <c r="I52" s="12">
        <v>54331</v>
      </c>
      <c r="J52" s="12">
        <v>43352</v>
      </c>
      <c r="K52" s="12">
        <v>425300</v>
      </c>
      <c r="L52" s="12">
        <v>154198</v>
      </c>
      <c r="M52" s="13">
        <v>125488</v>
      </c>
      <c r="N52" s="13">
        <v>228402</v>
      </c>
      <c r="O52" s="13">
        <v>310622</v>
      </c>
      <c r="P52" s="13">
        <v>441747</v>
      </c>
      <c r="Q52" s="13">
        <v>258387</v>
      </c>
      <c r="R52" s="13">
        <v>208557</v>
      </c>
      <c r="X52" s="28"/>
      <c r="Y52" s="17"/>
    </row>
    <row r="53" spans="1:41">
      <c r="A53" s="17"/>
      <c r="B53" s="28"/>
      <c r="C53" s="17" t="s">
        <v>380</v>
      </c>
      <c r="D53" s="10" t="s">
        <v>286</v>
      </c>
      <c r="E53" s="10">
        <v>655.18841999999995</v>
      </c>
      <c r="F53" s="10" t="s">
        <v>381</v>
      </c>
      <c r="G53" s="12">
        <v>0</v>
      </c>
      <c r="H53" s="12">
        <v>0</v>
      </c>
      <c r="I53" s="12">
        <v>0</v>
      </c>
      <c r="J53" s="12">
        <v>104401</v>
      </c>
      <c r="K53" s="12">
        <v>0</v>
      </c>
      <c r="L53" s="12">
        <v>0</v>
      </c>
      <c r="M53" s="13">
        <v>0</v>
      </c>
      <c r="N53" s="13">
        <v>0</v>
      </c>
      <c r="O53" s="13">
        <v>0</v>
      </c>
      <c r="P53" s="13">
        <v>39047</v>
      </c>
      <c r="Q53" s="13">
        <v>0</v>
      </c>
      <c r="R53" s="13">
        <v>0</v>
      </c>
      <c r="W53" s="17"/>
      <c r="X53" s="17"/>
      <c r="Y53" s="17"/>
    </row>
    <row r="54" spans="1:41">
      <c r="A54" s="39"/>
      <c r="B54" s="28"/>
      <c r="C54" s="17" t="s">
        <v>79</v>
      </c>
      <c r="D54" s="10" t="s">
        <v>392</v>
      </c>
      <c r="E54" s="10">
        <v>643.15161000000001</v>
      </c>
      <c r="F54" s="10" t="s">
        <v>80</v>
      </c>
      <c r="G54" s="12">
        <v>19075</v>
      </c>
      <c r="H54" s="12">
        <v>30529</v>
      </c>
      <c r="I54" s="12">
        <v>5968</v>
      </c>
      <c r="J54" s="12">
        <v>2854</v>
      </c>
      <c r="K54" s="12">
        <v>39136</v>
      </c>
      <c r="L54" s="12">
        <v>16889</v>
      </c>
      <c r="M54" s="13">
        <v>73388</v>
      </c>
      <c r="N54" s="13">
        <v>73949</v>
      </c>
      <c r="O54" s="13">
        <v>62467</v>
      </c>
      <c r="P54" s="13">
        <v>67403</v>
      </c>
      <c r="Q54" s="13">
        <v>4551</v>
      </c>
      <c r="R54" s="13">
        <v>25793</v>
      </c>
      <c r="S54" s="46" t="s">
        <v>373</v>
      </c>
      <c r="X54" s="28"/>
      <c r="Y54" s="17"/>
    </row>
    <row r="55" spans="1:41">
      <c r="A55" s="39"/>
      <c r="B55" s="28"/>
      <c r="C55" s="17" t="s">
        <v>253</v>
      </c>
      <c r="D55" s="10" t="s">
        <v>173</v>
      </c>
      <c r="E55" s="10">
        <v>289.07071000000002</v>
      </c>
      <c r="F55" s="10" t="s">
        <v>254</v>
      </c>
      <c r="G55" s="12">
        <v>93876</v>
      </c>
      <c r="H55" s="12">
        <v>128329</v>
      </c>
      <c r="I55" s="12">
        <v>117383</v>
      </c>
      <c r="J55" s="12">
        <v>168334</v>
      </c>
      <c r="K55" s="12">
        <v>5837</v>
      </c>
      <c r="L55" s="12">
        <v>102752</v>
      </c>
      <c r="M55" s="13">
        <v>67854</v>
      </c>
      <c r="N55" s="13">
        <v>197847</v>
      </c>
      <c r="O55" s="13">
        <v>194357</v>
      </c>
      <c r="P55" s="13">
        <v>175658</v>
      </c>
      <c r="Q55" s="13">
        <v>97908</v>
      </c>
      <c r="R55" s="13">
        <v>94082</v>
      </c>
      <c r="W55" s="17"/>
      <c r="X55" s="28"/>
      <c r="Y55" s="17"/>
    </row>
    <row r="56" spans="1:41">
      <c r="A56" s="39" t="s">
        <v>317</v>
      </c>
      <c r="B56" s="28" t="s">
        <v>300</v>
      </c>
      <c r="C56" s="17" t="s">
        <v>216</v>
      </c>
      <c r="D56" s="10" t="s">
        <v>387</v>
      </c>
      <c r="E56" s="10">
        <v>837.26000999999997</v>
      </c>
      <c r="F56" s="10" t="s">
        <v>217</v>
      </c>
      <c r="G56" s="12">
        <v>2588</v>
      </c>
      <c r="H56" s="12">
        <v>10133</v>
      </c>
      <c r="I56" s="12">
        <v>4806</v>
      </c>
      <c r="J56" s="12">
        <v>2811</v>
      </c>
      <c r="K56" s="12">
        <v>3955</v>
      </c>
      <c r="L56" s="12">
        <v>4544</v>
      </c>
      <c r="M56" s="13">
        <v>37233</v>
      </c>
      <c r="N56" s="13">
        <v>58451</v>
      </c>
      <c r="O56" s="13">
        <v>77961</v>
      </c>
      <c r="P56" s="13">
        <v>93441</v>
      </c>
      <c r="Q56" s="13">
        <v>76242</v>
      </c>
      <c r="R56" s="13">
        <v>61529</v>
      </c>
      <c r="X56" s="28"/>
      <c r="Y56" s="17"/>
      <c r="AO56" s="70"/>
    </row>
    <row r="57" spans="1:41">
      <c r="A57" s="17"/>
      <c r="B57" s="17"/>
      <c r="C57" s="17" t="s">
        <v>110</v>
      </c>
      <c r="D57" s="10" t="s">
        <v>13</v>
      </c>
      <c r="E57" s="10">
        <v>253.08700999999999</v>
      </c>
      <c r="F57" s="10" t="s">
        <v>111</v>
      </c>
      <c r="G57" s="12">
        <v>4182</v>
      </c>
      <c r="H57" s="12">
        <v>23124</v>
      </c>
      <c r="I57" s="12">
        <v>35872</v>
      </c>
      <c r="J57" s="12">
        <v>47275</v>
      </c>
      <c r="K57" s="12">
        <v>56197</v>
      </c>
      <c r="L57" s="12">
        <v>55333</v>
      </c>
      <c r="M57" s="13">
        <v>109070</v>
      </c>
      <c r="N57" s="13">
        <v>221688</v>
      </c>
      <c r="O57" s="13">
        <v>242879</v>
      </c>
      <c r="P57" s="13">
        <v>125511</v>
      </c>
      <c r="Q57" s="13">
        <v>162703</v>
      </c>
      <c r="R57" s="13">
        <v>159862</v>
      </c>
      <c r="X57" s="28"/>
      <c r="Y57" s="17"/>
    </row>
    <row r="58" spans="1:41">
      <c r="A58" s="39"/>
      <c r="B58" s="28"/>
      <c r="C58" s="17" t="s">
        <v>12</v>
      </c>
      <c r="D58" s="10" t="s">
        <v>13</v>
      </c>
      <c r="E58" s="10">
        <v>343.11871000000002</v>
      </c>
      <c r="F58" s="10" t="s">
        <v>14</v>
      </c>
      <c r="G58" s="12">
        <v>22432</v>
      </c>
      <c r="H58" s="12">
        <v>171404</v>
      </c>
      <c r="I58" s="12">
        <v>80510</v>
      </c>
      <c r="J58" s="12">
        <v>207607</v>
      </c>
      <c r="K58" s="12">
        <v>117654</v>
      </c>
      <c r="L58" s="12">
        <v>106315</v>
      </c>
      <c r="M58" s="13">
        <v>41653</v>
      </c>
      <c r="N58" s="13">
        <v>192126</v>
      </c>
      <c r="O58" s="13">
        <v>214484</v>
      </c>
      <c r="P58" s="13">
        <v>91525</v>
      </c>
      <c r="Q58" s="13">
        <v>202730</v>
      </c>
      <c r="R58" s="13">
        <v>131904</v>
      </c>
      <c r="X58" s="28"/>
      <c r="Y58" s="17"/>
    </row>
    <row r="59" spans="1:41">
      <c r="A59" s="39"/>
      <c r="B59" s="28"/>
      <c r="C59" s="17" t="s">
        <v>15</v>
      </c>
      <c r="D59" s="10" t="s">
        <v>183</v>
      </c>
      <c r="E59" s="10">
        <v>751.25487999999996</v>
      </c>
      <c r="F59" s="10" t="s">
        <v>16</v>
      </c>
      <c r="G59" s="12">
        <v>37566</v>
      </c>
      <c r="H59" s="12">
        <v>9272</v>
      </c>
      <c r="I59" s="12">
        <v>0</v>
      </c>
      <c r="J59" s="12">
        <v>62719</v>
      </c>
      <c r="K59" s="12">
        <v>30975</v>
      </c>
      <c r="L59" s="12">
        <v>62618</v>
      </c>
      <c r="M59" s="13">
        <v>104619</v>
      </c>
      <c r="N59" s="13">
        <v>141177</v>
      </c>
      <c r="O59" s="13">
        <v>97406</v>
      </c>
      <c r="P59" s="13">
        <v>69520</v>
      </c>
      <c r="Q59" s="13">
        <v>70395</v>
      </c>
      <c r="R59" s="13">
        <v>101321</v>
      </c>
      <c r="W59" s="17"/>
      <c r="X59" s="17"/>
      <c r="Y59" s="17"/>
    </row>
    <row r="60" spans="1:41">
      <c r="A60" s="39"/>
      <c r="B60" s="28"/>
      <c r="C60" s="17" t="s">
        <v>55</v>
      </c>
      <c r="D60" s="10" t="s">
        <v>13</v>
      </c>
      <c r="E60" s="10">
        <v>419.14999</v>
      </c>
      <c r="F60" s="10" t="s">
        <v>56</v>
      </c>
      <c r="G60" s="12">
        <v>81019</v>
      </c>
      <c r="H60" s="12">
        <v>122581</v>
      </c>
      <c r="I60" s="12">
        <v>4861</v>
      </c>
      <c r="J60" s="12">
        <v>24686</v>
      </c>
      <c r="K60" s="12">
        <v>78245</v>
      </c>
      <c r="L60" s="12">
        <v>101476</v>
      </c>
      <c r="M60" s="13">
        <v>135540</v>
      </c>
      <c r="N60" s="13">
        <v>117930</v>
      </c>
      <c r="O60" s="13">
        <v>90787</v>
      </c>
      <c r="P60" s="13">
        <v>155672</v>
      </c>
      <c r="Q60" s="13">
        <v>2854</v>
      </c>
      <c r="R60" s="13">
        <v>124572</v>
      </c>
      <c r="X60" s="28"/>
      <c r="Y60" s="17"/>
    </row>
    <row r="61" spans="1:41" ht="14.4">
      <c r="A61" s="39"/>
      <c r="B61" s="28"/>
      <c r="C61" s="17" t="s">
        <v>61</v>
      </c>
      <c r="D61" s="10" t="s">
        <v>13</v>
      </c>
      <c r="E61" s="10">
        <v>297.11318999999997</v>
      </c>
      <c r="F61" s="10" t="s">
        <v>62</v>
      </c>
      <c r="G61" s="12">
        <v>51659</v>
      </c>
      <c r="H61" s="12">
        <v>51659</v>
      </c>
      <c r="I61" s="12">
        <v>43184</v>
      </c>
      <c r="J61" s="12">
        <v>51659</v>
      </c>
      <c r="K61" s="12">
        <v>51659</v>
      </c>
      <c r="L61" s="12">
        <v>60133</v>
      </c>
      <c r="M61" s="13">
        <v>17313</v>
      </c>
      <c r="N61" s="13">
        <v>8336</v>
      </c>
      <c r="O61" s="13">
        <v>37807</v>
      </c>
      <c r="P61" s="13">
        <v>17313</v>
      </c>
      <c r="Q61" s="13">
        <v>16668</v>
      </c>
      <c r="R61" s="13">
        <v>6439</v>
      </c>
      <c r="S61" s="40"/>
      <c r="X61" s="28"/>
      <c r="Y61" s="17"/>
    </row>
    <row r="62" spans="1:41">
      <c r="A62" s="39"/>
      <c r="B62" s="28"/>
      <c r="C62" s="17" t="s">
        <v>63</v>
      </c>
      <c r="D62" s="10" t="s">
        <v>65</v>
      </c>
      <c r="E62" s="10">
        <v>328.15429999999998</v>
      </c>
      <c r="F62" s="10" t="s">
        <v>64</v>
      </c>
      <c r="G62" s="12">
        <v>2415491</v>
      </c>
      <c r="H62" s="12">
        <v>2324766</v>
      </c>
      <c r="I62" s="12">
        <v>2465354</v>
      </c>
      <c r="J62" s="12">
        <v>2169835</v>
      </c>
      <c r="K62" s="12">
        <v>1797237</v>
      </c>
      <c r="L62" s="12">
        <v>2017042</v>
      </c>
      <c r="M62" s="13">
        <v>3023614</v>
      </c>
      <c r="N62" s="13">
        <v>1010607</v>
      </c>
      <c r="O62" s="13">
        <v>1010607</v>
      </c>
      <c r="P62" s="13">
        <v>4449</v>
      </c>
      <c r="Q62" s="13">
        <v>1010607</v>
      </c>
      <c r="R62" s="13">
        <v>3759</v>
      </c>
      <c r="X62" s="28"/>
      <c r="Y62" s="17"/>
    </row>
    <row r="63" spans="1:41">
      <c r="A63" s="39" t="s">
        <v>317</v>
      </c>
      <c r="B63" s="28" t="s">
        <v>301</v>
      </c>
      <c r="C63" s="17" t="s">
        <v>21</v>
      </c>
      <c r="D63" s="10" t="s">
        <v>13</v>
      </c>
      <c r="E63" s="10">
        <v>239.07140000000001</v>
      </c>
      <c r="F63" s="10" t="s">
        <v>22</v>
      </c>
      <c r="G63" s="12">
        <v>1905</v>
      </c>
      <c r="H63" s="12">
        <v>35246</v>
      </c>
      <c r="I63" s="12">
        <v>2429</v>
      </c>
      <c r="J63" s="12">
        <v>7218</v>
      </c>
      <c r="K63" s="12">
        <v>11700</v>
      </c>
      <c r="L63" s="12">
        <v>11700</v>
      </c>
      <c r="M63" s="13">
        <v>59673</v>
      </c>
      <c r="N63" s="13">
        <v>57393</v>
      </c>
      <c r="O63" s="13">
        <v>95836</v>
      </c>
      <c r="P63" s="13">
        <v>119315</v>
      </c>
      <c r="Q63" s="13">
        <v>17873</v>
      </c>
      <c r="R63" s="13">
        <v>7946</v>
      </c>
      <c r="X63" s="28"/>
      <c r="Y63" s="17"/>
    </row>
    <row r="64" spans="1:41">
      <c r="A64" s="39"/>
      <c r="B64" s="28"/>
      <c r="C64" s="17" t="s">
        <v>19</v>
      </c>
      <c r="D64" s="10" t="s">
        <v>183</v>
      </c>
      <c r="E64" s="10">
        <v>603.22357</v>
      </c>
      <c r="F64" s="10" t="s">
        <v>20</v>
      </c>
      <c r="G64" s="12">
        <v>204036</v>
      </c>
      <c r="H64" s="12">
        <v>312911</v>
      </c>
      <c r="I64" s="12">
        <v>213328</v>
      </c>
      <c r="J64" s="12">
        <v>204055</v>
      </c>
      <c r="K64" s="12">
        <v>259041</v>
      </c>
      <c r="L64" s="12">
        <v>172040</v>
      </c>
      <c r="M64" s="13">
        <v>76442</v>
      </c>
      <c r="N64" s="13">
        <v>21005</v>
      </c>
      <c r="O64" s="13">
        <v>62999</v>
      </c>
      <c r="P64" s="13">
        <v>90481</v>
      </c>
      <c r="Q64" s="13">
        <v>120120</v>
      </c>
      <c r="R64" s="13">
        <v>87606</v>
      </c>
      <c r="X64" s="28"/>
      <c r="Y64" s="17"/>
    </row>
    <row r="65" spans="1:41">
      <c r="A65" s="39"/>
      <c r="B65" s="28"/>
      <c r="C65" s="17" t="s">
        <v>17</v>
      </c>
      <c r="D65" s="10" t="s">
        <v>13</v>
      </c>
      <c r="E65" s="10">
        <v>271.0976</v>
      </c>
      <c r="F65" s="10" t="s">
        <v>18</v>
      </c>
      <c r="G65" s="12">
        <v>48820</v>
      </c>
      <c r="H65" s="12">
        <v>7546</v>
      </c>
      <c r="I65" s="12">
        <v>35136</v>
      </c>
      <c r="J65" s="12">
        <v>30186</v>
      </c>
      <c r="K65" s="12">
        <v>49636</v>
      </c>
      <c r="L65" s="12">
        <v>39494</v>
      </c>
      <c r="M65" s="13">
        <v>33051</v>
      </c>
      <c r="N65" s="13">
        <v>27354</v>
      </c>
      <c r="O65" s="13">
        <v>38747</v>
      </c>
      <c r="P65" s="13">
        <v>33051</v>
      </c>
      <c r="Q65" s="13">
        <v>33051</v>
      </c>
      <c r="R65" s="13">
        <v>33051</v>
      </c>
      <c r="X65" s="28"/>
      <c r="Y65" s="17"/>
    </row>
    <row r="66" spans="1:41">
      <c r="A66" s="17"/>
      <c r="B66" s="28"/>
      <c r="C66" s="17" t="s">
        <v>255</v>
      </c>
      <c r="D66" s="10" t="s">
        <v>1</v>
      </c>
      <c r="E66" s="10">
        <v>419.13369999999998</v>
      </c>
      <c r="F66" s="10" t="s">
        <v>256</v>
      </c>
      <c r="G66" s="12">
        <v>0</v>
      </c>
      <c r="H66" s="12">
        <v>3141</v>
      </c>
      <c r="I66" s="12">
        <v>0</v>
      </c>
      <c r="J66" s="12">
        <v>3828</v>
      </c>
      <c r="K66" s="12">
        <v>0</v>
      </c>
      <c r="L66" s="12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X66" s="28"/>
      <c r="Y66" s="17"/>
    </row>
    <row r="67" spans="1:41">
      <c r="A67" s="17"/>
      <c r="B67" s="28"/>
      <c r="C67" s="17" t="s">
        <v>138</v>
      </c>
      <c r="D67" s="10" t="s">
        <v>386</v>
      </c>
      <c r="E67" s="10">
        <v>513.11688000000004</v>
      </c>
      <c r="F67" s="10" t="s">
        <v>139</v>
      </c>
      <c r="G67" s="12">
        <v>5158</v>
      </c>
      <c r="H67" s="12">
        <v>0</v>
      </c>
      <c r="I67" s="12">
        <v>46028</v>
      </c>
      <c r="J67" s="12">
        <v>41604</v>
      </c>
      <c r="K67" s="12">
        <v>0</v>
      </c>
      <c r="L67" s="12">
        <v>0</v>
      </c>
      <c r="M67" s="13">
        <v>32647</v>
      </c>
      <c r="N67" s="13">
        <v>98665</v>
      </c>
      <c r="O67" s="13">
        <v>113663</v>
      </c>
      <c r="P67" s="13">
        <v>55686</v>
      </c>
      <c r="Q67" s="13">
        <v>65435</v>
      </c>
      <c r="R67" s="13">
        <v>26513</v>
      </c>
      <c r="S67" s="46" t="s">
        <v>373</v>
      </c>
      <c r="X67" s="28"/>
      <c r="Y67" s="17"/>
    </row>
    <row r="68" spans="1:41">
      <c r="A68" s="39"/>
      <c r="B68" s="28" t="s">
        <v>302</v>
      </c>
      <c r="C68" s="17" t="s">
        <v>247</v>
      </c>
      <c r="D68" s="10" t="s">
        <v>1</v>
      </c>
      <c r="E68" s="10">
        <v>255.0652</v>
      </c>
      <c r="F68" s="10" t="s">
        <v>248</v>
      </c>
      <c r="G68" s="12">
        <v>79274</v>
      </c>
      <c r="H68" s="12">
        <v>153565</v>
      </c>
      <c r="I68" s="12">
        <v>109997</v>
      </c>
      <c r="J68" s="12">
        <v>119564</v>
      </c>
      <c r="K68" s="12">
        <v>34852</v>
      </c>
      <c r="L68" s="12">
        <v>72206</v>
      </c>
      <c r="M68" s="13">
        <v>23476</v>
      </c>
      <c r="N68" s="13">
        <v>16515</v>
      </c>
      <c r="O68" s="13">
        <v>28049</v>
      </c>
      <c r="P68" s="13">
        <v>63607</v>
      </c>
      <c r="Q68" s="13">
        <v>74344</v>
      </c>
      <c r="R68" s="13">
        <v>65614</v>
      </c>
      <c r="W68" s="17"/>
      <c r="X68" s="28"/>
      <c r="Y68" s="17"/>
    </row>
    <row r="69" spans="1:41" ht="14.4">
      <c r="A69" s="39"/>
      <c r="B69" s="28"/>
      <c r="C69" s="17" t="s">
        <v>230</v>
      </c>
      <c r="D69" s="10" t="s">
        <v>386</v>
      </c>
      <c r="E69" s="10">
        <v>453.09579000000002</v>
      </c>
      <c r="F69" s="10" t="s">
        <v>217</v>
      </c>
      <c r="G69" s="12">
        <v>7103</v>
      </c>
      <c r="H69" s="12">
        <v>58051</v>
      </c>
      <c r="I69" s="12">
        <v>58051</v>
      </c>
      <c r="J69" s="12">
        <v>75421</v>
      </c>
      <c r="K69" s="12">
        <v>58051</v>
      </c>
      <c r="L69" s="12">
        <v>91628</v>
      </c>
      <c r="M69" s="13">
        <v>60074</v>
      </c>
      <c r="N69" s="13">
        <v>42789</v>
      </c>
      <c r="O69" s="13">
        <v>45603</v>
      </c>
      <c r="P69" s="13">
        <v>89190</v>
      </c>
      <c r="Q69" s="13">
        <v>62712</v>
      </c>
      <c r="R69" s="13">
        <v>60074</v>
      </c>
      <c r="S69" s="40"/>
      <c r="W69" s="17"/>
      <c r="X69" s="28"/>
      <c r="Y69" s="17"/>
      <c r="AO69" s="74"/>
    </row>
    <row r="70" spans="1:41">
      <c r="A70" s="39" t="s">
        <v>317</v>
      </c>
      <c r="B70" s="17"/>
      <c r="C70" s="17" t="s">
        <v>49</v>
      </c>
      <c r="D70" s="10" t="s">
        <v>13</v>
      </c>
      <c r="E70" s="10">
        <v>303.05099000000001</v>
      </c>
      <c r="F70" s="10" t="s">
        <v>50</v>
      </c>
      <c r="G70" s="12">
        <v>93003</v>
      </c>
      <c r="H70" s="12">
        <v>15488</v>
      </c>
      <c r="I70" s="12">
        <v>337751</v>
      </c>
      <c r="J70" s="12">
        <v>29989</v>
      </c>
      <c r="K70" s="12">
        <v>102820</v>
      </c>
      <c r="L70" s="12">
        <v>37871</v>
      </c>
      <c r="M70" s="13">
        <v>349840</v>
      </c>
      <c r="N70" s="13">
        <v>439202</v>
      </c>
      <c r="O70" s="13">
        <v>485140</v>
      </c>
      <c r="P70" s="13">
        <v>356514</v>
      </c>
      <c r="Q70" s="13">
        <v>260616</v>
      </c>
      <c r="R70" s="13">
        <v>616308</v>
      </c>
      <c r="X70" s="28"/>
      <c r="Y70" s="17"/>
      <c r="AO70" s="70"/>
    </row>
    <row r="71" spans="1:41" ht="14.4">
      <c r="A71" s="39"/>
      <c r="B71" s="28"/>
      <c r="C71" s="17" t="s">
        <v>69</v>
      </c>
      <c r="D71" s="10" t="s">
        <v>65</v>
      </c>
      <c r="E71" s="10">
        <v>301.10709000000003</v>
      </c>
      <c r="F71" s="10" t="s">
        <v>70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3">
        <v>0</v>
      </c>
      <c r="N71" s="13">
        <v>37477</v>
      </c>
      <c r="O71" s="13">
        <v>19960</v>
      </c>
      <c r="P71" s="13">
        <v>0</v>
      </c>
      <c r="Q71" s="13">
        <v>26979</v>
      </c>
      <c r="R71" s="13">
        <v>0</v>
      </c>
      <c r="S71" s="40"/>
      <c r="X71" s="28"/>
      <c r="Y71" s="17"/>
    </row>
    <row r="72" spans="1:41">
      <c r="A72" s="39"/>
      <c r="B72" s="28"/>
      <c r="C72" s="17" t="s">
        <v>158</v>
      </c>
      <c r="D72" s="10" t="s">
        <v>183</v>
      </c>
      <c r="E72" s="10">
        <v>603.15081999999995</v>
      </c>
      <c r="F72" s="10" t="s">
        <v>159</v>
      </c>
      <c r="G72" s="12">
        <v>17421</v>
      </c>
      <c r="H72" s="12">
        <v>21397</v>
      </c>
      <c r="I72" s="12">
        <v>6537</v>
      </c>
      <c r="J72" s="12">
        <v>7744</v>
      </c>
      <c r="K72" s="12">
        <v>19820</v>
      </c>
      <c r="L72" s="12">
        <v>64531</v>
      </c>
      <c r="M72" s="13">
        <v>0</v>
      </c>
      <c r="N72" s="13">
        <v>0</v>
      </c>
      <c r="O72" s="13">
        <v>15458</v>
      </c>
      <c r="P72" s="13">
        <v>0</v>
      </c>
      <c r="Q72" s="13">
        <v>28014</v>
      </c>
      <c r="R72" s="13">
        <v>0</v>
      </c>
      <c r="S72" s="46" t="s">
        <v>373</v>
      </c>
      <c r="X72" s="17"/>
      <c r="Y72" s="17"/>
    </row>
    <row r="73" spans="1:41">
      <c r="A73" s="39"/>
      <c r="B73" s="28"/>
      <c r="C73" s="17" t="s">
        <v>199</v>
      </c>
      <c r="D73" s="10" t="s">
        <v>65</v>
      </c>
      <c r="E73" s="10">
        <v>597.18140000000005</v>
      </c>
      <c r="F73" s="10" t="s">
        <v>200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3">
        <v>23957</v>
      </c>
      <c r="N73" s="13">
        <v>0</v>
      </c>
      <c r="O73" s="13">
        <v>0</v>
      </c>
      <c r="P73" s="13">
        <v>0</v>
      </c>
      <c r="Q73" s="13">
        <v>29915</v>
      </c>
      <c r="R73" s="13">
        <v>30721</v>
      </c>
      <c r="X73" s="28"/>
      <c r="Y73" s="17"/>
    </row>
    <row r="74" spans="1:41" ht="14.4">
      <c r="A74" s="39"/>
      <c r="B74" s="28"/>
      <c r="C74" s="17" t="s">
        <v>201</v>
      </c>
      <c r="D74" s="10" t="s">
        <v>386</v>
      </c>
      <c r="E74" s="10">
        <v>485.0856</v>
      </c>
      <c r="F74" s="10" t="s">
        <v>202</v>
      </c>
      <c r="G74" s="12">
        <v>17315385</v>
      </c>
      <c r="H74" s="12">
        <v>3192359</v>
      </c>
      <c r="I74" s="12">
        <v>2278423</v>
      </c>
      <c r="J74" s="12">
        <v>1451068</v>
      </c>
      <c r="K74" s="12">
        <v>1315611</v>
      </c>
      <c r="L74" s="12">
        <v>2452135</v>
      </c>
      <c r="M74" s="13">
        <v>114478</v>
      </c>
      <c r="N74" s="13">
        <v>4209751</v>
      </c>
      <c r="O74" s="13">
        <v>833852</v>
      </c>
      <c r="P74" s="13">
        <v>111298</v>
      </c>
      <c r="Q74" s="13">
        <v>6204192</v>
      </c>
      <c r="R74" s="13">
        <v>1921078</v>
      </c>
      <c r="S74" s="46" t="s">
        <v>373</v>
      </c>
      <c r="X74" s="28"/>
      <c r="Y74" s="17"/>
      <c r="AO74" s="40"/>
    </row>
    <row r="75" spans="1:41">
      <c r="A75" s="39"/>
      <c r="B75" s="28"/>
      <c r="C75" s="17" t="s">
        <v>203</v>
      </c>
      <c r="D75" s="10" t="s">
        <v>13</v>
      </c>
      <c r="E75" s="10">
        <v>401.12421000000001</v>
      </c>
      <c r="F75" s="10" t="s">
        <v>34</v>
      </c>
      <c r="G75" s="12">
        <v>1785</v>
      </c>
      <c r="H75" s="12">
        <v>75710</v>
      </c>
      <c r="I75" s="12">
        <v>82402</v>
      </c>
      <c r="J75" s="12">
        <v>137171</v>
      </c>
      <c r="K75" s="12">
        <v>75710</v>
      </c>
      <c r="L75" s="12">
        <v>81480</v>
      </c>
      <c r="M75" s="13">
        <v>21916</v>
      </c>
      <c r="N75" s="13">
        <v>36022</v>
      </c>
      <c r="O75" s="13">
        <v>27054</v>
      </c>
      <c r="P75" s="13">
        <v>27054</v>
      </c>
      <c r="Q75" s="13">
        <v>23223</v>
      </c>
      <c r="R75" s="13">
        <v>27054</v>
      </c>
      <c r="X75" s="28"/>
      <c r="Y75" s="17"/>
    </row>
    <row r="76" spans="1:41" ht="14.4">
      <c r="A76" s="39"/>
      <c r="B76" s="28"/>
      <c r="C76" s="17" t="s">
        <v>204</v>
      </c>
      <c r="D76" s="10" t="s">
        <v>167</v>
      </c>
      <c r="E76" s="10">
        <v>345.12099999999998</v>
      </c>
      <c r="F76" s="10" t="s">
        <v>205</v>
      </c>
      <c r="G76" s="12">
        <v>2732856</v>
      </c>
      <c r="H76" s="12">
        <v>2640033</v>
      </c>
      <c r="I76" s="12">
        <v>2641254</v>
      </c>
      <c r="J76" s="12">
        <v>2653127</v>
      </c>
      <c r="K76" s="12">
        <v>2233459</v>
      </c>
      <c r="L76" s="12">
        <v>2297657</v>
      </c>
      <c r="M76" s="13">
        <v>3501524</v>
      </c>
      <c r="N76" s="13">
        <v>2665296</v>
      </c>
      <c r="O76" s="13">
        <v>2832813</v>
      </c>
      <c r="P76" s="13">
        <v>2995986</v>
      </c>
      <c r="Q76" s="13">
        <v>3029941</v>
      </c>
      <c r="R76" s="13">
        <v>2851677</v>
      </c>
      <c r="X76" s="28"/>
      <c r="Y76" s="17"/>
      <c r="AO76" s="40"/>
    </row>
    <row r="77" spans="1:41">
      <c r="A77" s="39"/>
      <c r="B77" s="28"/>
      <c r="C77" s="17" t="s">
        <v>212</v>
      </c>
      <c r="D77" s="10" t="s">
        <v>13</v>
      </c>
      <c r="E77" s="10">
        <v>433.11401000000001</v>
      </c>
      <c r="F77" s="10" t="s">
        <v>213</v>
      </c>
      <c r="G77" s="12">
        <v>85153</v>
      </c>
      <c r="H77" s="12">
        <v>136000</v>
      </c>
      <c r="I77" s="12">
        <v>270382</v>
      </c>
      <c r="J77" s="12">
        <v>404951</v>
      </c>
      <c r="K77" s="12">
        <v>495147</v>
      </c>
      <c r="L77" s="12">
        <v>398215</v>
      </c>
      <c r="M77" s="13">
        <v>326721</v>
      </c>
      <c r="N77" s="13">
        <v>425298</v>
      </c>
      <c r="O77" s="13">
        <v>170633</v>
      </c>
      <c r="P77" s="13">
        <v>203933</v>
      </c>
      <c r="Q77" s="13">
        <v>229552</v>
      </c>
      <c r="R77" s="13">
        <v>312320</v>
      </c>
      <c r="X77" s="28"/>
      <c r="Y77" s="17"/>
    </row>
    <row r="78" spans="1:41">
      <c r="A78" s="39"/>
      <c r="B78" s="28"/>
      <c r="C78" s="17" t="s">
        <v>257</v>
      </c>
      <c r="D78" s="10" t="s">
        <v>183</v>
      </c>
      <c r="E78" s="10">
        <v>511.13979999999998</v>
      </c>
      <c r="F78" s="10" t="s">
        <v>258</v>
      </c>
      <c r="G78" s="12">
        <v>84561</v>
      </c>
      <c r="H78" s="12">
        <v>21859</v>
      </c>
      <c r="I78" s="12">
        <v>58823</v>
      </c>
      <c r="J78" s="12">
        <v>14415</v>
      </c>
      <c r="K78" s="12">
        <v>36521</v>
      </c>
      <c r="L78" s="12">
        <v>2945</v>
      </c>
      <c r="M78" s="13">
        <v>125718</v>
      </c>
      <c r="N78" s="13">
        <v>5796</v>
      </c>
      <c r="O78" s="13">
        <v>174146</v>
      </c>
      <c r="P78" s="13">
        <v>84499</v>
      </c>
      <c r="Q78" s="13">
        <v>107786</v>
      </c>
      <c r="R78" s="13">
        <v>9051</v>
      </c>
      <c r="X78" s="28"/>
      <c r="Y78" s="17"/>
    </row>
    <row r="79" spans="1:41">
      <c r="A79" s="39" t="s">
        <v>317</v>
      </c>
      <c r="B79" s="28" t="s">
        <v>303</v>
      </c>
      <c r="C79" s="17" t="s">
        <v>132</v>
      </c>
      <c r="D79" s="10" t="s">
        <v>13</v>
      </c>
      <c r="E79" s="10">
        <v>325.07181000000003</v>
      </c>
      <c r="F79" s="10" t="s">
        <v>133</v>
      </c>
      <c r="G79" s="12">
        <v>29997</v>
      </c>
      <c r="H79" s="12">
        <v>8641</v>
      </c>
      <c r="I79" s="12">
        <v>10507</v>
      </c>
      <c r="J79" s="12">
        <v>22233</v>
      </c>
      <c r="K79" s="12">
        <v>14512</v>
      </c>
      <c r="L79" s="12">
        <v>47509</v>
      </c>
      <c r="M79" s="13">
        <v>58635</v>
      </c>
      <c r="N79" s="13">
        <v>0</v>
      </c>
      <c r="O79" s="13">
        <v>35823</v>
      </c>
      <c r="P79" s="13">
        <v>0</v>
      </c>
      <c r="Q79" s="13">
        <v>1769</v>
      </c>
      <c r="R79" s="13">
        <v>50597</v>
      </c>
      <c r="X79" s="28"/>
      <c r="Y79" s="17"/>
    </row>
    <row r="80" spans="1:41">
      <c r="A80" s="39"/>
      <c r="B80" s="28"/>
      <c r="C80" s="17" t="s">
        <v>59</v>
      </c>
      <c r="D80" s="10" t="s">
        <v>13</v>
      </c>
      <c r="E80" s="10">
        <v>405.17068</v>
      </c>
      <c r="F80" s="10" t="s">
        <v>60</v>
      </c>
      <c r="G80" s="12">
        <v>63105</v>
      </c>
      <c r="H80" s="12">
        <v>74098</v>
      </c>
      <c r="I80" s="12">
        <v>91618</v>
      </c>
      <c r="J80" s="12">
        <v>31685</v>
      </c>
      <c r="K80" s="12">
        <v>87072</v>
      </c>
      <c r="L80" s="12">
        <v>31054</v>
      </c>
      <c r="M80" s="13">
        <v>0</v>
      </c>
      <c r="N80" s="13">
        <v>61428</v>
      </c>
      <c r="O80" s="13">
        <v>4405</v>
      </c>
      <c r="P80" s="13">
        <v>6665</v>
      </c>
      <c r="Q80" s="13">
        <v>23861</v>
      </c>
      <c r="R80" s="13">
        <v>4411</v>
      </c>
      <c r="X80" s="28"/>
      <c r="Y80" s="17"/>
    </row>
    <row r="81" spans="1:41">
      <c r="A81" s="17"/>
      <c r="B81" s="28"/>
      <c r="C81" s="17" t="s">
        <v>384</v>
      </c>
      <c r="D81" s="10" t="s">
        <v>65</v>
      </c>
      <c r="E81" s="10">
        <v>283.09728999999999</v>
      </c>
      <c r="F81" s="10" t="s">
        <v>385</v>
      </c>
      <c r="G81" s="12">
        <v>0</v>
      </c>
      <c r="H81" s="12">
        <v>0</v>
      </c>
      <c r="I81" s="12">
        <v>1345</v>
      </c>
      <c r="J81" s="12">
        <v>0</v>
      </c>
      <c r="K81" s="12">
        <v>0</v>
      </c>
      <c r="L81" s="12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X81" s="28"/>
      <c r="Y81" s="17"/>
    </row>
    <row r="82" spans="1:41" ht="14.4">
      <c r="A82" s="39"/>
      <c r="B82" s="28"/>
      <c r="C82" s="17" t="s">
        <v>136</v>
      </c>
      <c r="D82" s="10" t="s">
        <v>65</v>
      </c>
      <c r="E82" s="10">
        <v>459.12860000000001</v>
      </c>
      <c r="F82" s="10" t="s">
        <v>137</v>
      </c>
      <c r="G82" s="12">
        <v>6091</v>
      </c>
      <c r="H82" s="12">
        <v>6762</v>
      </c>
      <c r="I82" s="12">
        <v>7495</v>
      </c>
      <c r="J82" s="12">
        <v>3322</v>
      </c>
      <c r="K82" s="12">
        <v>6965</v>
      </c>
      <c r="L82" s="12">
        <v>5909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40" t="s">
        <v>373</v>
      </c>
      <c r="X82" s="28"/>
      <c r="Y82" s="17"/>
    </row>
    <row r="83" spans="1:41" ht="14.4">
      <c r="A83" s="39"/>
      <c r="B83" s="28"/>
      <c r="C83" s="17" t="s">
        <v>140</v>
      </c>
      <c r="D83" s="10" t="s">
        <v>65</v>
      </c>
      <c r="E83" s="10">
        <v>503.11840999999998</v>
      </c>
      <c r="F83" s="10" t="s">
        <v>141</v>
      </c>
      <c r="G83" s="12">
        <v>61888</v>
      </c>
      <c r="H83" s="12">
        <v>28045</v>
      </c>
      <c r="I83" s="12">
        <v>28726</v>
      </c>
      <c r="J83" s="12">
        <v>28706</v>
      </c>
      <c r="K83" s="12">
        <v>39906</v>
      </c>
      <c r="L83" s="12">
        <v>31095</v>
      </c>
      <c r="M83" s="13">
        <v>23296</v>
      </c>
      <c r="N83" s="13">
        <v>25905</v>
      </c>
      <c r="O83" s="13">
        <v>10322</v>
      </c>
      <c r="P83" s="13">
        <v>20885</v>
      </c>
      <c r="Q83" s="13">
        <v>20608</v>
      </c>
      <c r="R83" s="13">
        <v>19922</v>
      </c>
      <c r="S83" s="40"/>
      <c r="W83" s="17"/>
      <c r="X83" s="28"/>
      <c r="Y83" s="17"/>
    </row>
    <row r="84" spans="1:41">
      <c r="A84" s="39"/>
      <c r="B84" s="28"/>
      <c r="C84" s="17" t="s">
        <v>142</v>
      </c>
      <c r="D84" s="10" t="s">
        <v>65</v>
      </c>
      <c r="E84" s="10">
        <v>519.11328000000003</v>
      </c>
      <c r="F84" s="10" t="s">
        <v>143</v>
      </c>
      <c r="G84" s="12">
        <v>2110</v>
      </c>
      <c r="H84" s="12">
        <v>2059</v>
      </c>
      <c r="I84" s="12">
        <v>2189</v>
      </c>
      <c r="J84" s="12">
        <v>2119</v>
      </c>
      <c r="K84" s="12">
        <v>2119</v>
      </c>
      <c r="L84" s="12">
        <v>2119</v>
      </c>
      <c r="M84" s="13">
        <v>64007</v>
      </c>
      <c r="N84" s="13">
        <v>52093</v>
      </c>
      <c r="O84" s="13">
        <v>62000</v>
      </c>
      <c r="P84" s="13">
        <v>87275</v>
      </c>
      <c r="Q84" s="13">
        <v>64164</v>
      </c>
      <c r="R84" s="13">
        <v>62851</v>
      </c>
      <c r="X84" s="28"/>
      <c r="Y84" s="17"/>
      <c r="AO84" s="70"/>
    </row>
    <row r="85" spans="1:41">
      <c r="A85" s="39"/>
      <c r="B85" s="28"/>
      <c r="C85" s="17" t="s">
        <v>185</v>
      </c>
      <c r="D85" s="10" t="s">
        <v>167</v>
      </c>
      <c r="E85" s="10">
        <v>497.10543999999999</v>
      </c>
      <c r="F85" s="10" t="s">
        <v>186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3">
        <v>1316</v>
      </c>
      <c r="N85" s="13">
        <v>0</v>
      </c>
      <c r="O85" s="13">
        <v>0</v>
      </c>
      <c r="P85" s="13">
        <v>0</v>
      </c>
      <c r="Q85" s="13">
        <v>4043</v>
      </c>
      <c r="R85" s="13">
        <v>0</v>
      </c>
      <c r="X85" s="28"/>
      <c r="Y85" s="17"/>
    </row>
    <row r="86" spans="1:41">
      <c r="A86" s="39"/>
      <c r="B86" s="28"/>
      <c r="C86" s="17" t="s">
        <v>206</v>
      </c>
      <c r="D86" s="10" t="s">
        <v>65</v>
      </c>
      <c r="E86" s="10">
        <v>269.08080999999999</v>
      </c>
      <c r="F86" s="10" t="s">
        <v>207</v>
      </c>
      <c r="G86" s="12">
        <v>0</v>
      </c>
      <c r="H86" s="12">
        <v>0</v>
      </c>
      <c r="I86" s="12">
        <v>0</v>
      </c>
      <c r="J86" s="12">
        <v>4084</v>
      </c>
      <c r="K86" s="12">
        <v>13158</v>
      </c>
      <c r="L86" s="12">
        <v>17056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46" t="s">
        <v>373</v>
      </c>
      <c r="X86" s="28"/>
      <c r="Y86" s="17"/>
    </row>
    <row r="87" spans="1:41">
      <c r="A87" s="39" t="s">
        <v>317</v>
      </c>
      <c r="B87" s="28" t="s">
        <v>304</v>
      </c>
      <c r="C87" s="17" t="s">
        <v>169</v>
      </c>
      <c r="D87" s="10" t="s">
        <v>386</v>
      </c>
      <c r="E87" s="10">
        <v>599.11730999999997</v>
      </c>
      <c r="F87" s="10" t="s">
        <v>170</v>
      </c>
      <c r="G87" s="12">
        <v>30472</v>
      </c>
      <c r="H87" s="12">
        <v>61901</v>
      </c>
      <c r="I87" s="12">
        <v>27092</v>
      </c>
      <c r="J87" s="12">
        <v>39586</v>
      </c>
      <c r="K87" s="12">
        <v>39586</v>
      </c>
      <c r="L87" s="12">
        <v>38880</v>
      </c>
      <c r="M87" s="13">
        <v>38728</v>
      </c>
      <c r="N87" s="13">
        <v>38728</v>
      </c>
      <c r="O87" s="13">
        <v>74948</v>
      </c>
      <c r="P87" s="13">
        <v>57163</v>
      </c>
      <c r="Q87" s="13">
        <v>8478</v>
      </c>
      <c r="R87" s="13">
        <v>14321</v>
      </c>
      <c r="S87" s="46" t="s">
        <v>373</v>
      </c>
      <c r="X87" s="28"/>
      <c r="Y87" s="17"/>
    </row>
    <row r="88" spans="1:41" ht="14.4">
      <c r="A88" s="39"/>
      <c r="B88" s="28"/>
      <c r="C88" s="17" t="s">
        <v>164</v>
      </c>
      <c r="D88" s="10" t="s">
        <v>13</v>
      </c>
      <c r="E88" s="10">
        <v>269.0455</v>
      </c>
      <c r="F88" s="10" t="s">
        <v>165</v>
      </c>
      <c r="G88" s="12">
        <v>92653</v>
      </c>
      <c r="H88" s="12">
        <v>73012</v>
      </c>
      <c r="I88" s="12">
        <v>0</v>
      </c>
      <c r="J88" s="12">
        <v>0</v>
      </c>
      <c r="K88" s="12">
        <v>8422</v>
      </c>
      <c r="L88" s="12">
        <v>10157</v>
      </c>
      <c r="M88" s="13">
        <v>88391</v>
      </c>
      <c r="N88" s="13">
        <v>49491</v>
      </c>
      <c r="O88" s="13">
        <v>273891</v>
      </c>
      <c r="P88" s="13">
        <v>127135</v>
      </c>
      <c r="Q88" s="13">
        <v>113284</v>
      </c>
      <c r="R88" s="13">
        <v>205849</v>
      </c>
      <c r="X88" s="28"/>
      <c r="Y88" s="17"/>
      <c r="AO88" s="40"/>
    </row>
    <row r="89" spans="1:41" ht="14.4">
      <c r="A89" s="39"/>
      <c r="B89" s="28"/>
      <c r="C89" s="17" t="s">
        <v>53</v>
      </c>
      <c r="D89" s="10" t="s">
        <v>106</v>
      </c>
      <c r="E89" s="10">
        <v>583.08820000000003</v>
      </c>
      <c r="F89" s="10" t="s">
        <v>54</v>
      </c>
      <c r="G89" s="12">
        <v>149984</v>
      </c>
      <c r="H89" s="12">
        <v>197468</v>
      </c>
      <c r="I89" s="12">
        <v>189014</v>
      </c>
      <c r="J89" s="12">
        <v>287156</v>
      </c>
      <c r="K89" s="12">
        <v>220711</v>
      </c>
      <c r="L89" s="12">
        <v>293874</v>
      </c>
      <c r="M89" s="13">
        <v>595324</v>
      </c>
      <c r="N89" s="13">
        <v>282689</v>
      </c>
      <c r="O89" s="13">
        <v>357547</v>
      </c>
      <c r="P89" s="13">
        <v>490870</v>
      </c>
      <c r="Q89" s="13">
        <v>454952</v>
      </c>
      <c r="R89" s="13">
        <v>489784</v>
      </c>
      <c r="X89" s="28"/>
      <c r="Y89" s="17"/>
      <c r="AO89" s="40"/>
    </row>
    <row r="90" spans="1:41">
      <c r="A90" s="39"/>
      <c r="B90" s="28"/>
      <c r="C90" s="17" t="s">
        <v>231</v>
      </c>
      <c r="D90" s="10" t="s">
        <v>183</v>
      </c>
      <c r="E90" s="10">
        <v>571.08820000000003</v>
      </c>
      <c r="F90" s="10" t="s">
        <v>232</v>
      </c>
      <c r="G90" s="12">
        <v>6138</v>
      </c>
      <c r="H90" s="12">
        <v>140660</v>
      </c>
      <c r="I90" s="12">
        <v>140660</v>
      </c>
      <c r="J90" s="12">
        <v>154385</v>
      </c>
      <c r="K90" s="12">
        <v>208153</v>
      </c>
      <c r="L90" s="12">
        <v>193962</v>
      </c>
      <c r="M90" s="13">
        <v>338586</v>
      </c>
      <c r="N90" s="13">
        <v>186066</v>
      </c>
      <c r="O90" s="13">
        <v>67861</v>
      </c>
      <c r="P90" s="13">
        <v>182853</v>
      </c>
      <c r="Q90" s="13">
        <v>216831</v>
      </c>
      <c r="R90" s="13">
        <v>124200</v>
      </c>
      <c r="X90" s="28"/>
      <c r="Y90" s="17"/>
    </row>
    <row r="91" spans="1:41">
      <c r="A91" s="39"/>
      <c r="B91" s="28"/>
      <c r="C91" s="17" t="s">
        <v>233</v>
      </c>
      <c r="D91" s="10" t="s">
        <v>183</v>
      </c>
      <c r="E91" s="10">
        <v>599.11950999999999</v>
      </c>
      <c r="F91" s="10" t="s">
        <v>234</v>
      </c>
      <c r="G91" s="12">
        <v>184428</v>
      </c>
      <c r="H91" s="12">
        <v>470268</v>
      </c>
      <c r="I91" s="12">
        <v>12073</v>
      </c>
      <c r="J91" s="12">
        <v>0</v>
      </c>
      <c r="K91" s="12">
        <v>5531</v>
      </c>
      <c r="L91" s="12">
        <v>0</v>
      </c>
      <c r="M91" s="13">
        <v>1512596</v>
      </c>
      <c r="N91" s="13">
        <v>2786477</v>
      </c>
      <c r="O91" s="13">
        <v>1512596</v>
      </c>
      <c r="P91" s="13">
        <v>238714</v>
      </c>
      <c r="Q91" s="13">
        <v>1512596</v>
      </c>
      <c r="R91" s="13">
        <v>1512596</v>
      </c>
      <c r="X91" s="28"/>
      <c r="Y91" s="17"/>
    </row>
    <row r="92" spans="1:41">
      <c r="A92" s="39"/>
      <c r="B92" s="28"/>
      <c r="C92" s="17" t="s">
        <v>83</v>
      </c>
      <c r="D92" s="10" t="s">
        <v>386</v>
      </c>
      <c r="E92" s="10">
        <v>645.12279999999998</v>
      </c>
      <c r="F92" s="10" t="s">
        <v>84</v>
      </c>
      <c r="G92" s="12">
        <v>246479</v>
      </c>
      <c r="H92" s="12">
        <v>225866</v>
      </c>
      <c r="I92" s="12">
        <v>119156</v>
      </c>
      <c r="J92" s="12">
        <v>126343</v>
      </c>
      <c r="K92" s="12">
        <v>573973</v>
      </c>
      <c r="L92" s="12">
        <v>63377</v>
      </c>
      <c r="M92" s="13">
        <v>90929</v>
      </c>
      <c r="N92" s="13">
        <v>207643</v>
      </c>
      <c r="O92" s="13">
        <v>130579</v>
      </c>
      <c r="P92" s="13">
        <v>144517</v>
      </c>
      <c r="Q92" s="13">
        <v>93994</v>
      </c>
      <c r="R92" s="13">
        <v>113973</v>
      </c>
      <c r="X92" s="28"/>
      <c r="Y92" s="17"/>
    </row>
    <row r="93" spans="1:41">
      <c r="A93" s="17"/>
      <c r="B93" s="17"/>
      <c r="C93" s="17" t="s">
        <v>43</v>
      </c>
      <c r="D93" s="10" t="s">
        <v>13</v>
      </c>
      <c r="E93" s="10">
        <v>449.10309000000001</v>
      </c>
      <c r="F93" s="10" t="s">
        <v>44</v>
      </c>
      <c r="G93" s="12">
        <v>7921372</v>
      </c>
      <c r="H93" s="12">
        <v>27173652</v>
      </c>
      <c r="I93" s="12">
        <v>4727103</v>
      </c>
      <c r="J93" s="12">
        <v>83104</v>
      </c>
      <c r="K93" s="12">
        <v>8003543</v>
      </c>
      <c r="L93" s="12">
        <v>112486</v>
      </c>
      <c r="M93" s="13">
        <v>220573</v>
      </c>
      <c r="N93" s="13">
        <v>146698</v>
      </c>
      <c r="O93" s="13">
        <v>132138</v>
      </c>
      <c r="P93" s="13">
        <v>2160559</v>
      </c>
      <c r="Q93" s="13">
        <v>0</v>
      </c>
      <c r="R93" s="13">
        <v>92282</v>
      </c>
      <c r="X93" s="28"/>
      <c r="Y93" s="17"/>
    </row>
    <row r="94" spans="1:41">
      <c r="A94" s="39"/>
      <c r="B94" s="28"/>
      <c r="C94" s="17" t="s">
        <v>156</v>
      </c>
      <c r="D94" s="10" t="s">
        <v>13</v>
      </c>
      <c r="E94" s="10">
        <v>375.0874</v>
      </c>
      <c r="F94" s="10" t="s">
        <v>157</v>
      </c>
      <c r="G94" s="12">
        <v>78206</v>
      </c>
      <c r="H94" s="12">
        <v>11295</v>
      </c>
      <c r="I94" s="12">
        <v>57194</v>
      </c>
      <c r="J94" s="12">
        <v>106190</v>
      </c>
      <c r="K94" s="12">
        <v>49626</v>
      </c>
      <c r="L94" s="12">
        <v>28585</v>
      </c>
      <c r="M94" s="13">
        <v>100830</v>
      </c>
      <c r="N94" s="13">
        <v>17191</v>
      </c>
      <c r="O94" s="13">
        <v>26408</v>
      </c>
      <c r="P94" s="13">
        <v>15580</v>
      </c>
      <c r="Q94" s="13">
        <v>108728</v>
      </c>
      <c r="R94" s="13">
        <v>53747</v>
      </c>
      <c r="X94" s="28"/>
      <c r="Y94" s="17"/>
    </row>
    <row r="95" spans="1:41">
      <c r="A95" s="39"/>
      <c r="B95" s="28"/>
      <c r="C95" s="17" t="s">
        <v>160</v>
      </c>
      <c r="D95" s="10" t="s">
        <v>13</v>
      </c>
      <c r="E95" s="10">
        <v>575.14062000000001</v>
      </c>
      <c r="F95" s="10" t="s">
        <v>161</v>
      </c>
      <c r="G95" s="12">
        <v>18779</v>
      </c>
      <c r="H95" s="12">
        <v>21086</v>
      </c>
      <c r="I95" s="12">
        <v>17432</v>
      </c>
      <c r="J95" s="12">
        <v>18779</v>
      </c>
      <c r="K95" s="12">
        <v>10310</v>
      </c>
      <c r="L95" s="12">
        <v>26286</v>
      </c>
      <c r="M95" s="13">
        <v>9428</v>
      </c>
      <c r="N95" s="13">
        <v>0</v>
      </c>
      <c r="O95" s="13">
        <v>18758</v>
      </c>
      <c r="P95" s="13">
        <v>32777</v>
      </c>
      <c r="Q95" s="13">
        <v>0</v>
      </c>
      <c r="R95" s="13">
        <v>49317</v>
      </c>
      <c r="W95" s="17"/>
      <c r="X95" s="17"/>
      <c r="Y95" s="17"/>
    </row>
    <row r="96" spans="1:41">
      <c r="A96" s="39"/>
      <c r="B96" s="28"/>
      <c r="C96" s="17" t="s">
        <v>51</v>
      </c>
      <c r="D96" s="10" t="s">
        <v>65</v>
      </c>
      <c r="E96" s="10">
        <v>315.08629999999999</v>
      </c>
      <c r="F96" s="10" t="s">
        <v>52</v>
      </c>
      <c r="G96" s="12">
        <v>0</v>
      </c>
      <c r="H96" s="12">
        <v>0</v>
      </c>
      <c r="I96" s="12">
        <v>5161</v>
      </c>
      <c r="J96" s="12">
        <v>0</v>
      </c>
      <c r="K96" s="12">
        <v>17555</v>
      </c>
      <c r="L96" s="12">
        <v>23292</v>
      </c>
      <c r="M96" s="13">
        <v>4682</v>
      </c>
      <c r="N96" s="13">
        <v>4682</v>
      </c>
      <c r="O96" s="13">
        <v>5064</v>
      </c>
      <c r="P96" s="13">
        <v>4682</v>
      </c>
      <c r="Q96" s="13">
        <v>4193</v>
      </c>
      <c r="R96" s="13">
        <v>4788</v>
      </c>
      <c r="X96" s="28"/>
      <c r="Y96" s="17"/>
    </row>
    <row r="97" spans="1:41">
      <c r="A97" s="39"/>
      <c r="B97" s="28"/>
      <c r="C97" s="17" t="s">
        <v>31</v>
      </c>
      <c r="D97" s="10" t="s">
        <v>13</v>
      </c>
      <c r="E97" s="10">
        <v>303.06630999999999</v>
      </c>
      <c r="F97" s="10" t="s">
        <v>32</v>
      </c>
      <c r="G97" s="12">
        <v>307520</v>
      </c>
      <c r="H97" s="12">
        <v>307520</v>
      </c>
      <c r="I97" s="12">
        <v>307520</v>
      </c>
      <c r="J97" s="12">
        <v>309861</v>
      </c>
      <c r="K97" s="12">
        <v>291998</v>
      </c>
      <c r="L97" s="12">
        <v>320700</v>
      </c>
      <c r="M97" s="13">
        <v>205985</v>
      </c>
      <c r="N97" s="13">
        <v>963070</v>
      </c>
      <c r="O97" s="13">
        <v>1234541</v>
      </c>
      <c r="P97" s="13">
        <v>460739</v>
      </c>
      <c r="Q97" s="13">
        <v>465517</v>
      </c>
      <c r="R97" s="13">
        <v>425993</v>
      </c>
      <c r="X97" s="28"/>
      <c r="Y97" s="17"/>
    </row>
    <row r="98" spans="1:41">
      <c r="A98" s="39"/>
      <c r="B98" s="28"/>
      <c r="C98" s="17" t="s">
        <v>35</v>
      </c>
      <c r="D98" s="10" t="s">
        <v>13</v>
      </c>
      <c r="E98" s="10">
        <v>375.07220000000001</v>
      </c>
      <c r="F98" s="10" t="s">
        <v>36</v>
      </c>
      <c r="G98" s="12">
        <v>0</v>
      </c>
      <c r="H98" s="12">
        <v>58681</v>
      </c>
      <c r="I98" s="12">
        <v>58493</v>
      </c>
      <c r="J98" s="12">
        <v>24666</v>
      </c>
      <c r="K98" s="12">
        <v>69068</v>
      </c>
      <c r="L98" s="12">
        <v>0</v>
      </c>
      <c r="M98" s="13">
        <v>151842</v>
      </c>
      <c r="N98" s="13">
        <v>110505</v>
      </c>
      <c r="O98" s="13">
        <v>28472</v>
      </c>
      <c r="P98" s="13">
        <v>53642</v>
      </c>
      <c r="Q98" s="13">
        <v>50267</v>
      </c>
      <c r="R98" s="13">
        <v>9170</v>
      </c>
      <c r="X98" s="28"/>
      <c r="Y98" s="17"/>
    </row>
    <row r="99" spans="1:41">
      <c r="A99" s="39"/>
      <c r="B99" s="28"/>
      <c r="C99" s="17" t="s">
        <v>37</v>
      </c>
      <c r="D99" s="10" t="s">
        <v>391</v>
      </c>
      <c r="E99" s="10">
        <v>330.03809000000001</v>
      </c>
      <c r="F99" s="10" t="s">
        <v>38</v>
      </c>
      <c r="G99" s="12">
        <v>126679</v>
      </c>
      <c r="H99" s="12">
        <v>43115</v>
      </c>
      <c r="I99" s="12">
        <v>72861</v>
      </c>
      <c r="J99" s="12">
        <v>3248</v>
      </c>
      <c r="K99" s="12">
        <v>96440</v>
      </c>
      <c r="L99" s="12">
        <v>46641</v>
      </c>
      <c r="M99" s="13">
        <v>31158</v>
      </c>
      <c r="N99" s="13">
        <v>501809</v>
      </c>
      <c r="O99" s="13">
        <v>251114</v>
      </c>
      <c r="P99" s="13">
        <v>272630</v>
      </c>
      <c r="Q99" s="13">
        <v>179841</v>
      </c>
      <c r="R99" s="13">
        <v>399230</v>
      </c>
      <c r="X99" s="28"/>
      <c r="Y99" s="17"/>
    </row>
    <row r="100" spans="1:41">
      <c r="A100" s="39"/>
      <c r="B100" s="28"/>
      <c r="C100" s="17" t="s">
        <v>33</v>
      </c>
      <c r="D100" s="10" t="s">
        <v>167</v>
      </c>
      <c r="E100" s="10">
        <v>425.1207</v>
      </c>
      <c r="F100" s="10" t="s">
        <v>34</v>
      </c>
      <c r="G100" s="12">
        <v>6802</v>
      </c>
      <c r="H100" s="12">
        <v>2759</v>
      </c>
      <c r="I100" s="12">
        <v>3949</v>
      </c>
      <c r="J100" s="12">
        <v>2285</v>
      </c>
      <c r="K100" s="12">
        <v>3949</v>
      </c>
      <c r="L100" s="12">
        <v>3949</v>
      </c>
      <c r="M100" s="13">
        <v>3413</v>
      </c>
      <c r="N100" s="13">
        <v>6344</v>
      </c>
      <c r="O100" s="13">
        <v>3171</v>
      </c>
      <c r="P100" s="13">
        <v>2465</v>
      </c>
      <c r="Q100" s="13">
        <v>2415</v>
      </c>
      <c r="R100" s="13">
        <v>2669</v>
      </c>
      <c r="X100" s="28"/>
      <c r="Y100" s="17"/>
    </row>
    <row r="101" spans="1:41">
      <c r="A101" s="39"/>
      <c r="B101" s="28"/>
      <c r="C101" s="17" t="s">
        <v>57</v>
      </c>
      <c r="D101" s="10" t="s">
        <v>13</v>
      </c>
      <c r="E101" s="10">
        <v>389.08780000000002</v>
      </c>
      <c r="F101" s="10" t="s">
        <v>58</v>
      </c>
      <c r="G101" s="12">
        <v>22079428</v>
      </c>
      <c r="H101" s="12">
        <v>2026599</v>
      </c>
      <c r="I101" s="12">
        <v>5194675</v>
      </c>
      <c r="J101" s="12">
        <v>6986082</v>
      </c>
      <c r="K101" s="12">
        <v>20294443</v>
      </c>
      <c r="L101" s="12">
        <v>11316245</v>
      </c>
      <c r="M101" s="13">
        <v>483417</v>
      </c>
      <c r="N101" s="13">
        <v>1839771</v>
      </c>
      <c r="O101" s="13">
        <v>162130</v>
      </c>
      <c r="P101" s="13">
        <v>4877439</v>
      </c>
      <c r="Q101" s="13">
        <v>1840689</v>
      </c>
      <c r="R101" s="13">
        <v>1840689</v>
      </c>
      <c r="X101" s="28"/>
      <c r="Y101" s="17"/>
    </row>
    <row r="102" spans="1:41">
      <c r="A102" s="39"/>
      <c r="B102" s="28"/>
      <c r="C102" s="17" t="s">
        <v>171</v>
      </c>
      <c r="D102" s="10" t="s">
        <v>13</v>
      </c>
      <c r="E102" s="10">
        <v>445.07760999999999</v>
      </c>
      <c r="F102" s="10" t="s">
        <v>172</v>
      </c>
      <c r="G102" s="12">
        <v>12701</v>
      </c>
      <c r="H102" s="12">
        <v>20924</v>
      </c>
      <c r="I102" s="12">
        <v>102882</v>
      </c>
      <c r="J102" s="12">
        <v>238102</v>
      </c>
      <c r="K102" s="12">
        <v>137668</v>
      </c>
      <c r="L102" s="12">
        <v>105016</v>
      </c>
      <c r="M102" s="13">
        <v>83518</v>
      </c>
      <c r="N102" s="13">
        <v>472656</v>
      </c>
      <c r="O102" s="13">
        <v>267673</v>
      </c>
      <c r="P102" s="13">
        <v>299499</v>
      </c>
      <c r="Q102" s="13">
        <v>36872</v>
      </c>
      <c r="R102" s="13">
        <v>116478</v>
      </c>
      <c r="X102" s="28"/>
      <c r="Y102" s="17"/>
    </row>
    <row r="103" spans="1:41">
      <c r="A103" s="39"/>
      <c r="B103" s="28"/>
      <c r="C103" s="17" t="s">
        <v>214</v>
      </c>
      <c r="D103" s="10" t="s">
        <v>13</v>
      </c>
      <c r="E103" s="10">
        <v>565.11401000000001</v>
      </c>
      <c r="F103" s="10" t="s">
        <v>215</v>
      </c>
      <c r="G103" s="12">
        <v>26663</v>
      </c>
      <c r="H103" s="12">
        <v>46307</v>
      </c>
      <c r="I103" s="12">
        <v>109347</v>
      </c>
      <c r="J103" s="12">
        <v>46307</v>
      </c>
      <c r="K103" s="12">
        <v>31835</v>
      </c>
      <c r="L103" s="12">
        <v>17381</v>
      </c>
      <c r="M103" s="13">
        <v>16633</v>
      </c>
      <c r="N103" s="13">
        <v>37843</v>
      </c>
      <c r="O103" s="13">
        <v>38578</v>
      </c>
      <c r="P103" s="13">
        <v>83876</v>
      </c>
      <c r="Q103" s="13">
        <v>83876</v>
      </c>
      <c r="R103" s="13">
        <v>242449</v>
      </c>
      <c r="X103" s="28"/>
      <c r="Y103" s="17"/>
    </row>
    <row r="104" spans="1:41">
      <c r="A104" s="39"/>
      <c r="B104" s="28"/>
      <c r="C104" s="17" t="s">
        <v>218</v>
      </c>
      <c r="D104" s="10" t="s">
        <v>183</v>
      </c>
      <c r="E104" s="10">
        <v>895.19390999999996</v>
      </c>
      <c r="F104" s="10" t="s">
        <v>219</v>
      </c>
      <c r="G104" s="12">
        <v>129599</v>
      </c>
      <c r="H104" s="12">
        <v>129599</v>
      </c>
      <c r="I104" s="12">
        <v>170932</v>
      </c>
      <c r="J104" s="12">
        <v>237891</v>
      </c>
      <c r="K104" s="12">
        <v>29536</v>
      </c>
      <c r="L104" s="12">
        <v>80035</v>
      </c>
      <c r="M104" s="13">
        <v>594180</v>
      </c>
      <c r="N104" s="13">
        <v>635350</v>
      </c>
      <c r="O104" s="13">
        <v>467424</v>
      </c>
      <c r="P104" s="13">
        <v>484353</v>
      </c>
      <c r="Q104" s="13">
        <v>714074</v>
      </c>
      <c r="R104" s="13">
        <v>619834</v>
      </c>
      <c r="X104" s="28"/>
      <c r="Y104" s="17"/>
    </row>
    <row r="105" spans="1:41">
      <c r="A105" s="39"/>
      <c r="B105" s="28"/>
      <c r="C105" s="17" t="s">
        <v>243</v>
      </c>
      <c r="D105" s="10" t="s">
        <v>391</v>
      </c>
      <c r="E105" s="10">
        <v>282.05340999999999</v>
      </c>
      <c r="F105" s="10" t="s">
        <v>244</v>
      </c>
      <c r="G105" s="12">
        <v>15380</v>
      </c>
      <c r="H105" s="12">
        <v>17024</v>
      </c>
      <c r="I105" s="12">
        <v>34624</v>
      </c>
      <c r="J105" s="12">
        <v>45144</v>
      </c>
      <c r="K105" s="12">
        <v>24993</v>
      </c>
      <c r="L105" s="12">
        <v>12791</v>
      </c>
      <c r="M105" s="13">
        <v>46421</v>
      </c>
      <c r="N105" s="13">
        <v>45408</v>
      </c>
      <c r="O105" s="13">
        <v>71454</v>
      </c>
      <c r="P105" s="13">
        <v>83819</v>
      </c>
      <c r="Q105" s="13">
        <v>22794</v>
      </c>
      <c r="R105" s="13">
        <v>233016</v>
      </c>
      <c r="X105" s="28"/>
      <c r="Y105" s="17"/>
    </row>
    <row r="106" spans="1:41" ht="14.4">
      <c r="A106" s="39"/>
      <c r="B106" s="28"/>
      <c r="C106" s="17" t="s">
        <v>277</v>
      </c>
      <c r="D106" s="10" t="s">
        <v>13</v>
      </c>
      <c r="E106" s="10">
        <v>593.15117999999995</v>
      </c>
      <c r="F106" s="10" t="s">
        <v>225</v>
      </c>
      <c r="G106" s="12">
        <v>8793</v>
      </c>
      <c r="H106" s="12">
        <v>31234</v>
      </c>
      <c r="I106" s="12">
        <v>41446</v>
      </c>
      <c r="J106" s="12">
        <v>39000</v>
      </c>
      <c r="K106" s="12">
        <v>47380</v>
      </c>
      <c r="L106" s="12">
        <v>19553</v>
      </c>
      <c r="M106" s="13">
        <v>90148</v>
      </c>
      <c r="N106" s="13">
        <v>0</v>
      </c>
      <c r="O106" s="13">
        <v>0</v>
      </c>
      <c r="P106" s="13">
        <v>44957</v>
      </c>
      <c r="Q106" s="13">
        <v>22248</v>
      </c>
      <c r="R106" s="13">
        <v>0</v>
      </c>
      <c r="S106" s="40"/>
      <c r="X106" s="28"/>
      <c r="Y106" s="17"/>
    </row>
    <row r="107" spans="1:41" ht="14.4">
      <c r="A107" s="39"/>
      <c r="B107" s="28"/>
      <c r="C107" s="17" t="s">
        <v>285</v>
      </c>
      <c r="D107" s="10" t="s">
        <v>394</v>
      </c>
      <c r="E107" s="10">
        <v>327.04989999999998</v>
      </c>
      <c r="F107" s="10" t="s">
        <v>287</v>
      </c>
      <c r="G107" s="12">
        <v>126478</v>
      </c>
      <c r="H107" s="12">
        <v>230068</v>
      </c>
      <c r="I107" s="12">
        <v>739</v>
      </c>
      <c r="J107" s="12">
        <v>199294</v>
      </c>
      <c r="K107" s="12">
        <v>97241</v>
      </c>
      <c r="L107" s="12">
        <v>32608</v>
      </c>
      <c r="M107" s="13">
        <v>165606</v>
      </c>
      <c r="N107" s="13">
        <v>165606</v>
      </c>
      <c r="O107" s="13">
        <v>15151</v>
      </c>
      <c r="P107" s="13">
        <v>165606</v>
      </c>
      <c r="Q107" s="13">
        <v>165606</v>
      </c>
      <c r="R107" s="13">
        <v>316060</v>
      </c>
      <c r="S107" s="40"/>
      <c r="X107" s="28"/>
      <c r="Y107" s="17"/>
    </row>
    <row r="108" spans="1:41">
      <c r="A108" s="39"/>
      <c r="B108" s="28"/>
      <c r="C108" s="17" t="s">
        <v>293</v>
      </c>
      <c r="D108" s="10" t="s">
        <v>386</v>
      </c>
      <c r="E108" s="10">
        <v>575.07506999999998</v>
      </c>
      <c r="F108" s="10" t="s">
        <v>294</v>
      </c>
      <c r="G108" s="12">
        <v>48151</v>
      </c>
      <c r="H108" s="12">
        <v>61474</v>
      </c>
      <c r="I108" s="12">
        <v>17429</v>
      </c>
      <c r="J108" s="12">
        <v>172175</v>
      </c>
      <c r="K108" s="12">
        <v>8050</v>
      </c>
      <c r="L108" s="12">
        <v>290149</v>
      </c>
      <c r="M108" s="13">
        <v>145134</v>
      </c>
      <c r="N108" s="13">
        <v>145134</v>
      </c>
      <c r="O108" s="13">
        <v>123505</v>
      </c>
      <c r="P108" s="13">
        <v>34773</v>
      </c>
      <c r="Q108" s="13">
        <v>48280</v>
      </c>
      <c r="R108" s="13">
        <v>373979</v>
      </c>
      <c r="X108" s="28"/>
      <c r="Y108" s="17"/>
    </row>
    <row r="109" spans="1:41">
      <c r="A109" s="39"/>
      <c r="B109" s="28"/>
      <c r="C109" s="17" t="s">
        <v>295</v>
      </c>
      <c r="D109" s="10" t="s">
        <v>13</v>
      </c>
      <c r="E109" s="10">
        <v>459.09329000000002</v>
      </c>
      <c r="F109" s="10" t="s">
        <v>296</v>
      </c>
      <c r="G109" s="12">
        <v>0</v>
      </c>
      <c r="H109" s="12">
        <v>337077</v>
      </c>
      <c r="I109" s="12">
        <v>0</v>
      </c>
      <c r="J109" s="12">
        <v>626688</v>
      </c>
      <c r="K109" s="12">
        <v>211393</v>
      </c>
      <c r="L109" s="12">
        <v>43592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X109" s="28"/>
      <c r="Y109" s="17"/>
    </row>
    <row r="110" spans="1:41">
      <c r="A110" s="39" t="s">
        <v>317</v>
      </c>
      <c r="B110" s="28" t="s">
        <v>305</v>
      </c>
      <c r="C110" s="17" t="s">
        <v>29</v>
      </c>
      <c r="D110" s="10" t="s">
        <v>167</v>
      </c>
      <c r="E110" s="10">
        <v>747.16840000000002</v>
      </c>
      <c r="F110" s="10" t="s">
        <v>30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3">
        <v>0</v>
      </c>
      <c r="N110" s="13">
        <v>5886</v>
      </c>
      <c r="O110" s="13">
        <v>0</v>
      </c>
      <c r="P110" s="13">
        <v>0</v>
      </c>
      <c r="Q110" s="13">
        <v>5974</v>
      </c>
      <c r="R110" s="13">
        <v>0</v>
      </c>
      <c r="S110" s="46" t="s">
        <v>373</v>
      </c>
      <c r="X110" s="28"/>
      <c r="Y110" s="17"/>
    </row>
    <row r="111" spans="1:41">
      <c r="A111" s="39"/>
      <c r="B111" s="28"/>
      <c r="C111" s="17" t="s">
        <v>134</v>
      </c>
      <c r="D111" s="10" t="s">
        <v>65</v>
      </c>
      <c r="E111" s="10">
        <v>609.14502000000005</v>
      </c>
      <c r="F111" s="10" t="s">
        <v>135</v>
      </c>
      <c r="G111" s="12">
        <v>136572</v>
      </c>
      <c r="H111" s="12">
        <v>191656</v>
      </c>
      <c r="I111" s="12">
        <v>39287</v>
      </c>
      <c r="J111" s="12">
        <v>98262</v>
      </c>
      <c r="K111" s="12">
        <v>116444</v>
      </c>
      <c r="L111" s="12">
        <v>116444</v>
      </c>
      <c r="M111" s="13">
        <v>26251</v>
      </c>
      <c r="N111" s="13">
        <v>152440</v>
      </c>
      <c r="O111" s="13">
        <v>121690</v>
      </c>
      <c r="P111" s="13">
        <v>174327</v>
      </c>
      <c r="Q111" s="13">
        <v>161356</v>
      </c>
      <c r="R111" s="13">
        <v>98521</v>
      </c>
      <c r="S111" s="46" t="s">
        <v>373</v>
      </c>
      <c r="X111" s="28"/>
      <c r="Y111" s="17"/>
    </row>
    <row r="112" spans="1:41" ht="14.4">
      <c r="A112" s="39"/>
      <c r="B112" s="28"/>
      <c r="C112" s="17" t="s">
        <v>144</v>
      </c>
      <c r="D112" s="10" t="s">
        <v>13</v>
      </c>
      <c r="E112" s="10">
        <v>549.08861999999999</v>
      </c>
      <c r="F112" s="10" t="s">
        <v>145</v>
      </c>
      <c r="G112" s="12">
        <v>0</v>
      </c>
      <c r="H112" s="12">
        <v>0</v>
      </c>
      <c r="I112" s="12">
        <v>51517</v>
      </c>
      <c r="J112" s="12">
        <v>0</v>
      </c>
      <c r="K112" s="12">
        <v>0</v>
      </c>
      <c r="L112" s="12">
        <v>49307</v>
      </c>
      <c r="M112" s="13">
        <v>322439</v>
      </c>
      <c r="N112" s="13">
        <v>28405</v>
      </c>
      <c r="O112" s="13">
        <v>585314</v>
      </c>
      <c r="P112" s="13">
        <v>342455</v>
      </c>
      <c r="Q112" s="13">
        <v>467465</v>
      </c>
      <c r="R112" s="13">
        <v>37828</v>
      </c>
      <c r="X112" s="28"/>
      <c r="Y112" s="17"/>
      <c r="AO112" s="40"/>
    </row>
    <row r="113" spans="1:41" ht="14.4">
      <c r="A113" s="39"/>
      <c r="B113" s="28"/>
      <c r="C113" s="17" t="s">
        <v>162</v>
      </c>
      <c r="D113" s="10" t="s">
        <v>386</v>
      </c>
      <c r="E113" s="10">
        <v>467.07501000000002</v>
      </c>
      <c r="F113" s="10" t="s">
        <v>163</v>
      </c>
      <c r="G113" s="12">
        <v>31147</v>
      </c>
      <c r="H113" s="12">
        <v>0</v>
      </c>
      <c r="I113" s="12">
        <v>379774</v>
      </c>
      <c r="J113" s="12">
        <v>143859</v>
      </c>
      <c r="K113" s="12">
        <v>87945</v>
      </c>
      <c r="L113" s="12">
        <v>32020</v>
      </c>
      <c r="M113" s="13">
        <v>58262</v>
      </c>
      <c r="N113" s="13">
        <v>94532</v>
      </c>
      <c r="O113" s="13">
        <v>29457</v>
      </c>
      <c r="P113" s="13">
        <v>368839</v>
      </c>
      <c r="Q113" s="13">
        <v>111935</v>
      </c>
      <c r="R113" s="13">
        <v>830526</v>
      </c>
      <c r="X113" s="28"/>
      <c r="Y113" s="17"/>
      <c r="AO113" s="40"/>
    </row>
    <row r="114" spans="1:41">
      <c r="A114" s="39"/>
      <c r="B114" s="28"/>
      <c r="C114" s="17" t="s">
        <v>220</v>
      </c>
      <c r="D114" s="10" t="s">
        <v>13</v>
      </c>
      <c r="E114" s="10">
        <v>463.08819999999997</v>
      </c>
      <c r="F114" s="10" t="s">
        <v>221</v>
      </c>
      <c r="G114" s="12">
        <v>5925</v>
      </c>
      <c r="H114" s="12">
        <v>15420</v>
      </c>
      <c r="I114" s="12">
        <v>36804</v>
      </c>
      <c r="J114" s="12">
        <v>156152</v>
      </c>
      <c r="K114" s="12">
        <v>153353</v>
      </c>
      <c r="L114" s="12">
        <v>83518</v>
      </c>
      <c r="M114" s="13">
        <v>1511</v>
      </c>
      <c r="N114" s="13">
        <v>5420485</v>
      </c>
      <c r="O114" s="13">
        <v>145303</v>
      </c>
      <c r="P114" s="13">
        <v>6530</v>
      </c>
      <c r="Q114" s="13">
        <v>80883</v>
      </c>
      <c r="R114" s="13">
        <v>4609830</v>
      </c>
      <c r="X114" s="28"/>
      <c r="Y114" s="17"/>
    </row>
    <row r="115" spans="1:41">
      <c r="A115" s="39"/>
      <c r="B115" s="28"/>
      <c r="C115" s="17" t="s">
        <v>222</v>
      </c>
      <c r="D115" s="10" t="s">
        <v>13</v>
      </c>
      <c r="E115" s="10">
        <v>417.08269999999999</v>
      </c>
      <c r="F115" s="10" t="s">
        <v>223</v>
      </c>
      <c r="G115" s="12">
        <v>63354</v>
      </c>
      <c r="H115" s="12">
        <v>291887</v>
      </c>
      <c r="I115" s="12">
        <v>463193</v>
      </c>
      <c r="J115" s="12">
        <v>28610</v>
      </c>
      <c r="K115" s="12">
        <v>162388</v>
      </c>
      <c r="L115" s="12">
        <v>164080</v>
      </c>
      <c r="M115" s="13">
        <v>473554</v>
      </c>
      <c r="N115" s="13">
        <v>424180</v>
      </c>
      <c r="O115" s="13">
        <v>459971</v>
      </c>
      <c r="P115" s="13">
        <v>487931</v>
      </c>
      <c r="Q115" s="13">
        <v>472075</v>
      </c>
      <c r="R115" s="13">
        <v>126728</v>
      </c>
      <c r="X115" s="28"/>
      <c r="Y115" s="17"/>
    </row>
    <row r="116" spans="1:41">
      <c r="A116" s="39"/>
      <c r="B116" s="28"/>
      <c r="C116" s="17" t="s">
        <v>224</v>
      </c>
      <c r="D116" s="10" t="s">
        <v>65</v>
      </c>
      <c r="E116" s="10">
        <v>595.16576999999995</v>
      </c>
      <c r="F116" s="10" t="s">
        <v>225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3">
        <v>101409</v>
      </c>
      <c r="N116" s="13">
        <v>127236</v>
      </c>
      <c r="O116" s="13">
        <v>121651</v>
      </c>
      <c r="P116" s="13">
        <v>153590</v>
      </c>
      <c r="Q116" s="13">
        <v>128679</v>
      </c>
      <c r="R116" s="13">
        <v>128360</v>
      </c>
      <c r="X116" s="28"/>
      <c r="Y116" s="17"/>
    </row>
    <row r="117" spans="1:41">
      <c r="A117" s="39"/>
      <c r="B117" s="28"/>
      <c r="C117" s="17" t="s">
        <v>226</v>
      </c>
      <c r="D117" s="10" t="s">
        <v>386</v>
      </c>
      <c r="E117" s="10">
        <v>615.11217999999997</v>
      </c>
      <c r="F117" s="10" t="s">
        <v>227</v>
      </c>
      <c r="G117" s="12">
        <v>0</v>
      </c>
      <c r="H117" s="12">
        <v>0</v>
      </c>
      <c r="I117" s="12">
        <v>408813</v>
      </c>
      <c r="J117" s="12">
        <v>886029</v>
      </c>
      <c r="K117" s="12">
        <v>468455</v>
      </c>
      <c r="L117" s="12">
        <v>35555</v>
      </c>
      <c r="M117" s="13">
        <v>41442</v>
      </c>
      <c r="N117" s="13">
        <v>709819</v>
      </c>
      <c r="O117" s="13">
        <v>215623</v>
      </c>
      <c r="P117" s="13">
        <v>63385</v>
      </c>
      <c r="Q117" s="13">
        <v>56575</v>
      </c>
      <c r="R117" s="13">
        <v>217369</v>
      </c>
      <c r="X117" s="28"/>
      <c r="Y117" s="17"/>
    </row>
    <row r="118" spans="1:41">
      <c r="A118" s="39"/>
      <c r="B118" s="28"/>
      <c r="C118" s="17" t="s">
        <v>228</v>
      </c>
      <c r="D118" s="10" t="s">
        <v>167</v>
      </c>
      <c r="E118" s="10">
        <v>795.19542999999999</v>
      </c>
      <c r="F118" s="10" t="s">
        <v>229</v>
      </c>
      <c r="G118" s="12">
        <v>0</v>
      </c>
      <c r="H118" s="12">
        <v>4768</v>
      </c>
      <c r="I118" s="12">
        <v>0</v>
      </c>
      <c r="J118" s="12">
        <v>5416</v>
      </c>
      <c r="K118" s="12">
        <v>0</v>
      </c>
      <c r="L118" s="12">
        <v>0</v>
      </c>
      <c r="M118" s="13">
        <v>28411</v>
      </c>
      <c r="N118" s="13">
        <v>46730</v>
      </c>
      <c r="O118" s="13">
        <v>35291</v>
      </c>
      <c r="P118" s="13">
        <v>39288</v>
      </c>
      <c r="Q118" s="13">
        <v>24878</v>
      </c>
      <c r="R118" s="13">
        <v>25379</v>
      </c>
      <c r="X118" s="28"/>
      <c r="Y118" s="17"/>
    </row>
    <row r="119" spans="1:41">
      <c r="A119" s="39"/>
      <c r="B119" s="28"/>
      <c r="C119" s="17" t="s">
        <v>241</v>
      </c>
      <c r="D119" s="10" t="s">
        <v>13</v>
      </c>
      <c r="E119" s="10">
        <v>477.0675</v>
      </c>
      <c r="F119" s="10" t="s">
        <v>242</v>
      </c>
      <c r="G119" s="12">
        <v>84245</v>
      </c>
      <c r="H119" s="12">
        <v>103447</v>
      </c>
      <c r="I119" s="12">
        <v>119276</v>
      </c>
      <c r="J119" s="12">
        <v>145432</v>
      </c>
      <c r="K119" s="12">
        <v>113675</v>
      </c>
      <c r="L119" s="12">
        <v>149583</v>
      </c>
      <c r="M119" s="13">
        <v>358470</v>
      </c>
      <c r="N119" s="13">
        <v>132162</v>
      </c>
      <c r="O119" s="13">
        <v>207456</v>
      </c>
      <c r="P119" s="13">
        <v>288373</v>
      </c>
      <c r="Q119" s="13">
        <v>229255</v>
      </c>
      <c r="R119" s="13">
        <v>259340</v>
      </c>
      <c r="X119" s="28"/>
      <c r="Y119" s="17"/>
    </row>
    <row r="120" spans="1:41">
      <c r="A120" s="39"/>
      <c r="B120" s="28"/>
      <c r="C120" s="17" t="s">
        <v>245</v>
      </c>
      <c r="D120" s="10" t="s">
        <v>65</v>
      </c>
      <c r="E120" s="10">
        <v>319.04480000000001</v>
      </c>
      <c r="F120" s="10" t="s">
        <v>246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3">
        <v>37309</v>
      </c>
      <c r="N120" s="13">
        <v>63548</v>
      </c>
      <c r="O120" s="13">
        <v>68703</v>
      </c>
      <c r="P120" s="13">
        <v>80585</v>
      </c>
      <c r="Q120" s="13">
        <v>52436</v>
      </c>
      <c r="R120" s="13">
        <v>109638</v>
      </c>
      <c r="X120" s="28"/>
      <c r="Y120" s="17"/>
    </row>
    <row r="121" spans="1:41">
      <c r="A121" s="39"/>
      <c r="B121" s="28"/>
      <c r="C121" s="17" t="s">
        <v>269</v>
      </c>
      <c r="D121" s="10" t="s">
        <v>183</v>
      </c>
      <c r="E121" s="10">
        <v>603.07799999999997</v>
      </c>
      <c r="F121" s="10" t="s">
        <v>270</v>
      </c>
      <c r="G121" s="12">
        <v>184160</v>
      </c>
      <c r="H121" s="12">
        <v>80966</v>
      </c>
      <c r="I121" s="12">
        <v>348222</v>
      </c>
      <c r="J121" s="12">
        <v>114674</v>
      </c>
      <c r="K121" s="12">
        <v>150363</v>
      </c>
      <c r="L121" s="12">
        <v>23791</v>
      </c>
      <c r="M121" s="13">
        <v>124149</v>
      </c>
      <c r="N121" s="13">
        <v>318295</v>
      </c>
      <c r="O121" s="13">
        <v>248886</v>
      </c>
      <c r="P121" s="13">
        <v>885706</v>
      </c>
      <c r="Q121" s="13">
        <v>111134</v>
      </c>
      <c r="R121" s="13">
        <v>221602</v>
      </c>
      <c r="X121" s="28"/>
      <c r="Y121" s="17"/>
    </row>
    <row r="122" spans="1:41">
      <c r="A122" s="39"/>
      <c r="B122" s="28"/>
      <c r="C122" s="17" t="s">
        <v>87</v>
      </c>
      <c r="D122" s="10" t="s">
        <v>167</v>
      </c>
      <c r="E122" s="10">
        <v>395.11011000000002</v>
      </c>
      <c r="F122" s="10" t="s">
        <v>88</v>
      </c>
      <c r="G122" s="12">
        <v>11455</v>
      </c>
      <c r="H122" s="12">
        <v>6469</v>
      </c>
      <c r="I122" s="12">
        <v>8925</v>
      </c>
      <c r="J122" s="12">
        <v>11077</v>
      </c>
      <c r="K122" s="12">
        <v>10856</v>
      </c>
      <c r="L122" s="12">
        <v>11586</v>
      </c>
      <c r="M122" s="13">
        <v>7195</v>
      </c>
      <c r="N122" s="13">
        <v>7472</v>
      </c>
      <c r="O122" s="13">
        <v>8923</v>
      </c>
      <c r="P122" s="13">
        <v>9169</v>
      </c>
      <c r="Q122" s="13">
        <v>3217</v>
      </c>
      <c r="R122" s="13">
        <v>7195</v>
      </c>
      <c r="X122" s="28"/>
      <c r="Y122" s="17"/>
    </row>
    <row r="123" spans="1:41">
      <c r="A123" s="39"/>
      <c r="B123" s="28"/>
      <c r="C123" s="17" t="s">
        <v>271</v>
      </c>
      <c r="D123" s="10" t="s">
        <v>65</v>
      </c>
      <c r="E123" s="10">
        <v>449.10779000000002</v>
      </c>
      <c r="F123" s="10" t="s">
        <v>219</v>
      </c>
      <c r="G123" s="12">
        <v>44982</v>
      </c>
      <c r="H123" s="12">
        <v>79126</v>
      </c>
      <c r="I123" s="12">
        <v>83563</v>
      </c>
      <c r="J123" s="12">
        <v>73627</v>
      </c>
      <c r="K123" s="12">
        <v>57220</v>
      </c>
      <c r="L123" s="12">
        <v>50361</v>
      </c>
      <c r="M123" s="13">
        <v>6837</v>
      </c>
      <c r="N123" s="13">
        <v>55478</v>
      </c>
      <c r="O123" s="13">
        <v>18778</v>
      </c>
      <c r="P123" s="13">
        <v>15022</v>
      </c>
      <c r="Q123" s="13">
        <v>16670</v>
      </c>
      <c r="R123" s="13">
        <v>17572</v>
      </c>
      <c r="X123" s="28"/>
      <c r="Y123" s="17"/>
    </row>
    <row r="124" spans="1:41">
      <c r="A124" s="39"/>
      <c r="B124" s="28"/>
      <c r="C124" s="17" t="s">
        <v>276</v>
      </c>
      <c r="D124" s="10" t="s">
        <v>65</v>
      </c>
      <c r="E124" s="10">
        <v>611.16070999999999</v>
      </c>
      <c r="F124" s="10" t="s">
        <v>84</v>
      </c>
      <c r="G124" s="12">
        <v>33814</v>
      </c>
      <c r="H124" s="12">
        <v>33814</v>
      </c>
      <c r="I124" s="12">
        <v>58989</v>
      </c>
      <c r="J124" s="12">
        <v>8638</v>
      </c>
      <c r="K124" s="12">
        <v>33814</v>
      </c>
      <c r="L124" s="12">
        <v>33814</v>
      </c>
      <c r="M124" s="13">
        <v>5524</v>
      </c>
      <c r="N124" s="13">
        <v>9374</v>
      </c>
      <c r="O124" s="13">
        <v>5069</v>
      </c>
      <c r="P124" s="13">
        <v>3903</v>
      </c>
      <c r="Q124" s="13">
        <v>5524</v>
      </c>
      <c r="R124" s="13">
        <v>3751</v>
      </c>
      <c r="X124" s="28"/>
      <c r="Y124" s="17"/>
    </row>
    <row r="125" spans="1:41">
      <c r="A125" s="39" t="s">
        <v>317</v>
      </c>
      <c r="B125" s="28" t="s">
        <v>306</v>
      </c>
      <c r="C125" s="17" t="s">
        <v>166</v>
      </c>
      <c r="D125" s="10" t="s">
        <v>286</v>
      </c>
      <c r="E125" s="10">
        <v>433.11291999999997</v>
      </c>
      <c r="F125" s="10" t="s">
        <v>168</v>
      </c>
      <c r="G125" s="12">
        <v>89322</v>
      </c>
      <c r="H125" s="12">
        <v>135671</v>
      </c>
      <c r="I125" s="12">
        <v>152460</v>
      </c>
      <c r="J125" s="12">
        <v>151202</v>
      </c>
      <c r="K125" s="12">
        <v>4201</v>
      </c>
      <c r="L125" s="12">
        <v>87037</v>
      </c>
      <c r="M125" s="13">
        <v>2964312</v>
      </c>
      <c r="N125" s="13">
        <v>3513104</v>
      </c>
      <c r="O125" s="13">
        <v>4016465</v>
      </c>
      <c r="P125" s="13">
        <v>4990043</v>
      </c>
      <c r="Q125" s="13">
        <v>4833531</v>
      </c>
      <c r="R125" s="13">
        <v>5569890</v>
      </c>
      <c r="X125" s="28"/>
      <c r="Y125" s="17"/>
    </row>
    <row r="126" spans="1:41">
      <c r="A126" s="39"/>
      <c r="B126" s="28"/>
      <c r="C126" s="17" t="s">
        <v>235</v>
      </c>
      <c r="D126" s="10" t="s">
        <v>65</v>
      </c>
      <c r="E126" s="10">
        <v>417.11801000000003</v>
      </c>
      <c r="F126" s="10" t="s">
        <v>236</v>
      </c>
      <c r="G126" s="12">
        <v>13578</v>
      </c>
      <c r="H126" s="12">
        <v>22654</v>
      </c>
      <c r="I126" s="12">
        <v>0</v>
      </c>
      <c r="J126" s="12">
        <v>23858</v>
      </c>
      <c r="K126" s="12">
        <v>0</v>
      </c>
      <c r="L126" s="12">
        <v>0</v>
      </c>
      <c r="M126" s="13">
        <v>127295</v>
      </c>
      <c r="N126" s="13">
        <v>207265</v>
      </c>
      <c r="O126" s="13">
        <v>287984</v>
      </c>
      <c r="P126" s="13">
        <v>333740</v>
      </c>
      <c r="Q126" s="13">
        <v>276161</v>
      </c>
      <c r="R126" s="13">
        <v>233559</v>
      </c>
      <c r="X126" s="28"/>
      <c r="Y126" s="17"/>
    </row>
    <row r="127" spans="1:41">
      <c r="A127" s="39" t="s">
        <v>317</v>
      </c>
      <c r="B127" s="28" t="s">
        <v>307</v>
      </c>
      <c r="C127" s="17" t="s">
        <v>103</v>
      </c>
      <c r="D127" s="10" t="s">
        <v>395</v>
      </c>
      <c r="E127" s="10">
        <v>271.06119000000001</v>
      </c>
      <c r="F127" s="10" t="s">
        <v>104</v>
      </c>
      <c r="G127" s="12">
        <v>47450</v>
      </c>
      <c r="H127" s="12">
        <v>47450</v>
      </c>
      <c r="I127" s="12">
        <v>77532</v>
      </c>
      <c r="J127" s="12">
        <v>9952</v>
      </c>
      <c r="K127" s="12">
        <v>47450</v>
      </c>
      <c r="L127" s="12">
        <v>54867</v>
      </c>
      <c r="M127" s="13">
        <v>54250</v>
      </c>
      <c r="N127" s="13">
        <v>45752</v>
      </c>
      <c r="O127" s="13">
        <v>11076</v>
      </c>
      <c r="P127" s="13">
        <v>9820</v>
      </c>
      <c r="Q127" s="13">
        <v>18268</v>
      </c>
      <c r="R127" s="13">
        <v>227293</v>
      </c>
      <c r="X127" s="28"/>
      <c r="Y127" s="17"/>
    </row>
    <row r="128" spans="1:41">
      <c r="A128" s="17"/>
      <c r="B128" s="17"/>
      <c r="C128" s="17" t="s">
        <v>89</v>
      </c>
      <c r="D128" s="10" t="s">
        <v>90</v>
      </c>
      <c r="E128" s="10">
        <v>273.07571000000002</v>
      </c>
      <c r="F128" s="10" t="s">
        <v>91</v>
      </c>
      <c r="G128" s="12">
        <v>0</v>
      </c>
      <c r="H128" s="12">
        <v>33349</v>
      </c>
      <c r="I128" s="12">
        <v>35126</v>
      </c>
      <c r="J128" s="12">
        <v>39230</v>
      </c>
      <c r="K128" s="12">
        <v>0</v>
      </c>
      <c r="L128" s="12">
        <v>37471</v>
      </c>
      <c r="M128" s="13">
        <v>160777</v>
      </c>
      <c r="N128" s="13">
        <v>182352</v>
      </c>
      <c r="O128" s="13">
        <v>245553</v>
      </c>
      <c r="P128" s="13">
        <v>187023</v>
      </c>
      <c r="Q128" s="13">
        <v>213391</v>
      </c>
      <c r="R128" s="13">
        <v>201808</v>
      </c>
      <c r="X128" s="28"/>
      <c r="Y128" s="17"/>
    </row>
    <row r="129" spans="1:25">
      <c r="A129" s="39"/>
      <c r="B129" s="28"/>
      <c r="C129" s="17" t="s">
        <v>92</v>
      </c>
      <c r="D129" s="10" t="s">
        <v>13</v>
      </c>
      <c r="E129" s="10">
        <v>305.06671</v>
      </c>
      <c r="F129" s="10" t="s">
        <v>93</v>
      </c>
      <c r="G129" s="12">
        <v>34196</v>
      </c>
      <c r="H129" s="12">
        <v>83690</v>
      </c>
      <c r="I129" s="12">
        <v>118018</v>
      </c>
      <c r="J129" s="12">
        <v>95361</v>
      </c>
      <c r="K129" s="12">
        <v>147895</v>
      </c>
      <c r="L129" s="12">
        <v>408209</v>
      </c>
      <c r="M129" s="13">
        <v>248008</v>
      </c>
      <c r="N129" s="13">
        <v>145249</v>
      </c>
      <c r="O129" s="13">
        <v>83928</v>
      </c>
      <c r="P129" s="13">
        <v>38479</v>
      </c>
      <c r="Q129" s="13">
        <v>134357</v>
      </c>
      <c r="R129" s="13">
        <v>176975</v>
      </c>
      <c r="X129" s="28"/>
      <c r="Y129" s="17"/>
    </row>
    <row r="130" spans="1:25">
      <c r="A130" s="39"/>
      <c r="B130" s="28"/>
      <c r="C130" s="17" t="s">
        <v>94</v>
      </c>
      <c r="D130" s="10" t="s">
        <v>95</v>
      </c>
      <c r="E130" s="10">
        <v>571.07050000000004</v>
      </c>
      <c r="F130" s="10" t="s">
        <v>96</v>
      </c>
      <c r="G130" s="12">
        <v>16214</v>
      </c>
      <c r="H130" s="12">
        <v>114470</v>
      </c>
      <c r="I130" s="12">
        <v>59736</v>
      </c>
      <c r="J130" s="12">
        <v>32665</v>
      </c>
      <c r="K130" s="12">
        <v>55771</v>
      </c>
      <c r="L130" s="12">
        <v>55771</v>
      </c>
      <c r="M130" s="13">
        <v>209682</v>
      </c>
      <c r="N130" s="13">
        <v>14471781</v>
      </c>
      <c r="O130" s="13">
        <v>25529</v>
      </c>
      <c r="P130" s="13">
        <v>2986972</v>
      </c>
      <c r="Q130" s="13">
        <v>220104</v>
      </c>
      <c r="R130" s="13">
        <v>7765</v>
      </c>
      <c r="W130" s="17"/>
      <c r="X130" s="17"/>
      <c r="Y130" s="17"/>
    </row>
    <row r="131" spans="1:25">
      <c r="A131" s="39"/>
      <c r="B131" s="28"/>
      <c r="C131" s="17" t="s">
        <v>178</v>
      </c>
      <c r="D131" s="10" t="s">
        <v>65</v>
      </c>
      <c r="E131" s="10">
        <v>423.12860000000001</v>
      </c>
      <c r="F131" s="10" t="s">
        <v>179</v>
      </c>
      <c r="G131" s="12">
        <v>14682</v>
      </c>
      <c r="H131" s="12">
        <v>13390</v>
      </c>
      <c r="I131" s="12">
        <v>18428</v>
      </c>
      <c r="J131" s="12">
        <v>21540</v>
      </c>
      <c r="K131" s="12">
        <v>9610</v>
      </c>
      <c r="L131" s="12">
        <v>16983</v>
      </c>
      <c r="M131" s="13">
        <v>33859</v>
      </c>
      <c r="N131" s="13">
        <v>40775</v>
      </c>
      <c r="O131" s="13">
        <v>39945</v>
      </c>
      <c r="P131" s="13">
        <v>35874</v>
      </c>
      <c r="Q131" s="13">
        <v>32300</v>
      </c>
      <c r="R131" s="13">
        <v>32490</v>
      </c>
      <c r="X131" s="28"/>
      <c r="Y131" s="17"/>
    </row>
    <row r="132" spans="1:25">
      <c r="A132" s="39" t="s">
        <v>317</v>
      </c>
      <c r="B132" s="28" t="s">
        <v>308</v>
      </c>
      <c r="C132" s="17" t="s">
        <v>261</v>
      </c>
      <c r="D132" s="10" t="s">
        <v>13</v>
      </c>
      <c r="E132" s="10">
        <v>575.11950999999999</v>
      </c>
      <c r="F132" s="10" t="s">
        <v>262</v>
      </c>
      <c r="G132" s="12">
        <v>13593</v>
      </c>
      <c r="H132" s="12">
        <v>95378</v>
      </c>
      <c r="I132" s="12">
        <v>72012</v>
      </c>
      <c r="J132" s="12">
        <v>76555</v>
      </c>
      <c r="K132" s="12">
        <v>48938</v>
      </c>
      <c r="L132" s="12">
        <v>125597</v>
      </c>
      <c r="M132" s="13">
        <v>8482</v>
      </c>
      <c r="N132" s="13">
        <v>360870</v>
      </c>
      <c r="O132" s="13">
        <v>346912</v>
      </c>
      <c r="P132" s="13">
        <v>385199</v>
      </c>
      <c r="Q132" s="13">
        <v>275406</v>
      </c>
      <c r="R132" s="13">
        <v>555682</v>
      </c>
      <c r="X132" s="28"/>
      <c r="Y132" s="17"/>
    </row>
    <row r="133" spans="1:25">
      <c r="A133" s="39"/>
      <c r="B133" s="28"/>
      <c r="C133" s="17" t="s">
        <v>263</v>
      </c>
      <c r="D133" s="10" t="s">
        <v>13</v>
      </c>
      <c r="E133" s="10">
        <v>577.13507000000004</v>
      </c>
      <c r="F133" s="10" t="s">
        <v>264</v>
      </c>
      <c r="G133" s="12">
        <v>39827</v>
      </c>
      <c r="H133" s="12">
        <v>26271</v>
      </c>
      <c r="I133" s="12">
        <v>21126</v>
      </c>
      <c r="J133" s="12">
        <v>89173</v>
      </c>
      <c r="K133" s="12">
        <v>55996</v>
      </c>
      <c r="L133" s="12">
        <v>302643</v>
      </c>
      <c r="M133" s="13">
        <v>67661</v>
      </c>
      <c r="N133" s="13">
        <v>41515</v>
      </c>
      <c r="O133" s="13">
        <v>549856</v>
      </c>
      <c r="P133" s="13">
        <v>50584</v>
      </c>
      <c r="Q133" s="13">
        <v>816470</v>
      </c>
      <c r="R133" s="13">
        <v>502675</v>
      </c>
      <c r="X133" s="28"/>
      <c r="Y133" s="17"/>
    </row>
    <row r="134" spans="1:25">
      <c r="A134" s="39"/>
      <c r="B134" s="28"/>
      <c r="C134" s="17" t="s">
        <v>265</v>
      </c>
      <c r="D134" s="10" t="s">
        <v>13</v>
      </c>
      <c r="E134" s="10">
        <v>865.19848999999999</v>
      </c>
      <c r="F134" s="10" t="s">
        <v>266</v>
      </c>
      <c r="G134" s="12">
        <v>203660</v>
      </c>
      <c r="H134" s="12">
        <v>135353</v>
      </c>
      <c r="I134" s="12">
        <v>446526</v>
      </c>
      <c r="J134" s="12">
        <v>300196</v>
      </c>
      <c r="K134" s="12">
        <v>24577</v>
      </c>
      <c r="L134" s="12">
        <v>284446</v>
      </c>
      <c r="M134" s="13">
        <v>287347</v>
      </c>
      <c r="N134" s="13">
        <v>139683</v>
      </c>
      <c r="O134" s="13">
        <v>307731</v>
      </c>
      <c r="P134" s="13">
        <v>508355</v>
      </c>
      <c r="Q134" s="13">
        <v>589702</v>
      </c>
      <c r="R134" s="13">
        <v>384985</v>
      </c>
      <c r="X134" s="28"/>
      <c r="Y134" s="17"/>
    </row>
    <row r="135" spans="1:25">
      <c r="A135" s="39" t="s">
        <v>317</v>
      </c>
      <c r="B135" s="28" t="s">
        <v>310</v>
      </c>
      <c r="C135" s="39" t="s">
        <v>193</v>
      </c>
      <c r="D135" s="10" t="s">
        <v>13</v>
      </c>
      <c r="E135" s="10">
        <v>337.10809</v>
      </c>
      <c r="F135" s="10" t="s">
        <v>194</v>
      </c>
      <c r="G135" s="12">
        <v>61020</v>
      </c>
      <c r="H135" s="12">
        <v>71455</v>
      </c>
      <c r="I135" s="12">
        <v>28763</v>
      </c>
      <c r="J135" s="12">
        <v>69240</v>
      </c>
      <c r="K135" s="12">
        <v>97193</v>
      </c>
      <c r="L135" s="12">
        <v>75968</v>
      </c>
      <c r="M135" s="13">
        <v>95829</v>
      </c>
      <c r="N135" s="13">
        <v>33531</v>
      </c>
      <c r="O135" s="13">
        <v>20544</v>
      </c>
      <c r="P135" s="13">
        <v>75310</v>
      </c>
      <c r="Q135" s="13">
        <v>44847</v>
      </c>
      <c r="R135" s="13">
        <v>54012</v>
      </c>
      <c r="X135" s="28"/>
      <c r="Y135" s="17"/>
    </row>
    <row r="136" spans="1:25">
      <c r="A136" s="39" t="s">
        <v>347</v>
      </c>
      <c r="B136" s="28" t="s">
        <v>309</v>
      </c>
      <c r="C136" s="17" t="s">
        <v>4</v>
      </c>
      <c r="D136" s="10" t="s">
        <v>396</v>
      </c>
      <c r="E136" s="10">
        <v>393.04629999999997</v>
      </c>
      <c r="F136" s="10" t="s">
        <v>5</v>
      </c>
      <c r="G136" s="12">
        <v>326152</v>
      </c>
      <c r="H136" s="12">
        <v>6553</v>
      </c>
      <c r="I136" s="12">
        <v>447864</v>
      </c>
      <c r="J136" s="12">
        <v>51608</v>
      </c>
      <c r="K136" s="12">
        <v>144859</v>
      </c>
      <c r="L136" s="12">
        <v>199172</v>
      </c>
      <c r="M136" s="13">
        <v>110622</v>
      </c>
      <c r="N136" s="13">
        <v>496427</v>
      </c>
      <c r="O136" s="13">
        <v>424833</v>
      </c>
      <c r="P136" s="13">
        <v>521380</v>
      </c>
      <c r="Q136" s="13">
        <v>303517</v>
      </c>
      <c r="R136" s="13">
        <v>250726</v>
      </c>
      <c r="X136" s="28"/>
      <c r="Y136" s="17"/>
    </row>
    <row r="137" spans="1:25">
      <c r="A137" s="39"/>
      <c r="B137" s="28"/>
      <c r="C137" s="17" t="s">
        <v>2</v>
      </c>
      <c r="D137" s="10" t="s">
        <v>396</v>
      </c>
      <c r="E137" s="10">
        <v>469.05178999999998</v>
      </c>
      <c r="F137" s="10" t="s">
        <v>3</v>
      </c>
      <c r="G137" s="12">
        <v>6546</v>
      </c>
      <c r="H137" s="12">
        <v>0</v>
      </c>
      <c r="I137" s="12">
        <v>70079</v>
      </c>
      <c r="J137" s="12">
        <v>21483</v>
      </c>
      <c r="K137" s="12">
        <v>0</v>
      </c>
      <c r="L137" s="12">
        <v>133856</v>
      </c>
      <c r="M137" s="13">
        <v>153246</v>
      </c>
      <c r="N137" s="13">
        <v>35993</v>
      </c>
      <c r="O137" s="13">
        <v>32287</v>
      </c>
      <c r="P137" s="13">
        <v>78487</v>
      </c>
      <c r="Q137" s="13">
        <v>30538</v>
      </c>
      <c r="R137" s="13">
        <v>170752</v>
      </c>
      <c r="X137" s="28"/>
    </row>
    <row r="138" spans="1:25">
      <c r="A138" s="39"/>
      <c r="B138" s="28"/>
      <c r="C138" s="17" t="s">
        <v>8</v>
      </c>
      <c r="D138" s="10" t="s">
        <v>13</v>
      </c>
      <c r="E138" s="10">
        <v>635.08898999999997</v>
      </c>
      <c r="F138" s="10" t="s">
        <v>9</v>
      </c>
      <c r="G138" s="12">
        <v>107532</v>
      </c>
      <c r="H138" s="12">
        <v>14216</v>
      </c>
      <c r="I138" s="12">
        <v>174056</v>
      </c>
      <c r="J138" s="12">
        <v>59451</v>
      </c>
      <c r="K138" s="12">
        <v>102745</v>
      </c>
      <c r="L138" s="12">
        <v>158471</v>
      </c>
      <c r="M138" s="13">
        <v>137663</v>
      </c>
      <c r="N138" s="13">
        <v>279122</v>
      </c>
      <c r="O138" s="13">
        <v>167120</v>
      </c>
      <c r="P138" s="13">
        <v>119380</v>
      </c>
      <c r="Q138" s="13">
        <v>78238</v>
      </c>
      <c r="R138" s="13">
        <v>44457</v>
      </c>
      <c r="X138" s="28"/>
      <c r="Y138" s="17"/>
    </row>
    <row r="139" spans="1:25" ht="14.4">
      <c r="A139" s="39"/>
      <c r="B139" s="28"/>
      <c r="C139" s="17" t="s">
        <v>39</v>
      </c>
      <c r="D139" s="10" t="s">
        <v>13</v>
      </c>
      <c r="E139" s="10">
        <v>495.07799999999997</v>
      </c>
      <c r="F139" s="10" t="s">
        <v>40</v>
      </c>
      <c r="G139" s="12">
        <v>124600</v>
      </c>
      <c r="H139" s="12">
        <v>176489</v>
      </c>
      <c r="I139" s="12">
        <v>252294</v>
      </c>
      <c r="J139" s="12">
        <v>225443</v>
      </c>
      <c r="K139" s="12">
        <v>222177</v>
      </c>
      <c r="L139" s="12">
        <v>296503</v>
      </c>
      <c r="M139" s="13">
        <v>213399</v>
      </c>
      <c r="N139" s="13">
        <v>221074</v>
      </c>
      <c r="O139" s="13">
        <v>309392</v>
      </c>
      <c r="P139" s="13">
        <v>179547</v>
      </c>
      <c r="Q139" s="13">
        <v>31025</v>
      </c>
      <c r="R139" s="13">
        <v>313295</v>
      </c>
      <c r="S139" s="40"/>
      <c r="X139" s="28"/>
      <c r="Y139" s="17"/>
    </row>
    <row r="140" spans="1:25" ht="14.4">
      <c r="A140" s="39"/>
      <c r="B140" s="28"/>
      <c r="C140" s="17" t="s">
        <v>71</v>
      </c>
      <c r="D140" s="10" t="s">
        <v>13</v>
      </c>
      <c r="E140" s="10">
        <v>629.11481000000003</v>
      </c>
      <c r="F140" s="10" t="s">
        <v>72</v>
      </c>
      <c r="G140" s="12">
        <v>91908</v>
      </c>
      <c r="H140" s="12">
        <v>11786</v>
      </c>
      <c r="I140" s="12">
        <v>116611</v>
      </c>
      <c r="J140" s="12">
        <v>126979</v>
      </c>
      <c r="K140" s="12">
        <v>21757</v>
      </c>
      <c r="L140" s="12">
        <v>28312</v>
      </c>
      <c r="M140" s="13">
        <v>95413</v>
      </c>
      <c r="N140" s="13">
        <v>212008</v>
      </c>
      <c r="O140" s="13">
        <v>160265</v>
      </c>
      <c r="P140" s="13">
        <v>187697</v>
      </c>
      <c r="Q140" s="13">
        <v>123678</v>
      </c>
      <c r="R140" s="13">
        <v>347120</v>
      </c>
      <c r="S140" s="40"/>
      <c r="X140" s="28"/>
      <c r="Y140" s="17"/>
    </row>
    <row r="141" spans="1:25">
      <c r="A141" s="39"/>
      <c r="B141" s="28"/>
      <c r="C141" s="17" t="s">
        <v>267</v>
      </c>
      <c r="D141" s="10" t="s">
        <v>13</v>
      </c>
      <c r="E141" s="10">
        <v>479.0831</v>
      </c>
      <c r="F141" s="10" t="s">
        <v>268</v>
      </c>
      <c r="G141" s="12">
        <v>5165</v>
      </c>
      <c r="H141" s="12">
        <v>31345</v>
      </c>
      <c r="I141" s="12">
        <v>2182</v>
      </c>
      <c r="J141" s="12">
        <v>19506</v>
      </c>
      <c r="K141" s="12">
        <v>0</v>
      </c>
      <c r="L141" s="12">
        <v>22652</v>
      </c>
      <c r="M141" s="13">
        <v>31856</v>
      </c>
      <c r="N141" s="13">
        <v>140302</v>
      </c>
      <c r="O141" s="13">
        <v>195383</v>
      </c>
      <c r="P141" s="13">
        <v>300114</v>
      </c>
      <c r="Q141" s="13">
        <v>77432</v>
      </c>
      <c r="R141" s="13">
        <v>96724</v>
      </c>
      <c r="X141" s="28"/>
      <c r="Y141" s="17"/>
    </row>
    <row r="142" spans="1:25">
      <c r="A142" s="39" t="s">
        <v>318</v>
      </c>
      <c r="B142" s="28" t="s">
        <v>311</v>
      </c>
      <c r="C142" s="17" t="s">
        <v>97</v>
      </c>
      <c r="D142" s="10" t="s">
        <v>1</v>
      </c>
      <c r="E142" s="10">
        <v>357.13330000000002</v>
      </c>
      <c r="F142" s="10" t="s">
        <v>98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3">
        <v>0</v>
      </c>
      <c r="N142" s="13">
        <v>8462</v>
      </c>
      <c r="O142" s="13">
        <v>0</v>
      </c>
      <c r="P142" s="13">
        <v>6769</v>
      </c>
      <c r="Q142" s="13">
        <v>6024</v>
      </c>
      <c r="R142" s="13">
        <v>7855</v>
      </c>
      <c r="X142" s="28"/>
      <c r="Y142" s="17"/>
    </row>
    <row r="143" spans="1:25">
      <c r="A143" s="39"/>
      <c r="B143" s="28"/>
      <c r="C143" s="17" t="s">
        <v>99</v>
      </c>
      <c r="D143" s="10" t="s">
        <v>13</v>
      </c>
      <c r="E143" s="10">
        <v>361.16570999999999</v>
      </c>
      <c r="F143" s="10" t="s">
        <v>100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3">
        <v>24371</v>
      </c>
      <c r="N143" s="13">
        <v>13593</v>
      </c>
      <c r="O143" s="13">
        <v>24953</v>
      </c>
      <c r="P143" s="13">
        <v>0</v>
      </c>
      <c r="Q143" s="13">
        <v>25519</v>
      </c>
      <c r="R143" s="13">
        <v>0</v>
      </c>
      <c r="S143" s="46" t="s">
        <v>373</v>
      </c>
      <c r="X143" s="28"/>
      <c r="Y143" s="17"/>
    </row>
    <row r="144" spans="1:25" ht="14.4">
      <c r="A144" s="39"/>
      <c r="B144" s="28"/>
      <c r="C144" s="17" t="s">
        <v>101</v>
      </c>
      <c r="D144" s="10" t="s">
        <v>13</v>
      </c>
      <c r="E144" s="10">
        <v>579.20830999999998</v>
      </c>
      <c r="F144" s="10" t="s">
        <v>102</v>
      </c>
      <c r="G144" s="12">
        <v>75463</v>
      </c>
      <c r="H144" s="12">
        <v>67496</v>
      </c>
      <c r="I144" s="12">
        <v>123392</v>
      </c>
      <c r="J144" s="12">
        <v>43232</v>
      </c>
      <c r="K144" s="12">
        <v>67733</v>
      </c>
      <c r="L144" s="12">
        <v>75463</v>
      </c>
      <c r="M144" s="13">
        <v>0</v>
      </c>
      <c r="N144" s="13">
        <v>43405</v>
      </c>
      <c r="O144" s="13">
        <v>0</v>
      </c>
      <c r="P144" s="13">
        <v>61173</v>
      </c>
      <c r="Q144" s="13">
        <v>42569</v>
      </c>
      <c r="R144" s="13">
        <v>87981</v>
      </c>
      <c r="S144" s="40" t="s">
        <v>373</v>
      </c>
      <c r="X144" s="28"/>
      <c r="Y144" s="17"/>
    </row>
    <row r="145" spans="1:41" ht="14.4">
      <c r="A145" s="39"/>
      <c r="B145" s="28"/>
      <c r="C145" s="17" t="s">
        <v>81</v>
      </c>
      <c r="D145" s="10" t="s">
        <v>386</v>
      </c>
      <c r="E145" s="10">
        <v>717.21667000000002</v>
      </c>
      <c r="F145" s="10" t="s">
        <v>82</v>
      </c>
      <c r="G145" s="12">
        <v>230497</v>
      </c>
      <c r="H145" s="12">
        <v>273159</v>
      </c>
      <c r="I145" s="12">
        <v>426078</v>
      </c>
      <c r="J145" s="12">
        <v>297449</v>
      </c>
      <c r="K145" s="12">
        <v>239938</v>
      </c>
      <c r="L145" s="12">
        <v>28366</v>
      </c>
      <c r="M145" s="13">
        <v>243216</v>
      </c>
      <c r="N145" s="13">
        <v>327682</v>
      </c>
      <c r="O145" s="13">
        <v>323918</v>
      </c>
      <c r="P145" s="13">
        <v>1379</v>
      </c>
      <c r="Q145" s="13">
        <v>294558</v>
      </c>
      <c r="R145" s="13">
        <v>40161</v>
      </c>
      <c r="X145" s="28"/>
      <c r="Y145" s="17"/>
      <c r="AO145" s="40"/>
    </row>
    <row r="146" spans="1:41" ht="14.4">
      <c r="A146" s="39"/>
      <c r="B146" s="28"/>
      <c r="C146" s="17" t="s">
        <v>237</v>
      </c>
      <c r="D146" s="10" t="s">
        <v>13</v>
      </c>
      <c r="E146" s="10">
        <v>519.18718999999999</v>
      </c>
      <c r="F146" s="10" t="s">
        <v>238</v>
      </c>
      <c r="G146" s="12">
        <v>61247</v>
      </c>
      <c r="H146" s="12">
        <v>50367</v>
      </c>
      <c r="I146" s="12">
        <v>31667</v>
      </c>
      <c r="J146" s="12">
        <v>60452</v>
      </c>
      <c r="K146" s="12">
        <v>48103</v>
      </c>
      <c r="L146" s="12">
        <v>50367</v>
      </c>
      <c r="M146" s="13">
        <v>16601</v>
      </c>
      <c r="N146" s="13">
        <v>34849</v>
      </c>
      <c r="O146" s="13">
        <v>0</v>
      </c>
      <c r="P146" s="13">
        <v>0</v>
      </c>
      <c r="Q146" s="13">
        <v>0</v>
      </c>
      <c r="R146" s="13">
        <v>0</v>
      </c>
      <c r="X146" s="28"/>
      <c r="Y146" s="17"/>
      <c r="AO146" s="40"/>
    </row>
    <row r="147" spans="1:41">
      <c r="A147" s="39"/>
      <c r="B147" s="28"/>
      <c r="C147" s="17" t="s">
        <v>259</v>
      </c>
      <c r="D147" s="10" t="s">
        <v>397</v>
      </c>
      <c r="E147" s="10">
        <v>323.12781000000001</v>
      </c>
      <c r="F147" s="10" t="s">
        <v>260</v>
      </c>
      <c r="G147" s="12">
        <v>0</v>
      </c>
      <c r="H147" s="12">
        <v>24428</v>
      </c>
      <c r="I147" s="12">
        <v>0</v>
      </c>
      <c r="J147" s="12">
        <v>8461</v>
      </c>
      <c r="K147" s="12">
        <v>0</v>
      </c>
      <c r="L147" s="12">
        <v>6210</v>
      </c>
      <c r="M147" s="13">
        <v>4940</v>
      </c>
      <c r="N147" s="13">
        <v>4301</v>
      </c>
      <c r="O147" s="13">
        <v>0</v>
      </c>
      <c r="P147" s="13">
        <v>0</v>
      </c>
      <c r="Q147" s="13">
        <v>4283</v>
      </c>
      <c r="R147" s="13">
        <v>0</v>
      </c>
      <c r="X147" s="28"/>
      <c r="Y147" s="17"/>
    </row>
    <row r="148" spans="1:41">
      <c r="A148" s="39"/>
      <c r="B148" s="28"/>
      <c r="C148" s="17" t="s">
        <v>278</v>
      </c>
      <c r="D148" s="10" t="s">
        <v>386</v>
      </c>
      <c r="E148" s="10">
        <v>721.24798999999996</v>
      </c>
      <c r="F148" s="10" t="s">
        <v>279</v>
      </c>
      <c r="G148" s="12">
        <v>152174</v>
      </c>
      <c r="H148" s="12">
        <v>10560</v>
      </c>
      <c r="I148" s="12">
        <v>199800</v>
      </c>
      <c r="J148" s="12">
        <v>157475</v>
      </c>
      <c r="K148" s="12">
        <v>0</v>
      </c>
      <c r="L148" s="12">
        <v>57561</v>
      </c>
      <c r="M148" s="13">
        <v>69257</v>
      </c>
      <c r="N148" s="13">
        <v>57491</v>
      </c>
      <c r="O148" s="13">
        <v>93272</v>
      </c>
      <c r="P148" s="13">
        <v>134717</v>
      </c>
      <c r="Q148" s="13">
        <v>227611</v>
      </c>
      <c r="R148" s="13">
        <v>225952</v>
      </c>
      <c r="S148" s="46" t="s">
        <v>373</v>
      </c>
      <c r="X148" s="28"/>
      <c r="Y148" s="17"/>
    </row>
    <row r="149" spans="1:41">
      <c r="A149" s="39"/>
      <c r="B149" s="28"/>
      <c r="C149" s="17" t="s">
        <v>280</v>
      </c>
      <c r="D149" s="10" t="s">
        <v>281</v>
      </c>
      <c r="E149" s="10">
        <v>499.12459999999999</v>
      </c>
      <c r="F149" s="10" t="s">
        <v>282</v>
      </c>
      <c r="G149" s="12">
        <v>42910</v>
      </c>
      <c r="H149" s="12">
        <v>56648</v>
      </c>
      <c r="I149" s="12">
        <v>59014</v>
      </c>
      <c r="J149" s="12">
        <v>52364</v>
      </c>
      <c r="K149" s="12">
        <v>12716</v>
      </c>
      <c r="L149" s="12">
        <v>33809</v>
      </c>
      <c r="M149" s="13">
        <v>49101</v>
      </c>
      <c r="N149" s="13">
        <v>0</v>
      </c>
      <c r="O149" s="13">
        <v>20643</v>
      </c>
      <c r="P149" s="13">
        <v>13148</v>
      </c>
      <c r="Q149" s="13">
        <v>0</v>
      </c>
      <c r="R149" s="13">
        <v>44276</v>
      </c>
      <c r="X149" s="28"/>
      <c r="Y149" s="17"/>
    </row>
    <row r="150" spans="1:41" ht="14.4">
      <c r="A150" s="39" t="s">
        <v>319</v>
      </c>
      <c r="B150" s="28" t="s">
        <v>312</v>
      </c>
      <c r="C150" s="17" t="s">
        <v>195</v>
      </c>
      <c r="D150" s="10" t="s">
        <v>386</v>
      </c>
      <c r="E150" s="10">
        <v>439.11649</v>
      </c>
      <c r="F150" s="10" t="s">
        <v>196</v>
      </c>
      <c r="G150" s="12">
        <v>0</v>
      </c>
      <c r="H150" s="12">
        <v>0</v>
      </c>
      <c r="I150" s="12">
        <v>122375</v>
      </c>
      <c r="J150" s="12">
        <v>155368</v>
      </c>
      <c r="K150" s="12">
        <v>0</v>
      </c>
      <c r="L150" s="12">
        <v>121974</v>
      </c>
      <c r="M150" s="13">
        <v>33175</v>
      </c>
      <c r="N150" s="13">
        <v>33175</v>
      </c>
      <c r="O150" s="13">
        <v>16041</v>
      </c>
      <c r="P150" s="13">
        <v>33175</v>
      </c>
      <c r="Q150" s="13">
        <v>69722</v>
      </c>
      <c r="R150" s="13">
        <v>13761</v>
      </c>
      <c r="X150" s="28"/>
      <c r="Y150" s="17"/>
      <c r="AO150" s="40"/>
    </row>
    <row r="151" spans="1:41">
      <c r="A151" s="39"/>
      <c r="B151" s="28"/>
      <c r="C151" s="17" t="s">
        <v>249</v>
      </c>
      <c r="D151" s="10" t="s">
        <v>183</v>
      </c>
      <c r="E151" s="10">
        <v>487.13979999999998</v>
      </c>
      <c r="F151" s="10" t="s">
        <v>250</v>
      </c>
      <c r="G151" s="12">
        <v>54625</v>
      </c>
      <c r="H151" s="12">
        <v>54625</v>
      </c>
      <c r="I151" s="12">
        <v>65878</v>
      </c>
      <c r="J151" s="12">
        <v>54625</v>
      </c>
      <c r="K151" s="12">
        <v>82432</v>
      </c>
      <c r="L151" s="12">
        <v>15564</v>
      </c>
      <c r="M151" s="13">
        <v>320301</v>
      </c>
      <c r="N151" s="13">
        <v>138600</v>
      </c>
      <c r="O151" s="13">
        <v>138600</v>
      </c>
      <c r="P151" s="13">
        <v>138600</v>
      </c>
      <c r="Q151" s="13">
        <v>9498</v>
      </c>
      <c r="R151" s="13">
        <v>86002</v>
      </c>
      <c r="S151" s="23"/>
      <c r="X151" s="28"/>
      <c r="Y151" s="17"/>
    </row>
    <row r="152" spans="1:41">
      <c r="A152" s="39"/>
      <c r="B152" s="28"/>
      <c r="C152" s="17" t="s">
        <v>274</v>
      </c>
      <c r="D152" s="10" t="s">
        <v>65</v>
      </c>
      <c r="E152" s="10">
        <v>405.11801000000003</v>
      </c>
      <c r="F152" s="10" t="s">
        <v>275</v>
      </c>
      <c r="G152" s="12">
        <v>46838</v>
      </c>
      <c r="H152" s="12">
        <v>95653</v>
      </c>
      <c r="I152" s="12">
        <v>93606</v>
      </c>
      <c r="J152" s="12">
        <v>102192</v>
      </c>
      <c r="K152" s="12">
        <v>67025</v>
      </c>
      <c r="L152" s="12">
        <v>63816</v>
      </c>
      <c r="M152" s="13">
        <v>82092</v>
      </c>
      <c r="N152" s="13">
        <v>82092</v>
      </c>
      <c r="O152" s="13">
        <v>82092</v>
      </c>
      <c r="P152" s="13">
        <v>86506</v>
      </c>
      <c r="Q152" s="13">
        <v>77377</v>
      </c>
      <c r="R152" s="13">
        <v>82392</v>
      </c>
      <c r="S152" s="23"/>
      <c r="X152" s="28"/>
      <c r="Y152" s="17"/>
    </row>
    <row r="153" spans="1:41">
      <c r="A153" s="39"/>
      <c r="B153" s="28"/>
      <c r="C153" s="17" t="s">
        <v>291</v>
      </c>
      <c r="D153" s="10" t="s">
        <v>13</v>
      </c>
      <c r="E153" s="10">
        <v>453.13440000000003</v>
      </c>
      <c r="F153" s="10" t="s">
        <v>292</v>
      </c>
      <c r="G153" s="12">
        <v>58423</v>
      </c>
      <c r="H153" s="12">
        <v>12615</v>
      </c>
      <c r="I153" s="12">
        <v>302813</v>
      </c>
      <c r="J153" s="12">
        <v>152534</v>
      </c>
      <c r="K153" s="12">
        <v>112311</v>
      </c>
      <c r="L153" s="12">
        <v>276510</v>
      </c>
      <c r="M153" s="13">
        <v>41881</v>
      </c>
      <c r="N153" s="13">
        <v>98283</v>
      </c>
      <c r="O153" s="13">
        <v>15191</v>
      </c>
      <c r="P153" s="13">
        <v>64580</v>
      </c>
      <c r="Q153" s="13">
        <v>99937</v>
      </c>
      <c r="R153" s="13">
        <v>67607</v>
      </c>
      <c r="S153" s="23"/>
      <c r="X153" s="28"/>
      <c r="Y153" s="17"/>
    </row>
    <row r="154" spans="1:41">
      <c r="S154" s="23"/>
      <c r="X154" s="28"/>
      <c r="Y154" s="17"/>
    </row>
    <row r="155" spans="1:41">
      <c r="S155" s="23"/>
      <c r="X155" s="28"/>
      <c r="Y155" s="17"/>
    </row>
    <row r="156" spans="1:41">
      <c r="S156" s="23"/>
      <c r="W156" s="17"/>
      <c r="X156" s="28"/>
      <c r="Y156" s="17"/>
    </row>
    <row r="157" spans="1:41">
      <c r="S157" s="23"/>
      <c r="W157" s="17"/>
      <c r="X157" s="28"/>
      <c r="Y157" s="17"/>
      <c r="AO157" s="70"/>
    </row>
    <row r="158" spans="1:41">
      <c r="S158" s="23"/>
      <c r="W158" s="17"/>
      <c r="X158" s="28"/>
      <c r="Y158" s="17"/>
      <c r="AO158" s="70"/>
    </row>
    <row r="159" spans="1:41">
      <c r="S159" s="23"/>
      <c r="W159" s="17"/>
      <c r="X159" s="28"/>
      <c r="Y159" s="17"/>
      <c r="AO159" s="70"/>
    </row>
    <row r="160" spans="1:41">
      <c r="S160" s="23"/>
      <c r="W160" s="17"/>
      <c r="X160" s="28"/>
      <c r="Y160" s="17"/>
      <c r="AO160" s="70"/>
    </row>
    <row r="161" spans="19:41">
      <c r="S161" s="23"/>
      <c r="W161" s="17"/>
      <c r="X161" s="28"/>
      <c r="Y161" s="17"/>
      <c r="AO161" s="70"/>
    </row>
    <row r="162" spans="19:41">
      <c r="S162" s="23"/>
      <c r="W162" s="17"/>
      <c r="X162" s="28"/>
      <c r="Y162" s="17"/>
      <c r="AO162" s="70"/>
    </row>
    <row r="163" spans="19:41">
      <c r="S163" s="23"/>
      <c r="W163" s="17"/>
      <c r="X163" s="28"/>
      <c r="Y163" s="17"/>
      <c r="AO163" s="70"/>
    </row>
    <row r="164" spans="19:41">
      <c r="S164" s="23"/>
      <c r="W164" s="17"/>
      <c r="X164" s="28"/>
      <c r="Y164" s="17"/>
      <c r="AO164" s="70"/>
    </row>
    <row r="165" spans="19:41">
      <c r="S165" s="23"/>
      <c r="W165" s="17"/>
      <c r="X165" s="28"/>
      <c r="Y165" s="17"/>
      <c r="AO165" s="70"/>
    </row>
    <row r="166" spans="19:41">
      <c r="S166" s="23"/>
      <c r="W166" s="17"/>
      <c r="X166" s="28"/>
      <c r="Y166" s="17"/>
      <c r="AO166" s="70"/>
    </row>
    <row r="167" spans="19:41">
      <c r="S167" s="23"/>
      <c r="W167" s="17"/>
      <c r="X167" s="28"/>
      <c r="Y167" s="17"/>
      <c r="AO167" s="70"/>
    </row>
    <row r="168" spans="19:41">
      <c r="S168" s="23"/>
      <c r="W168" s="17"/>
      <c r="X168" s="28"/>
      <c r="Y168" s="17"/>
      <c r="AO168" s="70"/>
    </row>
    <row r="169" spans="19:41">
      <c r="S169" s="23"/>
      <c r="W169" s="17"/>
      <c r="X169" s="28"/>
      <c r="Y169" s="17"/>
      <c r="AO169" s="70"/>
    </row>
    <row r="170" spans="19:41">
      <c r="S170" s="23"/>
      <c r="W170" s="17"/>
      <c r="X170" s="28"/>
      <c r="Y170" s="17"/>
      <c r="AO170" s="70"/>
    </row>
    <row r="171" spans="19:41">
      <c r="S171" s="23"/>
      <c r="W171" s="17"/>
      <c r="X171" s="28"/>
      <c r="Y171" s="17"/>
      <c r="AO171" s="70"/>
    </row>
    <row r="172" spans="19:41">
      <c r="S172" s="23"/>
      <c r="W172" s="17"/>
      <c r="X172" s="28"/>
      <c r="Y172" s="17"/>
      <c r="AO172" s="70"/>
    </row>
    <row r="173" spans="19:41">
      <c r="S173" s="23"/>
      <c r="W173" s="17"/>
      <c r="X173" s="28"/>
      <c r="Y173" s="17"/>
      <c r="AO173" s="70"/>
    </row>
    <row r="174" spans="19:41">
      <c r="S174" s="23"/>
      <c r="W174" s="17"/>
      <c r="X174" s="28"/>
      <c r="Y174" s="17"/>
      <c r="AO174" s="70"/>
    </row>
    <row r="175" spans="19:41">
      <c r="S175" s="23"/>
      <c r="W175" s="17"/>
      <c r="X175" s="28"/>
      <c r="Y175" s="17"/>
      <c r="AO175" s="70"/>
    </row>
    <row r="176" spans="19:41">
      <c r="S176" s="23"/>
      <c r="W176" s="17"/>
      <c r="X176" s="28"/>
      <c r="Y176" s="17"/>
      <c r="AO176" s="70"/>
    </row>
    <row r="177" spans="19:41">
      <c r="S177" s="23"/>
      <c r="W177" s="17"/>
      <c r="X177" s="28"/>
      <c r="Y177" s="17"/>
      <c r="AO177" s="70"/>
    </row>
    <row r="178" spans="19:41">
      <c r="S178" s="23"/>
      <c r="W178" s="17"/>
      <c r="X178" s="28"/>
      <c r="Y178" s="17"/>
      <c r="AO178" s="70"/>
    </row>
    <row r="179" spans="19:41">
      <c r="S179" s="23"/>
      <c r="W179" s="17"/>
      <c r="X179" s="28"/>
      <c r="Y179" s="17"/>
      <c r="AO179" s="70"/>
    </row>
    <row r="180" spans="19:41">
      <c r="S180" s="23"/>
      <c r="W180" s="17"/>
      <c r="X180" s="28"/>
      <c r="Y180" s="17"/>
      <c r="AO180" s="70"/>
    </row>
    <row r="181" spans="19:41">
      <c r="S181" s="23"/>
      <c r="W181" s="17"/>
      <c r="X181" s="28"/>
      <c r="Y181" s="17"/>
      <c r="AO181" s="70"/>
    </row>
    <row r="182" spans="19:41">
      <c r="S182" s="23"/>
      <c r="W182" s="17"/>
      <c r="X182" s="28"/>
      <c r="Y182" s="17"/>
      <c r="AO182" s="70"/>
    </row>
    <row r="183" spans="19:41">
      <c r="S183" s="23"/>
      <c r="W183" s="17"/>
      <c r="X183" s="28"/>
      <c r="Y183" s="17"/>
      <c r="AO183" s="70"/>
    </row>
    <row r="184" spans="19:41">
      <c r="S184" s="23"/>
      <c r="W184" s="17"/>
      <c r="X184" s="28"/>
      <c r="Y184" s="17"/>
      <c r="AO184" s="70"/>
    </row>
    <row r="185" spans="19:41">
      <c r="S185" s="23"/>
      <c r="W185" s="17"/>
      <c r="X185" s="28"/>
      <c r="Y185" s="17"/>
      <c r="AO185" s="70"/>
    </row>
    <row r="186" spans="19:41">
      <c r="S186" s="23"/>
      <c r="W186" s="17"/>
      <c r="X186" s="28"/>
      <c r="Y186" s="17"/>
      <c r="AO186" s="70"/>
    </row>
    <row r="187" spans="19:41">
      <c r="S187" s="23"/>
      <c r="W187" s="17"/>
      <c r="X187" s="28"/>
      <c r="Y187" s="17"/>
      <c r="AO187" s="70"/>
    </row>
    <row r="188" spans="19:41">
      <c r="S188" s="23"/>
      <c r="W188" s="17"/>
      <c r="X188" s="28"/>
      <c r="Y188" s="17"/>
      <c r="AO188" s="70"/>
    </row>
    <row r="189" spans="19:41">
      <c r="S189" s="23"/>
      <c r="W189" s="17"/>
      <c r="X189" s="28"/>
      <c r="Y189" s="17"/>
      <c r="AO189" s="70"/>
    </row>
    <row r="190" spans="19:41">
      <c r="S190" s="23"/>
      <c r="W190" s="17"/>
      <c r="X190" s="28"/>
      <c r="Y190" s="17"/>
      <c r="AO190" s="70"/>
    </row>
    <row r="191" spans="19:41">
      <c r="S191" s="23"/>
      <c r="W191" s="17"/>
      <c r="X191" s="28"/>
      <c r="Y191" s="17"/>
      <c r="AO191" s="70"/>
    </row>
    <row r="192" spans="19:41">
      <c r="S192" s="23"/>
      <c r="W192" s="17"/>
      <c r="X192" s="28"/>
      <c r="Y192" s="17"/>
      <c r="AO192" s="70"/>
    </row>
    <row r="193" spans="19:41">
      <c r="S193" s="23"/>
      <c r="W193" s="17"/>
      <c r="X193" s="28"/>
      <c r="Y193" s="17"/>
      <c r="AO193" s="70"/>
    </row>
    <row r="194" spans="19:41">
      <c r="S194" s="23"/>
      <c r="W194" s="17"/>
      <c r="X194" s="28"/>
      <c r="Y194" s="17"/>
      <c r="AO194" s="70"/>
    </row>
    <row r="195" spans="19:41">
      <c r="S195" s="23"/>
      <c r="W195" s="17"/>
      <c r="X195" s="28"/>
      <c r="Y195" s="17"/>
      <c r="AO195" s="70"/>
    </row>
    <row r="196" spans="19:41">
      <c r="S196" s="23"/>
      <c r="W196" s="17"/>
      <c r="X196" s="28"/>
      <c r="Y196" s="17"/>
      <c r="AO196" s="70"/>
    </row>
    <row r="197" spans="19:41">
      <c r="S197" s="23"/>
      <c r="W197" s="17"/>
      <c r="X197" s="28"/>
      <c r="Y197" s="17"/>
      <c r="AO197" s="70"/>
    </row>
    <row r="198" spans="19:41">
      <c r="S198" s="23"/>
      <c r="W198" s="17"/>
      <c r="X198" s="28"/>
      <c r="Y198" s="17"/>
      <c r="AO198" s="70"/>
    </row>
    <row r="199" spans="19:41">
      <c r="S199" s="23"/>
      <c r="W199" s="17"/>
      <c r="X199" s="28"/>
      <c r="Y199" s="17"/>
      <c r="AO199" s="70"/>
    </row>
    <row r="200" spans="19:41">
      <c r="S200" s="23"/>
      <c r="W200" s="17"/>
      <c r="X200" s="28"/>
      <c r="Y200" s="17"/>
      <c r="AO200" s="70"/>
    </row>
    <row r="201" spans="19:41">
      <c r="S201" s="23"/>
      <c r="W201" s="17"/>
      <c r="X201" s="28"/>
      <c r="Y201" s="17"/>
      <c r="AO201" s="70"/>
    </row>
    <row r="202" spans="19:41">
      <c r="S202" s="23"/>
      <c r="W202" s="17"/>
      <c r="X202" s="28"/>
      <c r="Y202" s="17"/>
      <c r="AO202" s="70"/>
    </row>
    <row r="203" spans="19:41">
      <c r="S203" s="23"/>
      <c r="W203" s="17"/>
      <c r="X203" s="28"/>
      <c r="Y203" s="17"/>
      <c r="AO203" s="70"/>
    </row>
    <row r="204" spans="19:41">
      <c r="S204" s="23"/>
      <c r="W204" s="17"/>
      <c r="X204" s="28"/>
      <c r="Y204" s="17"/>
      <c r="AO204" s="70"/>
    </row>
    <row r="205" spans="19:41">
      <c r="S205" s="23"/>
      <c r="W205" s="17"/>
      <c r="X205" s="28"/>
      <c r="Y205" s="17"/>
      <c r="AO205" s="70"/>
    </row>
    <row r="206" spans="19:41">
      <c r="S206" s="23"/>
      <c r="W206" s="17"/>
      <c r="X206" s="28"/>
      <c r="Y206" s="17"/>
      <c r="AO206" s="70"/>
    </row>
    <row r="207" spans="19:41">
      <c r="S207" s="23"/>
      <c r="W207" s="17"/>
      <c r="X207" s="28"/>
      <c r="Y207" s="17"/>
      <c r="AO207" s="70"/>
    </row>
    <row r="208" spans="19:41">
      <c r="S208" s="23"/>
      <c r="W208" s="17"/>
      <c r="X208" s="28"/>
      <c r="Y208" s="17"/>
      <c r="AO208" s="70"/>
    </row>
    <row r="209" spans="19:41">
      <c r="S209" s="23"/>
      <c r="W209" s="17"/>
      <c r="X209" s="28"/>
      <c r="Y209" s="17"/>
      <c r="AO209" s="70"/>
    </row>
    <row r="210" spans="19:41">
      <c r="S210" s="23"/>
      <c r="W210" s="17"/>
      <c r="X210" s="28"/>
      <c r="Y210" s="17"/>
      <c r="AO210" s="70"/>
    </row>
    <row r="211" spans="19:41">
      <c r="S211" s="23"/>
      <c r="W211" s="17"/>
      <c r="X211" s="28"/>
      <c r="Y211" s="17"/>
      <c r="AO211" s="70"/>
    </row>
    <row r="212" spans="19:41">
      <c r="S212" s="23"/>
      <c r="W212" s="17"/>
      <c r="X212" s="28"/>
      <c r="Y212" s="17"/>
      <c r="AO212" s="70"/>
    </row>
    <row r="213" spans="19:41">
      <c r="S213" s="23"/>
      <c r="W213" s="17"/>
      <c r="X213" s="28"/>
      <c r="Y213" s="17"/>
      <c r="AO213" s="70"/>
    </row>
    <row r="214" spans="19:41">
      <c r="S214" s="23"/>
      <c r="W214" s="17"/>
      <c r="X214" s="28"/>
      <c r="Y214" s="17"/>
      <c r="AO214" s="70"/>
    </row>
    <row r="215" spans="19:41">
      <c r="S215" s="23"/>
      <c r="W215" s="17"/>
      <c r="X215" s="28"/>
      <c r="Y215" s="17"/>
      <c r="AO215" s="70"/>
    </row>
    <row r="216" spans="19:41">
      <c r="S216" s="23"/>
      <c r="W216" s="17"/>
      <c r="X216" s="28"/>
      <c r="Y216" s="17"/>
      <c r="AO216" s="70"/>
    </row>
    <row r="217" spans="19:41">
      <c r="S217" s="23"/>
      <c r="W217" s="17"/>
      <c r="X217" s="28"/>
      <c r="Y217" s="17"/>
      <c r="AO217" s="70"/>
    </row>
    <row r="218" spans="19:41">
      <c r="S218" s="23"/>
      <c r="W218" s="17"/>
      <c r="X218" s="28"/>
      <c r="Y218" s="17"/>
      <c r="AO218" s="70"/>
    </row>
    <row r="219" spans="19:41">
      <c r="S219" s="23"/>
      <c r="W219" s="17"/>
      <c r="X219" s="28"/>
      <c r="Y219" s="17"/>
      <c r="AO219" s="70"/>
    </row>
    <row r="220" spans="19:41">
      <c r="S220" s="23"/>
      <c r="W220" s="17"/>
      <c r="X220" s="28"/>
      <c r="Y220" s="17"/>
      <c r="AO220" s="70"/>
    </row>
    <row r="221" spans="19:41">
      <c r="S221" s="23"/>
      <c r="W221" s="17"/>
      <c r="X221" s="28"/>
      <c r="Y221" s="17"/>
      <c r="AO221" s="70"/>
    </row>
    <row r="222" spans="19:41">
      <c r="S222" s="23"/>
      <c r="W222" s="17"/>
      <c r="X222" s="28"/>
      <c r="Y222" s="17"/>
      <c r="AO222" s="70"/>
    </row>
    <row r="223" spans="19:41">
      <c r="S223" s="23"/>
      <c r="W223" s="17"/>
      <c r="X223" s="28"/>
      <c r="Y223" s="17"/>
      <c r="AO223" s="70"/>
    </row>
    <row r="224" spans="19:41">
      <c r="S224" s="23"/>
      <c r="W224" s="17"/>
      <c r="X224" s="28"/>
      <c r="Y224" s="17"/>
      <c r="AO224" s="70"/>
    </row>
    <row r="225" spans="19:41">
      <c r="S225" s="23"/>
      <c r="W225" s="17"/>
      <c r="X225" s="28"/>
      <c r="Y225" s="17"/>
      <c r="AO225" s="70"/>
    </row>
    <row r="226" spans="19:41">
      <c r="S226" s="23"/>
      <c r="W226" s="17"/>
      <c r="X226" s="28"/>
      <c r="Y226" s="17"/>
      <c r="AO226" s="70"/>
    </row>
    <row r="227" spans="19:41">
      <c r="S227" s="23"/>
      <c r="W227" s="17"/>
      <c r="X227" s="28"/>
      <c r="Y227" s="17"/>
      <c r="AO227" s="70"/>
    </row>
    <row r="228" spans="19:41">
      <c r="S228" s="23"/>
      <c r="W228" s="17"/>
      <c r="X228" s="28"/>
      <c r="Y228" s="17"/>
      <c r="AO228" s="70"/>
    </row>
    <row r="229" spans="19:41">
      <c r="S229" s="23"/>
      <c r="W229" s="17"/>
      <c r="X229" s="28"/>
      <c r="Y229" s="17"/>
      <c r="AO229" s="70"/>
    </row>
    <row r="230" spans="19:41">
      <c r="S230" s="23"/>
      <c r="W230" s="17"/>
      <c r="X230" s="28"/>
      <c r="Y230" s="17"/>
      <c r="AO230" s="70"/>
    </row>
    <row r="231" spans="19:41">
      <c r="S231" s="23"/>
      <c r="W231" s="17"/>
      <c r="X231" s="28"/>
      <c r="Y231" s="17"/>
      <c r="AO231" s="70"/>
    </row>
    <row r="232" spans="19:41">
      <c r="S232" s="23"/>
      <c r="W232" s="17"/>
      <c r="X232" s="28"/>
      <c r="Y232" s="17"/>
      <c r="AO232" s="70"/>
    </row>
    <row r="233" spans="19:41">
      <c r="S233" s="23"/>
      <c r="W233" s="17"/>
      <c r="X233" s="28"/>
      <c r="Y233" s="17"/>
      <c r="AO233" s="70"/>
    </row>
    <row r="234" spans="19:41">
      <c r="S234" s="23"/>
      <c r="W234" s="17"/>
      <c r="X234" s="28"/>
      <c r="Y234" s="17"/>
      <c r="AO234" s="70"/>
    </row>
    <row r="235" spans="19:41">
      <c r="S235" s="23"/>
      <c r="W235" s="17"/>
      <c r="X235" s="28"/>
      <c r="Y235" s="17"/>
      <c r="AO235" s="70"/>
    </row>
    <row r="236" spans="19:41">
      <c r="S236" s="23"/>
      <c r="W236" s="17"/>
      <c r="X236" s="28"/>
      <c r="Y236" s="17"/>
      <c r="AO236" s="70"/>
    </row>
    <row r="237" spans="19:41">
      <c r="S237" s="23"/>
      <c r="W237" s="17"/>
      <c r="X237" s="28"/>
      <c r="Y237" s="17"/>
      <c r="AO237" s="70"/>
    </row>
    <row r="238" spans="19:41">
      <c r="S238" s="23"/>
      <c r="W238" s="17"/>
      <c r="X238" s="28"/>
      <c r="Y238" s="17"/>
      <c r="AO238" s="70"/>
    </row>
    <row r="239" spans="19:41">
      <c r="S239" s="23"/>
      <c r="W239" s="17"/>
      <c r="X239" s="28"/>
      <c r="Y239" s="17"/>
      <c r="AO239" s="70"/>
    </row>
    <row r="240" spans="19:41">
      <c r="S240" s="23"/>
      <c r="W240" s="17"/>
      <c r="X240" s="28"/>
      <c r="Y240" s="17"/>
      <c r="AO240" s="70"/>
    </row>
    <row r="241" spans="19:41">
      <c r="S241" s="23"/>
      <c r="W241" s="17"/>
      <c r="X241" s="28"/>
      <c r="Y241" s="17"/>
      <c r="AO241" s="70"/>
    </row>
    <row r="242" spans="19:41">
      <c r="S242" s="23"/>
      <c r="W242" s="17"/>
      <c r="X242" s="28"/>
      <c r="Y242" s="17"/>
      <c r="AO242" s="70"/>
    </row>
    <row r="243" spans="19:41">
      <c r="S243" s="23"/>
      <c r="W243" s="17"/>
      <c r="X243" s="28"/>
      <c r="Y243" s="17"/>
      <c r="AO243" s="70"/>
    </row>
    <row r="244" spans="19:41">
      <c r="S244" s="23"/>
      <c r="W244" s="17"/>
      <c r="X244" s="28"/>
      <c r="Y244" s="17"/>
      <c r="AO244" s="70"/>
    </row>
    <row r="245" spans="19:41">
      <c r="S245" s="23"/>
      <c r="W245" s="17"/>
      <c r="X245" s="28"/>
      <c r="Y245" s="17"/>
      <c r="AO245" s="70"/>
    </row>
    <row r="246" spans="19:41">
      <c r="S246" s="23"/>
      <c r="W246" s="17"/>
      <c r="X246" s="28"/>
      <c r="Y246" s="17"/>
      <c r="AO246" s="70"/>
    </row>
    <row r="247" spans="19:41">
      <c r="S247" s="23"/>
      <c r="W247" s="17"/>
      <c r="X247" s="28"/>
      <c r="Y247" s="17"/>
      <c r="AO247" s="70"/>
    </row>
    <row r="248" spans="19:41">
      <c r="S248" s="23"/>
      <c r="W248" s="17"/>
      <c r="X248" s="28"/>
      <c r="Y248" s="17"/>
      <c r="AO248" s="70"/>
    </row>
    <row r="249" spans="19:41">
      <c r="S249" s="23"/>
      <c r="W249" s="17"/>
      <c r="X249" s="28"/>
      <c r="Y249" s="17"/>
      <c r="AO249" s="70"/>
    </row>
    <row r="250" spans="19:41">
      <c r="S250" s="23"/>
      <c r="W250" s="17"/>
      <c r="X250" s="28"/>
      <c r="Y250" s="17"/>
      <c r="AO250" s="70"/>
    </row>
    <row r="251" spans="19:41">
      <c r="S251" s="23"/>
      <c r="W251" s="17"/>
      <c r="X251" s="28"/>
      <c r="Y251" s="17"/>
      <c r="AO251" s="70"/>
    </row>
    <row r="252" spans="19:41">
      <c r="S252" s="23"/>
      <c r="W252" s="17"/>
      <c r="X252" s="28"/>
      <c r="Y252" s="17"/>
      <c r="AO252" s="70"/>
    </row>
    <row r="253" spans="19:41">
      <c r="S253" s="23"/>
      <c r="W253" s="17"/>
      <c r="X253" s="28"/>
      <c r="Y253" s="17"/>
      <c r="AO253" s="70"/>
    </row>
    <row r="254" spans="19:41">
      <c r="S254" s="23"/>
      <c r="W254" s="17"/>
      <c r="X254" s="28"/>
      <c r="Y254" s="17"/>
      <c r="AO254" s="70"/>
    </row>
    <row r="255" spans="19:41">
      <c r="S255" s="23"/>
      <c r="W255" s="17"/>
      <c r="X255" s="28"/>
      <c r="Y255" s="17"/>
      <c r="AO255" s="70"/>
    </row>
    <row r="256" spans="19:41">
      <c r="S256" s="23"/>
      <c r="W256" s="17"/>
      <c r="X256" s="28"/>
      <c r="Y256" s="17"/>
      <c r="AO256" s="70"/>
    </row>
    <row r="257" spans="19:41">
      <c r="S257" s="23"/>
      <c r="W257" s="17"/>
      <c r="X257" s="28"/>
      <c r="Y257" s="17"/>
      <c r="AO257" s="70"/>
    </row>
    <row r="258" spans="19:41">
      <c r="S258" s="23"/>
      <c r="W258" s="17"/>
      <c r="X258" s="28"/>
      <c r="Y258" s="17"/>
      <c r="AO258" s="70"/>
    </row>
    <row r="259" spans="19:41">
      <c r="S259" s="23"/>
      <c r="W259" s="17"/>
      <c r="X259" s="28"/>
      <c r="Y259" s="17"/>
      <c r="AO259" s="70"/>
    </row>
    <row r="260" spans="19:41">
      <c r="S260" s="23"/>
      <c r="W260" s="17"/>
      <c r="X260" s="28"/>
      <c r="Y260" s="17"/>
      <c r="AO260" s="70"/>
    </row>
    <row r="261" spans="19:41">
      <c r="S261" s="23"/>
      <c r="W261" s="17"/>
      <c r="X261" s="28"/>
      <c r="Y261" s="17"/>
      <c r="AO261" s="70"/>
    </row>
    <row r="262" spans="19:41">
      <c r="S262" s="23"/>
      <c r="W262" s="17"/>
      <c r="X262" s="28"/>
      <c r="Y262" s="17"/>
      <c r="AO262" s="70"/>
    </row>
    <row r="263" spans="19:41">
      <c r="S263" s="23"/>
      <c r="W263" s="17"/>
      <c r="X263" s="28"/>
      <c r="Y263" s="17"/>
      <c r="AO263" s="70"/>
    </row>
    <row r="264" spans="19:41">
      <c r="S264" s="23"/>
      <c r="W264" s="17"/>
      <c r="X264" s="28"/>
      <c r="Y264" s="17"/>
      <c r="AO264" s="70"/>
    </row>
    <row r="265" spans="19:41">
      <c r="S265" s="23"/>
      <c r="W265" s="17"/>
      <c r="X265" s="28"/>
      <c r="Y265" s="17"/>
      <c r="AO265" s="70"/>
    </row>
    <row r="266" spans="19:41">
      <c r="S266" s="23"/>
      <c r="W266" s="17"/>
      <c r="X266" s="28"/>
      <c r="Y266" s="17"/>
      <c r="AO266" s="70"/>
    </row>
    <row r="267" spans="19:41">
      <c r="S267" s="23"/>
      <c r="W267" s="17"/>
      <c r="X267" s="28"/>
      <c r="Y267" s="17"/>
      <c r="AO267" s="70"/>
    </row>
    <row r="268" spans="19:41">
      <c r="S268" s="23"/>
      <c r="W268" s="17"/>
      <c r="X268" s="28"/>
      <c r="Y268" s="17"/>
      <c r="AO268" s="70"/>
    </row>
    <row r="269" spans="19:41">
      <c r="S269" s="23"/>
      <c r="W269" s="17"/>
      <c r="X269" s="28"/>
      <c r="Y269" s="17"/>
      <c r="AO269" s="70"/>
    </row>
    <row r="270" spans="19:41">
      <c r="S270" s="23"/>
      <c r="W270" s="17"/>
      <c r="X270" s="28"/>
      <c r="Y270" s="17"/>
      <c r="AO270" s="70"/>
    </row>
    <row r="271" spans="19:41">
      <c r="S271" s="23"/>
      <c r="W271" s="17"/>
      <c r="X271" s="28"/>
      <c r="Y271" s="17"/>
      <c r="AO271" s="70"/>
    </row>
    <row r="272" spans="19:41">
      <c r="S272" s="23"/>
      <c r="W272" s="17"/>
      <c r="X272" s="28"/>
      <c r="Y272" s="17"/>
      <c r="AO272" s="70"/>
    </row>
    <row r="273" spans="19:41">
      <c r="S273" s="23"/>
      <c r="W273" s="17"/>
      <c r="X273" s="28"/>
      <c r="Y273" s="17"/>
      <c r="AO273" s="70"/>
    </row>
    <row r="274" spans="19:41">
      <c r="S274" s="23"/>
      <c r="W274" s="17"/>
      <c r="X274" s="28"/>
      <c r="Y274" s="17"/>
      <c r="AO274" s="70"/>
    </row>
    <row r="275" spans="19:41">
      <c r="S275" s="23"/>
      <c r="W275" s="17"/>
      <c r="X275" s="28"/>
      <c r="Y275" s="17"/>
      <c r="AO275" s="70"/>
    </row>
    <row r="276" spans="19:41">
      <c r="S276" s="23"/>
      <c r="W276" s="17"/>
      <c r="X276" s="28"/>
      <c r="Y276" s="17"/>
      <c r="AO276" s="70"/>
    </row>
    <row r="277" spans="19:41">
      <c r="S277" s="23"/>
      <c r="W277" s="17"/>
      <c r="X277" s="28"/>
      <c r="Y277" s="17"/>
      <c r="AO277" s="70"/>
    </row>
    <row r="278" spans="19:41">
      <c r="S278" s="23"/>
      <c r="W278" s="17"/>
      <c r="X278" s="28"/>
      <c r="Y278" s="17"/>
      <c r="AO278" s="70"/>
    </row>
    <row r="279" spans="19:41">
      <c r="S279" s="23"/>
      <c r="W279" s="17"/>
      <c r="X279" s="28"/>
      <c r="Y279" s="17"/>
      <c r="AO279" s="70"/>
    </row>
    <row r="280" spans="19:41">
      <c r="W280" s="17"/>
      <c r="X280" s="28"/>
      <c r="Y280" s="17"/>
      <c r="AO280" s="70"/>
    </row>
    <row r="281" spans="19:41">
      <c r="W281" s="17"/>
      <c r="X281" s="28"/>
      <c r="Y281" s="17"/>
      <c r="AO281" s="70"/>
    </row>
    <row r="282" spans="19:41">
      <c r="W282" s="17"/>
      <c r="X282" s="28"/>
      <c r="Y282" s="17"/>
      <c r="AO282" s="70"/>
    </row>
    <row r="283" spans="19:41">
      <c r="W283" s="17"/>
      <c r="X283" s="28"/>
      <c r="Y283" s="17"/>
      <c r="AO283" s="70"/>
    </row>
    <row r="284" spans="19:41">
      <c r="W284" s="17"/>
      <c r="X284" s="28"/>
      <c r="Y284" s="17"/>
      <c r="AO284" s="70"/>
    </row>
    <row r="285" spans="19:41">
      <c r="AO285" s="70"/>
    </row>
  </sheetData>
  <mergeCells count="8">
    <mergeCell ref="G1:R1"/>
    <mergeCell ref="D2:F2"/>
    <mergeCell ref="G2:L2"/>
    <mergeCell ref="M2:R2"/>
    <mergeCell ref="G3:I3"/>
    <mergeCell ref="J3:L3"/>
    <mergeCell ref="M3:O3"/>
    <mergeCell ref="P3:R3"/>
  </mergeCells>
  <phoneticPr fontId="1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3"/>
  <sheetViews>
    <sheetView topLeftCell="C43" zoomScale="70" zoomScaleNormal="70" workbookViewId="0">
      <selection activeCell="I2" sqref="I2:I149"/>
    </sheetView>
  </sheetViews>
  <sheetFormatPr defaultColWidth="9" defaultRowHeight="13.8"/>
  <cols>
    <col min="1" max="1" width="26.69921875" style="16" customWidth="1"/>
    <col min="2" max="2" width="53.8984375" style="28" customWidth="1"/>
    <col min="3" max="3" width="42.19921875" style="16" customWidth="1"/>
    <col min="4" max="4" width="31" style="18" customWidth="1"/>
    <col min="5" max="5" width="2.09765625" style="21" customWidth="1"/>
    <col min="6" max="6" width="31" style="19" customWidth="1"/>
    <col min="7" max="7" width="31" style="18" customWidth="1"/>
    <col min="8" max="8" width="2.09765625" style="38" customWidth="1"/>
    <col min="9" max="9" width="31" style="19" customWidth="1"/>
    <col min="10" max="10" width="16.19921875" style="70" customWidth="1"/>
    <col min="11" max="11" width="15" style="70" customWidth="1"/>
    <col min="12" max="12" width="37.69921875" style="70" customWidth="1"/>
    <col min="13" max="13" width="12.59765625" style="17" customWidth="1"/>
    <col min="14" max="14" width="8.69921875"/>
    <col min="15" max="15" width="15.3984375" customWidth="1"/>
    <col min="16" max="16" width="37" customWidth="1"/>
    <col min="17" max="23" width="8.69921875" customWidth="1"/>
    <col min="24" max="16384" width="9" style="17"/>
  </cols>
  <sheetData>
    <row r="1" spans="1:24" s="28" customFormat="1">
      <c r="A1" s="28" t="s">
        <v>331</v>
      </c>
      <c r="B1" s="28" t="s">
        <v>326</v>
      </c>
      <c r="C1" s="28" t="s">
        <v>340</v>
      </c>
      <c r="D1" s="29" t="s">
        <v>0</v>
      </c>
      <c r="E1" s="22"/>
      <c r="F1" s="30" t="s">
        <v>374</v>
      </c>
      <c r="G1" s="29" t="s">
        <v>348</v>
      </c>
      <c r="H1" s="71"/>
      <c r="I1" s="30" t="s">
        <v>375</v>
      </c>
      <c r="J1" s="31" t="s">
        <v>341</v>
      </c>
      <c r="K1" s="31" t="s">
        <v>320</v>
      </c>
      <c r="L1" s="31" t="s">
        <v>335</v>
      </c>
    </row>
    <row r="2" spans="1:24" ht="14.4">
      <c r="A2" s="39" t="s">
        <v>315</v>
      </c>
      <c r="B2" s="28" t="s">
        <v>297</v>
      </c>
      <c r="C2" s="17" t="s">
        <v>210</v>
      </c>
      <c r="D2" s="37">
        <v>0</v>
      </c>
      <c r="E2" s="5" t="s">
        <v>328</v>
      </c>
      <c r="F2" s="36">
        <v>0</v>
      </c>
      <c r="G2" s="33">
        <v>950750.5</v>
      </c>
      <c r="H2" s="5" t="s">
        <v>328</v>
      </c>
      <c r="I2" s="36">
        <v>32194.043750099696</v>
      </c>
      <c r="J2" s="38" t="s">
        <v>343</v>
      </c>
      <c r="K2" s="38" t="s">
        <v>343</v>
      </c>
      <c r="L2" s="70" t="s">
        <v>333</v>
      </c>
      <c r="N2" s="17"/>
    </row>
    <row r="3" spans="1:24" ht="14.4">
      <c r="C3" s="28" t="s">
        <v>327</v>
      </c>
      <c r="D3" s="37">
        <v>0</v>
      </c>
      <c r="E3" s="5"/>
      <c r="F3" s="26"/>
      <c r="G3" s="33">
        <v>950750.5</v>
      </c>
      <c r="H3" s="5"/>
      <c r="I3" s="26"/>
    </row>
    <row r="4" spans="1:24" ht="14.4">
      <c r="A4" s="16" t="s">
        <v>315</v>
      </c>
      <c r="B4" s="28" t="s">
        <v>329</v>
      </c>
      <c r="C4" s="16" t="s">
        <v>251</v>
      </c>
      <c r="D4" s="25">
        <v>219286.33333333334</v>
      </c>
      <c r="E4" s="5" t="s">
        <v>328</v>
      </c>
      <c r="F4" s="36">
        <v>17899.601635542353</v>
      </c>
      <c r="G4" s="33">
        <v>142728.16666666666</v>
      </c>
      <c r="H4" s="5" t="s">
        <v>328</v>
      </c>
      <c r="I4" s="36">
        <v>48744.026302318431</v>
      </c>
      <c r="J4" s="38"/>
      <c r="K4" s="38"/>
      <c r="V4" t="s">
        <v>332</v>
      </c>
    </row>
    <row r="5" spans="1:24" ht="14.4">
      <c r="C5" s="16" t="s">
        <v>130</v>
      </c>
      <c r="D5" s="25">
        <v>60325.833333333336</v>
      </c>
      <c r="E5" s="5" t="s">
        <v>328</v>
      </c>
      <c r="F5" s="36">
        <v>6632.2669146964936</v>
      </c>
      <c r="G5" s="33">
        <v>56688.833333333336</v>
      </c>
      <c r="H5" s="5" t="s">
        <v>328</v>
      </c>
      <c r="I5" s="36">
        <v>8793.6086881957108</v>
      </c>
      <c r="J5" s="38"/>
      <c r="K5" s="38"/>
      <c r="Q5" t="s">
        <v>0</v>
      </c>
      <c r="R5" t="s">
        <v>374</v>
      </c>
      <c r="S5" t="s">
        <v>348</v>
      </c>
      <c r="T5" t="s">
        <v>375</v>
      </c>
      <c r="U5" t="s">
        <v>372</v>
      </c>
      <c r="V5" t="s">
        <v>341</v>
      </c>
      <c r="W5" t="s">
        <v>320</v>
      </c>
      <c r="X5" s="17" t="s">
        <v>335</v>
      </c>
    </row>
    <row r="6" spans="1:24" ht="14.4">
      <c r="C6" s="16" t="s">
        <v>289</v>
      </c>
      <c r="D6" s="25">
        <v>6190.333333333333</v>
      </c>
      <c r="E6" s="5" t="s">
        <v>328</v>
      </c>
      <c r="F6" s="36">
        <v>1968.3697089497978</v>
      </c>
      <c r="G6" s="33">
        <v>9482.5</v>
      </c>
      <c r="H6" s="5" t="s">
        <v>328</v>
      </c>
      <c r="I6" s="36">
        <v>2927.1477442497958</v>
      </c>
      <c r="J6" s="38"/>
      <c r="K6" s="38"/>
      <c r="N6" s="39" t="s">
        <v>315</v>
      </c>
      <c r="O6" s="28" t="s">
        <v>297</v>
      </c>
      <c r="P6" s="17" t="s">
        <v>210</v>
      </c>
      <c r="Q6">
        <v>0</v>
      </c>
      <c r="R6">
        <v>0</v>
      </c>
      <c r="S6">
        <v>950750.5</v>
      </c>
      <c r="T6">
        <v>32194.043750099696</v>
      </c>
      <c r="V6" t="s">
        <v>343</v>
      </c>
      <c r="W6" t="s">
        <v>343</v>
      </c>
      <c r="X6" s="17" t="s">
        <v>333</v>
      </c>
    </row>
    <row r="7" spans="1:24" ht="14.4">
      <c r="C7" s="16" t="s">
        <v>288</v>
      </c>
      <c r="D7" s="25">
        <v>8959.1666666666661</v>
      </c>
      <c r="E7" s="5" t="s">
        <v>328</v>
      </c>
      <c r="F7" s="36">
        <v>1738.2483408432884</v>
      </c>
      <c r="G7" s="33">
        <v>25955.833333333332</v>
      </c>
      <c r="H7" s="5" t="s">
        <v>328</v>
      </c>
      <c r="I7" s="36">
        <v>3431.5834383625956</v>
      </c>
      <c r="J7" s="38" t="s">
        <v>324</v>
      </c>
      <c r="K7" s="38" t="s">
        <v>322</v>
      </c>
      <c r="N7" s="39" t="s">
        <v>315</v>
      </c>
      <c r="O7" s="28" t="s">
        <v>329</v>
      </c>
      <c r="P7" s="17" t="s">
        <v>251</v>
      </c>
      <c r="Q7">
        <v>219286.33333333334</v>
      </c>
      <c r="R7">
        <v>17899.601635542353</v>
      </c>
      <c r="S7">
        <v>142728.16666666666</v>
      </c>
      <c r="T7">
        <v>48744.026302318431</v>
      </c>
    </row>
    <row r="8" spans="1:24" ht="14.4">
      <c r="C8" s="16" t="s">
        <v>108</v>
      </c>
      <c r="D8" s="25">
        <v>71102.666666666672</v>
      </c>
      <c r="E8" s="5" t="s">
        <v>328</v>
      </c>
      <c r="F8" s="36">
        <v>14220.082624388806</v>
      </c>
      <c r="G8" s="33">
        <v>46940.166666666664</v>
      </c>
      <c r="H8" s="5" t="s">
        <v>328</v>
      </c>
      <c r="I8" s="36">
        <v>7155.7807559886714</v>
      </c>
      <c r="J8" s="38"/>
      <c r="K8" s="38"/>
      <c r="N8" s="39"/>
      <c r="O8" s="28"/>
      <c r="P8" s="17" t="s">
        <v>130</v>
      </c>
      <c r="Q8">
        <v>60325.833333333336</v>
      </c>
      <c r="R8">
        <v>6632.2669146964936</v>
      </c>
      <c r="S8">
        <v>56688.833333333336</v>
      </c>
      <c r="T8">
        <v>8793.6086881957108</v>
      </c>
    </row>
    <row r="9" spans="1:24" ht="14.4">
      <c r="C9" s="16" t="s">
        <v>23</v>
      </c>
      <c r="D9" s="25">
        <v>1450</v>
      </c>
      <c r="E9" s="5" t="s">
        <v>328</v>
      </c>
      <c r="F9" s="36">
        <v>1029.392085974371</v>
      </c>
      <c r="G9" s="33">
        <v>7733.666666666667</v>
      </c>
      <c r="H9" s="5" t="s">
        <v>328</v>
      </c>
      <c r="I9" s="36">
        <v>1001.1536900551836</v>
      </c>
      <c r="J9" s="38" t="s">
        <v>324</v>
      </c>
      <c r="K9" s="38" t="s">
        <v>322</v>
      </c>
      <c r="N9" s="39"/>
      <c r="O9" s="28"/>
      <c r="P9" s="17" t="s">
        <v>289</v>
      </c>
      <c r="Q9">
        <v>6190.333333333333</v>
      </c>
      <c r="R9">
        <v>1968.3697089497978</v>
      </c>
      <c r="S9">
        <v>9482.5</v>
      </c>
      <c r="T9">
        <v>2927.1477442497958</v>
      </c>
    </row>
    <row r="10" spans="1:24" ht="14.4">
      <c r="C10" s="16" t="s">
        <v>118</v>
      </c>
      <c r="D10" s="25">
        <v>73381.166666666672</v>
      </c>
      <c r="E10" s="5" t="s">
        <v>328</v>
      </c>
      <c r="F10" s="36">
        <v>37228.712143019096</v>
      </c>
      <c r="G10" s="33">
        <v>133854.66666666666</v>
      </c>
      <c r="H10" s="5" t="s">
        <v>328</v>
      </c>
      <c r="I10" s="36">
        <v>42039.836273600202</v>
      </c>
      <c r="J10" s="38"/>
      <c r="K10" s="38"/>
      <c r="N10" s="39"/>
      <c r="O10" s="28"/>
      <c r="P10" s="17" t="s">
        <v>288</v>
      </c>
      <c r="Q10">
        <v>8959.1666666666661</v>
      </c>
      <c r="R10">
        <v>1738.2483408432884</v>
      </c>
      <c r="S10">
        <v>25955.833333333332</v>
      </c>
      <c r="T10">
        <v>3431.5834383625956</v>
      </c>
      <c r="V10" t="s">
        <v>324</v>
      </c>
      <c r="W10" t="s">
        <v>322</v>
      </c>
    </row>
    <row r="11" spans="1:24" ht="14.4">
      <c r="C11" s="16" t="s">
        <v>41</v>
      </c>
      <c r="D11" s="25">
        <v>12347.833333333334</v>
      </c>
      <c r="E11" s="5" t="s">
        <v>328</v>
      </c>
      <c r="F11" s="36">
        <v>236.65761719787889</v>
      </c>
      <c r="G11" s="33">
        <v>15749.166666666666</v>
      </c>
      <c r="H11" s="5" t="s">
        <v>328</v>
      </c>
      <c r="I11" s="36">
        <v>4948.8666339992551</v>
      </c>
      <c r="J11" s="38"/>
      <c r="K11" s="38"/>
      <c r="N11" s="39"/>
      <c r="O11" s="28"/>
      <c r="P11" s="17" t="s">
        <v>108</v>
      </c>
      <c r="Q11">
        <v>71102.666666666672</v>
      </c>
      <c r="R11">
        <v>14220.082624388806</v>
      </c>
      <c r="S11">
        <v>46940.166666666664</v>
      </c>
      <c r="T11">
        <v>7155.7807559886714</v>
      </c>
    </row>
    <row r="12" spans="1:24" ht="14.4">
      <c r="C12" s="16" t="s">
        <v>45</v>
      </c>
      <c r="D12" s="25">
        <v>91289.333333333328</v>
      </c>
      <c r="E12" s="5" t="s">
        <v>328</v>
      </c>
      <c r="F12" s="36">
        <v>14535.099613617303</v>
      </c>
      <c r="G12" s="33">
        <v>246694.66666666666</v>
      </c>
      <c r="H12" s="5" t="s">
        <v>328</v>
      </c>
      <c r="I12" s="36">
        <v>8464.3141705502512</v>
      </c>
      <c r="J12" s="38" t="s">
        <v>321</v>
      </c>
      <c r="K12" s="38" t="s">
        <v>322</v>
      </c>
      <c r="N12" s="39"/>
      <c r="O12" s="28"/>
      <c r="P12" s="17" t="s">
        <v>23</v>
      </c>
      <c r="Q12">
        <v>1450</v>
      </c>
      <c r="R12">
        <v>1029.392085974371</v>
      </c>
      <c r="S12">
        <v>7733.666666666667</v>
      </c>
      <c r="T12">
        <v>1001.1536900551836</v>
      </c>
      <c r="V12" t="s">
        <v>324</v>
      </c>
      <c r="W12" t="s">
        <v>322</v>
      </c>
    </row>
    <row r="13" spans="1:24" ht="14.4">
      <c r="C13" s="16" t="s">
        <v>47</v>
      </c>
      <c r="D13" s="25">
        <v>81358.5</v>
      </c>
      <c r="E13" s="5" t="s">
        <v>328</v>
      </c>
      <c r="F13" s="36">
        <v>22862.663736246192</v>
      </c>
      <c r="G13" s="33">
        <v>147568.33333333334</v>
      </c>
      <c r="H13" s="5" t="s">
        <v>328</v>
      </c>
      <c r="I13" s="36">
        <v>9893.5422664371144</v>
      </c>
      <c r="J13" s="38"/>
      <c r="K13" s="38"/>
      <c r="N13" s="39"/>
      <c r="O13" s="28"/>
      <c r="P13" s="17" t="s">
        <v>118</v>
      </c>
      <c r="Q13">
        <v>73381.166666666672</v>
      </c>
      <c r="R13">
        <v>37228.712143019096</v>
      </c>
      <c r="S13">
        <v>133854.66666666666</v>
      </c>
      <c r="T13">
        <v>42039.836273600202</v>
      </c>
    </row>
    <row r="14" spans="1:24" ht="14.4">
      <c r="A14" s="17"/>
      <c r="B14" s="17"/>
      <c r="C14" s="16" t="s">
        <v>105</v>
      </c>
      <c r="D14" s="25">
        <v>170959.16666666666</v>
      </c>
      <c r="E14" s="5" t="s">
        <v>328</v>
      </c>
      <c r="F14" s="36">
        <v>44776.442420404266</v>
      </c>
      <c r="G14" s="33">
        <v>90867.166666666672</v>
      </c>
      <c r="H14" s="5" t="s">
        <v>328</v>
      </c>
      <c r="I14" s="36">
        <v>11596.14165550096</v>
      </c>
      <c r="J14" s="38"/>
      <c r="K14" s="38"/>
      <c r="N14" s="39"/>
      <c r="O14" s="28"/>
      <c r="P14" s="17" t="s">
        <v>41</v>
      </c>
      <c r="Q14">
        <v>12347.833333333334</v>
      </c>
      <c r="R14">
        <v>236.65761719787889</v>
      </c>
      <c r="S14">
        <v>15749.166666666666</v>
      </c>
      <c r="T14">
        <v>4948.8666339992551</v>
      </c>
    </row>
    <row r="15" spans="1:24" ht="14.4">
      <c r="C15" s="16" t="s">
        <v>10</v>
      </c>
      <c r="D15" s="25">
        <v>11332.333333333334</v>
      </c>
      <c r="E15" s="5" t="s">
        <v>328</v>
      </c>
      <c r="F15" s="36">
        <v>403.58309071504863</v>
      </c>
      <c r="G15" s="33">
        <v>10542.166666666666</v>
      </c>
      <c r="H15" s="5" t="s">
        <v>328</v>
      </c>
      <c r="I15" s="36">
        <v>445.16367152368178</v>
      </c>
      <c r="J15" s="38"/>
      <c r="K15" s="38"/>
      <c r="N15" s="39"/>
      <c r="O15" s="28"/>
      <c r="P15" s="17" t="s">
        <v>45</v>
      </c>
      <c r="Q15">
        <v>91289.333333333328</v>
      </c>
      <c r="R15">
        <v>14535.099613617303</v>
      </c>
      <c r="S15">
        <v>246694.66666666666</v>
      </c>
      <c r="T15">
        <v>8464.3141705502512</v>
      </c>
      <c r="V15" t="s">
        <v>321</v>
      </c>
      <c r="W15" t="s">
        <v>322</v>
      </c>
    </row>
    <row r="16" spans="1:24" ht="14.4">
      <c r="C16" s="16" t="s">
        <v>174</v>
      </c>
      <c r="D16" s="25">
        <v>10488.666666666666</v>
      </c>
      <c r="E16" s="5" t="s">
        <v>328</v>
      </c>
      <c r="F16" s="36">
        <v>2475.3527515173359</v>
      </c>
      <c r="G16" s="33">
        <v>31887.333333333332</v>
      </c>
      <c r="H16" s="5" t="s">
        <v>328</v>
      </c>
      <c r="I16" s="36">
        <v>8799.2636005015265</v>
      </c>
      <c r="J16" s="38"/>
      <c r="K16" s="38"/>
      <c r="N16" s="39"/>
      <c r="O16" s="28"/>
      <c r="P16" s="17" t="s">
        <v>47</v>
      </c>
      <c r="Q16">
        <v>81358.5</v>
      </c>
      <c r="R16">
        <v>22862.663736246192</v>
      </c>
      <c r="S16">
        <v>147568.33333333334</v>
      </c>
      <c r="T16">
        <v>9893.5422664371144</v>
      </c>
    </row>
    <row r="17" spans="1:23" ht="14.4">
      <c r="C17" s="16" t="s">
        <v>176</v>
      </c>
      <c r="D17" s="25">
        <v>46492.166666666664</v>
      </c>
      <c r="E17" s="5" t="s">
        <v>328</v>
      </c>
      <c r="F17" s="36">
        <v>14611.359164286459</v>
      </c>
      <c r="G17" s="33">
        <v>5581.333333333333</v>
      </c>
      <c r="H17" s="5" t="s">
        <v>328</v>
      </c>
      <c r="I17" s="36">
        <v>709.34686703881209</v>
      </c>
      <c r="J17" s="38"/>
      <c r="K17" s="38"/>
      <c r="N17" s="39"/>
      <c r="O17" s="39"/>
      <c r="P17" s="17" t="s">
        <v>105</v>
      </c>
      <c r="Q17">
        <v>170959.16666666666</v>
      </c>
      <c r="R17">
        <v>44776.442420404266</v>
      </c>
      <c r="S17">
        <v>90867.166666666672</v>
      </c>
      <c r="T17">
        <v>11596.14165550096</v>
      </c>
    </row>
    <row r="18" spans="1:23" ht="14.4">
      <c r="C18" s="16" t="s">
        <v>180</v>
      </c>
      <c r="D18" s="25">
        <v>5844.666666666667</v>
      </c>
      <c r="E18" s="5" t="s">
        <v>328</v>
      </c>
      <c r="F18" s="36">
        <v>2618.5904435614043</v>
      </c>
      <c r="G18" s="33">
        <v>7879.333333333333</v>
      </c>
      <c r="H18" s="5" t="s">
        <v>328</v>
      </c>
      <c r="I18" s="36">
        <v>1457.960234178026</v>
      </c>
      <c r="J18" s="38"/>
      <c r="K18" s="38"/>
      <c r="N18" s="39"/>
      <c r="O18" s="28"/>
      <c r="P18" s="17" t="s">
        <v>10</v>
      </c>
      <c r="Q18">
        <v>11332.333333333334</v>
      </c>
      <c r="R18">
        <v>403.58309071504863</v>
      </c>
      <c r="S18">
        <v>10542.166666666666</v>
      </c>
      <c r="T18">
        <v>445.16367152368178</v>
      </c>
    </row>
    <row r="19" spans="1:23" ht="14.4">
      <c r="C19" s="16" t="s">
        <v>197</v>
      </c>
      <c r="D19" s="25">
        <v>68238.166666666672</v>
      </c>
      <c r="E19" s="5" t="s">
        <v>328</v>
      </c>
      <c r="F19" s="36">
        <v>17360.710443252156</v>
      </c>
      <c r="G19" s="33">
        <v>47620.333333333336</v>
      </c>
      <c r="H19" s="5" t="s">
        <v>328</v>
      </c>
      <c r="I19" s="36">
        <v>9538.2787778741549</v>
      </c>
      <c r="J19" s="38"/>
      <c r="K19" s="38"/>
      <c r="N19" s="39"/>
      <c r="O19" s="28"/>
      <c r="P19" s="17" t="s">
        <v>174</v>
      </c>
      <c r="Q19">
        <v>10488.666666666666</v>
      </c>
      <c r="R19">
        <v>2475.3527515173359</v>
      </c>
      <c r="S19">
        <v>31887.333333333332</v>
      </c>
      <c r="T19">
        <v>8799.2636005015265</v>
      </c>
    </row>
    <row r="20" spans="1:23" ht="14.4">
      <c r="C20" s="28" t="s">
        <v>327</v>
      </c>
      <c r="D20" s="27">
        <f>SUM(D4:D19)</f>
        <v>939046.33333333326</v>
      </c>
      <c r="E20" s="5"/>
      <c r="F20" s="26"/>
      <c r="G20" s="27">
        <f>SUM(G4:G19)</f>
        <v>1027773.6666666669</v>
      </c>
      <c r="H20" s="5"/>
      <c r="I20" s="26"/>
      <c r="N20" s="39"/>
      <c r="O20" s="28"/>
      <c r="P20" s="17" t="s">
        <v>176</v>
      </c>
      <c r="Q20">
        <v>46492.166666666664</v>
      </c>
      <c r="R20">
        <v>14611.359164286459</v>
      </c>
      <c r="S20">
        <v>5581.333333333333</v>
      </c>
      <c r="T20">
        <v>709.34686703881209</v>
      </c>
    </row>
    <row r="21" spans="1:23" ht="14.4">
      <c r="A21" s="39" t="s">
        <v>315</v>
      </c>
      <c r="B21" s="28" t="s">
        <v>330</v>
      </c>
      <c r="C21" s="17" t="s">
        <v>272</v>
      </c>
      <c r="D21" s="33">
        <v>89703.333333333328</v>
      </c>
      <c r="E21" s="5" t="s">
        <v>328</v>
      </c>
      <c r="F21" s="36">
        <v>34350.106971853493</v>
      </c>
      <c r="G21" s="33">
        <v>996344.5</v>
      </c>
      <c r="H21" s="5" t="s">
        <v>328</v>
      </c>
      <c r="I21" s="36">
        <v>45074.866751328285</v>
      </c>
      <c r="J21" s="38" t="s">
        <v>321</v>
      </c>
      <c r="K21" s="38" t="s">
        <v>322</v>
      </c>
      <c r="N21" s="39"/>
      <c r="O21" s="28"/>
      <c r="P21" s="17" t="s">
        <v>180</v>
      </c>
      <c r="Q21">
        <v>5844.666666666667</v>
      </c>
      <c r="R21">
        <v>2618.5904435614043</v>
      </c>
      <c r="S21">
        <v>7879.333333333333</v>
      </c>
      <c r="T21">
        <v>1457.960234178026</v>
      </c>
    </row>
    <row r="22" spans="1:23" ht="14.4">
      <c r="A22" s="17"/>
      <c r="B22" s="17"/>
      <c r="C22" s="17" t="s">
        <v>6</v>
      </c>
      <c r="D22" s="33">
        <v>76815.166666666672</v>
      </c>
      <c r="E22" s="5" t="s">
        <v>328</v>
      </c>
      <c r="F22" s="36">
        <v>23490.554842910333</v>
      </c>
      <c r="G22" s="33">
        <v>2709319.3333333335</v>
      </c>
      <c r="H22" s="5" t="s">
        <v>328</v>
      </c>
      <c r="I22" s="36">
        <v>80940.458703364857</v>
      </c>
      <c r="J22" s="38" t="s">
        <v>321</v>
      </c>
      <c r="K22" s="38" t="s">
        <v>322</v>
      </c>
      <c r="N22" s="39"/>
      <c r="O22" s="28"/>
      <c r="P22" s="17" t="s">
        <v>197</v>
      </c>
      <c r="Q22">
        <v>68238.166666666672</v>
      </c>
      <c r="R22">
        <v>17360.710443252156</v>
      </c>
      <c r="S22">
        <v>47620.333333333336</v>
      </c>
      <c r="T22">
        <v>9538.2787778741549</v>
      </c>
    </row>
    <row r="23" spans="1:23" ht="14.4">
      <c r="A23" s="39"/>
      <c r="C23" s="17" t="s">
        <v>120</v>
      </c>
      <c r="D23" s="33">
        <v>74064.333333333328</v>
      </c>
      <c r="E23" s="5" t="s">
        <v>328</v>
      </c>
      <c r="F23" s="36">
        <v>19430.22261781315</v>
      </c>
      <c r="G23" s="33">
        <v>18850.333333333332</v>
      </c>
      <c r="H23" s="5" t="s">
        <v>328</v>
      </c>
      <c r="I23" s="36">
        <v>7225.2302370082152</v>
      </c>
      <c r="J23" s="38"/>
      <c r="K23" s="38"/>
      <c r="N23" s="39" t="s">
        <v>315</v>
      </c>
      <c r="O23" s="28" t="s">
        <v>330</v>
      </c>
      <c r="P23" s="17" t="s">
        <v>272</v>
      </c>
      <c r="Q23">
        <v>89703.333333333328</v>
      </c>
      <c r="R23">
        <v>34350.106971853493</v>
      </c>
      <c r="S23">
        <v>996344.5</v>
      </c>
      <c r="T23">
        <v>45074.866751328285</v>
      </c>
      <c r="V23" t="s">
        <v>321</v>
      </c>
      <c r="W23" t="s">
        <v>322</v>
      </c>
    </row>
    <row r="24" spans="1:23" ht="14.4">
      <c r="A24" s="39"/>
      <c r="C24" s="17" t="s">
        <v>122</v>
      </c>
      <c r="D24" s="33">
        <v>99396472.166666672</v>
      </c>
      <c r="E24" s="5" t="s">
        <v>328</v>
      </c>
      <c r="F24" s="36">
        <v>8898943.5993555263</v>
      </c>
      <c r="G24" s="33">
        <v>47348495.666666664</v>
      </c>
      <c r="H24" s="5" t="s">
        <v>328</v>
      </c>
      <c r="I24" s="36">
        <v>21739585.865182333</v>
      </c>
      <c r="J24" s="38"/>
      <c r="K24" s="38"/>
      <c r="N24" s="17"/>
      <c r="O24" s="17"/>
      <c r="P24" s="17" t="s">
        <v>6</v>
      </c>
      <c r="Q24">
        <v>76815.166666666672</v>
      </c>
      <c r="R24">
        <v>23490.554842910333</v>
      </c>
      <c r="S24">
        <v>2709319.3333333335</v>
      </c>
      <c r="T24">
        <v>80940.458703364857</v>
      </c>
      <c r="V24" t="s">
        <v>321</v>
      </c>
      <c r="W24" t="s">
        <v>322</v>
      </c>
    </row>
    <row r="25" spans="1:23" ht="14.4">
      <c r="A25" s="39"/>
      <c r="C25" s="17" t="s">
        <v>124</v>
      </c>
      <c r="D25" s="33">
        <v>55559.166666666664</v>
      </c>
      <c r="E25" s="5" t="s">
        <v>328</v>
      </c>
      <c r="F25" s="36">
        <v>4047.2881160654238</v>
      </c>
      <c r="G25" s="33">
        <v>206416.5</v>
      </c>
      <c r="H25" s="5" t="s">
        <v>328</v>
      </c>
      <c r="I25" s="36">
        <v>148818.84030049201</v>
      </c>
      <c r="J25" s="38"/>
      <c r="K25" s="38"/>
      <c r="N25" s="39"/>
      <c r="O25" s="28"/>
      <c r="P25" s="17" t="s">
        <v>120</v>
      </c>
      <c r="Q25">
        <v>74064.333333333328</v>
      </c>
      <c r="R25">
        <v>19430.22261781315</v>
      </c>
      <c r="S25">
        <v>18850.333333333332</v>
      </c>
      <c r="T25">
        <v>7225.2302370082152</v>
      </c>
    </row>
    <row r="26" spans="1:23" ht="14.4">
      <c r="A26" s="39"/>
      <c r="C26" s="17" t="s">
        <v>128</v>
      </c>
      <c r="D26" s="33">
        <v>73502.666666666672</v>
      </c>
      <c r="E26" s="5" t="s">
        <v>328</v>
      </c>
      <c r="F26" s="36">
        <v>19600.007212016812</v>
      </c>
      <c r="G26" s="33">
        <v>2361563.3333333335</v>
      </c>
      <c r="H26" s="5" t="s">
        <v>328</v>
      </c>
      <c r="I26" s="36">
        <v>1016955.0114662782</v>
      </c>
      <c r="J26" s="38"/>
      <c r="K26" s="38"/>
      <c r="N26" s="39"/>
      <c r="O26" s="28"/>
      <c r="P26" s="17" t="s">
        <v>122</v>
      </c>
      <c r="Q26">
        <v>99396472.166666672</v>
      </c>
      <c r="R26">
        <v>8898943.5993555263</v>
      </c>
      <c r="S26">
        <v>47348495.666666664</v>
      </c>
      <c r="T26">
        <v>21739585.865182333</v>
      </c>
    </row>
    <row r="27" spans="1:23" ht="14.4">
      <c r="A27" s="39"/>
      <c r="C27" s="17" t="s">
        <v>66</v>
      </c>
      <c r="D27" s="33">
        <v>14810.166666666666</v>
      </c>
      <c r="E27" s="5" t="s">
        <v>328</v>
      </c>
      <c r="F27" s="36">
        <v>2534.5434489162822</v>
      </c>
      <c r="G27" s="33">
        <v>25907523.833333332</v>
      </c>
      <c r="H27" s="5" t="s">
        <v>328</v>
      </c>
      <c r="I27" s="36">
        <v>553337.49863282149</v>
      </c>
      <c r="J27" s="38" t="s">
        <v>321</v>
      </c>
      <c r="K27" s="38" t="s">
        <v>322</v>
      </c>
      <c r="N27" s="39"/>
      <c r="O27" s="28"/>
      <c r="P27" s="17" t="s">
        <v>124</v>
      </c>
      <c r="Q27">
        <v>55559.166666666664</v>
      </c>
      <c r="R27">
        <v>4047.2881160654238</v>
      </c>
      <c r="S27">
        <v>206416.5</v>
      </c>
      <c r="T27">
        <v>148818.84030049201</v>
      </c>
    </row>
    <row r="28" spans="1:23" ht="14.4">
      <c r="A28" s="39"/>
      <c r="C28" s="17" t="s">
        <v>68</v>
      </c>
      <c r="D28" s="33">
        <v>356881.33333333331</v>
      </c>
      <c r="E28" s="5" t="s">
        <v>328</v>
      </c>
      <c r="F28" s="36">
        <v>19321.395458000588</v>
      </c>
      <c r="G28" s="33">
        <v>885106.33333333337</v>
      </c>
      <c r="H28" s="5" t="s">
        <v>328</v>
      </c>
      <c r="I28" s="36">
        <v>43040.996052342547</v>
      </c>
      <c r="J28" s="38" t="s">
        <v>321</v>
      </c>
      <c r="K28" s="38" t="s">
        <v>322</v>
      </c>
      <c r="N28" s="39"/>
      <c r="O28" s="28"/>
      <c r="P28" s="17" t="s">
        <v>128</v>
      </c>
      <c r="Q28">
        <v>73502.666666666672</v>
      </c>
      <c r="R28">
        <v>19600.007212016812</v>
      </c>
      <c r="S28">
        <v>2361563.3333333335</v>
      </c>
      <c r="T28">
        <v>1016955.0114662782</v>
      </c>
    </row>
    <row r="29" spans="1:23" ht="14.4">
      <c r="C29" s="28" t="s">
        <v>327</v>
      </c>
      <c r="D29" s="27">
        <f>SUM(D21:D28)</f>
        <v>100137808.33333334</v>
      </c>
      <c r="E29" s="5"/>
      <c r="F29" s="26"/>
      <c r="G29" s="27">
        <f>SUM(G21:G28)</f>
        <v>80433619.833333328</v>
      </c>
      <c r="H29" s="5"/>
      <c r="I29" s="26"/>
      <c r="N29" s="39"/>
      <c r="O29" s="28"/>
      <c r="P29" s="17" t="s">
        <v>66</v>
      </c>
      <c r="Q29">
        <v>14810.166666666666</v>
      </c>
      <c r="R29">
        <v>2534.5434489162822</v>
      </c>
      <c r="S29">
        <v>25907523.833333332</v>
      </c>
      <c r="T29">
        <v>553337.49863282149</v>
      </c>
      <c r="V29" t="s">
        <v>321</v>
      </c>
      <c r="W29" t="s">
        <v>322</v>
      </c>
    </row>
    <row r="30" spans="1:23" ht="14.4">
      <c r="A30" s="39" t="s">
        <v>316</v>
      </c>
      <c r="B30" s="28" t="s">
        <v>298</v>
      </c>
      <c r="C30" s="17" t="s">
        <v>25</v>
      </c>
      <c r="D30" s="33">
        <v>37594.833333333336</v>
      </c>
      <c r="E30" s="5" t="s">
        <v>328</v>
      </c>
      <c r="F30" s="36">
        <v>8376.187515477699</v>
      </c>
      <c r="G30" s="33">
        <v>45201.333333333336</v>
      </c>
      <c r="H30" s="5" t="s">
        <v>328</v>
      </c>
      <c r="I30" s="36">
        <v>12017.709484109044</v>
      </c>
      <c r="J30" s="38"/>
      <c r="K30" s="38"/>
      <c r="N30" s="39"/>
      <c r="O30" s="28"/>
      <c r="P30" s="17" t="s">
        <v>68</v>
      </c>
      <c r="Q30">
        <v>356881.33333333331</v>
      </c>
      <c r="R30">
        <v>19321.395458000588</v>
      </c>
      <c r="S30">
        <v>885106.33333333337</v>
      </c>
      <c r="T30">
        <v>43040.996052342547</v>
      </c>
      <c r="V30" t="s">
        <v>321</v>
      </c>
      <c r="W30" t="s">
        <v>322</v>
      </c>
    </row>
    <row r="31" spans="1:23" ht="14.4">
      <c r="A31" s="39"/>
      <c r="C31" s="17" t="s">
        <v>27</v>
      </c>
      <c r="D31" s="33">
        <v>1070106.1666666667</v>
      </c>
      <c r="E31" s="5" t="s">
        <v>328</v>
      </c>
      <c r="F31" s="36">
        <v>372964.19605322409</v>
      </c>
      <c r="G31" s="33">
        <v>169892.66666666666</v>
      </c>
      <c r="H31" s="5" t="s">
        <v>328</v>
      </c>
      <c r="I31" s="36">
        <v>39861.07712181285</v>
      </c>
      <c r="J31" s="38"/>
      <c r="K31" s="38"/>
      <c r="N31" s="39" t="s">
        <v>316</v>
      </c>
      <c r="O31" s="28" t="s">
        <v>298</v>
      </c>
      <c r="P31" s="17" t="s">
        <v>25</v>
      </c>
      <c r="Q31">
        <v>37594.833333333336</v>
      </c>
      <c r="R31">
        <v>8376.187515477699</v>
      </c>
      <c r="S31">
        <v>45201.333333333336</v>
      </c>
      <c r="T31">
        <v>12017.709484109044</v>
      </c>
    </row>
    <row r="32" spans="1:23" ht="14.4">
      <c r="A32" s="39"/>
      <c r="C32" s="17" t="s">
        <v>112</v>
      </c>
      <c r="D32" s="33">
        <v>32847.333333333336</v>
      </c>
      <c r="E32" s="5" t="s">
        <v>328</v>
      </c>
      <c r="F32" s="36">
        <v>4226.2960510488501</v>
      </c>
      <c r="G32" s="33">
        <v>41504.833333333336</v>
      </c>
      <c r="H32" s="5" t="s">
        <v>328</v>
      </c>
      <c r="I32" s="36">
        <v>3544.5212880036611</v>
      </c>
      <c r="J32" s="38"/>
      <c r="K32" s="38"/>
      <c r="N32" s="39"/>
      <c r="O32" s="28"/>
      <c r="P32" s="17" t="s">
        <v>27</v>
      </c>
      <c r="Q32">
        <v>1070106.1666666667</v>
      </c>
      <c r="R32">
        <v>372964.19605322409</v>
      </c>
      <c r="S32">
        <v>169892.66666666666</v>
      </c>
      <c r="T32">
        <v>39861.07712181285</v>
      </c>
    </row>
    <row r="33" spans="1:24" ht="14.4">
      <c r="A33" s="39"/>
      <c r="C33" s="17" t="s">
        <v>116</v>
      </c>
      <c r="D33" s="33">
        <v>86968.166666666672</v>
      </c>
      <c r="E33" s="5" t="s">
        <v>328</v>
      </c>
      <c r="F33" s="36">
        <v>13606.514230119503</v>
      </c>
      <c r="G33" s="33">
        <v>59564.5</v>
      </c>
      <c r="H33" s="5" t="s">
        <v>328</v>
      </c>
      <c r="I33" s="36">
        <v>3988.78346324624</v>
      </c>
      <c r="J33" s="38"/>
      <c r="K33" s="38"/>
      <c r="N33" s="39"/>
      <c r="O33" s="28"/>
      <c r="P33" s="17" t="s">
        <v>112</v>
      </c>
      <c r="Q33">
        <v>32847.333333333336</v>
      </c>
      <c r="R33">
        <v>4226.2960510488501</v>
      </c>
      <c r="S33">
        <v>41504.833333333336</v>
      </c>
      <c r="T33">
        <v>3544.5212880036611</v>
      </c>
    </row>
    <row r="34" spans="1:24" ht="14.4">
      <c r="A34" s="39"/>
      <c r="C34" s="17" t="s">
        <v>73</v>
      </c>
      <c r="D34" s="33">
        <v>34121.833333333336</v>
      </c>
      <c r="E34" s="5" t="s">
        <v>328</v>
      </c>
      <c r="F34" s="36">
        <v>2036.027347829862</v>
      </c>
      <c r="G34" s="33">
        <v>67674.166666666672</v>
      </c>
      <c r="H34" s="5" t="s">
        <v>328</v>
      </c>
      <c r="I34" s="36">
        <v>27658.731858633324</v>
      </c>
      <c r="J34" s="38"/>
      <c r="K34" s="38"/>
      <c r="N34" s="39"/>
      <c r="O34" s="28"/>
      <c r="P34" s="17" t="s">
        <v>116</v>
      </c>
      <c r="Q34">
        <v>86968.166666666672</v>
      </c>
      <c r="R34">
        <v>13606.514230119503</v>
      </c>
      <c r="S34">
        <v>59564.5</v>
      </c>
      <c r="T34">
        <v>3988.78346324624</v>
      </c>
    </row>
    <row r="35" spans="1:24" ht="14.4">
      <c r="A35" s="39"/>
      <c r="C35" s="17" t="s">
        <v>75</v>
      </c>
      <c r="D35" s="33">
        <v>4881.666666666667</v>
      </c>
      <c r="E35" s="5" t="s">
        <v>328</v>
      </c>
      <c r="F35" s="36">
        <v>1453.6521974362065</v>
      </c>
      <c r="G35" s="33">
        <v>58858.666666666664</v>
      </c>
      <c r="H35" s="5" t="s">
        <v>328</v>
      </c>
      <c r="I35" s="36">
        <v>12641.310260851566</v>
      </c>
      <c r="J35" s="38" t="s">
        <v>324</v>
      </c>
      <c r="K35" s="38" t="s">
        <v>322</v>
      </c>
      <c r="N35" s="39"/>
      <c r="O35" s="28"/>
      <c r="P35" s="17" t="s">
        <v>73</v>
      </c>
      <c r="Q35">
        <v>34121.833333333336</v>
      </c>
      <c r="R35">
        <v>2036.027347829862</v>
      </c>
      <c r="S35">
        <v>67674.166666666672</v>
      </c>
      <c r="T35">
        <v>27658.731858633324</v>
      </c>
    </row>
    <row r="36" spans="1:24" ht="14.4">
      <c r="A36" s="39"/>
      <c r="C36" s="17" t="s">
        <v>77</v>
      </c>
      <c r="D36" s="33">
        <v>49433.5</v>
      </c>
      <c r="E36" s="5" t="s">
        <v>328</v>
      </c>
      <c r="F36" s="36">
        <v>6966.1904546172154</v>
      </c>
      <c r="G36" s="33">
        <v>55071.166666666664</v>
      </c>
      <c r="H36" s="5" t="s">
        <v>328</v>
      </c>
      <c r="I36" s="36">
        <v>15569.377624933431</v>
      </c>
      <c r="J36" s="38"/>
      <c r="K36" s="38"/>
      <c r="N36" s="39"/>
      <c r="O36" s="28"/>
      <c r="P36" s="17" t="s">
        <v>75</v>
      </c>
      <c r="Q36">
        <v>4881.666666666667</v>
      </c>
      <c r="R36">
        <v>1453.6521974362065</v>
      </c>
      <c r="S36">
        <v>58858.666666666664</v>
      </c>
      <c r="T36">
        <v>12641.310260851566</v>
      </c>
      <c r="V36" t="s">
        <v>324</v>
      </c>
      <c r="W36" t="s">
        <v>322</v>
      </c>
    </row>
    <row r="37" spans="1:24" ht="14.4">
      <c r="A37" s="39"/>
      <c r="C37" s="17" t="s">
        <v>146</v>
      </c>
      <c r="D37" s="33">
        <v>46407.333333333336</v>
      </c>
      <c r="E37" s="5" t="s">
        <v>328</v>
      </c>
      <c r="F37" s="36">
        <v>7516.6116376404034</v>
      </c>
      <c r="G37" s="33">
        <v>0</v>
      </c>
      <c r="H37" s="5" t="s">
        <v>328</v>
      </c>
      <c r="I37" s="36">
        <v>0</v>
      </c>
      <c r="J37" s="38" t="s">
        <v>343</v>
      </c>
      <c r="K37" s="38" t="s">
        <v>343</v>
      </c>
      <c r="L37" s="70" t="s">
        <v>336</v>
      </c>
      <c r="N37" s="39"/>
      <c r="O37" s="28"/>
      <c r="P37" s="17" t="s">
        <v>77</v>
      </c>
      <c r="Q37">
        <v>49433.5</v>
      </c>
      <c r="R37">
        <v>6966.1904546172154</v>
      </c>
      <c r="S37">
        <v>55071.166666666664</v>
      </c>
      <c r="T37">
        <v>15569.377624933431</v>
      </c>
    </row>
    <row r="38" spans="1:24" ht="14.4">
      <c r="A38" s="39"/>
      <c r="C38" s="17" t="s">
        <v>148</v>
      </c>
      <c r="D38" s="33">
        <v>28102.5</v>
      </c>
      <c r="E38" s="5" t="s">
        <v>328</v>
      </c>
      <c r="F38" s="36">
        <v>9586.4404994763318</v>
      </c>
      <c r="G38" s="33">
        <v>54760.166666666664</v>
      </c>
      <c r="H38" s="5" t="s">
        <v>328</v>
      </c>
      <c r="I38" s="36">
        <v>5905.9579094146729</v>
      </c>
      <c r="J38" s="38"/>
      <c r="K38" s="38"/>
      <c r="N38" s="39"/>
      <c r="O38" s="28"/>
      <c r="P38" s="17" t="s">
        <v>146</v>
      </c>
      <c r="Q38">
        <v>46407.333333333336</v>
      </c>
      <c r="R38">
        <v>7516.6116376404034</v>
      </c>
      <c r="S38">
        <v>0</v>
      </c>
      <c r="T38">
        <v>0</v>
      </c>
      <c r="V38" t="s">
        <v>343</v>
      </c>
      <c r="W38" t="s">
        <v>343</v>
      </c>
      <c r="X38" s="17" t="s">
        <v>336</v>
      </c>
    </row>
    <row r="39" spans="1:24" ht="14.4">
      <c r="A39" s="39"/>
      <c r="C39" s="17" t="s">
        <v>150</v>
      </c>
      <c r="D39" s="33">
        <v>71178.166666666672</v>
      </c>
      <c r="E39" s="5" t="s">
        <v>328</v>
      </c>
      <c r="F39" s="36">
        <v>15008.08245228032</v>
      </c>
      <c r="G39" s="33">
        <v>38830.833333333336</v>
      </c>
      <c r="H39" s="5" t="s">
        <v>328</v>
      </c>
      <c r="I39" s="36">
        <v>7249.0394417314228</v>
      </c>
      <c r="J39" s="38"/>
      <c r="K39" s="38"/>
      <c r="N39" s="39"/>
      <c r="O39" s="28"/>
      <c r="P39" s="17" t="s">
        <v>148</v>
      </c>
      <c r="Q39">
        <v>28102.5</v>
      </c>
      <c r="R39">
        <v>9586.4404994763318</v>
      </c>
      <c r="S39">
        <v>54760.166666666664</v>
      </c>
      <c r="T39">
        <v>5905.9579094146729</v>
      </c>
    </row>
    <row r="40" spans="1:24" ht="14.4">
      <c r="A40" s="39"/>
      <c r="C40" s="17" t="s">
        <v>152</v>
      </c>
      <c r="D40" s="33">
        <v>56471.666666666664</v>
      </c>
      <c r="E40" s="5" t="s">
        <v>328</v>
      </c>
      <c r="F40" s="36">
        <v>14188.648844919815</v>
      </c>
      <c r="G40" s="33">
        <v>200816.83333333334</v>
      </c>
      <c r="H40" s="5" t="s">
        <v>328</v>
      </c>
      <c r="I40" s="36">
        <v>51207.026861175138</v>
      </c>
      <c r="J40" s="38"/>
      <c r="K40" s="38"/>
      <c r="N40" s="39"/>
      <c r="O40" s="28"/>
      <c r="P40" s="17" t="s">
        <v>150</v>
      </c>
      <c r="Q40">
        <v>71178.166666666672</v>
      </c>
      <c r="R40">
        <v>15008.08245228032</v>
      </c>
      <c r="S40">
        <v>38830.833333333336</v>
      </c>
      <c r="T40">
        <v>7249.0394417314228</v>
      </c>
    </row>
    <row r="41" spans="1:24" ht="14.4">
      <c r="A41" s="39"/>
      <c r="C41" s="17" t="s">
        <v>154</v>
      </c>
      <c r="D41" s="33">
        <v>14024.166666666666</v>
      </c>
      <c r="E41" s="5" t="s">
        <v>328</v>
      </c>
      <c r="F41" s="36">
        <v>2756.0733954506927</v>
      </c>
      <c r="G41" s="33">
        <v>17129.333333333332</v>
      </c>
      <c r="H41" s="5" t="s">
        <v>328</v>
      </c>
      <c r="I41" s="36">
        <v>877.97667648089725</v>
      </c>
      <c r="J41" s="38"/>
      <c r="K41" s="38"/>
      <c r="N41" s="39"/>
      <c r="O41" s="28"/>
      <c r="P41" s="17" t="s">
        <v>152</v>
      </c>
      <c r="Q41">
        <v>56471.666666666664</v>
      </c>
      <c r="R41">
        <v>14188.648844919815</v>
      </c>
      <c r="S41">
        <v>200816.83333333334</v>
      </c>
      <c r="T41">
        <v>51207.026861175138</v>
      </c>
    </row>
    <row r="42" spans="1:24" ht="14.4">
      <c r="A42" s="39"/>
      <c r="C42" s="17" t="s">
        <v>182</v>
      </c>
      <c r="D42" s="33">
        <v>69563.666666666672</v>
      </c>
      <c r="E42" s="5" t="s">
        <v>328</v>
      </c>
      <c r="F42" s="36">
        <v>12651.396109169576</v>
      </c>
      <c r="G42" s="33">
        <v>59591.666666666664</v>
      </c>
      <c r="H42" s="5" t="s">
        <v>328</v>
      </c>
      <c r="I42" s="36">
        <v>21614.13931923062</v>
      </c>
      <c r="J42" s="38"/>
      <c r="K42" s="38"/>
      <c r="N42" s="39"/>
      <c r="O42" s="28"/>
      <c r="P42" s="17" t="s">
        <v>154</v>
      </c>
      <c r="Q42">
        <v>14024.166666666666</v>
      </c>
      <c r="R42">
        <v>2756.0733954506927</v>
      </c>
      <c r="S42">
        <v>17129.333333333332</v>
      </c>
      <c r="T42">
        <v>877.97667648089725</v>
      </c>
    </row>
    <row r="43" spans="1:24" ht="14.4">
      <c r="C43" s="28" t="s">
        <v>327</v>
      </c>
      <c r="D43" s="27">
        <f>SUM(D30:D42)</f>
        <v>1601701.0000000002</v>
      </c>
      <c r="E43" s="5"/>
      <c r="F43" s="26"/>
      <c r="G43" s="27">
        <f>SUM(G30:G42)</f>
        <v>868896.16666666686</v>
      </c>
      <c r="H43" s="5"/>
      <c r="I43" s="26"/>
      <c r="N43" s="39"/>
      <c r="O43" s="28"/>
      <c r="P43" s="17" t="s">
        <v>182</v>
      </c>
      <c r="Q43">
        <v>69563.666666666672</v>
      </c>
      <c r="R43">
        <v>12651.396109169576</v>
      </c>
      <c r="S43">
        <v>59591.666666666664</v>
      </c>
      <c r="T43">
        <v>21614.13931923062</v>
      </c>
    </row>
    <row r="44" spans="1:24" ht="14.4">
      <c r="A44" s="39" t="s">
        <v>317</v>
      </c>
      <c r="B44" s="28" t="s">
        <v>299</v>
      </c>
      <c r="C44" s="17" t="s">
        <v>189</v>
      </c>
      <c r="D44" s="33">
        <v>54594.166666666664</v>
      </c>
      <c r="E44" s="5" t="s">
        <v>328</v>
      </c>
      <c r="F44" s="36">
        <v>15455.685975106737</v>
      </c>
      <c r="G44" s="33">
        <v>24644.666666666668</v>
      </c>
      <c r="H44" s="5" t="s">
        <v>328</v>
      </c>
      <c r="I44" s="36">
        <v>8825.9227720266063</v>
      </c>
      <c r="J44" s="38"/>
      <c r="K44" s="38"/>
      <c r="N44" s="39" t="s">
        <v>317</v>
      </c>
      <c r="O44" s="28" t="s">
        <v>299</v>
      </c>
      <c r="P44" s="17" t="s">
        <v>189</v>
      </c>
      <c r="Q44">
        <v>54594.166666666664</v>
      </c>
      <c r="R44">
        <v>15455.685975106737</v>
      </c>
      <c r="S44">
        <v>24644.666666666668</v>
      </c>
      <c r="T44">
        <v>8825.9227720266063</v>
      </c>
    </row>
    <row r="45" spans="1:24" ht="14.4">
      <c r="A45" s="17"/>
      <c r="B45" s="17"/>
      <c r="C45" s="17" t="s">
        <v>187</v>
      </c>
      <c r="D45" s="33">
        <v>24272</v>
      </c>
      <c r="E45" s="5" t="s">
        <v>328</v>
      </c>
      <c r="F45" s="36">
        <v>4510.602384013323</v>
      </c>
      <c r="G45" s="33">
        <v>23713.666666666668</v>
      </c>
      <c r="H45" s="5" t="s">
        <v>328</v>
      </c>
      <c r="I45" s="36">
        <v>5560.8165147854979</v>
      </c>
      <c r="J45" s="38"/>
      <c r="K45" s="38"/>
      <c r="N45" s="17"/>
      <c r="O45" s="17"/>
      <c r="P45" s="17" t="s">
        <v>187</v>
      </c>
      <c r="Q45">
        <v>24272</v>
      </c>
      <c r="R45">
        <v>4510.602384013323</v>
      </c>
      <c r="S45">
        <v>23713.666666666668</v>
      </c>
      <c r="T45">
        <v>5560.8165147854979</v>
      </c>
    </row>
    <row r="46" spans="1:24" ht="14.4">
      <c r="A46" s="39"/>
      <c r="C46" s="17" t="s">
        <v>191</v>
      </c>
      <c r="D46" s="33">
        <v>154198.16666666666</v>
      </c>
      <c r="E46" s="5" t="s">
        <v>328</v>
      </c>
      <c r="F46" s="36">
        <v>62903.55459824545</v>
      </c>
      <c r="G46" s="33">
        <v>262200.5</v>
      </c>
      <c r="H46" s="5" t="s">
        <v>328</v>
      </c>
      <c r="I46" s="36">
        <v>43705.987941203974</v>
      </c>
      <c r="J46" s="38"/>
      <c r="K46" s="38"/>
      <c r="N46" s="39"/>
      <c r="O46" s="28"/>
      <c r="P46" s="17" t="s">
        <v>191</v>
      </c>
      <c r="Q46">
        <v>154198.16666666666</v>
      </c>
      <c r="R46">
        <v>62903.55459824545</v>
      </c>
      <c r="S46">
        <v>262200.5</v>
      </c>
      <c r="T46">
        <v>43705.987941203974</v>
      </c>
    </row>
    <row r="47" spans="1:24" ht="14.4">
      <c r="A47" s="39"/>
      <c r="C47" s="17" t="s">
        <v>79</v>
      </c>
      <c r="D47" s="33">
        <v>19075.166666666668</v>
      </c>
      <c r="E47" s="5" t="s">
        <v>328</v>
      </c>
      <c r="F47" s="36">
        <v>5695.9948584753647</v>
      </c>
      <c r="G47" s="33">
        <v>51258.5</v>
      </c>
      <c r="H47" s="5" t="s">
        <v>328</v>
      </c>
      <c r="I47" s="36">
        <v>11861.606354818334</v>
      </c>
      <c r="J47" s="38"/>
      <c r="K47" s="38"/>
      <c r="N47" s="39"/>
      <c r="O47" s="28"/>
      <c r="P47" s="17" t="s">
        <v>79</v>
      </c>
      <c r="Q47">
        <v>19075.166666666668</v>
      </c>
      <c r="R47">
        <v>5695.9948584753647</v>
      </c>
      <c r="S47">
        <v>51258.5</v>
      </c>
      <c r="T47">
        <v>11861.606354818334</v>
      </c>
    </row>
    <row r="48" spans="1:24" ht="14.4">
      <c r="A48" s="39"/>
      <c r="C48" s="17" t="s">
        <v>253</v>
      </c>
      <c r="D48" s="33">
        <v>102751.83333333333</v>
      </c>
      <c r="E48" s="5" t="s">
        <v>328</v>
      </c>
      <c r="F48" s="36">
        <v>22091.135790050375</v>
      </c>
      <c r="G48" s="33">
        <v>137951</v>
      </c>
      <c r="H48" s="5" t="s">
        <v>328</v>
      </c>
      <c r="I48" s="36">
        <v>23546.058353788223</v>
      </c>
      <c r="J48" s="38"/>
      <c r="K48" s="38"/>
      <c r="N48" s="39"/>
      <c r="O48" s="28"/>
      <c r="P48" s="17" t="s">
        <v>253</v>
      </c>
      <c r="Q48">
        <v>102751.83333333333</v>
      </c>
      <c r="R48">
        <v>22091.135790050375</v>
      </c>
      <c r="S48">
        <v>137951</v>
      </c>
      <c r="T48">
        <v>23546.058353788223</v>
      </c>
    </row>
    <row r="49" spans="1:23" ht="14.4">
      <c r="C49" s="28" t="s">
        <v>327</v>
      </c>
      <c r="D49" s="27">
        <f>SUM(D44:D48)</f>
        <v>354891.33333333331</v>
      </c>
      <c r="E49" s="5"/>
      <c r="F49" s="26"/>
      <c r="G49" s="27">
        <f>SUM(G44:G48)</f>
        <v>499768.33333333331</v>
      </c>
      <c r="H49" s="5"/>
      <c r="I49" s="26"/>
      <c r="N49" s="39" t="s">
        <v>317</v>
      </c>
      <c r="O49" s="28" t="s">
        <v>300</v>
      </c>
      <c r="P49" s="17" t="s">
        <v>216</v>
      </c>
      <c r="Q49">
        <v>4806.166666666667</v>
      </c>
      <c r="R49">
        <v>1126.4889825372363</v>
      </c>
      <c r="S49">
        <v>67476.166666666672</v>
      </c>
      <c r="T49">
        <v>7942.3247831545568</v>
      </c>
      <c r="V49" t="s">
        <v>321</v>
      </c>
      <c r="W49" t="s">
        <v>322</v>
      </c>
    </row>
    <row r="50" spans="1:23" ht="14.4">
      <c r="A50" s="39" t="s">
        <v>317</v>
      </c>
      <c r="B50" s="28" t="s">
        <v>300</v>
      </c>
      <c r="C50" s="17" t="s">
        <v>216</v>
      </c>
      <c r="D50" s="33">
        <v>4806.166666666667</v>
      </c>
      <c r="E50" s="5" t="s">
        <v>328</v>
      </c>
      <c r="F50" s="36">
        <v>1126.4889825372363</v>
      </c>
      <c r="G50" s="33">
        <v>67476.166666666672</v>
      </c>
      <c r="H50" s="5" t="s">
        <v>328</v>
      </c>
      <c r="I50" s="36">
        <v>7942.3247831545568</v>
      </c>
      <c r="J50" s="38" t="s">
        <v>321</v>
      </c>
      <c r="K50" s="38" t="s">
        <v>322</v>
      </c>
      <c r="N50" s="17"/>
      <c r="O50" s="17"/>
      <c r="P50" s="17" t="s">
        <v>110</v>
      </c>
      <c r="Q50">
        <v>36997.166666666664</v>
      </c>
      <c r="R50">
        <v>8328.7377171520475</v>
      </c>
      <c r="S50">
        <v>170285.5</v>
      </c>
      <c r="T50">
        <v>21471.120291762454</v>
      </c>
      <c r="V50" t="s">
        <v>321</v>
      </c>
      <c r="W50" t="s">
        <v>322</v>
      </c>
    </row>
    <row r="51" spans="1:23" ht="14.4">
      <c r="A51" s="17"/>
      <c r="B51" s="17"/>
      <c r="C51" s="17" t="s">
        <v>110</v>
      </c>
      <c r="D51" s="33">
        <v>36997.166666666664</v>
      </c>
      <c r="E51" s="5" t="s">
        <v>328</v>
      </c>
      <c r="F51" s="36">
        <v>8328.7377171520475</v>
      </c>
      <c r="G51" s="33">
        <v>170285.5</v>
      </c>
      <c r="H51" s="5" t="s">
        <v>328</v>
      </c>
      <c r="I51" s="36">
        <v>21471.120291762454</v>
      </c>
      <c r="J51" s="38" t="s">
        <v>321</v>
      </c>
      <c r="K51" s="38" t="s">
        <v>322</v>
      </c>
      <c r="N51" s="39"/>
      <c r="O51" s="28"/>
      <c r="P51" s="17" t="s">
        <v>12</v>
      </c>
      <c r="Q51">
        <v>117653.66666666667</v>
      </c>
      <c r="R51">
        <v>26805.524088225629</v>
      </c>
      <c r="S51">
        <v>145737</v>
      </c>
      <c r="T51">
        <v>28337.29184190567</v>
      </c>
    </row>
    <row r="52" spans="1:23" ht="14.4">
      <c r="A52" s="39"/>
      <c r="C52" s="17" t="s">
        <v>12</v>
      </c>
      <c r="D52" s="33">
        <v>117653.66666666667</v>
      </c>
      <c r="E52" s="5" t="s">
        <v>328</v>
      </c>
      <c r="F52" s="36">
        <v>26805.524088225629</v>
      </c>
      <c r="G52" s="33">
        <v>145737</v>
      </c>
      <c r="H52" s="5" t="s">
        <v>328</v>
      </c>
      <c r="I52" s="36">
        <v>28337.29184190567</v>
      </c>
      <c r="J52" s="38"/>
      <c r="K52" s="38"/>
      <c r="N52" s="39"/>
      <c r="O52" s="28"/>
      <c r="P52" s="17" t="s">
        <v>15</v>
      </c>
      <c r="Q52">
        <v>33858.333333333336</v>
      </c>
      <c r="R52">
        <v>10697.338350158781</v>
      </c>
      <c r="S52">
        <v>97406.333333333328</v>
      </c>
      <c r="T52">
        <v>10786.531959397849</v>
      </c>
      <c r="V52" t="s">
        <v>324</v>
      </c>
      <c r="W52" t="s">
        <v>344</v>
      </c>
    </row>
    <row r="53" spans="1:23" ht="14.4">
      <c r="A53" s="39"/>
      <c r="C53" s="17" t="s">
        <v>15</v>
      </c>
      <c r="D53" s="33">
        <v>33858.333333333336</v>
      </c>
      <c r="E53" s="5" t="s">
        <v>328</v>
      </c>
      <c r="F53" s="36">
        <v>10697.338350158781</v>
      </c>
      <c r="G53" s="33">
        <v>97406.333333333328</v>
      </c>
      <c r="H53" s="5" t="s">
        <v>328</v>
      </c>
      <c r="I53" s="36">
        <v>10786.531959397849</v>
      </c>
      <c r="J53" s="38" t="s">
        <v>324</v>
      </c>
      <c r="K53" s="38" t="s">
        <v>344</v>
      </c>
      <c r="N53" s="39"/>
      <c r="O53" s="28"/>
      <c r="P53" s="17" t="s">
        <v>55</v>
      </c>
      <c r="Q53">
        <v>68811.333333333328</v>
      </c>
      <c r="R53">
        <v>18468.774430854304</v>
      </c>
      <c r="S53">
        <v>104559.16666666667</v>
      </c>
      <c r="T53">
        <v>22124.827644400862</v>
      </c>
    </row>
    <row r="54" spans="1:23" ht="14.4">
      <c r="A54" s="39"/>
      <c r="C54" s="17" t="s">
        <v>55</v>
      </c>
      <c r="D54" s="33">
        <v>68811.333333333328</v>
      </c>
      <c r="E54" s="5" t="s">
        <v>328</v>
      </c>
      <c r="F54" s="36">
        <v>18468.774430854304</v>
      </c>
      <c r="G54" s="33">
        <v>104559.16666666667</v>
      </c>
      <c r="H54" s="5" t="s">
        <v>328</v>
      </c>
      <c r="I54" s="36">
        <v>22124.827644400862</v>
      </c>
      <c r="J54" s="38"/>
      <c r="K54" s="38"/>
      <c r="N54" s="39"/>
      <c r="O54" s="28"/>
      <c r="P54" s="17" t="s">
        <v>61</v>
      </c>
      <c r="Q54">
        <v>51658.833333333336</v>
      </c>
      <c r="R54">
        <v>2188.1064937012957</v>
      </c>
      <c r="S54">
        <v>17312.666666666668</v>
      </c>
      <c r="T54">
        <v>4543.3118072368507</v>
      </c>
      <c r="V54" t="s">
        <v>321</v>
      </c>
      <c r="W54" t="s">
        <v>323</v>
      </c>
    </row>
    <row r="55" spans="1:23" ht="14.4">
      <c r="A55" s="39"/>
      <c r="C55" s="17" t="s">
        <v>61</v>
      </c>
      <c r="D55" s="33">
        <v>51658.833333333336</v>
      </c>
      <c r="E55" s="5" t="s">
        <v>328</v>
      </c>
      <c r="F55" s="36">
        <v>2188.1064937012957</v>
      </c>
      <c r="G55" s="33">
        <v>17312.666666666668</v>
      </c>
      <c r="H55" s="5" t="s">
        <v>328</v>
      </c>
      <c r="I55" s="36">
        <v>4543.3118072368507</v>
      </c>
      <c r="J55" s="38" t="s">
        <v>321</v>
      </c>
      <c r="K55" s="38" t="s">
        <v>323</v>
      </c>
      <c r="N55" s="39"/>
      <c r="O55" s="28"/>
      <c r="P55" s="17" t="s">
        <v>63</v>
      </c>
      <c r="Q55">
        <v>2198287.5</v>
      </c>
      <c r="R55">
        <v>104721.80071877743</v>
      </c>
      <c r="S55">
        <v>1010607.1666666666</v>
      </c>
      <c r="T55">
        <v>450121.98339697637</v>
      </c>
    </row>
    <row r="56" spans="1:23" ht="14.4">
      <c r="A56" s="39"/>
      <c r="C56" s="17" t="s">
        <v>63</v>
      </c>
      <c r="D56" s="33">
        <v>2198287.5</v>
      </c>
      <c r="E56" s="5" t="s">
        <v>328</v>
      </c>
      <c r="F56" s="36">
        <v>104721.80071877743</v>
      </c>
      <c r="G56" s="33">
        <v>1010607.1666666666</v>
      </c>
      <c r="H56" s="5" t="s">
        <v>328</v>
      </c>
      <c r="I56" s="36">
        <v>450121.98339697637</v>
      </c>
      <c r="J56" s="38"/>
      <c r="K56" s="38"/>
      <c r="N56" s="39" t="s">
        <v>317</v>
      </c>
      <c r="O56" s="28" t="s">
        <v>301</v>
      </c>
      <c r="P56" s="17" t="s">
        <v>21</v>
      </c>
      <c r="Q56">
        <v>11699.666666666666</v>
      </c>
      <c r="R56">
        <v>5021.2744243313819</v>
      </c>
      <c r="S56">
        <v>59672.666666666664</v>
      </c>
      <c r="T56">
        <v>17600.238314043112</v>
      </c>
    </row>
    <row r="57" spans="1:23" ht="14.4">
      <c r="C57" s="28" t="s">
        <v>327</v>
      </c>
      <c r="D57" s="27">
        <f>SUM(D50:D56)</f>
        <v>2512073</v>
      </c>
      <c r="E57" s="5"/>
      <c r="F57" s="26"/>
      <c r="G57" s="27">
        <f>SUM(G50:G56)</f>
        <v>1613384</v>
      </c>
      <c r="H57" s="5"/>
      <c r="I57" s="26"/>
      <c r="N57" s="39"/>
      <c r="O57" s="28"/>
      <c r="P57" s="17" t="s">
        <v>19</v>
      </c>
      <c r="Q57">
        <v>227568.5</v>
      </c>
      <c r="R57">
        <v>20548.098008899349</v>
      </c>
      <c r="S57">
        <v>76442.166666666672</v>
      </c>
      <c r="T57">
        <v>13519.703299053739</v>
      </c>
      <c r="V57" t="s">
        <v>321</v>
      </c>
      <c r="W57" t="s">
        <v>323</v>
      </c>
    </row>
    <row r="58" spans="1:23" ht="14.4">
      <c r="A58" s="39" t="s">
        <v>317</v>
      </c>
      <c r="B58" s="28" t="s">
        <v>301</v>
      </c>
      <c r="C58" s="17" t="s">
        <v>21</v>
      </c>
      <c r="D58" s="33">
        <v>11699.666666666666</v>
      </c>
      <c r="E58" s="5" t="s">
        <v>328</v>
      </c>
      <c r="F58" s="36">
        <v>5021.2744243313819</v>
      </c>
      <c r="G58" s="33">
        <v>59672.666666666664</v>
      </c>
      <c r="H58" s="5" t="s">
        <v>328</v>
      </c>
      <c r="I58" s="36">
        <v>17600.238314043112</v>
      </c>
      <c r="J58" s="38"/>
      <c r="K58" s="38"/>
      <c r="N58" s="39"/>
      <c r="O58" s="28"/>
      <c r="P58" s="17" t="s">
        <v>17</v>
      </c>
      <c r="Q58">
        <v>35136.333333333336</v>
      </c>
      <c r="R58">
        <v>6330.3623364789401</v>
      </c>
      <c r="S58">
        <v>33050.833333333336</v>
      </c>
      <c r="T58">
        <v>1470.8299792218602</v>
      </c>
    </row>
    <row r="59" spans="1:23" ht="14.4">
      <c r="A59" s="39"/>
      <c r="C59" s="17" t="s">
        <v>19</v>
      </c>
      <c r="D59" s="33">
        <v>227568.5</v>
      </c>
      <c r="E59" s="5" t="s">
        <v>328</v>
      </c>
      <c r="F59" s="36">
        <v>20548.098008899349</v>
      </c>
      <c r="G59" s="33">
        <v>76442.166666666672</v>
      </c>
      <c r="H59" s="5" t="s">
        <v>328</v>
      </c>
      <c r="I59" s="36">
        <v>13519.703299053739</v>
      </c>
      <c r="J59" s="38" t="s">
        <v>321</v>
      </c>
      <c r="K59" s="38" t="s">
        <v>323</v>
      </c>
      <c r="N59" s="17"/>
      <c r="O59" s="28"/>
      <c r="P59" s="17" t="s">
        <v>138</v>
      </c>
      <c r="Q59">
        <v>15465</v>
      </c>
      <c r="R59">
        <v>9020.4900347301918</v>
      </c>
      <c r="S59">
        <v>65434.833333333336</v>
      </c>
      <c r="T59">
        <v>14277.24403007963</v>
      </c>
      <c r="V59" t="s">
        <v>325</v>
      </c>
      <c r="W59" t="s">
        <v>322</v>
      </c>
    </row>
    <row r="60" spans="1:23" ht="14.4">
      <c r="A60" s="39"/>
      <c r="C60" s="17" t="s">
        <v>17</v>
      </c>
      <c r="D60" s="33">
        <v>35136.333333333336</v>
      </c>
      <c r="E60" s="5" t="s">
        <v>328</v>
      </c>
      <c r="F60" s="36">
        <v>6330.3623364789401</v>
      </c>
      <c r="G60" s="33">
        <v>33050.833333333336</v>
      </c>
      <c r="H60" s="5" t="s">
        <v>328</v>
      </c>
      <c r="I60" s="36">
        <v>1470.8299792218602</v>
      </c>
      <c r="J60" s="38"/>
      <c r="K60" s="38"/>
      <c r="N60" s="39" t="s">
        <v>317</v>
      </c>
      <c r="O60" s="28" t="s">
        <v>302</v>
      </c>
      <c r="P60" s="17" t="s">
        <v>247</v>
      </c>
      <c r="Q60">
        <v>94909.666666666672</v>
      </c>
      <c r="R60">
        <v>16973.27878886235</v>
      </c>
      <c r="S60">
        <v>45267.5</v>
      </c>
      <c r="T60">
        <v>10317.965958301407</v>
      </c>
    </row>
    <row r="61" spans="1:23" ht="14.4">
      <c r="A61" s="17"/>
      <c r="C61" s="17" t="s">
        <v>138</v>
      </c>
      <c r="D61" s="33">
        <v>15465</v>
      </c>
      <c r="E61" s="5" t="s">
        <v>328</v>
      </c>
      <c r="F61" s="36">
        <v>9020.4900347301918</v>
      </c>
      <c r="G61" s="33">
        <v>65434.833333333336</v>
      </c>
      <c r="H61" s="5" t="s">
        <v>328</v>
      </c>
      <c r="I61" s="36">
        <v>14277.24403007963</v>
      </c>
      <c r="J61" s="38" t="s">
        <v>325</v>
      </c>
      <c r="K61" s="38" t="s">
        <v>322</v>
      </c>
      <c r="N61" s="39"/>
      <c r="O61" s="28"/>
      <c r="P61" s="17" t="s">
        <v>230</v>
      </c>
      <c r="Q61">
        <v>58050.833333333336</v>
      </c>
      <c r="R61">
        <v>11582.78972273567</v>
      </c>
      <c r="S61">
        <v>60073.666666666664</v>
      </c>
      <c r="T61">
        <v>6740.1324550123709</v>
      </c>
    </row>
    <row r="62" spans="1:23" ht="14.4">
      <c r="C62" s="28" t="s">
        <v>327</v>
      </c>
      <c r="D62" s="27">
        <f>SUM(D58:D61)</f>
        <v>289869.5</v>
      </c>
      <c r="E62" s="5"/>
      <c r="F62" s="26"/>
      <c r="G62" s="27">
        <f>SUM(G58:G61)</f>
        <v>234600.50000000003</v>
      </c>
      <c r="H62" s="5"/>
      <c r="I62" s="26"/>
      <c r="O62" s="17"/>
      <c r="P62" s="17" t="s">
        <v>49</v>
      </c>
      <c r="Q62">
        <v>102820.33333333333</v>
      </c>
      <c r="R62">
        <v>49138.767327957175</v>
      </c>
      <c r="S62">
        <v>417936.66666666669</v>
      </c>
      <c r="T62">
        <v>50819.740407750149</v>
      </c>
      <c r="V62" t="s">
        <v>324</v>
      </c>
      <c r="W62" t="s">
        <v>322</v>
      </c>
    </row>
    <row r="63" spans="1:23" ht="14.4">
      <c r="A63" s="39" t="s">
        <v>317</v>
      </c>
      <c r="B63" s="28" t="s">
        <v>302</v>
      </c>
      <c r="C63" s="17" t="s">
        <v>247</v>
      </c>
      <c r="D63" s="33">
        <v>94909.666666666672</v>
      </c>
      <c r="E63" s="5" t="s">
        <v>328</v>
      </c>
      <c r="F63" s="36">
        <v>16973.27878886235</v>
      </c>
      <c r="G63" s="33">
        <v>45267.5</v>
      </c>
      <c r="H63" s="5" t="s">
        <v>328</v>
      </c>
      <c r="I63" s="36">
        <v>10317.965958301407</v>
      </c>
      <c r="J63" s="38"/>
      <c r="K63" s="38"/>
      <c r="N63" s="39"/>
      <c r="O63" s="28"/>
      <c r="P63" s="17" t="s">
        <v>158</v>
      </c>
      <c r="Q63">
        <v>22908.333333333332</v>
      </c>
      <c r="R63">
        <v>8703.1731748317598</v>
      </c>
      <c r="S63">
        <v>7245.333333333333</v>
      </c>
      <c r="T63">
        <v>4860.6063727801602</v>
      </c>
    </row>
    <row r="64" spans="1:23" ht="14.4">
      <c r="A64" s="39"/>
      <c r="C64" s="17" t="s">
        <v>230</v>
      </c>
      <c r="D64" s="33">
        <v>58050.833333333336</v>
      </c>
      <c r="E64" s="5" t="s">
        <v>328</v>
      </c>
      <c r="F64" s="36">
        <v>11582.78972273567</v>
      </c>
      <c r="G64" s="33">
        <v>60073.666666666664</v>
      </c>
      <c r="H64" s="5" t="s">
        <v>328</v>
      </c>
      <c r="I64" s="36">
        <v>6740.1324550123709</v>
      </c>
      <c r="J64" s="38"/>
      <c r="K64" s="38"/>
      <c r="N64" s="39"/>
      <c r="O64" s="28"/>
      <c r="P64" s="17" t="s">
        <v>201</v>
      </c>
      <c r="Q64">
        <v>4667496.833333333</v>
      </c>
      <c r="R64">
        <v>2545199.1514558336</v>
      </c>
      <c r="S64">
        <v>2232441.5</v>
      </c>
      <c r="T64">
        <v>1011971.2421244573</v>
      </c>
    </row>
    <row r="65" spans="1:24" ht="14.4">
      <c r="A65"/>
      <c r="B65" s="17"/>
      <c r="C65" s="17" t="s">
        <v>49</v>
      </c>
      <c r="D65" s="33">
        <v>102820.33333333333</v>
      </c>
      <c r="E65" s="5" t="s">
        <v>328</v>
      </c>
      <c r="F65" s="36">
        <v>49138.767327957175</v>
      </c>
      <c r="G65" s="33">
        <v>417936.66666666669</v>
      </c>
      <c r="H65" s="5" t="s">
        <v>328</v>
      </c>
      <c r="I65" s="36">
        <v>50819.740407750149</v>
      </c>
      <c r="J65" s="38" t="s">
        <v>324</v>
      </c>
      <c r="K65" s="38" t="s">
        <v>322</v>
      </c>
      <c r="N65" s="39"/>
      <c r="O65" s="28"/>
      <c r="P65" s="17" t="s">
        <v>203</v>
      </c>
      <c r="Q65">
        <v>75709.666666666672</v>
      </c>
      <c r="R65">
        <v>17626.150940513868</v>
      </c>
      <c r="S65">
        <v>27053.833333333332</v>
      </c>
      <c r="T65">
        <v>2012.4663875729952</v>
      </c>
    </row>
    <row r="66" spans="1:24" ht="14.4">
      <c r="A66" s="39"/>
      <c r="C66" s="17" t="s">
        <v>158</v>
      </c>
      <c r="D66" s="33">
        <v>22908.333333333332</v>
      </c>
      <c r="E66" s="5" t="s">
        <v>328</v>
      </c>
      <c r="F66" s="36">
        <v>8703.1731748317598</v>
      </c>
      <c r="G66" s="33">
        <v>7245.333333333333</v>
      </c>
      <c r="H66" s="5" t="s">
        <v>328</v>
      </c>
      <c r="I66" s="36">
        <v>4860.6063727801602</v>
      </c>
      <c r="J66" s="38"/>
      <c r="K66" s="38"/>
      <c r="N66" s="39"/>
      <c r="O66" s="28"/>
      <c r="P66" s="17" t="s">
        <v>204</v>
      </c>
      <c r="Q66">
        <v>2533064.3333333335</v>
      </c>
      <c r="R66">
        <v>86150.840964619216</v>
      </c>
      <c r="S66">
        <v>2979539.5</v>
      </c>
      <c r="T66">
        <v>117175.80506877975</v>
      </c>
      <c r="V66" t="s">
        <v>325</v>
      </c>
      <c r="W66" t="s">
        <v>322</v>
      </c>
    </row>
    <row r="67" spans="1:24" ht="14.4">
      <c r="A67" s="39"/>
      <c r="C67" s="17" t="s">
        <v>201</v>
      </c>
      <c r="D67" s="33">
        <v>4667496.833333333</v>
      </c>
      <c r="E67" s="5" t="s">
        <v>328</v>
      </c>
      <c r="F67" s="36">
        <v>2545199.1514558336</v>
      </c>
      <c r="G67" s="33">
        <v>2232441.5</v>
      </c>
      <c r="H67" s="5" t="s">
        <v>328</v>
      </c>
      <c r="I67" s="36">
        <v>1011971.2421244573</v>
      </c>
      <c r="J67" s="38"/>
      <c r="K67" s="38"/>
      <c r="N67" s="39"/>
      <c r="O67" s="28"/>
      <c r="P67" s="17" t="s">
        <v>212</v>
      </c>
      <c r="Q67">
        <v>298308</v>
      </c>
      <c r="R67">
        <v>66497.752439211574</v>
      </c>
      <c r="S67">
        <v>278076.16666666669</v>
      </c>
      <c r="T67">
        <v>38561.235335862584</v>
      </c>
    </row>
    <row r="68" spans="1:24" ht="14.4">
      <c r="A68" s="39"/>
      <c r="C68" s="17" t="s">
        <v>203</v>
      </c>
      <c r="D68" s="33">
        <v>75709.666666666672</v>
      </c>
      <c r="E68" s="5" t="s">
        <v>328</v>
      </c>
      <c r="F68" s="36">
        <v>17626.150940513868</v>
      </c>
      <c r="G68" s="33">
        <v>27053.833333333332</v>
      </c>
      <c r="H68" s="5" t="s">
        <v>328</v>
      </c>
      <c r="I68" s="36">
        <v>2012.4663875729952</v>
      </c>
      <c r="J68" s="38"/>
      <c r="K68" s="38"/>
      <c r="N68" s="39"/>
      <c r="O68" s="28"/>
      <c r="P68" s="17" t="s">
        <v>257</v>
      </c>
      <c r="Q68">
        <v>36520.666666666664</v>
      </c>
      <c r="R68">
        <v>12431.436038438109</v>
      </c>
      <c r="S68">
        <v>84499.333333333328</v>
      </c>
      <c r="T68">
        <v>27181.144108452183</v>
      </c>
    </row>
    <row r="69" spans="1:24" ht="14.4">
      <c r="A69" s="39"/>
      <c r="C69" s="17" t="s">
        <v>204</v>
      </c>
      <c r="D69" s="33">
        <v>2533064.3333333335</v>
      </c>
      <c r="E69" s="5" t="s">
        <v>328</v>
      </c>
      <c r="F69" s="36">
        <v>86150.840964619216</v>
      </c>
      <c r="G69" s="33">
        <v>2979539.5</v>
      </c>
      <c r="H69" s="5" t="s">
        <v>328</v>
      </c>
      <c r="I69" s="36">
        <v>117175.80506877975</v>
      </c>
      <c r="J69" s="38" t="s">
        <v>325</v>
      </c>
      <c r="K69" s="38" t="s">
        <v>322</v>
      </c>
      <c r="N69" s="39" t="s">
        <v>317</v>
      </c>
      <c r="O69" s="28" t="s">
        <v>303</v>
      </c>
      <c r="P69" s="17" t="s">
        <v>132</v>
      </c>
      <c r="Q69">
        <v>22233.166666666668</v>
      </c>
      <c r="R69">
        <v>6002.808378399046</v>
      </c>
      <c r="S69">
        <v>24470.666666666668</v>
      </c>
      <c r="T69">
        <v>11093.023575402896</v>
      </c>
    </row>
    <row r="70" spans="1:24" ht="14.4">
      <c r="A70" s="39"/>
      <c r="C70" s="17" t="s">
        <v>212</v>
      </c>
      <c r="D70" s="33">
        <v>298308</v>
      </c>
      <c r="E70" s="5" t="s">
        <v>328</v>
      </c>
      <c r="F70" s="36">
        <v>66497.752439211574</v>
      </c>
      <c r="G70" s="33">
        <v>278076.16666666669</v>
      </c>
      <c r="H70" s="5" t="s">
        <v>328</v>
      </c>
      <c r="I70" s="36">
        <v>38561.235335862584</v>
      </c>
      <c r="J70" s="38"/>
      <c r="K70" s="38"/>
      <c r="N70" s="39"/>
      <c r="O70" s="28"/>
      <c r="P70" s="17" t="s">
        <v>59</v>
      </c>
      <c r="Q70">
        <v>63105.333333333336</v>
      </c>
      <c r="R70">
        <v>10836.262128202285</v>
      </c>
      <c r="S70">
        <v>16795</v>
      </c>
      <c r="T70">
        <v>9545.6753314437283</v>
      </c>
      <c r="V70" t="s">
        <v>324</v>
      </c>
      <c r="W70" t="s">
        <v>323</v>
      </c>
    </row>
    <row r="71" spans="1:24" ht="14.4">
      <c r="A71" s="39"/>
      <c r="C71" s="17" t="s">
        <v>257</v>
      </c>
      <c r="D71" s="33">
        <v>36520.666666666664</v>
      </c>
      <c r="E71" s="5" t="s">
        <v>328</v>
      </c>
      <c r="F71" s="36">
        <v>12431.436038438109</v>
      </c>
      <c r="G71" s="33">
        <v>84499.333333333328</v>
      </c>
      <c r="H71" s="5" t="s">
        <v>328</v>
      </c>
      <c r="I71" s="36">
        <v>27181.144108452183</v>
      </c>
      <c r="J71" s="38"/>
      <c r="K71" s="38"/>
      <c r="N71" s="39"/>
      <c r="O71" s="28"/>
      <c r="P71" s="17" t="s">
        <v>136</v>
      </c>
      <c r="Q71">
        <v>6090.666666666667</v>
      </c>
      <c r="R71">
        <v>602.37909805850518</v>
      </c>
      <c r="S71">
        <v>0</v>
      </c>
      <c r="T71">
        <v>0</v>
      </c>
      <c r="V71" t="s">
        <v>343</v>
      </c>
      <c r="W71" t="s">
        <v>343</v>
      </c>
      <c r="X71" s="17" t="s">
        <v>336</v>
      </c>
    </row>
    <row r="72" spans="1:24" ht="14.4">
      <c r="C72" s="28" t="s">
        <v>327</v>
      </c>
      <c r="D72" s="27">
        <f>SUM(D63:D71)</f>
        <v>7889788.666666667</v>
      </c>
      <c r="E72" s="5"/>
      <c r="F72" s="26"/>
      <c r="G72" s="27">
        <f>SUM(G63:G71)</f>
        <v>6132133.5</v>
      </c>
      <c r="H72" s="5"/>
      <c r="I72" s="26"/>
      <c r="N72" s="39"/>
      <c r="O72" s="28"/>
      <c r="P72" s="17" t="s">
        <v>140</v>
      </c>
      <c r="Q72">
        <v>36394.333333333336</v>
      </c>
      <c r="R72">
        <v>5409.7657045178739</v>
      </c>
      <c r="S72">
        <v>20156.333333333332</v>
      </c>
      <c r="T72">
        <v>2163.3974618127349</v>
      </c>
    </row>
    <row r="73" spans="1:24" ht="14.4">
      <c r="A73" s="39" t="s">
        <v>317</v>
      </c>
      <c r="B73" s="28" t="s">
        <v>303</v>
      </c>
      <c r="C73" s="17" t="s">
        <v>132</v>
      </c>
      <c r="D73" s="33">
        <v>22233.166666666668</v>
      </c>
      <c r="E73" s="5" t="s">
        <v>328</v>
      </c>
      <c r="F73" s="36">
        <v>6002.808378399046</v>
      </c>
      <c r="G73" s="33">
        <v>24470.666666666668</v>
      </c>
      <c r="H73" s="5" t="s">
        <v>328</v>
      </c>
      <c r="I73" s="36">
        <v>11093.023575402896</v>
      </c>
      <c r="J73" s="38"/>
      <c r="K73" s="38"/>
      <c r="N73" s="39"/>
      <c r="O73" s="28"/>
      <c r="P73" s="17" t="s">
        <v>142</v>
      </c>
      <c r="Q73">
        <v>2119.1666666666665</v>
      </c>
      <c r="R73">
        <v>16.91235577256397</v>
      </c>
      <c r="S73">
        <v>65398.333333333336</v>
      </c>
      <c r="T73">
        <v>4750.8504618763864</v>
      </c>
      <c r="V73" t="s">
        <v>321</v>
      </c>
      <c r="W73" t="s">
        <v>322</v>
      </c>
    </row>
    <row r="74" spans="1:24" ht="14.4">
      <c r="A74" s="39"/>
      <c r="C74" s="17" t="s">
        <v>59</v>
      </c>
      <c r="D74" s="33">
        <v>63105.333333333336</v>
      </c>
      <c r="E74" s="5" t="s">
        <v>328</v>
      </c>
      <c r="F74" s="36">
        <v>10836.262128202285</v>
      </c>
      <c r="G74" s="33">
        <v>16795</v>
      </c>
      <c r="H74" s="5" t="s">
        <v>328</v>
      </c>
      <c r="I74" s="36">
        <v>9545.6753314437283</v>
      </c>
      <c r="J74" s="38" t="s">
        <v>324</v>
      </c>
      <c r="K74" s="38" t="s">
        <v>323</v>
      </c>
      <c r="N74" s="39" t="s">
        <v>317</v>
      </c>
      <c r="O74" s="28" t="s">
        <v>304</v>
      </c>
      <c r="P74" s="17" t="s">
        <v>169</v>
      </c>
      <c r="Q74">
        <v>39586.166666666664</v>
      </c>
      <c r="R74">
        <v>4958.5706705102502</v>
      </c>
      <c r="S74">
        <v>38727.666666666664</v>
      </c>
      <c r="T74">
        <v>10267.264766128212</v>
      </c>
    </row>
    <row r="75" spans="1:24" ht="14.4">
      <c r="A75" s="39"/>
      <c r="C75" s="17" t="s">
        <v>136</v>
      </c>
      <c r="D75" s="33">
        <v>6090.666666666667</v>
      </c>
      <c r="E75" s="5" t="s">
        <v>328</v>
      </c>
      <c r="F75" s="36">
        <v>602.37909805850518</v>
      </c>
      <c r="G75" s="33">
        <v>0</v>
      </c>
      <c r="H75" s="5" t="s">
        <v>328</v>
      </c>
      <c r="I75" s="36">
        <v>0</v>
      </c>
      <c r="J75" s="38" t="s">
        <v>343</v>
      </c>
      <c r="K75" s="38" t="s">
        <v>343</v>
      </c>
      <c r="L75" s="70" t="s">
        <v>336</v>
      </c>
      <c r="N75" s="39"/>
      <c r="O75" s="28"/>
      <c r="P75" s="17" t="s">
        <v>164</v>
      </c>
      <c r="Q75">
        <v>30707.333333333332</v>
      </c>
      <c r="R75">
        <v>16764.827629428357</v>
      </c>
      <c r="S75">
        <v>143006.83333333334</v>
      </c>
      <c r="T75">
        <v>33636.9168448563</v>
      </c>
      <c r="V75" t="s">
        <v>325</v>
      </c>
      <c r="W75" t="s">
        <v>322</v>
      </c>
    </row>
    <row r="76" spans="1:24" ht="14.4">
      <c r="A76" s="39"/>
      <c r="C76" s="17" t="s">
        <v>140</v>
      </c>
      <c r="D76" s="33">
        <v>36394.333333333336</v>
      </c>
      <c r="E76" s="5" t="s">
        <v>328</v>
      </c>
      <c r="F76" s="36">
        <v>5409.7657045178739</v>
      </c>
      <c r="G76" s="33">
        <v>20156.333333333332</v>
      </c>
      <c r="H76" s="5" t="s">
        <v>328</v>
      </c>
      <c r="I76" s="36">
        <v>2163.3974618127349</v>
      </c>
      <c r="J76" s="38"/>
      <c r="K76" s="38"/>
      <c r="N76" s="39"/>
      <c r="O76" s="28"/>
      <c r="P76" s="17" t="s">
        <v>53</v>
      </c>
      <c r="Q76">
        <v>223034.5</v>
      </c>
      <c r="R76">
        <v>23297.078548965463</v>
      </c>
      <c r="S76">
        <v>445194.33333333331</v>
      </c>
      <c r="T76">
        <v>45018.023121609585</v>
      </c>
      <c r="V76" t="s">
        <v>324</v>
      </c>
      <c r="W76" t="s">
        <v>322</v>
      </c>
    </row>
    <row r="77" spans="1:24" ht="14.4">
      <c r="A77" s="39"/>
      <c r="C77" s="17" t="s">
        <v>142</v>
      </c>
      <c r="D77" s="33">
        <v>2119.1666666666665</v>
      </c>
      <c r="E77" s="5" t="s">
        <v>328</v>
      </c>
      <c r="F77" s="36">
        <v>16.91235577256397</v>
      </c>
      <c r="G77" s="33">
        <v>65398.333333333336</v>
      </c>
      <c r="H77" s="5" t="s">
        <v>328</v>
      </c>
      <c r="I77" s="36">
        <v>4750.8504618763864</v>
      </c>
      <c r="J77" s="38" t="s">
        <v>321</v>
      </c>
      <c r="K77" s="38" t="s">
        <v>322</v>
      </c>
      <c r="N77" s="39"/>
      <c r="O77" s="28"/>
      <c r="P77" s="17" t="s">
        <v>231</v>
      </c>
      <c r="Q77">
        <v>140659.66666666666</v>
      </c>
      <c r="R77">
        <v>29258.020188963194</v>
      </c>
      <c r="S77">
        <v>186066.16666666666</v>
      </c>
      <c r="T77">
        <v>37425.028601562597</v>
      </c>
    </row>
    <row r="78" spans="1:24" ht="14.4">
      <c r="C78" s="28" t="s">
        <v>327</v>
      </c>
      <c r="D78" s="27">
        <f>SUM(D73:D77)</f>
        <v>129942.66666666667</v>
      </c>
      <c r="E78" s="5"/>
      <c r="F78" s="26"/>
      <c r="G78" s="27">
        <f>SUM(G73:G77)</f>
        <v>126820.33333333334</v>
      </c>
      <c r="H78" s="5"/>
      <c r="I78" s="26"/>
      <c r="N78" s="39"/>
      <c r="O78" s="28"/>
      <c r="P78" s="17" t="s">
        <v>233</v>
      </c>
      <c r="Q78">
        <v>112050</v>
      </c>
      <c r="R78">
        <v>77461.993540488402</v>
      </c>
      <c r="S78">
        <v>1512595.8333333333</v>
      </c>
      <c r="T78">
        <v>328914.78896946518</v>
      </c>
      <c r="V78" t="s">
        <v>324</v>
      </c>
      <c r="W78" t="s">
        <v>322</v>
      </c>
    </row>
    <row r="79" spans="1:24" ht="14.4">
      <c r="A79" s="39" t="s">
        <v>317</v>
      </c>
      <c r="B79" s="28" t="s">
        <v>304</v>
      </c>
      <c r="C79" s="17" t="s">
        <v>169</v>
      </c>
      <c r="D79" s="33">
        <v>39586.166666666664</v>
      </c>
      <c r="E79" s="5" t="s">
        <v>328</v>
      </c>
      <c r="F79" s="36">
        <v>4958.5706705102502</v>
      </c>
      <c r="G79" s="33">
        <v>38727.666666666664</v>
      </c>
      <c r="H79" s="5" t="s">
        <v>328</v>
      </c>
      <c r="I79" s="36">
        <v>10267.264766128212</v>
      </c>
      <c r="J79" s="38"/>
      <c r="K79" s="38"/>
      <c r="N79" s="39"/>
      <c r="O79" s="28"/>
      <c r="P79" s="17" t="s">
        <v>83</v>
      </c>
      <c r="Q79">
        <v>225865.66666666666</v>
      </c>
      <c r="R79">
        <v>75121.658210162292</v>
      </c>
      <c r="S79">
        <v>130272.5</v>
      </c>
      <c r="T79">
        <v>17624.706378168878</v>
      </c>
    </row>
    <row r="80" spans="1:24" ht="14.4">
      <c r="A80" s="39"/>
      <c r="C80" s="17" t="s">
        <v>164</v>
      </c>
      <c r="D80" s="33">
        <v>30707.333333333332</v>
      </c>
      <c r="E80" s="5" t="s">
        <v>328</v>
      </c>
      <c r="F80" s="36">
        <v>16764.827629428357</v>
      </c>
      <c r="G80" s="33">
        <v>143006.83333333334</v>
      </c>
      <c r="H80" s="5" t="s">
        <v>328</v>
      </c>
      <c r="I80" s="36">
        <v>33636.9168448563</v>
      </c>
      <c r="J80" s="38" t="s">
        <v>325</v>
      </c>
      <c r="K80" s="38" t="s">
        <v>322</v>
      </c>
      <c r="N80" s="17"/>
      <c r="O80" s="17"/>
      <c r="P80" s="17" t="s">
        <v>43</v>
      </c>
      <c r="Q80">
        <v>8003543.333333333</v>
      </c>
      <c r="R80">
        <v>4095676.6829942828</v>
      </c>
      <c r="S80">
        <v>458708.33333333331</v>
      </c>
      <c r="T80">
        <v>341647.20361631009</v>
      </c>
    </row>
    <row r="81" spans="1:23" ht="14.4">
      <c r="A81" s="39"/>
      <c r="C81" s="17" t="s">
        <v>53</v>
      </c>
      <c r="D81" s="33">
        <v>223034.5</v>
      </c>
      <c r="E81" s="5" t="s">
        <v>328</v>
      </c>
      <c r="F81" s="36">
        <v>23297.078548965463</v>
      </c>
      <c r="G81" s="33">
        <v>445194.33333333331</v>
      </c>
      <c r="H81" s="5" t="s">
        <v>328</v>
      </c>
      <c r="I81" s="36">
        <v>45018.023121609585</v>
      </c>
      <c r="J81" s="38" t="s">
        <v>324</v>
      </c>
      <c r="K81" s="38" t="s">
        <v>322</v>
      </c>
      <c r="N81" s="39"/>
      <c r="O81" s="28"/>
      <c r="P81" s="17" t="s">
        <v>156</v>
      </c>
      <c r="Q81">
        <v>55182.666666666664</v>
      </c>
      <c r="R81">
        <v>13904.803840559724</v>
      </c>
      <c r="S81">
        <v>53747.333333333336</v>
      </c>
      <c r="T81">
        <v>17107.699236828361</v>
      </c>
    </row>
    <row r="82" spans="1:23" ht="14.4">
      <c r="A82" s="39"/>
      <c r="C82" s="17" t="s">
        <v>231</v>
      </c>
      <c r="D82" s="33">
        <v>140659.66666666666</v>
      </c>
      <c r="E82" s="5" t="s">
        <v>328</v>
      </c>
      <c r="F82" s="36">
        <v>29258.020188963194</v>
      </c>
      <c r="G82" s="33">
        <v>186066.16666666666</v>
      </c>
      <c r="H82" s="5" t="s">
        <v>328</v>
      </c>
      <c r="I82" s="36">
        <v>37425.028601562597</v>
      </c>
      <c r="J82" s="38"/>
      <c r="K82" s="38"/>
      <c r="N82" s="39"/>
      <c r="O82" s="28"/>
      <c r="P82" s="17" t="s">
        <v>160</v>
      </c>
      <c r="Q82">
        <v>18778.666666666668</v>
      </c>
      <c r="R82">
        <v>2123.0141099651478</v>
      </c>
      <c r="S82">
        <v>18380</v>
      </c>
      <c r="T82">
        <v>8000.6282378323267</v>
      </c>
    </row>
    <row r="83" spans="1:23" ht="14.4">
      <c r="A83" s="39"/>
      <c r="C83" s="17" t="s">
        <v>233</v>
      </c>
      <c r="D83" s="33">
        <v>112050</v>
      </c>
      <c r="E83" s="5" t="s">
        <v>328</v>
      </c>
      <c r="F83" s="36">
        <v>77461.993540488402</v>
      </c>
      <c r="G83" s="33">
        <v>1512595.8333333333</v>
      </c>
      <c r="H83" s="5" t="s">
        <v>328</v>
      </c>
      <c r="I83" s="36">
        <v>328914.78896946518</v>
      </c>
      <c r="J83" s="38" t="s">
        <v>324</v>
      </c>
      <c r="K83" s="38" t="s">
        <v>322</v>
      </c>
      <c r="N83" s="39"/>
      <c r="O83" s="28"/>
      <c r="P83" s="17" t="s">
        <v>51</v>
      </c>
      <c r="Q83">
        <v>7668</v>
      </c>
      <c r="R83">
        <v>4181.4744847561451</v>
      </c>
      <c r="S83">
        <v>4681.833333333333</v>
      </c>
      <c r="T83">
        <v>114.93198471753246</v>
      </c>
    </row>
    <row r="84" spans="1:23" ht="14.4">
      <c r="A84" s="39"/>
      <c r="C84" s="17" t="s">
        <v>83</v>
      </c>
      <c r="D84" s="33">
        <v>225865.66666666666</v>
      </c>
      <c r="E84" s="5" t="s">
        <v>328</v>
      </c>
      <c r="F84" s="36">
        <v>75121.658210162292</v>
      </c>
      <c r="G84" s="33">
        <v>130272.5</v>
      </c>
      <c r="H84" s="5" t="s">
        <v>328</v>
      </c>
      <c r="I84" s="36">
        <v>17624.706378168878</v>
      </c>
      <c r="J84" s="38"/>
      <c r="K84" s="38"/>
      <c r="N84" s="39"/>
      <c r="O84" s="28"/>
      <c r="P84" s="17" t="s">
        <v>31</v>
      </c>
      <c r="Q84">
        <v>307519.83333333331</v>
      </c>
      <c r="R84">
        <v>3742.2148737226612</v>
      </c>
      <c r="S84">
        <v>625974.16666666663</v>
      </c>
      <c r="T84">
        <v>158473.94331149349</v>
      </c>
    </row>
    <row r="85" spans="1:23" ht="14.4">
      <c r="A85" s="17"/>
      <c r="B85" s="17"/>
      <c r="C85" s="17" t="s">
        <v>43</v>
      </c>
      <c r="D85" s="33">
        <v>8003543.333333333</v>
      </c>
      <c r="E85" s="5" t="s">
        <v>328</v>
      </c>
      <c r="F85" s="36">
        <v>4095676.6829942828</v>
      </c>
      <c r="G85" s="33">
        <v>458708.33333333331</v>
      </c>
      <c r="H85" s="5" t="s">
        <v>328</v>
      </c>
      <c r="I85" s="36">
        <v>341647.20361631009</v>
      </c>
      <c r="J85" s="38"/>
      <c r="K85" s="38"/>
      <c r="N85" s="39"/>
      <c r="O85" s="28"/>
      <c r="P85" s="17" t="s">
        <v>35</v>
      </c>
      <c r="Q85">
        <v>35151.333333333336</v>
      </c>
      <c r="R85">
        <v>12688.569106789693</v>
      </c>
      <c r="S85">
        <v>67316.333333333328</v>
      </c>
      <c r="T85">
        <v>21891.699131050667</v>
      </c>
    </row>
    <row r="86" spans="1:23" ht="14.4">
      <c r="A86" s="39"/>
      <c r="C86" s="17" t="s">
        <v>156</v>
      </c>
      <c r="D86" s="33">
        <v>55182.666666666664</v>
      </c>
      <c r="E86" s="5" t="s">
        <v>328</v>
      </c>
      <c r="F86" s="36">
        <v>13904.803840559724</v>
      </c>
      <c r="G86" s="33">
        <v>53747.333333333336</v>
      </c>
      <c r="H86" s="5" t="s">
        <v>328</v>
      </c>
      <c r="I86" s="36">
        <v>17107.699236828361</v>
      </c>
      <c r="J86" s="38"/>
      <c r="K86" s="38"/>
      <c r="N86" s="39"/>
      <c r="O86" s="28"/>
      <c r="P86" s="17" t="s">
        <v>37</v>
      </c>
      <c r="Q86">
        <v>64830.666666666664</v>
      </c>
      <c r="R86">
        <v>17779.868324721767</v>
      </c>
      <c r="S86">
        <v>272630.33333333331</v>
      </c>
      <c r="T86">
        <v>67313.207619637658</v>
      </c>
      <c r="V86" t="s">
        <v>325</v>
      </c>
      <c r="W86" t="s">
        <v>322</v>
      </c>
    </row>
    <row r="87" spans="1:23" ht="14.4">
      <c r="A87" s="39"/>
      <c r="C87" s="17" t="s">
        <v>160</v>
      </c>
      <c r="D87" s="33">
        <v>18778.666666666668</v>
      </c>
      <c r="E87" s="5" t="s">
        <v>328</v>
      </c>
      <c r="F87" s="36">
        <v>2123.0141099651478</v>
      </c>
      <c r="G87" s="33">
        <v>18380</v>
      </c>
      <c r="H87" s="5" t="s">
        <v>328</v>
      </c>
      <c r="I87" s="36">
        <v>8000.6282378323267</v>
      </c>
      <c r="J87" s="38"/>
      <c r="K87" s="38"/>
      <c r="N87" s="39"/>
      <c r="O87" s="28"/>
      <c r="P87" s="17" t="s">
        <v>33</v>
      </c>
      <c r="Q87">
        <v>3948.8333333333335</v>
      </c>
      <c r="R87">
        <v>640.95254201158377</v>
      </c>
      <c r="S87">
        <v>3412.8333333333335</v>
      </c>
      <c r="T87">
        <v>608.20963582560171</v>
      </c>
    </row>
    <row r="88" spans="1:23" ht="14.4">
      <c r="A88" s="39"/>
      <c r="C88" s="17" t="s">
        <v>51</v>
      </c>
      <c r="D88" s="33">
        <v>7668</v>
      </c>
      <c r="E88" s="5" t="s">
        <v>328</v>
      </c>
      <c r="F88" s="36">
        <v>4181.4744847561451</v>
      </c>
      <c r="G88" s="33">
        <v>4681.833333333333</v>
      </c>
      <c r="H88" s="5" t="s">
        <v>328</v>
      </c>
      <c r="I88" s="36">
        <v>114.93198471753246</v>
      </c>
      <c r="J88" s="38"/>
      <c r="K88" s="38"/>
      <c r="N88" s="39"/>
      <c r="O88" s="28"/>
      <c r="P88" s="17" t="s">
        <v>57</v>
      </c>
      <c r="Q88">
        <v>11316245.333333334</v>
      </c>
      <c r="R88">
        <v>3361426.2910034554</v>
      </c>
      <c r="S88">
        <v>1840689.1666666667</v>
      </c>
      <c r="T88">
        <v>680235.22901245556</v>
      </c>
    </row>
    <row r="89" spans="1:23" ht="14.4">
      <c r="A89" s="39"/>
      <c r="C89" s="17" t="s">
        <v>31</v>
      </c>
      <c r="D89" s="33">
        <v>307519.83333333331</v>
      </c>
      <c r="E89" s="5" t="s">
        <v>328</v>
      </c>
      <c r="F89" s="36">
        <v>3742.2148737226612</v>
      </c>
      <c r="G89" s="33">
        <v>625974.16666666663</v>
      </c>
      <c r="H89" s="5" t="s">
        <v>328</v>
      </c>
      <c r="I89" s="36">
        <v>158473.94331149349</v>
      </c>
      <c r="J89" s="38"/>
      <c r="K89" s="38"/>
      <c r="N89" s="39"/>
      <c r="O89" s="28"/>
      <c r="P89" s="17" t="s">
        <v>171</v>
      </c>
      <c r="Q89">
        <v>102882.16666666667</v>
      </c>
      <c r="R89">
        <v>33837.254950144983</v>
      </c>
      <c r="S89">
        <v>212782.66666666666</v>
      </c>
      <c r="T89">
        <v>67080.878064053744</v>
      </c>
    </row>
    <row r="90" spans="1:23" ht="14.4">
      <c r="A90" s="39"/>
      <c r="C90" s="17" t="s">
        <v>35</v>
      </c>
      <c r="D90" s="33">
        <v>35151.333333333336</v>
      </c>
      <c r="E90" s="5" t="s">
        <v>328</v>
      </c>
      <c r="F90" s="36">
        <v>12688.569106789693</v>
      </c>
      <c r="G90" s="33">
        <v>67316.333333333328</v>
      </c>
      <c r="H90" s="5" t="s">
        <v>328</v>
      </c>
      <c r="I90" s="36">
        <v>21891.699131050667</v>
      </c>
      <c r="J90" s="38"/>
      <c r="K90" s="38"/>
      <c r="N90" s="39"/>
      <c r="O90" s="28"/>
      <c r="P90" s="17" t="s">
        <v>214</v>
      </c>
      <c r="Q90">
        <v>46306.666666666664</v>
      </c>
      <c r="R90">
        <v>13423.959420048586</v>
      </c>
      <c r="S90">
        <v>83875.833333333328</v>
      </c>
      <c r="T90">
        <v>33584.700520144259</v>
      </c>
    </row>
    <row r="91" spans="1:23" ht="14.4">
      <c r="A91" s="39"/>
      <c r="C91" s="17" t="s">
        <v>37</v>
      </c>
      <c r="D91" s="33">
        <v>64830.666666666664</v>
      </c>
      <c r="E91" s="5" t="s">
        <v>328</v>
      </c>
      <c r="F91" s="36">
        <v>17779.868324721767</v>
      </c>
      <c r="G91" s="33">
        <v>272630.33333333331</v>
      </c>
      <c r="H91" s="5" t="s">
        <v>328</v>
      </c>
      <c r="I91" s="36">
        <v>67313.207619637658</v>
      </c>
      <c r="J91" s="38" t="s">
        <v>325</v>
      </c>
      <c r="K91" s="38" t="s">
        <v>322</v>
      </c>
      <c r="N91" s="39"/>
      <c r="O91" s="28"/>
      <c r="P91" s="17" t="s">
        <v>218</v>
      </c>
      <c r="Q91">
        <v>129598.66666666667</v>
      </c>
      <c r="R91">
        <v>29385.239048051164</v>
      </c>
      <c r="S91">
        <v>585869.16666666663</v>
      </c>
      <c r="T91">
        <v>38489.090061485069</v>
      </c>
      <c r="V91" t="s">
        <v>321</v>
      </c>
      <c r="W91" t="s">
        <v>322</v>
      </c>
    </row>
    <row r="92" spans="1:23" ht="14.4">
      <c r="A92" s="39"/>
      <c r="C92" s="17" t="s">
        <v>33</v>
      </c>
      <c r="D92" s="33">
        <v>3948.8333333333335</v>
      </c>
      <c r="E92" s="5" t="s">
        <v>328</v>
      </c>
      <c r="F92" s="36">
        <v>640.95254201158377</v>
      </c>
      <c r="G92" s="33">
        <v>3412.8333333333335</v>
      </c>
      <c r="H92" s="5" t="s">
        <v>328</v>
      </c>
      <c r="I92" s="36">
        <v>608.20963582560171</v>
      </c>
      <c r="J92" s="38"/>
      <c r="K92" s="38"/>
      <c r="N92" s="39"/>
      <c r="O92" s="28"/>
      <c r="P92" s="17" t="s">
        <v>243</v>
      </c>
      <c r="Q92">
        <v>24992.666666666668</v>
      </c>
      <c r="R92">
        <v>5175.6561430519241</v>
      </c>
      <c r="S92">
        <v>83818.666666666672</v>
      </c>
      <c r="T92">
        <v>31097.000918273636</v>
      </c>
    </row>
    <row r="93" spans="1:23" ht="14.4">
      <c r="A93" s="39"/>
      <c r="C93" s="17" t="s">
        <v>57</v>
      </c>
      <c r="D93" s="33">
        <v>11316245.333333334</v>
      </c>
      <c r="E93" s="5" t="s">
        <v>328</v>
      </c>
      <c r="F93" s="36">
        <v>3361426.2910034554</v>
      </c>
      <c r="G93" s="33">
        <v>1840689.1666666667</v>
      </c>
      <c r="H93" s="5" t="s">
        <v>328</v>
      </c>
      <c r="I93" s="36">
        <v>680235.22901245556</v>
      </c>
      <c r="J93" s="38"/>
      <c r="K93" s="38"/>
      <c r="N93" s="39"/>
      <c r="O93" s="28"/>
      <c r="P93" s="17" t="s">
        <v>277</v>
      </c>
      <c r="Q93">
        <v>31234.333333333332</v>
      </c>
      <c r="R93">
        <v>5959.1197821303922</v>
      </c>
      <c r="S93">
        <v>26225.5</v>
      </c>
      <c r="T93">
        <v>14737.826790835434</v>
      </c>
    </row>
    <row r="94" spans="1:23" ht="14.4">
      <c r="A94" s="39"/>
      <c r="C94" s="17" t="s">
        <v>171</v>
      </c>
      <c r="D94" s="33">
        <v>102882.16666666667</v>
      </c>
      <c r="E94" s="5" t="s">
        <v>328</v>
      </c>
      <c r="F94" s="36">
        <v>33837.254950144983</v>
      </c>
      <c r="G94" s="33">
        <v>212782.66666666666</v>
      </c>
      <c r="H94" s="5" t="s">
        <v>328</v>
      </c>
      <c r="I94" s="36">
        <v>67080.878064053744</v>
      </c>
      <c r="J94" s="38"/>
      <c r="K94" s="38"/>
      <c r="N94" s="39"/>
      <c r="O94" s="28"/>
      <c r="P94" s="17" t="s">
        <v>285</v>
      </c>
      <c r="Q94">
        <v>114404.66666666667</v>
      </c>
      <c r="R94">
        <v>36803.596237022517</v>
      </c>
      <c r="S94">
        <v>165605.83333333334</v>
      </c>
      <c r="T94">
        <v>38847.184857607273</v>
      </c>
    </row>
    <row r="95" spans="1:23" ht="14.4">
      <c r="A95" s="39"/>
      <c r="C95" s="17" t="s">
        <v>214</v>
      </c>
      <c r="D95" s="33">
        <v>46306.666666666664</v>
      </c>
      <c r="E95" s="5" t="s">
        <v>328</v>
      </c>
      <c r="F95" s="36">
        <v>13423.959420048586</v>
      </c>
      <c r="G95" s="33">
        <v>83875.833333333328</v>
      </c>
      <c r="H95" s="5" t="s">
        <v>328</v>
      </c>
      <c r="I95" s="36">
        <v>33584.700520144259</v>
      </c>
      <c r="J95" s="38"/>
      <c r="K95" s="38"/>
      <c r="N95" s="39"/>
      <c r="O95" s="28"/>
      <c r="P95" s="17" t="s">
        <v>293</v>
      </c>
      <c r="Q95">
        <v>99571.333333333328</v>
      </c>
      <c r="R95">
        <v>45022.259055321127</v>
      </c>
      <c r="S95">
        <v>145134.16666666666</v>
      </c>
      <c r="T95">
        <v>49798.960933883398</v>
      </c>
    </row>
    <row r="96" spans="1:23" ht="14.4">
      <c r="A96" s="39"/>
      <c r="C96" s="17" t="s">
        <v>218</v>
      </c>
      <c r="D96" s="33">
        <v>129598.66666666667</v>
      </c>
      <c r="E96" s="5" t="s">
        <v>328</v>
      </c>
      <c r="F96" s="36">
        <v>29385.239048051164</v>
      </c>
      <c r="G96" s="33">
        <v>585869.16666666663</v>
      </c>
      <c r="H96" s="5" t="s">
        <v>328</v>
      </c>
      <c r="I96" s="36">
        <v>38489.090061485069</v>
      </c>
      <c r="J96" s="38" t="s">
        <v>321</v>
      </c>
      <c r="K96" s="38" t="s">
        <v>322</v>
      </c>
      <c r="N96" s="39" t="s">
        <v>317</v>
      </c>
      <c r="O96" s="28" t="s">
        <v>305</v>
      </c>
      <c r="P96" s="17" t="s">
        <v>134</v>
      </c>
      <c r="Q96">
        <v>116444.16666666667</v>
      </c>
      <c r="R96">
        <v>20286.094663449745</v>
      </c>
      <c r="S96">
        <v>122430.83333333333</v>
      </c>
      <c r="T96">
        <v>22309.728896330806</v>
      </c>
    </row>
    <row r="97" spans="1:24" ht="14.4">
      <c r="A97" s="39"/>
      <c r="C97" s="17" t="s">
        <v>243</v>
      </c>
      <c r="D97" s="33">
        <v>24992.666666666668</v>
      </c>
      <c r="E97" s="5" t="s">
        <v>328</v>
      </c>
      <c r="F97" s="36">
        <v>5175.6561430519241</v>
      </c>
      <c r="G97" s="33">
        <v>83818.666666666672</v>
      </c>
      <c r="H97" s="5" t="s">
        <v>328</v>
      </c>
      <c r="I97" s="36">
        <v>31097.000918273636</v>
      </c>
      <c r="J97" s="38"/>
      <c r="K97" s="38"/>
      <c r="N97" s="39"/>
      <c r="O97" s="28"/>
      <c r="P97" s="17" t="s">
        <v>144</v>
      </c>
      <c r="Q97">
        <v>16804</v>
      </c>
      <c r="R97">
        <v>10631.611734194712</v>
      </c>
      <c r="S97">
        <v>297317.66666666669</v>
      </c>
      <c r="T97">
        <v>92052.407664209299</v>
      </c>
      <c r="V97" t="s">
        <v>321</v>
      </c>
      <c r="W97" t="s">
        <v>322</v>
      </c>
    </row>
    <row r="98" spans="1:24" ht="14.4">
      <c r="A98" s="39"/>
      <c r="C98" s="17" t="s">
        <v>277</v>
      </c>
      <c r="D98" s="33">
        <v>31234.333333333332</v>
      </c>
      <c r="E98" s="5" t="s">
        <v>328</v>
      </c>
      <c r="F98" s="36">
        <v>5959.1197821303922</v>
      </c>
      <c r="G98" s="33">
        <v>26225.5</v>
      </c>
      <c r="H98" s="5" t="s">
        <v>328</v>
      </c>
      <c r="I98" s="36">
        <v>14737.826790835434</v>
      </c>
      <c r="J98" s="38"/>
      <c r="K98" s="38"/>
      <c r="N98" s="39"/>
      <c r="O98" s="28"/>
      <c r="P98" s="17" t="s">
        <v>162</v>
      </c>
      <c r="Q98">
        <v>112457.5</v>
      </c>
      <c r="R98">
        <v>57379.818215553802</v>
      </c>
      <c r="S98">
        <v>248925.16666666666</v>
      </c>
      <c r="T98">
        <v>126459.62883318841</v>
      </c>
    </row>
    <row r="99" spans="1:24" ht="14.4">
      <c r="A99" s="39"/>
      <c r="C99" s="17" t="s">
        <v>285</v>
      </c>
      <c r="D99" s="33">
        <v>114404.66666666667</v>
      </c>
      <c r="E99" s="5" t="s">
        <v>328</v>
      </c>
      <c r="F99" s="36">
        <v>36803.596237022517</v>
      </c>
      <c r="G99" s="33">
        <v>165605.83333333334</v>
      </c>
      <c r="H99" s="5" t="s">
        <v>328</v>
      </c>
      <c r="I99" s="36">
        <v>38847.184857607273</v>
      </c>
      <c r="J99" s="38"/>
      <c r="K99" s="38"/>
      <c r="N99" s="39"/>
      <c r="O99" s="28"/>
      <c r="P99" s="17" t="s">
        <v>220</v>
      </c>
      <c r="Q99">
        <v>75195.333333333328</v>
      </c>
      <c r="R99">
        <v>27433.090448904542</v>
      </c>
      <c r="S99">
        <v>1710757</v>
      </c>
      <c r="T99">
        <v>1050392.8333620396</v>
      </c>
    </row>
    <row r="100" spans="1:24" ht="14.4">
      <c r="A100" s="39"/>
      <c r="C100" s="17" t="s">
        <v>293</v>
      </c>
      <c r="D100" s="33">
        <v>99571.333333333328</v>
      </c>
      <c r="E100" s="5" t="s">
        <v>328</v>
      </c>
      <c r="F100" s="36">
        <v>45022.259055321127</v>
      </c>
      <c r="G100" s="33">
        <v>145134.16666666666</v>
      </c>
      <c r="H100" s="5" t="s">
        <v>328</v>
      </c>
      <c r="I100" s="36">
        <v>49798.960933883398</v>
      </c>
      <c r="J100" s="38"/>
      <c r="K100" s="38"/>
      <c r="N100" s="39"/>
      <c r="O100" s="28"/>
      <c r="P100" s="17" t="s">
        <v>222</v>
      </c>
      <c r="Q100">
        <v>195585.33333333334</v>
      </c>
      <c r="R100">
        <v>65408.564853881675</v>
      </c>
      <c r="S100">
        <v>407406.5</v>
      </c>
      <c r="T100">
        <v>56823.263743382427</v>
      </c>
    </row>
    <row r="101" spans="1:24" ht="14.4">
      <c r="C101" s="28" t="s">
        <v>327</v>
      </c>
      <c r="D101" s="27">
        <f>SUM(D79:D100)</f>
        <v>21133762.500000004</v>
      </c>
      <c r="E101" s="5"/>
      <c r="F101" s="26"/>
      <c r="G101" s="27">
        <f>SUM(G79:G100)</f>
        <v>7104715.5000000009</v>
      </c>
      <c r="H101" s="5"/>
      <c r="I101" s="26"/>
      <c r="N101" s="39"/>
      <c r="O101" s="28"/>
      <c r="P101" s="17" t="s">
        <v>224</v>
      </c>
      <c r="Q101">
        <v>0</v>
      </c>
      <c r="R101">
        <v>0</v>
      </c>
      <c r="S101">
        <v>126820.83333333333</v>
      </c>
      <c r="T101">
        <v>6819.2641705522456</v>
      </c>
      <c r="V101" t="s">
        <v>343</v>
      </c>
      <c r="W101" t="s">
        <v>343</v>
      </c>
      <c r="X101" s="17" t="s">
        <v>334</v>
      </c>
    </row>
    <row r="102" spans="1:24" ht="14.4">
      <c r="A102" s="39" t="s">
        <v>317</v>
      </c>
      <c r="B102" s="28" t="s">
        <v>305</v>
      </c>
      <c r="C102" s="17" t="s">
        <v>134</v>
      </c>
      <c r="D102" s="33">
        <v>116444.16666666667</v>
      </c>
      <c r="E102" s="5" t="s">
        <v>328</v>
      </c>
      <c r="F102" s="36">
        <v>20286.094663449745</v>
      </c>
      <c r="G102" s="33">
        <v>122430.83333333333</v>
      </c>
      <c r="H102" s="5" t="s">
        <v>328</v>
      </c>
      <c r="I102" s="36">
        <v>22309.728896330806</v>
      </c>
      <c r="J102" s="38"/>
      <c r="K102" s="38"/>
      <c r="N102" s="39"/>
      <c r="O102" s="28"/>
      <c r="P102" s="17" t="s">
        <v>226</v>
      </c>
      <c r="Q102">
        <v>299808.66666666669</v>
      </c>
      <c r="R102">
        <v>145324.72641287779</v>
      </c>
      <c r="S102">
        <v>217368.83333333334</v>
      </c>
      <c r="T102">
        <v>103766.74853356338</v>
      </c>
    </row>
    <row r="103" spans="1:24" ht="14.4">
      <c r="A103" s="39"/>
      <c r="C103" s="17" t="s">
        <v>144</v>
      </c>
      <c r="D103" s="33">
        <v>16804</v>
      </c>
      <c r="E103" s="5" t="s">
        <v>328</v>
      </c>
      <c r="F103" s="36">
        <v>10631.611734194712</v>
      </c>
      <c r="G103" s="33">
        <v>297317.66666666669</v>
      </c>
      <c r="H103" s="5" t="s">
        <v>328</v>
      </c>
      <c r="I103" s="36">
        <v>92052.407664209299</v>
      </c>
      <c r="J103" s="38" t="s">
        <v>321</v>
      </c>
      <c r="K103" s="38" t="s">
        <v>322</v>
      </c>
      <c r="N103" s="39"/>
      <c r="O103" s="28"/>
      <c r="P103" s="17" t="s">
        <v>228</v>
      </c>
      <c r="Q103">
        <v>1697.3333333333333</v>
      </c>
      <c r="R103">
        <v>1076.7425773033115</v>
      </c>
      <c r="S103">
        <v>33329.5</v>
      </c>
      <c r="T103">
        <v>3548.4952186337623</v>
      </c>
      <c r="V103" t="s">
        <v>321</v>
      </c>
      <c r="W103" t="s">
        <v>322</v>
      </c>
    </row>
    <row r="104" spans="1:24" ht="14.4">
      <c r="A104" s="39"/>
      <c r="C104" s="17" t="s">
        <v>162</v>
      </c>
      <c r="D104" s="33">
        <v>112457.5</v>
      </c>
      <c r="E104" s="5" t="s">
        <v>328</v>
      </c>
      <c r="F104" s="36">
        <v>57379.818215553802</v>
      </c>
      <c r="G104" s="33">
        <v>248925.16666666666</v>
      </c>
      <c r="H104" s="5" t="s">
        <v>328</v>
      </c>
      <c r="I104" s="36">
        <v>126459.62883318841</v>
      </c>
      <c r="J104" s="38"/>
      <c r="K104" s="38"/>
      <c r="N104" s="39"/>
      <c r="O104" s="28"/>
      <c r="P104" s="17" t="s">
        <v>241</v>
      </c>
      <c r="Q104">
        <v>119276.33333333333</v>
      </c>
      <c r="R104">
        <v>10184.547097332194</v>
      </c>
      <c r="S104">
        <v>245842.66666666666</v>
      </c>
      <c r="T104">
        <v>31277.203791970343</v>
      </c>
      <c r="V104" t="s">
        <v>324</v>
      </c>
      <c r="W104" t="s">
        <v>322</v>
      </c>
    </row>
    <row r="105" spans="1:24" ht="14.4">
      <c r="A105" s="39"/>
      <c r="C105" s="17" t="s">
        <v>220</v>
      </c>
      <c r="D105" s="33">
        <v>75195.333333333328</v>
      </c>
      <c r="E105" s="5" t="s">
        <v>328</v>
      </c>
      <c r="F105" s="36">
        <v>27433.090448904542</v>
      </c>
      <c r="G105" s="33">
        <v>1710757</v>
      </c>
      <c r="H105" s="5" t="s">
        <v>328</v>
      </c>
      <c r="I105" s="36">
        <v>1050392.8333620396</v>
      </c>
      <c r="J105" s="38"/>
      <c r="K105" s="38"/>
      <c r="N105" s="39"/>
      <c r="O105" s="28"/>
      <c r="P105" s="17" t="s">
        <v>245</v>
      </c>
      <c r="Q105">
        <v>0</v>
      </c>
      <c r="R105">
        <v>0</v>
      </c>
      <c r="S105">
        <v>68703.166666666672</v>
      </c>
      <c r="T105">
        <v>10154.84892195732</v>
      </c>
      <c r="V105" t="s">
        <v>343</v>
      </c>
      <c r="W105" t="s">
        <v>343</v>
      </c>
      <c r="X105" s="17" t="s">
        <v>334</v>
      </c>
    </row>
    <row r="106" spans="1:24" ht="14.4">
      <c r="A106" s="39"/>
      <c r="C106" s="17" t="s">
        <v>222</v>
      </c>
      <c r="D106" s="33">
        <v>195585.33333333334</v>
      </c>
      <c r="E106" s="5" t="s">
        <v>328</v>
      </c>
      <c r="F106" s="36">
        <v>65408.564853881675</v>
      </c>
      <c r="G106" s="33">
        <v>407406.5</v>
      </c>
      <c r="H106" s="5" t="s">
        <v>328</v>
      </c>
      <c r="I106" s="36">
        <v>56823.263743382427</v>
      </c>
      <c r="J106" s="38"/>
      <c r="K106" s="38"/>
      <c r="N106" s="39"/>
      <c r="O106" s="28"/>
      <c r="P106" s="17" t="s">
        <v>269</v>
      </c>
      <c r="Q106">
        <v>150362.66666666666</v>
      </c>
      <c r="R106">
        <v>45607.214562074616</v>
      </c>
      <c r="S106">
        <v>318295.33333333331</v>
      </c>
      <c r="T106">
        <v>117860.19086009399</v>
      </c>
    </row>
    <row r="107" spans="1:24" ht="14.4">
      <c r="A107" s="39"/>
      <c r="C107" s="17" t="s">
        <v>224</v>
      </c>
      <c r="D107" s="33">
        <v>0</v>
      </c>
      <c r="E107" s="5" t="s">
        <v>328</v>
      </c>
      <c r="F107" s="36">
        <v>0</v>
      </c>
      <c r="G107" s="33">
        <v>126820.83333333333</v>
      </c>
      <c r="H107" s="5" t="s">
        <v>328</v>
      </c>
      <c r="I107" s="36">
        <v>6819.2641705522456</v>
      </c>
      <c r="J107" s="38" t="s">
        <v>343</v>
      </c>
      <c r="K107" s="38" t="s">
        <v>343</v>
      </c>
      <c r="L107" s="70" t="s">
        <v>334</v>
      </c>
      <c r="N107" s="39"/>
      <c r="O107" s="28"/>
      <c r="P107" s="17" t="s">
        <v>87</v>
      </c>
      <c r="Q107">
        <v>10061.333333333334</v>
      </c>
      <c r="R107">
        <v>819.06656899451457</v>
      </c>
      <c r="S107">
        <v>7195.166666666667</v>
      </c>
      <c r="T107">
        <v>871.47141535323885</v>
      </c>
    </row>
    <row r="108" spans="1:24" ht="14.4">
      <c r="A108" s="39"/>
      <c r="C108" s="17" t="s">
        <v>226</v>
      </c>
      <c r="D108" s="33">
        <v>299808.66666666669</v>
      </c>
      <c r="E108" s="5" t="s">
        <v>328</v>
      </c>
      <c r="F108" s="36">
        <v>145324.72641287779</v>
      </c>
      <c r="G108" s="33">
        <v>217368.83333333334</v>
      </c>
      <c r="H108" s="5" t="s">
        <v>328</v>
      </c>
      <c r="I108" s="36">
        <v>103766.74853356338</v>
      </c>
      <c r="J108" s="38"/>
      <c r="K108" s="38"/>
      <c r="N108" s="39"/>
      <c r="O108" s="28"/>
      <c r="P108" s="17" t="s">
        <v>271</v>
      </c>
      <c r="Q108">
        <v>64813.166666666664</v>
      </c>
      <c r="R108">
        <v>6567.3271550236532</v>
      </c>
      <c r="S108">
        <v>21726.166666666668</v>
      </c>
      <c r="T108">
        <v>6969.7752159672355</v>
      </c>
      <c r="V108" t="s">
        <v>324</v>
      </c>
      <c r="W108" t="s">
        <v>323</v>
      </c>
    </row>
    <row r="109" spans="1:24" ht="14.4">
      <c r="A109" s="39"/>
      <c r="C109" s="17" t="s">
        <v>228</v>
      </c>
      <c r="D109" s="33">
        <v>1697.3333333333333</v>
      </c>
      <c r="E109" s="5" t="s">
        <v>328</v>
      </c>
      <c r="F109" s="36">
        <v>1076.7425773033115</v>
      </c>
      <c r="G109" s="33">
        <v>33329.5</v>
      </c>
      <c r="H109" s="5" t="s">
        <v>328</v>
      </c>
      <c r="I109" s="36">
        <v>3548.4952186337623</v>
      </c>
      <c r="J109" s="38" t="s">
        <v>321</v>
      </c>
      <c r="K109" s="38" t="s">
        <v>322</v>
      </c>
      <c r="N109" s="39"/>
      <c r="O109" s="28"/>
      <c r="P109" s="17" t="s">
        <v>276</v>
      </c>
      <c r="Q109">
        <v>33813.833333333336</v>
      </c>
      <c r="R109">
        <v>6500.2861496843179</v>
      </c>
      <c r="S109">
        <v>5524.166666666667</v>
      </c>
      <c r="T109">
        <v>832.68030746766487</v>
      </c>
      <c r="V109" t="s">
        <v>324</v>
      </c>
      <c r="W109" t="s">
        <v>323</v>
      </c>
    </row>
    <row r="110" spans="1:24" ht="14.4">
      <c r="A110" s="39"/>
      <c r="C110" s="17" t="s">
        <v>241</v>
      </c>
      <c r="D110" s="33">
        <v>119276.33333333333</v>
      </c>
      <c r="E110" s="5" t="s">
        <v>328</v>
      </c>
      <c r="F110" s="36">
        <v>10184.547097332194</v>
      </c>
      <c r="G110" s="33">
        <v>245842.66666666666</v>
      </c>
      <c r="H110" s="5" t="s">
        <v>328</v>
      </c>
      <c r="I110" s="36">
        <v>31277.203791970343</v>
      </c>
      <c r="J110" s="38" t="s">
        <v>324</v>
      </c>
      <c r="K110" s="38" t="s">
        <v>322</v>
      </c>
      <c r="N110" s="39" t="s">
        <v>317</v>
      </c>
      <c r="O110" s="28" t="s">
        <v>306</v>
      </c>
      <c r="P110" s="17" t="s">
        <v>166</v>
      </c>
      <c r="Q110">
        <v>103315.5</v>
      </c>
      <c r="R110">
        <v>23122.621576787817</v>
      </c>
      <c r="S110">
        <v>4314557.5</v>
      </c>
      <c r="T110">
        <v>402319.25968719175</v>
      </c>
      <c r="V110" t="s">
        <v>321</v>
      </c>
      <c r="W110" t="s">
        <v>322</v>
      </c>
    </row>
    <row r="111" spans="1:24" ht="14.4">
      <c r="A111" s="39"/>
      <c r="C111" s="17" t="s">
        <v>245</v>
      </c>
      <c r="D111" s="33">
        <v>0</v>
      </c>
      <c r="E111" s="5" t="s">
        <v>328</v>
      </c>
      <c r="F111" s="36">
        <v>0</v>
      </c>
      <c r="G111" s="33">
        <v>68703.166666666672</v>
      </c>
      <c r="H111" s="5" t="s">
        <v>328</v>
      </c>
      <c r="I111" s="36">
        <v>10154.84892195732</v>
      </c>
      <c r="J111" s="38" t="s">
        <v>343</v>
      </c>
      <c r="K111" s="38" t="s">
        <v>343</v>
      </c>
      <c r="L111" s="70" t="s">
        <v>334</v>
      </c>
      <c r="N111" s="39"/>
      <c r="O111" s="28"/>
      <c r="P111" s="17" t="s">
        <v>235</v>
      </c>
      <c r="Q111">
        <v>10015</v>
      </c>
      <c r="R111">
        <v>4708.0378573952303</v>
      </c>
      <c r="S111">
        <v>244334</v>
      </c>
      <c r="T111">
        <v>29495.791887431446</v>
      </c>
      <c r="V111" t="s">
        <v>321</v>
      </c>
      <c r="W111" t="s">
        <v>322</v>
      </c>
    </row>
    <row r="112" spans="1:24" ht="14.4">
      <c r="A112" s="39"/>
      <c r="C112" s="17" t="s">
        <v>269</v>
      </c>
      <c r="D112" s="33">
        <v>150362.66666666666</v>
      </c>
      <c r="E112" s="5" t="s">
        <v>328</v>
      </c>
      <c r="F112" s="36">
        <v>45607.214562074616</v>
      </c>
      <c r="G112" s="33">
        <v>318295.33333333331</v>
      </c>
      <c r="H112" s="5" t="s">
        <v>328</v>
      </c>
      <c r="I112" s="36">
        <v>117860.19086009399</v>
      </c>
      <c r="J112" s="38"/>
      <c r="K112" s="38"/>
      <c r="N112" s="39" t="s">
        <v>317</v>
      </c>
      <c r="O112" s="28" t="s">
        <v>307</v>
      </c>
      <c r="P112" s="17" t="s">
        <v>103</v>
      </c>
      <c r="Q112">
        <v>47450.166666666664</v>
      </c>
      <c r="R112">
        <v>8880.7631369406809</v>
      </c>
      <c r="S112">
        <v>61076.5</v>
      </c>
      <c r="T112">
        <v>34092.625174906476</v>
      </c>
    </row>
    <row r="113" spans="1:23" ht="14.4">
      <c r="A113" s="39"/>
      <c r="C113" s="17" t="s">
        <v>87</v>
      </c>
      <c r="D113" s="33">
        <v>10061.333333333334</v>
      </c>
      <c r="E113" s="5" t="s">
        <v>328</v>
      </c>
      <c r="F113" s="36">
        <v>819.06656899451457</v>
      </c>
      <c r="G113" s="33">
        <v>7195.166666666667</v>
      </c>
      <c r="H113" s="5" t="s">
        <v>328</v>
      </c>
      <c r="I113" s="36">
        <v>871.47141535323885</v>
      </c>
      <c r="J113" s="38"/>
      <c r="K113" s="38"/>
      <c r="N113" s="17"/>
      <c r="O113" s="17"/>
      <c r="P113" s="17" t="s">
        <v>89</v>
      </c>
      <c r="Q113">
        <v>24196</v>
      </c>
      <c r="R113">
        <v>7694.9808793351358</v>
      </c>
      <c r="S113">
        <v>198484</v>
      </c>
      <c r="T113">
        <v>11919.412988901762</v>
      </c>
      <c r="V113" t="s">
        <v>321</v>
      </c>
      <c r="W113" t="s">
        <v>322</v>
      </c>
    </row>
    <row r="114" spans="1:23" ht="14.4">
      <c r="A114" s="39"/>
      <c r="C114" s="17" t="s">
        <v>271</v>
      </c>
      <c r="D114" s="33">
        <v>64813.166666666664</v>
      </c>
      <c r="E114" s="5" t="s">
        <v>328</v>
      </c>
      <c r="F114" s="36">
        <v>6567.3271550236532</v>
      </c>
      <c r="G114" s="33">
        <v>21726.166666666668</v>
      </c>
      <c r="H114" s="5" t="s">
        <v>328</v>
      </c>
      <c r="I114" s="36">
        <v>6969.7752159672355</v>
      </c>
      <c r="J114" s="38" t="s">
        <v>324</v>
      </c>
      <c r="K114" s="38" t="s">
        <v>323</v>
      </c>
      <c r="N114" s="39"/>
      <c r="O114" s="28"/>
      <c r="P114" s="17" t="s">
        <v>92</v>
      </c>
      <c r="Q114">
        <v>147894.83333333334</v>
      </c>
      <c r="R114">
        <v>54303.339218023946</v>
      </c>
      <c r="S114">
        <v>137832.66666666666</v>
      </c>
      <c r="T114">
        <v>29729.151104223911</v>
      </c>
    </row>
    <row r="115" spans="1:23" ht="14.4">
      <c r="A115" s="39"/>
      <c r="C115" s="17" t="s">
        <v>276</v>
      </c>
      <c r="D115" s="33">
        <v>33813.833333333336</v>
      </c>
      <c r="E115" s="5" t="s">
        <v>328</v>
      </c>
      <c r="F115" s="36">
        <v>6500.2861496843179</v>
      </c>
      <c r="G115" s="33">
        <v>5524.166666666667</v>
      </c>
      <c r="H115" s="5" t="s">
        <v>328</v>
      </c>
      <c r="I115" s="36">
        <v>832.68030746766487</v>
      </c>
      <c r="J115" s="38" t="s">
        <v>324</v>
      </c>
      <c r="K115" s="38" t="s">
        <v>323</v>
      </c>
      <c r="N115" s="39"/>
      <c r="O115" s="28"/>
      <c r="P115" s="17" t="s">
        <v>94</v>
      </c>
      <c r="Q115">
        <v>55771.166666666664</v>
      </c>
      <c r="R115">
        <v>13613.64182334927</v>
      </c>
      <c r="S115">
        <v>2986972.1666666665</v>
      </c>
      <c r="T115">
        <v>2344607.6788459579</v>
      </c>
    </row>
    <row r="116" spans="1:23" ht="14.4">
      <c r="C116" s="28" t="s">
        <v>327</v>
      </c>
      <c r="D116" s="27">
        <f>SUM(D102:D115)</f>
        <v>1196319.6666666667</v>
      </c>
      <c r="E116" s="5"/>
      <c r="F116" s="26"/>
      <c r="G116" s="27">
        <f>SUM(G102:G115)</f>
        <v>3831642.9999999995</v>
      </c>
      <c r="H116" s="5"/>
      <c r="I116" s="26"/>
      <c r="N116" s="39"/>
      <c r="O116" s="28"/>
      <c r="P116" s="17" t="s">
        <v>178</v>
      </c>
      <c r="Q116">
        <v>15772.166666666666</v>
      </c>
      <c r="R116">
        <v>1699.2444284969058</v>
      </c>
      <c r="S116">
        <v>35873.833333333336</v>
      </c>
      <c r="T116">
        <v>1515.2337425111825</v>
      </c>
      <c r="V116" t="s">
        <v>321</v>
      </c>
      <c r="W116" t="s">
        <v>322</v>
      </c>
    </row>
    <row r="117" spans="1:23" ht="14.4">
      <c r="A117" s="39" t="s">
        <v>317</v>
      </c>
      <c r="B117" s="28" t="s">
        <v>306</v>
      </c>
      <c r="C117" s="17" t="s">
        <v>166</v>
      </c>
      <c r="D117" s="33">
        <v>103315.5</v>
      </c>
      <c r="E117" s="5" t="s">
        <v>328</v>
      </c>
      <c r="F117" s="36">
        <v>23122.621576787817</v>
      </c>
      <c r="G117" s="33">
        <v>4314557.5</v>
      </c>
      <c r="H117" s="5" t="s">
        <v>328</v>
      </c>
      <c r="I117" s="36">
        <v>402319.25968719175</v>
      </c>
      <c r="J117" s="38" t="s">
        <v>321</v>
      </c>
      <c r="K117" s="38" t="s">
        <v>322</v>
      </c>
      <c r="N117" s="39" t="s">
        <v>317</v>
      </c>
      <c r="O117" s="28" t="s">
        <v>308</v>
      </c>
      <c r="P117" s="17" t="s">
        <v>261</v>
      </c>
      <c r="Q117">
        <v>72012.166666666672</v>
      </c>
      <c r="R117">
        <v>15687.734133002694</v>
      </c>
      <c r="S117">
        <v>322091.83333333331</v>
      </c>
      <c r="T117">
        <v>73302.424227495911</v>
      </c>
      <c r="V117" t="s">
        <v>324</v>
      </c>
      <c r="W117" t="s">
        <v>322</v>
      </c>
    </row>
    <row r="118" spans="1:23" ht="14.4">
      <c r="A118" s="39"/>
      <c r="C118" s="17" t="s">
        <v>235</v>
      </c>
      <c r="D118" s="33">
        <v>10015</v>
      </c>
      <c r="E118" s="5" t="s">
        <v>328</v>
      </c>
      <c r="F118" s="36">
        <v>4708.0378573952303</v>
      </c>
      <c r="G118" s="33">
        <v>244334</v>
      </c>
      <c r="H118" s="5" t="s">
        <v>328</v>
      </c>
      <c r="I118" s="36">
        <v>29495.791887431446</v>
      </c>
      <c r="J118" s="38" t="s">
        <v>321</v>
      </c>
      <c r="K118" s="38" t="s">
        <v>322</v>
      </c>
      <c r="N118" s="39"/>
      <c r="O118" s="28"/>
      <c r="P118" s="17" t="s">
        <v>263</v>
      </c>
      <c r="Q118">
        <v>89172.666666666672</v>
      </c>
      <c r="R118">
        <v>43852.874385963703</v>
      </c>
      <c r="S118">
        <v>338126.83333333331</v>
      </c>
      <c r="T118">
        <v>134725.4927550627</v>
      </c>
    </row>
    <row r="119" spans="1:23" ht="14.4">
      <c r="C119" s="28" t="s">
        <v>327</v>
      </c>
      <c r="D119" s="27">
        <f>SUM(D117:D118)</f>
        <v>113330.5</v>
      </c>
      <c r="E119" s="5"/>
      <c r="F119" s="26"/>
      <c r="G119" s="27">
        <f>SUM(G117:G118)</f>
        <v>4558891.5</v>
      </c>
      <c r="H119" s="5"/>
      <c r="I119" s="26"/>
      <c r="N119" s="39"/>
      <c r="O119" s="28"/>
      <c r="P119" s="17" t="s">
        <v>265</v>
      </c>
      <c r="Q119">
        <v>232459.66666666666</v>
      </c>
      <c r="R119">
        <v>59606.910501309423</v>
      </c>
      <c r="S119">
        <v>369633.83333333331</v>
      </c>
      <c r="T119">
        <v>66178.971444821102</v>
      </c>
    </row>
    <row r="120" spans="1:23" ht="14.4">
      <c r="A120" s="39" t="s">
        <v>317</v>
      </c>
      <c r="B120" s="28" t="s">
        <v>307</v>
      </c>
      <c r="C120" s="17" t="s">
        <v>103</v>
      </c>
      <c r="D120" s="33">
        <v>47450.166666666664</v>
      </c>
      <c r="E120" s="5" t="s">
        <v>328</v>
      </c>
      <c r="F120" s="36">
        <v>8880.7631369406809</v>
      </c>
      <c r="G120" s="33">
        <v>61076.5</v>
      </c>
      <c r="H120" s="5" t="s">
        <v>328</v>
      </c>
      <c r="I120" s="36">
        <v>34092.625174906476</v>
      </c>
      <c r="J120" s="38"/>
      <c r="K120" s="38"/>
      <c r="N120" s="39" t="s">
        <v>317</v>
      </c>
      <c r="O120" s="28" t="s">
        <v>310</v>
      </c>
      <c r="P120" s="39" t="s">
        <v>193</v>
      </c>
      <c r="Q120">
        <v>67273.166666666672</v>
      </c>
      <c r="R120">
        <v>9154.7578646904185</v>
      </c>
      <c r="S120">
        <v>54012.166666666664</v>
      </c>
      <c r="T120">
        <v>11292.832391733164</v>
      </c>
    </row>
    <row r="121" spans="1:23" ht="14.4">
      <c r="A121" s="17"/>
      <c r="B121" s="17"/>
      <c r="C121" s="17" t="s">
        <v>89</v>
      </c>
      <c r="D121" s="33">
        <v>24196</v>
      </c>
      <c r="E121" s="5" t="s">
        <v>328</v>
      </c>
      <c r="F121" s="36">
        <v>7694.9808793351358</v>
      </c>
      <c r="G121" s="33">
        <v>198484</v>
      </c>
      <c r="H121" s="5" t="s">
        <v>328</v>
      </c>
      <c r="I121" s="36">
        <v>11919.412988901762</v>
      </c>
      <c r="J121" s="38" t="s">
        <v>321</v>
      </c>
      <c r="K121" s="38" t="s">
        <v>322</v>
      </c>
      <c r="N121" s="39" t="s">
        <v>347</v>
      </c>
      <c r="O121" s="28" t="s">
        <v>309</v>
      </c>
      <c r="P121" s="17" t="s">
        <v>4</v>
      </c>
      <c r="Q121">
        <v>196034.66666666666</v>
      </c>
      <c r="R121">
        <v>68249.466256114014</v>
      </c>
      <c r="S121">
        <v>351250.83333333331</v>
      </c>
      <c r="T121">
        <v>64735.457662405635</v>
      </c>
    </row>
    <row r="122" spans="1:23" ht="14.4">
      <c r="A122" s="39"/>
      <c r="C122" s="17" t="s">
        <v>92</v>
      </c>
      <c r="D122" s="33">
        <v>147894.83333333334</v>
      </c>
      <c r="E122" s="5" t="s">
        <v>328</v>
      </c>
      <c r="F122" s="36">
        <v>54303.339218023946</v>
      </c>
      <c r="G122" s="33">
        <v>137832.66666666666</v>
      </c>
      <c r="H122" s="5" t="s">
        <v>328</v>
      </c>
      <c r="I122" s="36">
        <v>29729.151104223911</v>
      </c>
      <c r="J122" s="38"/>
      <c r="K122" s="38"/>
      <c r="N122" s="39"/>
      <c r="O122" s="28"/>
      <c r="P122" s="17" t="s">
        <v>2</v>
      </c>
      <c r="Q122">
        <v>38660.666666666664</v>
      </c>
      <c r="R122">
        <v>21882.246608711012</v>
      </c>
      <c r="S122">
        <v>83550.5</v>
      </c>
      <c r="T122">
        <v>25940.438668547355</v>
      </c>
    </row>
    <row r="123" spans="1:23" ht="14.4">
      <c r="A123" s="39"/>
      <c r="C123" s="17" t="s">
        <v>94</v>
      </c>
      <c r="D123" s="33">
        <v>55771.166666666664</v>
      </c>
      <c r="E123" s="5" t="s">
        <v>328</v>
      </c>
      <c r="F123" s="36">
        <v>13613.64182334927</v>
      </c>
      <c r="G123" s="33">
        <v>2986972.1666666665</v>
      </c>
      <c r="H123" s="5" t="s">
        <v>328</v>
      </c>
      <c r="I123" s="36">
        <v>2344607.6788459579</v>
      </c>
      <c r="J123" s="38"/>
      <c r="K123" s="38"/>
      <c r="N123" s="39"/>
      <c r="O123" s="28"/>
      <c r="P123" s="17" t="s">
        <v>8</v>
      </c>
      <c r="Q123">
        <v>102745.16666666667</v>
      </c>
      <c r="R123">
        <v>24444.028202428322</v>
      </c>
      <c r="S123">
        <v>137663.33333333334</v>
      </c>
      <c r="T123">
        <v>33382.291053457935</v>
      </c>
    </row>
    <row r="124" spans="1:23" ht="14.4">
      <c r="A124" s="39"/>
      <c r="C124" s="17" t="s">
        <v>178</v>
      </c>
      <c r="D124" s="33">
        <v>15772.166666666666</v>
      </c>
      <c r="E124" s="5" t="s">
        <v>328</v>
      </c>
      <c r="F124" s="36">
        <v>1699.2444284969058</v>
      </c>
      <c r="G124" s="33">
        <v>35873.833333333336</v>
      </c>
      <c r="H124" s="5" t="s">
        <v>328</v>
      </c>
      <c r="I124" s="36">
        <v>1515.2337425111825</v>
      </c>
      <c r="J124" s="38" t="s">
        <v>321</v>
      </c>
      <c r="K124" s="38" t="s">
        <v>322</v>
      </c>
      <c r="N124" s="39"/>
      <c r="O124" s="28"/>
      <c r="P124" s="17" t="s">
        <v>39</v>
      </c>
      <c r="Q124">
        <v>216251</v>
      </c>
      <c r="R124">
        <v>24385.797873625819</v>
      </c>
      <c r="S124">
        <v>211288.66666666666</v>
      </c>
      <c r="T124">
        <v>42281.708113293847</v>
      </c>
    </row>
    <row r="125" spans="1:23" ht="14.4">
      <c r="C125" s="28" t="s">
        <v>327</v>
      </c>
      <c r="D125" s="27">
        <f>SUM(D120:D124)</f>
        <v>291084.33333333337</v>
      </c>
      <c r="E125" s="5"/>
      <c r="F125" s="26"/>
      <c r="G125" s="27">
        <f>SUM(G120:G124)</f>
        <v>3420239.1666666665</v>
      </c>
      <c r="H125" s="5"/>
      <c r="I125" s="26"/>
      <c r="N125" s="39"/>
      <c r="O125" s="28"/>
      <c r="P125" s="17" t="s">
        <v>71</v>
      </c>
      <c r="Q125">
        <v>66225.5</v>
      </c>
      <c r="R125">
        <v>21029.992323266946</v>
      </c>
      <c r="S125">
        <v>187696.83333333334</v>
      </c>
      <c r="T125">
        <v>36227.982412693709</v>
      </c>
    </row>
    <row r="126" spans="1:23" ht="14.4">
      <c r="A126" s="39" t="s">
        <v>317</v>
      </c>
      <c r="B126" s="28" t="s">
        <v>308</v>
      </c>
      <c r="C126" s="17" t="s">
        <v>261</v>
      </c>
      <c r="D126" s="33">
        <v>72012.166666666672</v>
      </c>
      <c r="E126" s="5" t="s">
        <v>328</v>
      </c>
      <c r="F126" s="36">
        <v>15687.734133002694</v>
      </c>
      <c r="G126" s="33">
        <v>322091.83333333331</v>
      </c>
      <c r="H126" s="5" t="s">
        <v>328</v>
      </c>
      <c r="I126" s="36">
        <v>73302.424227495911</v>
      </c>
      <c r="J126" s="38" t="s">
        <v>324</v>
      </c>
      <c r="K126" s="38" t="s">
        <v>322</v>
      </c>
      <c r="N126" s="39"/>
      <c r="O126" s="28"/>
      <c r="P126" s="17" t="s">
        <v>267</v>
      </c>
      <c r="Q126">
        <v>13475</v>
      </c>
      <c r="R126">
        <v>5222.0390781124315</v>
      </c>
      <c r="S126">
        <v>140301.83333333334</v>
      </c>
      <c r="T126">
        <v>39236.889872004103</v>
      </c>
      <c r="V126" t="s">
        <v>324</v>
      </c>
      <c r="W126" t="s">
        <v>322</v>
      </c>
    </row>
    <row r="127" spans="1:23" ht="14.4">
      <c r="A127" s="39"/>
      <c r="C127" s="17" t="s">
        <v>263</v>
      </c>
      <c r="D127" s="33">
        <v>89172.666666666672</v>
      </c>
      <c r="E127" s="5" t="s">
        <v>328</v>
      </c>
      <c r="F127" s="36">
        <v>43852.874385963703</v>
      </c>
      <c r="G127" s="33">
        <v>338126.83333333331</v>
      </c>
      <c r="H127" s="5" t="s">
        <v>328</v>
      </c>
      <c r="I127" s="36">
        <v>134725.4927550627</v>
      </c>
      <c r="J127" s="38"/>
      <c r="K127" s="38"/>
      <c r="N127" s="39" t="s">
        <v>318</v>
      </c>
      <c r="O127" s="28" t="s">
        <v>311</v>
      </c>
      <c r="P127" s="17" t="s">
        <v>101</v>
      </c>
      <c r="Q127">
        <v>75463.166666666672</v>
      </c>
      <c r="R127">
        <v>10738.175498089877</v>
      </c>
      <c r="S127">
        <v>39188</v>
      </c>
      <c r="T127">
        <v>14100.484639425225</v>
      </c>
    </row>
    <row r="128" spans="1:23" ht="14.4">
      <c r="A128" s="39"/>
      <c r="C128" s="17" t="s">
        <v>265</v>
      </c>
      <c r="D128" s="33">
        <v>232459.66666666666</v>
      </c>
      <c r="E128" s="5" t="s">
        <v>328</v>
      </c>
      <c r="F128" s="36">
        <v>59606.910501309423</v>
      </c>
      <c r="G128" s="33">
        <v>369633.83333333331</v>
      </c>
      <c r="H128" s="5" t="s">
        <v>328</v>
      </c>
      <c r="I128" s="36">
        <v>66178.971444821102</v>
      </c>
      <c r="J128" s="38"/>
      <c r="K128" s="38"/>
      <c r="N128" s="39"/>
      <c r="O128" s="28"/>
      <c r="P128" s="17" t="s">
        <v>81</v>
      </c>
      <c r="Q128">
        <v>249247.83333333334</v>
      </c>
      <c r="R128">
        <v>52722.877781482217</v>
      </c>
      <c r="S128">
        <v>205152.33333333334</v>
      </c>
      <c r="T128">
        <v>59807.115016340482</v>
      </c>
    </row>
    <row r="129" spans="1:23" ht="14.4">
      <c r="C129" s="28" t="s">
        <v>327</v>
      </c>
      <c r="D129" s="27">
        <f>SUM(D126:D128)</f>
        <v>393644.5</v>
      </c>
      <c r="E129" s="5"/>
      <c r="F129" s="26"/>
      <c r="G129" s="27">
        <f>SUM(G126:G128)</f>
        <v>1029852.5</v>
      </c>
      <c r="H129" s="5"/>
      <c r="I129" s="26"/>
      <c r="N129" s="39"/>
      <c r="O129" s="28"/>
      <c r="P129" s="17" t="s">
        <v>237</v>
      </c>
      <c r="Q129">
        <v>50367.166666666664</v>
      </c>
      <c r="R129">
        <v>4377.5842684953313</v>
      </c>
      <c r="S129">
        <v>8575</v>
      </c>
      <c r="T129">
        <v>5912.8736724765795</v>
      </c>
      <c r="V129" t="s">
        <v>321</v>
      </c>
      <c r="W129" t="s">
        <v>323</v>
      </c>
    </row>
    <row r="130" spans="1:23" ht="14.4">
      <c r="A130" s="39" t="s">
        <v>317</v>
      </c>
      <c r="B130" s="28" t="s">
        <v>310</v>
      </c>
      <c r="C130" s="39" t="s">
        <v>193</v>
      </c>
      <c r="D130" s="33">
        <v>67273.166666666672</v>
      </c>
      <c r="E130" s="5" t="s">
        <v>328</v>
      </c>
      <c r="F130" s="36">
        <v>9154.7578646904185</v>
      </c>
      <c r="G130" s="33">
        <v>54012.166666666664</v>
      </c>
      <c r="H130" s="5" t="s">
        <v>328</v>
      </c>
      <c r="I130" s="36">
        <v>11292.832391733164</v>
      </c>
      <c r="N130" s="39"/>
      <c r="O130" s="28"/>
      <c r="P130" s="17" t="s">
        <v>278</v>
      </c>
      <c r="Q130">
        <v>96261.666666666672</v>
      </c>
      <c r="R130">
        <v>34497.474982638632</v>
      </c>
      <c r="S130">
        <v>134716.66666666666</v>
      </c>
      <c r="T130">
        <v>31048.175019547358</v>
      </c>
    </row>
    <row r="131" spans="1:23" ht="14.4">
      <c r="C131" s="28" t="s">
        <v>327</v>
      </c>
      <c r="D131" s="33">
        <v>67273.166666666672</v>
      </c>
      <c r="E131" s="5"/>
      <c r="F131" s="26"/>
      <c r="G131" s="33">
        <v>54012.166666666664</v>
      </c>
      <c r="H131" s="5"/>
      <c r="I131" s="26"/>
      <c r="N131" s="39"/>
      <c r="O131" s="28"/>
      <c r="P131" s="17" t="s">
        <v>280</v>
      </c>
      <c r="Q131">
        <v>42910.166666666664</v>
      </c>
      <c r="R131">
        <v>7145.990514111938</v>
      </c>
      <c r="S131">
        <v>21194.666666666668</v>
      </c>
      <c r="T131">
        <v>8708.2190282769334</v>
      </c>
    </row>
    <row r="132" spans="1:23" ht="14.4">
      <c r="A132" s="39" t="s">
        <v>347</v>
      </c>
      <c r="B132" s="28" t="s">
        <v>309</v>
      </c>
      <c r="C132" s="17" t="s">
        <v>4</v>
      </c>
      <c r="D132" s="33">
        <v>196034.66666666666</v>
      </c>
      <c r="E132" s="5" t="s">
        <v>328</v>
      </c>
      <c r="F132" s="36">
        <v>68249.466256114014</v>
      </c>
      <c r="G132" s="33">
        <v>351250.83333333331</v>
      </c>
      <c r="H132" s="5" t="s">
        <v>328</v>
      </c>
      <c r="I132" s="36">
        <v>64735.457662405635</v>
      </c>
      <c r="J132" s="38"/>
      <c r="K132" s="38"/>
      <c r="N132" s="39" t="s">
        <v>319</v>
      </c>
      <c r="O132" s="28" t="s">
        <v>312</v>
      </c>
      <c r="P132" s="17" t="s">
        <v>195</v>
      </c>
      <c r="Q132">
        <v>66619.5</v>
      </c>
      <c r="R132">
        <v>30201.305735293416</v>
      </c>
      <c r="S132">
        <v>33174.833333333336</v>
      </c>
      <c r="T132">
        <v>8177.5313325260004</v>
      </c>
    </row>
    <row r="133" spans="1:23" ht="14.4">
      <c r="A133" s="39"/>
      <c r="C133" s="17" t="s">
        <v>2</v>
      </c>
      <c r="D133" s="33">
        <v>38660.666666666664</v>
      </c>
      <c r="E133" s="5" t="s">
        <v>328</v>
      </c>
      <c r="F133" s="36">
        <v>21882.246608711012</v>
      </c>
      <c r="G133" s="33">
        <v>83550.5</v>
      </c>
      <c r="H133" s="5" t="s">
        <v>328</v>
      </c>
      <c r="I133" s="36">
        <v>25940.438668547355</v>
      </c>
      <c r="J133" s="38"/>
      <c r="K133" s="38"/>
      <c r="N133" s="39"/>
      <c r="O133" s="28"/>
      <c r="P133" s="17" t="s">
        <v>249</v>
      </c>
      <c r="Q133">
        <v>54624.833333333336</v>
      </c>
      <c r="R133">
        <v>8991.8870448742709</v>
      </c>
      <c r="S133">
        <v>138600.16666666666</v>
      </c>
      <c r="T133">
        <v>41812.729086102212</v>
      </c>
    </row>
    <row r="134" spans="1:23" ht="14.4">
      <c r="A134" s="39"/>
      <c r="C134" s="17" t="s">
        <v>8</v>
      </c>
      <c r="D134" s="33">
        <v>102745.16666666667</v>
      </c>
      <c r="E134" s="5" t="s">
        <v>328</v>
      </c>
      <c r="F134" s="36">
        <v>24444.028202428322</v>
      </c>
      <c r="G134" s="33">
        <v>137663.33333333334</v>
      </c>
      <c r="H134" s="5" t="s">
        <v>328</v>
      </c>
      <c r="I134" s="36">
        <v>33382.291053457935</v>
      </c>
      <c r="J134" s="38"/>
      <c r="K134" s="38"/>
      <c r="N134" s="39"/>
      <c r="O134" s="28"/>
      <c r="P134" s="17" t="s">
        <v>274</v>
      </c>
      <c r="Q134">
        <v>78188.333333333328</v>
      </c>
      <c r="R134">
        <v>9005.4102577901031</v>
      </c>
      <c r="S134">
        <v>82091.833333333328</v>
      </c>
      <c r="T134">
        <v>1180.46065631647</v>
      </c>
    </row>
    <row r="135" spans="1:23" ht="14.4">
      <c r="A135" s="39"/>
      <c r="C135" s="17" t="s">
        <v>39</v>
      </c>
      <c r="D135" s="33">
        <v>216251</v>
      </c>
      <c r="E135" s="5" t="s">
        <v>328</v>
      </c>
      <c r="F135" s="36">
        <v>24385.797873625819</v>
      </c>
      <c r="G135" s="33">
        <v>211288.66666666666</v>
      </c>
      <c r="H135" s="5" t="s">
        <v>328</v>
      </c>
      <c r="I135" s="36">
        <v>42281.708113293847</v>
      </c>
      <c r="J135" s="38"/>
      <c r="K135" s="38"/>
      <c r="N135" s="39"/>
      <c r="O135" s="28"/>
      <c r="P135" s="17" t="s">
        <v>291</v>
      </c>
      <c r="Q135">
        <v>152534.33333333334</v>
      </c>
      <c r="R135">
        <v>47611.596286105676</v>
      </c>
      <c r="S135">
        <v>64579.833333333336</v>
      </c>
      <c r="T135">
        <v>13353.763899906438</v>
      </c>
    </row>
    <row r="136" spans="1:23" ht="14.4">
      <c r="A136" s="39"/>
      <c r="C136" s="17" t="s">
        <v>71</v>
      </c>
      <c r="D136" s="33">
        <v>66225.5</v>
      </c>
      <c r="E136" s="5" t="s">
        <v>328</v>
      </c>
      <c r="F136" s="36">
        <v>21029.992323266946</v>
      </c>
      <c r="G136" s="33">
        <v>187696.83333333334</v>
      </c>
      <c r="H136" s="5" t="s">
        <v>328</v>
      </c>
      <c r="I136" s="36">
        <v>36227.982412693709</v>
      </c>
      <c r="J136" s="38"/>
      <c r="K136" s="38"/>
    </row>
    <row r="137" spans="1:23" ht="14.4">
      <c r="A137" s="39"/>
      <c r="C137" s="17" t="s">
        <v>267</v>
      </c>
      <c r="D137" s="33">
        <v>13475</v>
      </c>
      <c r="E137" s="5" t="s">
        <v>328</v>
      </c>
      <c r="F137" s="36">
        <v>5222.0390781124315</v>
      </c>
      <c r="G137" s="33">
        <v>140301.83333333334</v>
      </c>
      <c r="H137" s="5" t="s">
        <v>328</v>
      </c>
      <c r="I137" s="36">
        <v>39236.889872004103</v>
      </c>
      <c r="J137" s="38" t="s">
        <v>324</v>
      </c>
      <c r="K137" s="38" t="s">
        <v>322</v>
      </c>
    </row>
    <row r="138" spans="1:23" ht="14.4">
      <c r="C138" s="28" t="s">
        <v>327</v>
      </c>
      <c r="D138" s="27">
        <f>SUM(D132:D137)</f>
        <v>633392</v>
      </c>
      <c r="E138" s="5"/>
      <c r="F138" s="26"/>
      <c r="G138" s="27">
        <f>SUM(G132:G137)</f>
        <v>1111752</v>
      </c>
      <c r="H138" s="5"/>
      <c r="I138" s="26"/>
    </row>
    <row r="139" spans="1:23" ht="14.4">
      <c r="A139" s="39" t="s">
        <v>318</v>
      </c>
      <c r="B139" s="28" t="s">
        <v>311</v>
      </c>
      <c r="C139" s="17" t="s">
        <v>101</v>
      </c>
      <c r="D139" s="33">
        <v>75463.166666666672</v>
      </c>
      <c r="E139" s="5" t="s">
        <v>328</v>
      </c>
      <c r="F139" s="36">
        <v>10738.175498089877</v>
      </c>
      <c r="G139" s="33">
        <v>39188</v>
      </c>
      <c r="H139" s="5" t="s">
        <v>328</v>
      </c>
      <c r="I139" s="36">
        <v>14100.484639425225</v>
      </c>
      <c r="J139" s="38"/>
      <c r="K139" s="38"/>
    </row>
    <row r="140" spans="1:23" ht="14.4">
      <c r="A140" s="39"/>
      <c r="C140" s="17" t="s">
        <v>81</v>
      </c>
      <c r="D140" s="33">
        <v>249247.83333333334</v>
      </c>
      <c r="E140" s="5" t="s">
        <v>328</v>
      </c>
      <c r="F140" s="36">
        <v>52722.877781482217</v>
      </c>
      <c r="G140" s="33">
        <v>205152.33333333334</v>
      </c>
      <c r="H140" s="5" t="s">
        <v>328</v>
      </c>
      <c r="I140" s="36">
        <v>59807.115016340482</v>
      </c>
      <c r="J140" s="38"/>
      <c r="K140" s="38"/>
    </row>
    <row r="141" spans="1:23" ht="14.4">
      <c r="A141" s="39"/>
      <c r="C141" s="17" t="s">
        <v>237</v>
      </c>
      <c r="D141" s="33">
        <v>50367.166666666664</v>
      </c>
      <c r="E141" s="5" t="s">
        <v>328</v>
      </c>
      <c r="F141" s="36">
        <v>4377.5842684953313</v>
      </c>
      <c r="G141" s="33">
        <v>8575</v>
      </c>
      <c r="H141" s="5" t="s">
        <v>328</v>
      </c>
      <c r="I141" s="36">
        <v>5912.8736724765795</v>
      </c>
      <c r="J141" s="38" t="s">
        <v>321</v>
      </c>
      <c r="K141" s="38" t="s">
        <v>323</v>
      </c>
    </row>
    <row r="142" spans="1:23" ht="14.4">
      <c r="A142" s="39"/>
      <c r="C142" s="17" t="s">
        <v>278</v>
      </c>
      <c r="D142" s="33">
        <v>96261.666666666672</v>
      </c>
      <c r="E142" s="5" t="s">
        <v>328</v>
      </c>
      <c r="F142" s="36">
        <v>34497.474982638632</v>
      </c>
      <c r="G142" s="33">
        <v>134716.66666666666</v>
      </c>
      <c r="H142" s="5" t="s">
        <v>328</v>
      </c>
      <c r="I142" s="36">
        <v>31048.175019547358</v>
      </c>
      <c r="J142" s="38"/>
      <c r="K142" s="38"/>
    </row>
    <row r="143" spans="1:23" ht="14.4">
      <c r="A143" s="39"/>
      <c r="C143" s="17" t="s">
        <v>280</v>
      </c>
      <c r="D143" s="33">
        <v>42910.166666666664</v>
      </c>
      <c r="E143" s="5" t="s">
        <v>328</v>
      </c>
      <c r="F143" s="36">
        <v>7145.990514111938</v>
      </c>
      <c r="G143" s="33">
        <v>21194.666666666668</v>
      </c>
      <c r="H143" s="5" t="s">
        <v>328</v>
      </c>
      <c r="I143" s="36">
        <v>8708.2190282769334</v>
      </c>
      <c r="J143" s="38"/>
      <c r="K143" s="38"/>
    </row>
    <row r="144" spans="1:23" ht="14.4">
      <c r="C144" s="28" t="s">
        <v>327</v>
      </c>
      <c r="D144" s="27">
        <f>SUM(D139:D143)</f>
        <v>514250.00000000006</v>
      </c>
      <c r="E144" s="5"/>
      <c r="F144" s="26"/>
      <c r="G144" s="27">
        <f>SUM(G139:G143)</f>
        <v>408826.66666666669</v>
      </c>
      <c r="H144" s="5"/>
      <c r="I144" s="26"/>
    </row>
    <row r="145" spans="1:9" ht="14.4">
      <c r="A145" s="39" t="s">
        <v>319</v>
      </c>
      <c r="B145" s="28" t="s">
        <v>312</v>
      </c>
      <c r="C145" s="17" t="s">
        <v>195</v>
      </c>
      <c r="D145" s="33">
        <v>66619.5</v>
      </c>
      <c r="E145" s="5" t="s">
        <v>328</v>
      </c>
      <c r="F145" s="36">
        <v>30201.305735293416</v>
      </c>
      <c r="G145" s="33">
        <v>33174.833333333336</v>
      </c>
      <c r="H145" s="5" t="s">
        <v>328</v>
      </c>
      <c r="I145" s="36">
        <v>8177.5313325260004</v>
      </c>
    </row>
    <row r="146" spans="1:9" ht="14.4">
      <c r="A146" s="39"/>
      <c r="C146" s="17" t="s">
        <v>249</v>
      </c>
      <c r="D146" s="33">
        <v>54624.833333333336</v>
      </c>
      <c r="E146" s="5" t="s">
        <v>328</v>
      </c>
      <c r="F146" s="36">
        <v>8991.8870448742709</v>
      </c>
      <c r="G146" s="33">
        <v>138600.16666666666</v>
      </c>
      <c r="H146" s="5" t="s">
        <v>328</v>
      </c>
      <c r="I146" s="36">
        <v>41812.729086102212</v>
      </c>
    </row>
    <row r="147" spans="1:9" ht="14.4">
      <c r="A147" s="39"/>
      <c r="C147" s="17" t="s">
        <v>274</v>
      </c>
      <c r="D147" s="33">
        <v>78188.333333333328</v>
      </c>
      <c r="E147" s="5" t="s">
        <v>328</v>
      </c>
      <c r="F147" s="36">
        <v>9005.4102577901031</v>
      </c>
      <c r="G147" s="33">
        <v>82091.833333333328</v>
      </c>
      <c r="H147" s="5" t="s">
        <v>328</v>
      </c>
      <c r="I147" s="36">
        <v>1180.46065631647</v>
      </c>
    </row>
    <row r="148" spans="1:9" ht="14.4">
      <c r="A148" s="39"/>
      <c r="C148" s="17" t="s">
        <v>291</v>
      </c>
      <c r="D148" s="33">
        <v>152534.33333333334</v>
      </c>
      <c r="E148" s="5" t="s">
        <v>328</v>
      </c>
      <c r="F148" s="36">
        <v>47611.596286105676</v>
      </c>
      <c r="G148" s="33">
        <v>64579.833333333336</v>
      </c>
      <c r="H148" s="5" t="s">
        <v>328</v>
      </c>
      <c r="I148" s="36">
        <v>13353.763899906438</v>
      </c>
    </row>
    <row r="149" spans="1:9" ht="14.4">
      <c r="A149" s="17"/>
      <c r="C149" s="28" t="s">
        <v>327</v>
      </c>
      <c r="D149" s="27">
        <f>SUM(D145:D148)</f>
        <v>351967</v>
      </c>
      <c r="E149" s="5"/>
      <c r="F149" s="26"/>
      <c r="G149" s="27">
        <f>SUM(G145:G148)</f>
        <v>318446.66666666663</v>
      </c>
      <c r="H149" s="5"/>
      <c r="I149" s="26"/>
    </row>
    <row r="150" spans="1:9">
      <c r="G150" s="27"/>
    </row>
    <row r="153" spans="1:9">
      <c r="A153" s="1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sqref="A1:XFD1"/>
    </sheetView>
  </sheetViews>
  <sheetFormatPr defaultRowHeight="13.8"/>
  <cols>
    <col min="1" max="1" width="24.09765625" customWidth="1"/>
    <col min="2" max="2" width="18" style="4" customWidth="1"/>
    <col min="3" max="3" width="27.09765625" style="4" customWidth="1"/>
    <col min="4" max="13" width="9" style="4"/>
  </cols>
  <sheetData>
    <row r="1" spans="1:13">
      <c r="B1" s="81" t="s">
        <v>398</v>
      </c>
      <c r="C1" s="81"/>
      <c r="D1" s="81"/>
      <c r="E1" s="81" t="s">
        <v>399</v>
      </c>
      <c r="F1" s="81"/>
      <c r="G1" s="81"/>
      <c r="H1" s="81" t="s">
        <v>398</v>
      </c>
      <c r="I1" s="81"/>
      <c r="J1" s="81"/>
      <c r="K1" s="81" t="s">
        <v>399</v>
      </c>
      <c r="L1" s="81"/>
      <c r="M1" s="81"/>
    </row>
    <row r="2" spans="1:13">
      <c r="A2" s="8" t="s">
        <v>326</v>
      </c>
      <c r="B2" s="14" t="s">
        <v>412</v>
      </c>
      <c r="C2" s="14" t="s">
        <v>413</v>
      </c>
      <c r="D2" s="14" t="s">
        <v>414</v>
      </c>
      <c r="E2" s="14" t="s">
        <v>415</v>
      </c>
      <c r="F2" s="14" t="s">
        <v>416</v>
      </c>
      <c r="G2" s="14" t="s">
        <v>417</v>
      </c>
      <c r="H2" s="15" t="s">
        <v>418</v>
      </c>
      <c r="I2" s="15" t="s">
        <v>419</v>
      </c>
      <c r="J2" s="15" t="s">
        <v>420</v>
      </c>
      <c r="K2" s="15" t="s">
        <v>421</v>
      </c>
      <c r="L2" s="15" t="s">
        <v>422</v>
      </c>
      <c r="M2" s="15" t="s">
        <v>423</v>
      </c>
    </row>
    <row r="3" spans="1:13">
      <c r="A3" t="s">
        <v>297</v>
      </c>
      <c r="B3" s="12">
        <v>0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3">
        <v>875279</v>
      </c>
      <c r="I3" s="13">
        <v>943179</v>
      </c>
      <c r="J3" s="13">
        <v>1055868</v>
      </c>
      <c r="K3" s="13">
        <v>1028038</v>
      </c>
      <c r="L3" s="13">
        <v>859954</v>
      </c>
      <c r="M3" s="2">
        <v>942185</v>
      </c>
    </row>
    <row r="4" spans="1:13">
      <c r="A4" t="s">
        <v>329</v>
      </c>
      <c r="B4" s="12">
        <v>772357</v>
      </c>
      <c r="C4" s="12">
        <v>823224</v>
      </c>
      <c r="D4" s="12">
        <v>846305</v>
      </c>
      <c r="E4" s="12">
        <v>807963</v>
      </c>
      <c r="F4" s="12">
        <v>1362210</v>
      </c>
      <c r="G4" s="12">
        <v>1022219</v>
      </c>
      <c r="H4" s="13">
        <v>1060461</v>
      </c>
      <c r="I4" s="13">
        <v>932420</v>
      </c>
      <c r="J4" s="13">
        <v>945692</v>
      </c>
      <c r="K4" s="13">
        <v>958639</v>
      </c>
      <c r="L4" s="13">
        <v>836194</v>
      </c>
      <c r="M4" s="2">
        <v>1433236</v>
      </c>
    </row>
    <row r="5" spans="1:13">
      <c r="A5" t="s">
        <v>330</v>
      </c>
      <c r="B5" s="12">
        <v>78260113</v>
      </c>
      <c r="C5" s="12">
        <v>95242372</v>
      </c>
      <c r="D5" s="12">
        <v>76615694</v>
      </c>
      <c r="E5" s="12">
        <v>111360071</v>
      </c>
      <c r="F5" s="12">
        <v>105248124</v>
      </c>
      <c r="G5" s="12">
        <v>134100476</v>
      </c>
      <c r="H5" s="13">
        <v>150191789</v>
      </c>
      <c r="I5" s="13">
        <v>142558380</v>
      </c>
      <c r="J5" s="13">
        <v>60737115</v>
      </c>
      <c r="K5" s="13">
        <v>43013498</v>
      </c>
      <c r="L5" s="13">
        <v>44474383</v>
      </c>
      <c r="M5" s="2">
        <v>41626554</v>
      </c>
    </row>
    <row r="6" spans="1:13">
      <c r="A6" t="s">
        <v>298</v>
      </c>
      <c r="B6" s="12">
        <v>904699</v>
      </c>
      <c r="C6" s="12">
        <v>3081475</v>
      </c>
      <c r="D6" s="12">
        <v>1636466</v>
      </c>
      <c r="E6" s="12">
        <v>2396680</v>
      </c>
      <c r="F6" s="12">
        <v>885065</v>
      </c>
      <c r="G6" s="12">
        <v>705821</v>
      </c>
      <c r="H6" s="13">
        <v>950468</v>
      </c>
      <c r="I6" s="13">
        <v>1062909</v>
      </c>
      <c r="J6" s="13">
        <v>953072</v>
      </c>
      <c r="K6" s="13">
        <v>741268</v>
      </c>
      <c r="L6" s="13">
        <v>521735</v>
      </c>
      <c r="M6" s="2">
        <v>983925</v>
      </c>
    </row>
    <row r="7" spans="1:13">
      <c r="A7" t="s">
        <v>299</v>
      </c>
      <c r="B7" s="12">
        <v>485273</v>
      </c>
      <c r="C7" s="12">
        <v>271355</v>
      </c>
      <c r="D7" s="12">
        <v>232257</v>
      </c>
      <c r="E7" s="12">
        <v>289419</v>
      </c>
      <c r="F7" s="12">
        <v>521617</v>
      </c>
      <c r="G7" s="12">
        <v>329427</v>
      </c>
      <c r="H7" s="13">
        <v>343087</v>
      </c>
      <c r="I7" s="13">
        <v>548557</v>
      </c>
      <c r="J7" s="13">
        <v>588804</v>
      </c>
      <c r="K7" s="13">
        <v>727636</v>
      </c>
      <c r="L7" s="13">
        <v>437068</v>
      </c>
      <c r="M7" s="2">
        <v>353458</v>
      </c>
    </row>
    <row r="8" spans="1:13">
      <c r="A8" t="s">
        <v>300</v>
      </c>
      <c r="B8" s="12">
        <v>2614937</v>
      </c>
      <c r="C8" s="12">
        <v>2712939</v>
      </c>
      <c r="D8" s="12">
        <v>2634587</v>
      </c>
      <c r="E8" s="12">
        <v>2566592</v>
      </c>
      <c r="F8" s="12">
        <v>2135922</v>
      </c>
      <c r="G8" s="12">
        <v>2407461</v>
      </c>
      <c r="H8" s="13">
        <v>3469042</v>
      </c>
      <c r="I8" s="13">
        <v>1750315</v>
      </c>
      <c r="J8" s="13">
        <v>1771931</v>
      </c>
      <c r="K8" s="13">
        <v>557431</v>
      </c>
      <c r="L8" s="13">
        <v>1542199</v>
      </c>
      <c r="M8" s="2">
        <v>589386</v>
      </c>
    </row>
    <row r="9" spans="1:13">
      <c r="A9" t="s">
        <v>301</v>
      </c>
      <c r="B9" s="12">
        <v>259919</v>
      </c>
      <c r="C9" s="12">
        <v>355703</v>
      </c>
      <c r="D9" s="12">
        <v>296921</v>
      </c>
      <c r="E9" s="12">
        <v>283063</v>
      </c>
      <c r="F9" s="12">
        <v>320377</v>
      </c>
      <c r="G9" s="12">
        <v>223234</v>
      </c>
      <c r="H9" s="13">
        <v>201813</v>
      </c>
      <c r="I9" s="13">
        <v>204417</v>
      </c>
      <c r="J9" s="13">
        <v>311245</v>
      </c>
      <c r="K9" s="13">
        <v>298533</v>
      </c>
      <c r="L9" s="13">
        <v>236479</v>
      </c>
      <c r="M9" s="2">
        <v>155116</v>
      </c>
    </row>
    <row r="10" spans="1:13">
      <c r="A10" t="s">
        <v>302</v>
      </c>
      <c r="B10" s="12">
        <v>20416541</v>
      </c>
      <c r="C10" s="12">
        <v>6314462</v>
      </c>
      <c r="D10" s="12">
        <v>5843620</v>
      </c>
      <c r="E10" s="12">
        <v>4893450</v>
      </c>
      <c r="F10" s="12">
        <v>4371991</v>
      </c>
      <c r="G10" s="12">
        <v>5498668</v>
      </c>
      <c r="H10" s="13">
        <v>4523747</v>
      </c>
      <c r="I10" s="13">
        <v>7840669</v>
      </c>
      <c r="J10" s="13">
        <v>4612748</v>
      </c>
      <c r="K10" s="13">
        <v>3932081</v>
      </c>
      <c r="L10" s="13">
        <v>10020380</v>
      </c>
      <c r="M10" s="2">
        <v>5863176</v>
      </c>
    </row>
    <row r="11" spans="1:13">
      <c r="A11" t="s">
        <v>303</v>
      </c>
      <c r="B11" s="12">
        <v>163191</v>
      </c>
      <c r="C11" s="12">
        <v>119605</v>
      </c>
      <c r="D11" s="12">
        <v>140535</v>
      </c>
      <c r="E11" s="12">
        <v>88065</v>
      </c>
      <c r="F11" s="12">
        <v>150574</v>
      </c>
      <c r="G11" s="12">
        <v>117686</v>
      </c>
      <c r="H11" s="13">
        <v>145938</v>
      </c>
      <c r="I11" s="13">
        <v>139426</v>
      </c>
      <c r="J11" s="13">
        <v>112550</v>
      </c>
      <c r="K11" s="13">
        <v>114825</v>
      </c>
      <c r="L11" s="13">
        <v>110402</v>
      </c>
      <c r="M11" s="2">
        <v>137781</v>
      </c>
    </row>
    <row r="12" spans="1:13">
      <c r="A12" t="s">
        <v>304</v>
      </c>
      <c r="B12" s="12">
        <v>31616705</v>
      </c>
      <c r="C12" s="12">
        <v>31350512</v>
      </c>
      <c r="D12" s="12">
        <v>11409782</v>
      </c>
      <c r="E12" s="12">
        <v>9119598</v>
      </c>
      <c r="F12" s="12">
        <v>30270011</v>
      </c>
      <c r="G12" s="12">
        <v>13035967</v>
      </c>
      <c r="H12" s="13">
        <v>5017522</v>
      </c>
      <c r="I12" s="13">
        <v>8643161</v>
      </c>
      <c r="J12" s="13">
        <v>5263003</v>
      </c>
      <c r="K12" s="13">
        <v>10318648</v>
      </c>
      <c r="L12" s="13">
        <v>6145535</v>
      </c>
      <c r="M12" s="2">
        <v>7240424</v>
      </c>
    </row>
    <row r="13" spans="1:13">
      <c r="A13" t="s">
        <v>305</v>
      </c>
      <c r="B13" s="12">
        <v>595654</v>
      </c>
      <c r="C13" s="12">
        <v>807553</v>
      </c>
      <c r="D13" s="12">
        <v>1998363</v>
      </c>
      <c r="E13" s="12">
        <v>1671776</v>
      </c>
      <c r="F13" s="12">
        <v>1354513</v>
      </c>
      <c r="G13" s="12">
        <v>750059</v>
      </c>
      <c r="H13" s="13">
        <v>1592763</v>
      </c>
      <c r="I13" s="13">
        <v>7590156</v>
      </c>
      <c r="J13" s="13">
        <v>2272115</v>
      </c>
      <c r="K13" s="13">
        <v>2919103</v>
      </c>
      <c r="L13" s="13">
        <v>1922082</v>
      </c>
      <c r="M13" s="2">
        <v>6693639</v>
      </c>
    </row>
    <row r="14" spans="1:13">
      <c r="A14" t="s">
        <v>306</v>
      </c>
      <c r="B14" s="12">
        <v>102900</v>
      </c>
      <c r="C14" s="12">
        <v>158325</v>
      </c>
      <c r="D14" s="12">
        <v>152460</v>
      </c>
      <c r="E14" s="12">
        <v>175060</v>
      </c>
      <c r="F14" s="12">
        <v>4201</v>
      </c>
      <c r="G14" s="12">
        <v>87037</v>
      </c>
      <c r="H14" s="13">
        <v>3091607</v>
      </c>
      <c r="I14" s="13">
        <v>3720369</v>
      </c>
      <c r="J14" s="13">
        <v>4304449</v>
      </c>
      <c r="K14" s="13">
        <v>5323783</v>
      </c>
      <c r="L14" s="13">
        <v>5109692</v>
      </c>
      <c r="M14" s="2">
        <v>5803449</v>
      </c>
    </row>
    <row r="15" spans="1:13">
      <c r="A15" t="s">
        <v>307</v>
      </c>
      <c r="B15" s="12">
        <v>112542</v>
      </c>
      <c r="C15" s="12">
        <v>292349</v>
      </c>
      <c r="D15" s="12">
        <v>308840</v>
      </c>
      <c r="E15" s="12">
        <v>198748</v>
      </c>
      <c r="F15" s="12">
        <v>260726</v>
      </c>
      <c r="G15" s="12">
        <v>573301</v>
      </c>
      <c r="H15" s="13">
        <v>706576</v>
      </c>
      <c r="I15" s="13">
        <v>14885909</v>
      </c>
      <c r="J15" s="13">
        <v>406031</v>
      </c>
      <c r="K15" s="13">
        <v>3258168</v>
      </c>
      <c r="L15" s="13">
        <v>618420</v>
      </c>
      <c r="M15" s="2">
        <v>646331</v>
      </c>
    </row>
    <row r="16" spans="1:13">
      <c r="A16" t="s">
        <v>308</v>
      </c>
      <c r="B16" s="12">
        <v>257080</v>
      </c>
      <c r="C16" s="12">
        <v>257002</v>
      </c>
      <c r="D16" s="12">
        <v>539664</v>
      </c>
      <c r="E16" s="12">
        <v>465924</v>
      </c>
      <c r="F16" s="12">
        <v>129511</v>
      </c>
      <c r="G16" s="12">
        <v>712686</v>
      </c>
      <c r="H16" s="13">
        <v>363490</v>
      </c>
      <c r="I16" s="13">
        <v>542068</v>
      </c>
      <c r="J16" s="13">
        <v>1204499</v>
      </c>
      <c r="K16" s="13">
        <v>944138</v>
      </c>
      <c r="L16" s="13">
        <v>1681578</v>
      </c>
      <c r="M16" s="2">
        <v>1443342</v>
      </c>
    </row>
    <row r="17" spans="1:13">
      <c r="A17" t="s">
        <v>310</v>
      </c>
      <c r="B17" s="12">
        <v>61020</v>
      </c>
      <c r="C17" s="12">
        <v>71455</v>
      </c>
      <c r="D17" s="12">
        <v>28763</v>
      </c>
      <c r="E17" s="12">
        <v>69240</v>
      </c>
      <c r="F17" s="12">
        <v>97193</v>
      </c>
      <c r="G17" s="12">
        <v>75968</v>
      </c>
      <c r="H17" s="13">
        <v>95829</v>
      </c>
      <c r="I17" s="13">
        <v>33531</v>
      </c>
      <c r="J17" s="13">
        <v>20544</v>
      </c>
      <c r="K17" s="13">
        <v>75310</v>
      </c>
      <c r="L17" s="13">
        <v>44847</v>
      </c>
      <c r="M17" s="2">
        <v>54012</v>
      </c>
    </row>
    <row r="18" spans="1:13">
      <c r="A18" t="s">
        <v>309</v>
      </c>
      <c r="B18" s="12">
        <v>661903</v>
      </c>
      <c r="C18" s="12">
        <v>240389</v>
      </c>
      <c r="D18" s="12">
        <v>1063086</v>
      </c>
      <c r="E18" s="12">
        <v>504470</v>
      </c>
      <c r="F18" s="12">
        <v>491538</v>
      </c>
      <c r="G18" s="12">
        <v>838966</v>
      </c>
      <c r="H18" s="13">
        <v>742199</v>
      </c>
      <c r="I18" s="13">
        <v>1384926</v>
      </c>
      <c r="J18" s="13">
        <v>1289280</v>
      </c>
      <c r="K18" s="13">
        <v>1386605</v>
      </c>
      <c r="L18" s="13">
        <v>644428</v>
      </c>
      <c r="M18" s="2">
        <v>1223074</v>
      </c>
    </row>
    <row r="19" spans="1:13">
      <c r="A19" t="s">
        <v>311</v>
      </c>
      <c r="B19" s="12">
        <v>562291</v>
      </c>
      <c r="C19" s="12">
        <v>458230</v>
      </c>
      <c r="D19" s="12">
        <v>839951</v>
      </c>
      <c r="E19" s="12">
        <v>610972</v>
      </c>
      <c r="F19" s="12">
        <v>368490</v>
      </c>
      <c r="G19" s="12">
        <v>245566</v>
      </c>
      <c r="H19" s="13">
        <v>378175</v>
      </c>
      <c r="I19" s="13">
        <v>463427</v>
      </c>
      <c r="J19" s="13">
        <v>437833</v>
      </c>
      <c r="K19" s="13">
        <v>210417</v>
      </c>
      <c r="L19" s="13">
        <v>564738</v>
      </c>
      <c r="M19" s="2">
        <v>398370</v>
      </c>
    </row>
    <row r="20" spans="1:13">
      <c r="A20" t="s">
        <v>312</v>
      </c>
      <c r="B20" s="12">
        <v>159886</v>
      </c>
      <c r="C20" s="12">
        <v>162893</v>
      </c>
      <c r="D20" s="12">
        <v>584672</v>
      </c>
      <c r="E20" s="12">
        <v>464719</v>
      </c>
      <c r="F20" s="12">
        <v>261768</v>
      </c>
      <c r="G20" s="12">
        <v>477864</v>
      </c>
      <c r="H20" s="13">
        <v>477449</v>
      </c>
      <c r="I20" s="13">
        <v>352150</v>
      </c>
      <c r="J20" s="13">
        <v>251924</v>
      </c>
      <c r="K20" s="13">
        <v>322861</v>
      </c>
      <c r="L20" s="13">
        <v>256534</v>
      </c>
      <c r="M20" s="2">
        <v>249762</v>
      </c>
    </row>
    <row r="22" spans="1:13">
      <c r="A22" s="28"/>
      <c r="B22"/>
      <c r="C22"/>
      <c r="D22"/>
      <c r="E22"/>
      <c r="F22"/>
      <c r="G22"/>
      <c r="H22"/>
      <c r="I22"/>
      <c r="J22"/>
      <c r="K22"/>
      <c r="L22"/>
      <c r="M22"/>
    </row>
    <row r="23" spans="1:13">
      <c r="A23" s="28"/>
      <c r="B23"/>
      <c r="C23"/>
      <c r="D23"/>
      <c r="E23"/>
      <c r="F23"/>
      <c r="G23"/>
      <c r="H23"/>
      <c r="I23"/>
      <c r="J23"/>
      <c r="K23"/>
      <c r="L23"/>
      <c r="M23"/>
    </row>
    <row r="24" spans="1:13">
      <c r="A24" s="28"/>
      <c r="B24"/>
      <c r="C24"/>
      <c r="D24"/>
      <c r="E24"/>
      <c r="F24"/>
      <c r="G24"/>
      <c r="H24"/>
      <c r="I24"/>
      <c r="J24"/>
      <c r="K24"/>
      <c r="L24"/>
      <c r="M24"/>
    </row>
    <row r="25" spans="1:13">
      <c r="A25" s="28"/>
      <c r="B25"/>
      <c r="C25"/>
      <c r="D25"/>
      <c r="E25"/>
      <c r="F25"/>
      <c r="G25"/>
      <c r="H25"/>
      <c r="I25"/>
      <c r="J25"/>
      <c r="K25"/>
      <c r="L25"/>
      <c r="M25"/>
    </row>
    <row r="26" spans="1:13">
      <c r="A26" s="28"/>
      <c r="B26"/>
      <c r="C26"/>
      <c r="D26"/>
      <c r="E26"/>
      <c r="F26"/>
      <c r="G26"/>
      <c r="H26"/>
      <c r="I26"/>
      <c r="J26"/>
      <c r="K26"/>
      <c r="L26"/>
      <c r="M26"/>
    </row>
    <row r="27" spans="1:13">
      <c r="A27" s="28"/>
      <c r="B27"/>
      <c r="C27"/>
      <c r="D27"/>
      <c r="E27"/>
      <c r="F27"/>
      <c r="G27"/>
      <c r="H27"/>
      <c r="I27"/>
      <c r="J27"/>
      <c r="K27"/>
      <c r="L27"/>
      <c r="M27"/>
    </row>
    <row r="28" spans="1:13">
      <c r="A28" s="28"/>
      <c r="B28"/>
      <c r="C28"/>
      <c r="D28"/>
      <c r="E28"/>
      <c r="F28"/>
      <c r="G28"/>
      <c r="H28"/>
      <c r="I28"/>
      <c r="J28"/>
      <c r="K28"/>
      <c r="L28"/>
      <c r="M28"/>
    </row>
    <row r="29" spans="1:13">
      <c r="A29" s="28"/>
      <c r="B29"/>
      <c r="C29"/>
      <c r="D29"/>
      <c r="E29"/>
      <c r="F29"/>
      <c r="G29"/>
      <c r="H29"/>
      <c r="I29"/>
      <c r="J29"/>
      <c r="K29"/>
      <c r="L29"/>
      <c r="M29"/>
    </row>
    <row r="30" spans="1:13">
      <c r="A30" s="28"/>
      <c r="B30"/>
      <c r="C30"/>
      <c r="D30"/>
      <c r="E30"/>
      <c r="F30"/>
      <c r="G30"/>
      <c r="H30"/>
      <c r="I30"/>
      <c r="J30"/>
      <c r="K30"/>
      <c r="L30"/>
      <c r="M30"/>
    </row>
    <row r="31" spans="1:13">
      <c r="A31" s="28"/>
      <c r="B31"/>
      <c r="C31"/>
      <c r="D31"/>
      <c r="E31"/>
      <c r="F31"/>
      <c r="G31"/>
      <c r="H31"/>
      <c r="I31"/>
      <c r="J31"/>
      <c r="K31"/>
      <c r="L31"/>
      <c r="M31"/>
    </row>
    <row r="32" spans="1:13">
      <c r="A32" s="28"/>
      <c r="B32"/>
      <c r="C32"/>
      <c r="D32"/>
      <c r="E32"/>
      <c r="F32"/>
      <c r="G32"/>
      <c r="H32"/>
      <c r="I32"/>
      <c r="J32"/>
      <c r="K32"/>
      <c r="L32"/>
      <c r="M32"/>
    </row>
    <row r="33" spans="1:13">
      <c r="A33" s="28"/>
      <c r="B33"/>
      <c r="C33"/>
      <c r="D33"/>
      <c r="E33"/>
      <c r="F33"/>
      <c r="G33"/>
      <c r="H33"/>
      <c r="I33"/>
      <c r="J33"/>
      <c r="K33"/>
      <c r="L33"/>
      <c r="M33"/>
    </row>
    <row r="34" spans="1:13">
      <c r="A34" s="28"/>
      <c r="B34"/>
      <c r="C34"/>
      <c r="D34"/>
      <c r="E34"/>
      <c r="F34"/>
      <c r="G34"/>
      <c r="H34"/>
      <c r="I34"/>
      <c r="J34"/>
      <c r="K34"/>
      <c r="L34"/>
      <c r="M34"/>
    </row>
    <row r="35" spans="1:13">
      <c r="A35" s="28"/>
      <c r="B35"/>
      <c r="C35"/>
      <c r="D35"/>
      <c r="E35"/>
      <c r="F35"/>
      <c r="G35"/>
      <c r="H35"/>
      <c r="I35"/>
      <c r="J35"/>
      <c r="K35"/>
      <c r="L35"/>
      <c r="M35"/>
    </row>
    <row r="36" spans="1:13">
      <c r="A36" s="28"/>
      <c r="B36"/>
      <c r="C36"/>
      <c r="D36"/>
      <c r="E36"/>
      <c r="F36"/>
      <c r="G36"/>
      <c r="H36"/>
      <c r="I36"/>
      <c r="J36"/>
      <c r="K36"/>
      <c r="L36"/>
      <c r="M36"/>
    </row>
    <row r="37" spans="1:13">
      <c r="A37" s="28"/>
      <c r="B37"/>
      <c r="C37"/>
      <c r="D37"/>
      <c r="E37"/>
      <c r="F37"/>
      <c r="G37"/>
      <c r="H37"/>
      <c r="I37"/>
      <c r="J37"/>
      <c r="K37"/>
      <c r="L37"/>
      <c r="M37"/>
    </row>
    <row r="38" spans="1:13">
      <c r="A38" s="28"/>
      <c r="B38"/>
      <c r="C38"/>
      <c r="D38"/>
      <c r="E38"/>
      <c r="F38"/>
      <c r="G38"/>
      <c r="H38"/>
      <c r="I38"/>
      <c r="J38"/>
      <c r="K38"/>
      <c r="L38"/>
      <c r="M38"/>
    </row>
    <row r="39" spans="1:13">
      <c r="A39" s="28"/>
      <c r="B39"/>
      <c r="C39"/>
      <c r="D39"/>
      <c r="E39"/>
      <c r="F39"/>
      <c r="G39"/>
      <c r="H39"/>
      <c r="I39"/>
      <c r="J39"/>
      <c r="K39"/>
      <c r="L39"/>
      <c r="M39"/>
    </row>
    <row r="40" spans="1:13">
      <c r="A40" s="28"/>
      <c r="B40"/>
      <c r="C40"/>
      <c r="D40"/>
      <c r="E40"/>
      <c r="F40"/>
      <c r="G40"/>
      <c r="H40"/>
      <c r="I40"/>
      <c r="J40"/>
      <c r="K40"/>
      <c r="L40"/>
      <c r="M40"/>
    </row>
  </sheetData>
  <mergeCells count="4">
    <mergeCell ref="B1:D1"/>
    <mergeCell ref="E1:G1"/>
    <mergeCell ref="H1:J1"/>
    <mergeCell ref="K1:M1"/>
  </mergeCells>
  <phoneticPr fontId="1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L20" sqref="L20"/>
    </sheetView>
  </sheetViews>
  <sheetFormatPr defaultRowHeight="13.8"/>
  <cols>
    <col min="1" max="1" width="17.8984375" style="16" customWidth="1"/>
    <col min="2" max="2" width="40.19921875" style="16" customWidth="1"/>
    <col min="3" max="3" width="12.59765625" style="18" customWidth="1"/>
    <col min="4" max="4" width="1.59765625" style="18" customWidth="1"/>
    <col min="5" max="5" width="12.59765625" style="19" customWidth="1"/>
    <col min="6" max="6" width="12.59765625" style="18" customWidth="1"/>
    <col min="7" max="7" width="1.59765625" style="18" customWidth="1"/>
    <col min="8" max="8" width="12.59765625" style="19" customWidth="1"/>
    <col min="9" max="10" width="12.59765625" style="70" customWidth="1"/>
  </cols>
  <sheetData>
    <row r="1" spans="1:10" s="8" customFormat="1">
      <c r="A1" s="28" t="s">
        <v>331</v>
      </c>
      <c r="B1" s="28" t="s">
        <v>326</v>
      </c>
      <c r="C1" s="32" t="s">
        <v>0</v>
      </c>
      <c r="E1" s="30" t="s">
        <v>374</v>
      </c>
      <c r="F1" s="29" t="s">
        <v>348</v>
      </c>
      <c r="H1" s="34" t="s">
        <v>375</v>
      </c>
      <c r="I1" s="71" t="s">
        <v>341</v>
      </c>
      <c r="J1" s="71" t="s">
        <v>320</v>
      </c>
    </row>
    <row r="2" spans="1:10" ht="14.4">
      <c r="A2" s="39" t="s">
        <v>315</v>
      </c>
      <c r="B2" s="28" t="s">
        <v>297</v>
      </c>
      <c r="C2" s="24">
        <v>0</v>
      </c>
      <c r="D2" s="5" t="s">
        <v>328</v>
      </c>
      <c r="E2" s="36">
        <v>0</v>
      </c>
      <c r="F2" s="33">
        <v>950750.5</v>
      </c>
      <c r="G2" s="5" t="s">
        <v>328</v>
      </c>
      <c r="H2" s="36">
        <v>32194.043750099696</v>
      </c>
      <c r="I2" s="38" t="s">
        <v>343</v>
      </c>
      <c r="J2" s="38" t="s">
        <v>343</v>
      </c>
    </row>
    <row r="3" spans="1:10" ht="14.4">
      <c r="A3" s="39"/>
      <c r="B3" s="28" t="s">
        <v>329</v>
      </c>
      <c r="C3" s="24">
        <v>939046.33333333337</v>
      </c>
      <c r="D3" s="5" t="s">
        <v>328</v>
      </c>
      <c r="E3" s="36">
        <v>91827.578137749195</v>
      </c>
      <c r="F3" s="33">
        <v>1027773.6666666666</v>
      </c>
      <c r="G3" s="5" t="s">
        <v>328</v>
      </c>
      <c r="H3" s="36">
        <v>86174.292005085648</v>
      </c>
      <c r="J3" s="38"/>
    </row>
    <row r="4" spans="1:10" ht="14.4">
      <c r="A4" s="39"/>
      <c r="B4" s="28" t="s">
        <v>330</v>
      </c>
      <c r="C4" s="24">
        <v>100137808.33333333</v>
      </c>
      <c r="D4" s="5" t="s">
        <v>328</v>
      </c>
      <c r="E4" s="36">
        <v>8872064.7978385147</v>
      </c>
      <c r="F4" s="33">
        <v>80433619.833333328</v>
      </c>
      <c r="G4" s="5" t="s">
        <v>328</v>
      </c>
      <c r="H4" s="36">
        <v>21065739.075689215</v>
      </c>
      <c r="J4" s="38"/>
    </row>
    <row r="5" spans="1:10" ht="14.4">
      <c r="B5" s="28" t="s">
        <v>327</v>
      </c>
      <c r="C5" s="25">
        <f>SUM(C2:C4)</f>
        <v>101076854.66666666</v>
      </c>
      <c r="D5" s="5"/>
      <c r="E5" s="26"/>
      <c r="F5" s="25">
        <f>SUM(F2:F4)</f>
        <v>82412144</v>
      </c>
      <c r="G5" s="5"/>
      <c r="H5" s="26"/>
    </row>
    <row r="6" spans="1:10" ht="14.4">
      <c r="A6" s="39" t="s">
        <v>316</v>
      </c>
      <c r="B6" s="28" t="s">
        <v>298</v>
      </c>
      <c r="C6" s="24">
        <v>1601701</v>
      </c>
      <c r="D6" s="5" t="s">
        <v>328</v>
      </c>
      <c r="E6" s="36">
        <v>392636.8646999413</v>
      </c>
      <c r="F6" s="33">
        <v>868896.16666666663</v>
      </c>
      <c r="G6" s="5" t="s">
        <v>328</v>
      </c>
      <c r="H6" s="36">
        <v>81939.40270607156</v>
      </c>
      <c r="I6" s="38"/>
      <c r="J6" s="38"/>
    </row>
    <row r="7" spans="1:10" ht="14.4">
      <c r="B7" s="28" t="s">
        <v>327</v>
      </c>
      <c r="C7" s="24">
        <v>1601701</v>
      </c>
      <c r="D7" s="5"/>
      <c r="E7" s="26"/>
      <c r="F7" s="33">
        <v>868896.16666666663</v>
      </c>
      <c r="G7" s="5"/>
      <c r="H7" s="36"/>
    </row>
    <row r="8" spans="1:10" ht="14.4">
      <c r="A8" s="39" t="s">
        <v>317</v>
      </c>
      <c r="B8" s="28" t="s">
        <v>299</v>
      </c>
      <c r="C8" s="24">
        <v>354891.33333333331</v>
      </c>
      <c r="D8" s="5" t="s">
        <v>328</v>
      </c>
      <c r="E8" s="36">
        <v>48904.459350633653</v>
      </c>
      <c r="F8" s="33">
        <v>499768.33333333331</v>
      </c>
      <c r="G8" s="5" t="s">
        <v>328</v>
      </c>
      <c r="H8" s="36">
        <v>61133.308733546466</v>
      </c>
      <c r="I8" s="38"/>
      <c r="J8" s="38"/>
    </row>
    <row r="9" spans="1:10" ht="14.4">
      <c r="A9" s="39"/>
      <c r="B9" s="28" t="s">
        <v>300</v>
      </c>
      <c r="C9" s="24">
        <v>2512073</v>
      </c>
      <c r="D9" s="5" t="s">
        <v>328</v>
      </c>
      <c r="E9" s="36">
        <v>85895.944676102154</v>
      </c>
      <c r="F9" s="33">
        <v>1613384</v>
      </c>
      <c r="G9" s="5" t="s">
        <v>328</v>
      </c>
      <c r="H9" s="36">
        <v>434205.39722470823</v>
      </c>
      <c r="I9" s="38"/>
      <c r="J9" s="38"/>
    </row>
    <row r="10" spans="1:10" ht="14.4">
      <c r="A10" s="39"/>
      <c r="B10" s="28" t="s">
        <v>301</v>
      </c>
      <c r="C10" s="24">
        <v>289869.5</v>
      </c>
      <c r="D10" s="5" t="s">
        <v>328</v>
      </c>
      <c r="E10" s="36">
        <v>18883.971760463955</v>
      </c>
      <c r="F10" s="33">
        <v>234600.5</v>
      </c>
      <c r="G10" s="5" t="s">
        <v>328</v>
      </c>
      <c r="H10" s="36">
        <v>24677.332559456259</v>
      </c>
      <c r="I10" s="38"/>
      <c r="J10" s="38"/>
    </row>
    <row r="11" spans="1:10" ht="14.4">
      <c r="A11" s="39"/>
      <c r="B11" s="28" t="s">
        <v>302</v>
      </c>
      <c r="C11" s="24">
        <v>7889788.666666667</v>
      </c>
      <c r="D11" s="5" t="s">
        <v>328</v>
      </c>
      <c r="E11" s="36">
        <v>2520967.9900874011</v>
      </c>
      <c r="F11" s="33">
        <v>6132133.5</v>
      </c>
      <c r="G11" s="5" t="s">
        <v>328</v>
      </c>
      <c r="H11" s="36">
        <v>963423.80722915335</v>
      </c>
      <c r="I11" s="38"/>
      <c r="J11" s="38"/>
    </row>
    <row r="12" spans="1:10" ht="14.4">
      <c r="A12" s="39"/>
      <c r="B12" s="28" t="s">
        <v>303</v>
      </c>
      <c r="C12" s="24">
        <v>129942.66666666667</v>
      </c>
      <c r="D12" s="5" t="s">
        <v>328</v>
      </c>
      <c r="E12" s="36">
        <v>11036.505040596454</v>
      </c>
      <c r="F12" s="33">
        <v>126820.33333333333</v>
      </c>
      <c r="G12" s="5" t="s">
        <v>328</v>
      </c>
      <c r="H12" s="36">
        <v>6484.8961167041289</v>
      </c>
      <c r="I12" s="38"/>
      <c r="J12" s="38"/>
    </row>
    <row r="13" spans="1:10" ht="14.4">
      <c r="A13" s="39"/>
      <c r="B13" s="28" t="s">
        <v>304</v>
      </c>
      <c r="C13" s="24">
        <v>21133762.5</v>
      </c>
      <c r="D13" s="5" t="s">
        <v>328</v>
      </c>
      <c r="E13" s="36">
        <v>4480384.3875835389</v>
      </c>
      <c r="F13" s="33">
        <v>7104715.5</v>
      </c>
      <c r="G13" s="5" t="s">
        <v>328</v>
      </c>
      <c r="H13" s="36">
        <v>844253.16776974557</v>
      </c>
      <c r="I13" s="38"/>
      <c r="J13" s="38"/>
    </row>
    <row r="14" spans="1:10" ht="14.4">
      <c r="A14" s="39"/>
      <c r="B14" s="28" t="s">
        <v>305</v>
      </c>
      <c r="C14" s="24">
        <v>1196319.6666666667</v>
      </c>
      <c r="D14" s="5" t="s">
        <v>328</v>
      </c>
      <c r="E14" s="36">
        <v>231332.71212687966</v>
      </c>
      <c r="F14" s="33">
        <v>3831643</v>
      </c>
      <c r="G14" s="5" t="s">
        <v>328</v>
      </c>
      <c r="H14" s="36">
        <v>1068352.3884419724</v>
      </c>
      <c r="I14" s="38"/>
      <c r="J14" s="38"/>
    </row>
    <row r="15" spans="1:10" ht="14.4">
      <c r="A15" s="39"/>
      <c r="B15" s="28" t="s">
        <v>306</v>
      </c>
      <c r="C15" s="24">
        <v>113330.5</v>
      </c>
      <c r="D15" s="5" t="s">
        <v>328</v>
      </c>
      <c r="E15" s="36">
        <v>25868.607238311073</v>
      </c>
      <c r="F15" s="33">
        <v>4558891.5</v>
      </c>
      <c r="G15" s="5" t="s">
        <v>328</v>
      </c>
      <c r="H15" s="36">
        <v>422616.78232694848</v>
      </c>
      <c r="I15" s="38" t="s">
        <v>321</v>
      </c>
      <c r="J15" s="38" t="s">
        <v>322</v>
      </c>
    </row>
    <row r="16" spans="1:10" ht="14.4">
      <c r="A16" s="39"/>
      <c r="B16" s="28" t="s">
        <v>307</v>
      </c>
      <c r="C16" s="24">
        <v>291084.33333333331</v>
      </c>
      <c r="D16" s="5" t="s">
        <v>328</v>
      </c>
      <c r="E16" s="36">
        <v>63584.091740343705</v>
      </c>
      <c r="F16" s="33">
        <v>3420239.1666666665</v>
      </c>
      <c r="G16" s="5" t="s">
        <v>328</v>
      </c>
      <c r="H16" s="36">
        <v>2334395.1936493735</v>
      </c>
      <c r="I16" s="38"/>
      <c r="J16" s="38"/>
    </row>
    <row r="17" spans="1:10" ht="14.4">
      <c r="A17" s="39"/>
      <c r="B17" s="28" t="s">
        <v>308</v>
      </c>
      <c r="C17" s="24">
        <v>393644.5</v>
      </c>
      <c r="D17" s="5" t="s">
        <v>328</v>
      </c>
      <c r="E17" s="36">
        <v>88585.37134905516</v>
      </c>
      <c r="F17" s="33">
        <v>1029852.5</v>
      </c>
      <c r="G17" s="5" t="s">
        <v>328</v>
      </c>
      <c r="H17" s="36">
        <v>209407.16075622474</v>
      </c>
      <c r="I17" s="38"/>
      <c r="J17" s="38"/>
    </row>
    <row r="18" spans="1:10" ht="14.4">
      <c r="A18" s="39"/>
      <c r="B18" s="28" t="s">
        <v>310</v>
      </c>
      <c r="C18" s="24">
        <v>67273.166666666672</v>
      </c>
      <c r="D18" s="5" t="s">
        <v>328</v>
      </c>
      <c r="E18" s="36">
        <v>9154.7578646904185</v>
      </c>
      <c r="F18" s="33">
        <v>54012.166666666664</v>
      </c>
      <c r="G18" s="5" t="s">
        <v>328</v>
      </c>
      <c r="H18" s="36">
        <v>11292.832391733164</v>
      </c>
      <c r="I18" s="38"/>
      <c r="J18" s="38"/>
    </row>
    <row r="19" spans="1:10" ht="14.4">
      <c r="B19" s="28" t="s">
        <v>327</v>
      </c>
      <c r="C19" s="25">
        <f>SUM(C8:C18)</f>
        <v>34371979.833333328</v>
      </c>
      <c r="D19" s="5"/>
      <c r="E19" s="26"/>
      <c r="F19" s="25">
        <f>SUM(F8:F18)</f>
        <v>28606060.500000004</v>
      </c>
      <c r="G19" s="5"/>
      <c r="H19" s="26"/>
    </row>
    <row r="20" spans="1:10" ht="14.4">
      <c r="A20" s="39" t="s">
        <v>347</v>
      </c>
      <c r="B20" s="28" t="s">
        <v>309</v>
      </c>
      <c r="C20" s="24">
        <v>633392</v>
      </c>
      <c r="D20" s="5" t="s">
        <v>328</v>
      </c>
      <c r="E20" s="36">
        <v>118167.29350684705</v>
      </c>
      <c r="F20" s="33">
        <v>1111752</v>
      </c>
      <c r="G20" s="5" t="s">
        <v>328</v>
      </c>
      <c r="H20" s="36">
        <v>135282.18965530288</v>
      </c>
      <c r="I20" s="38"/>
      <c r="J20" s="38"/>
    </row>
    <row r="21" spans="1:10" ht="14.4">
      <c r="B21" s="28" t="s">
        <v>327</v>
      </c>
      <c r="C21" s="24">
        <v>633392</v>
      </c>
      <c r="D21" s="5"/>
      <c r="E21" s="26"/>
      <c r="F21" s="33">
        <v>1111752</v>
      </c>
      <c r="G21" s="5"/>
      <c r="H21" s="26"/>
      <c r="I21" s="38"/>
      <c r="J21" s="38"/>
    </row>
    <row r="22" spans="1:10" ht="14.4">
      <c r="A22" s="39" t="s">
        <v>318</v>
      </c>
      <c r="B22" s="28" t="s">
        <v>311</v>
      </c>
      <c r="C22" s="24">
        <v>514250</v>
      </c>
      <c r="D22" s="5" t="s">
        <v>328</v>
      </c>
      <c r="E22" s="36">
        <v>84522.094591098896</v>
      </c>
      <c r="F22" s="33">
        <v>408826.66666666669</v>
      </c>
      <c r="G22" s="5" t="s">
        <v>328</v>
      </c>
      <c r="H22" s="36">
        <v>47800.338216841585</v>
      </c>
      <c r="I22" s="38"/>
      <c r="J22" s="38"/>
    </row>
    <row r="23" spans="1:10" ht="14.4">
      <c r="B23" s="28" t="s">
        <v>327</v>
      </c>
      <c r="C23" s="24">
        <v>514250</v>
      </c>
      <c r="D23" s="5"/>
      <c r="E23" s="26"/>
      <c r="F23" s="33">
        <v>408826.66666666669</v>
      </c>
      <c r="G23" s="5"/>
      <c r="H23" s="26"/>
      <c r="I23" s="38"/>
      <c r="J23" s="38"/>
    </row>
    <row r="24" spans="1:10" ht="14.4">
      <c r="A24" s="39" t="s">
        <v>319</v>
      </c>
      <c r="B24" s="28" t="s">
        <v>312</v>
      </c>
      <c r="C24" s="24">
        <v>351967</v>
      </c>
      <c r="D24" s="5" t="s">
        <v>328</v>
      </c>
      <c r="E24" s="36">
        <v>73822.903576961355</v>
      </c>
      <c r="F24" s="33">
        <v>318446.66666666669</v>
      </c>
      <c r="G24" s="5" t="s">
        <v>328</v>
      </c>
      <c r="H24" s="36">
        <v>36245.99744860729</v>
      </c>
    </row>
    <row r="25" spans="1:10" ht="14.4">
      <c r="A25" s="17"/>
      <c r="B25" s="28" t="s">
        <v>327</v>
      </c>
      <c r="C25" s="24">
        <v>351967</v>
      </c>
      <c r="D25" s="5"/>
      <c r="E25" s="26"/>
      <c r="F25" s="33">
        <v>318446.66666666669</v>
      </c>
      <c r="G25" s="5"/>
      <c r="H25" s="36"/>
    </row>
    <row r="26" spans="1:10" ht="14.4">
      <c r="D26" s="5"/>
      <c r="F26" s="25"/>
      <c r="G26" s="5"/>
    </row>
    <row r="29" spans="1:10">
      <c r="A29" s="17"/>
      <c r="B29" s="1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B13" sqref="B13:O21"/>
    </sheetView>
  </sheetViews>
  <sheetFormatPr defaultRowHeight="13.8"/>
  <cols>
    <col min="1" max="1" width="27.59765625" customWidth="1"/>
  </cols>
  <sheetData>
    <row r="1" spans="1:13">
      <c r="B1" s="81" t="s">
        <v>398</v>
      </c>
      <c r="C1" s="81"/>
      <c r="D1" s="81"/>
      <c r="E1" s="81" t="s">
        <v>399</v>
      </c>
      <c r="F1" s="81"/>
      <c r="G1" s="81"/>
      <c r="H1" s="81" t="s">
        <v>398</v>
      </c>
      <c r="I1" s="81"/>
      <c r="J1" s="81"/>
      <c r="K1" s="81" t="s">
        <v>399</v>
      </c>
      <c r="L1" s="81"/>
      <c r="M1" s="81"/>
    </row>
    <row r="2" spans="1:13">
      <c r="A2" s="8" t="s">
        <v>331</v>
      </c>
      <c r="B2" s="14" t="s">
        <v>412</v>
      </c>
      <c r="C2" s="14" t="s">
        <v>413</v>
      </c>
      <c r="D2" s="14" t="s">
        <v>414</v>
      </c>
      <c r="E2" s="14" t="s">
        <v>415</v>
      </c>
      <c r="F2" s="14" t="s">
        <v>416</v>
      </c>
      <c r="G2" s="14" t="s">
        <v>417</v>
      </c>
      <c r="H2" s="15" t="s">
        <v>418</v>
      </c>
      <c r="I2" s="15" t="s">
        <v>419</v>
      </c>
      <c r="J2" s="15" t="s">
        <v>420</v>
      </c>
      <c r="K2" s="15" t="s">
        <v>421</v>
      </c>
      <c r="L2" s="15" t="s">
        <v>422</v>
      </c>
      <c r="M2" s="15" t="s">
        <v>423</v>
      </c>
    </row>
    <row r="3" spans="1:13">
      <c r="A3" t="s">
        <v>342</v>
      </c>
      <c r="B3" s="1">
        <v>79032470</v>
      </c>
      <c r="C3" s="1">
        <v>96065596</v>
      </c>
      <c r="D3" s="1">
        <v>77461999</v>
      </c>
      <c r="E3" s="1">
        <v>112168034</v>
      </c>
      <c r="F3" s="1">
        <v>106610334</v>
      </c>
      <c r="G3" s="1">
        <v>135122695</v>
      </c>
      <c r="H3" s="2">
        <v>152127529</v>
      </c>
      <c r="I3" s="2">
        <v>144433979</v>
      </c>
      <c r="J3" s="2">
        <v>62738675</v>
      </c>
      <c r="K3" s="2">
        <v>45000175</v>
      </c>
      <c r="L3" s="2">
        <v>46170531</v>
      </c>
      <c r="M3" s="2">
        <v>44001975</v>
      </c>
    </row>
    <row r="4" spans="1:13">
      <c r="A4" t="s">
        <v>316</v>
      </c>
      <c r="B4" s="1">
        <v>904699</v>
      </c>
      <c r="C4" s="1">
        <v>3081475</v>
      </c>
      <c r="D4" s="1">
        <v>1636466</v>
      </c>
      <c r="E4" s="1">
        <v>2396680</v>
      </c>
      <c r="F4" s="1">
        <v>885065</v>
      </c>
      <c r="G4" s="1">
        <v>705821</v>
      </c>
      <c r="H4" s="2">
        <v>950468</v>
      </c>
      <c r="I4" s="2">
        <v>1062909</v>
      </c>
      <c r="J4" s="2">
        <v>953072</v>
      </c>
      <c r="K4" s="2">
        <v>741268</v>
      </c>
      <c r="L4" s="2">
        <v>521735</v>
      </c>
      <c r="M4" s="2">
        <v>983925</v>
      </c>
    </row>
    <row r="5" spans="1:13">
      <c r="A5" t="s">
        <v>317</v>
      </c>
      <c r="B5" s="1">
        <v>56685762</v>
      </c>
      <c r="C5" s="1">
        <v>42711260</v>
      </c>
      <c r="D5" s="1">
        <v>23585792</v>
      </c>
      <c r="E5" s="1">
        <v>19820935</v>
      </c>
      <c r="F5" s="1">
        <v>39616636</v>
      </c>
      <c r="G5" s="1">
        <v>23811494</v>
      </c>
      <c r="H5" s="2">
        <v>19551414</v>
      </c>
      <c r="I5" s="2">
        <v>45898578</v>
      </c>
      <c r="J5" s="2">
        <v>20867919</v>
      </c>
      <c r="K5" s="2">
        <v>28469656</v>
      </c>
      <c r="L5" s="2">
        <v>27868682</v>
      </c>
      <c r="M5" s="2">
        <v>28980114</v>
      </c>
    </row>
    <row r="6" spans="1:13">
      <c r="A6" s="3" t="s">
        <v>347</v>
      </c>
      <c r="B6" s="1">
        <v>661903</v>
      </c>
      <c r="C6" s="1">
        <v>240389</v>
      </c>
      <c r="D6" s="1">
        <v>1063086</v>
      </c>
      <c r="E6" s="1">
        <v>504470</v>
      </c>
      <c r="F6" s="1">
        <v>491538</v>
      </c>
      <c r="G6" s="1">
        <v>838966</v>
      </c>
      <c r="H6" s="2">
        <v>742199</v>
      </c>
      <c r="I6" s="2">
        <v>1384926</v>
      </c>
      <c r="J6" s="2">
        <v>1289280</v>
      </c>
      <c r="K6" s="2">
        <v>1386605</v>
      </c>
      <c r="L6" s="2">
        <v>644428</v>
      </c>
      <c r="M6" s="2">
        <v>1223074</v>
      </c>
    </row>
    <row r="7" spans="1:13">
      <c r="A7" t="s">
        <v>318</v>
      </c>
      <c r="B7" s="1">
        <v>562291</v>
      </c>
      <c r="C7" s="1">
        <v>458230</v>
      </c>
      <c r="D7" s="1">
        <v>839951</v>
      </c>
      <c r="E7" s="1">
        <v>610972</v>
      </c>
      <c r="F7" s="1">
        <v>368490</v>
      </c>
      <c r="G7" s="1">
        <v>245566</v>
      </c>
      <c r="H7" s="2">
        <v>378175</v>
      </c>
      <c r="I7" s="2">
        <v>463427</v>
      </c>
      <c r="J7" s="2">
        <v>437833</v>
      </c>
      <c r="K7" s="2">
        <v>210417</v>
      </c>
      <c r="L7" s="2">
        <v>564738</v>
      </c>
      <c r="M7" s="2">
        <v>398370</v>
      </c>
    </row>
    <row r="8" spans="1:13">
      <c r="A8" t="s">
        <v>319</v>
      </c>
      <c r="B8" s="1">
        <v>159886</v>
      </c>
      <c r="C8" s="1">
        <v>162893</v>
      </c>
      <c r="D8" s="1">
        <v>584672</v>
      </c>
      <c r="E8" s="1">
        <v>464719</v>
      </c>
      <c r="F8" s="1">
        <v>261768</v>
      </c>
      <c r="G8" s="1">
        <v>477864</v>
      </c>
      <c r="H8" s="2">
        <v>477449</v>
      </c>
      <c r="I8" s="2">
        <v>352150</v>
      </c>
      <c r="J8" s="2">
        <v>251924</v>
      </c>
      <c r="K8" s="2">
        <v>322861</v>
      </c>
      <c r="L8" s="2">
        <v>256534</v>
      </c>
      <c r="M8" s="2">
        <v>249762</v>
      </c>
    </row>
  </sheetData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I14" sqref="I14"/>
    </sheetView>
  </sheetViews>
  <sheetFormatPr defaultRowHeight="13.8"/>
  <cols>
    <col min="1" max="1" width="26.5" style="16" customWidth="1"/>
    <col min="2" max="2" width="12.59765625" style="18" customWidth="1"/>
    <col min="3" max="3" width="2.09765625" style="11" customWidth="1"/>
    <col min="4" max="4" width="12.59765625" style="19" customWidth="1"/>
    <col min="5" max="5" width="12.59765625" style="18" customWidth="1"/>
    <col min="6" max="6" width="2.09765625" style="38" customWidth="1"/>
    <col min="7" max="7" width="12.59765625" style="19" customWidth="1"/>
    <col min="8" max="9" width="12.59765625" style="20" customWidth="1"/>
    <col min="10" max="10" width="12.3984375" bestFit="1" customWidth="1"/>
  </cols>
  <sheetData>
    <row r="1" spans="1:10" s="8" customFormat="1" ht="14.4">
      <c r="A1" s="28" t="s">
        <v>331</v>
      </c>
      <c r="B1" s="29" t="s">
        <v>0</v>
      </c>
      <c r="C1" s="35"/>
      <c r="D1" s="30" t="s">
        <v>374</v>
      </c>
      <c r="E1" s="29" t="s">
        <v>348</v>
      </c>
      <c r="F1" s="35"/>
      <c r="G1" s="30" t="s">
        <v>375</v>
      </c>
      <c r="H1" s="31" t="s">
        <v>341</v>
      </c>
      <c r="I1" s="31" t="s">
        <v>320</v>
      </c>
    </row>
    <row r="2" spans="1:10" ht="14.4">
      <c r="A2" s="16" t="s">
        <v>315</v>
      </c>
      <c r="B2" s="18">
        <v>101076854.66666667</v>
      </c>
      <c r="C2" s="5" t="s">
        <v>328</v>
      </c>
      <c r="D2" s="36">
        <v>8909698.6732682288</v>
      </c>
      <c r="E2" s="33">
        <v>82412144</v>
      </c>
      <c r="F2" s="5" t="s">
        <v>328</v>
      </c>
      <c r="G2" s="36">
        <v>21041577.352840178</v>
      </c>
    </row>
    <row r="3" spans="1:10" ht="14.4">
      <c r="A3" s="16" t="s">
        <v>316</v>
      </c>
      <c r="B3" s="18">
        <v>1601701</v>
      </c>
      <c r="C3" s="6" t="s">
        <v>328</v>
      </c>
      <c r="D3" s="36">
        <v>392636.8646999413</v>
      </c>
      <c r="E3" s="33">
        <v>868896.16666666663</v>
      </c>
      <c r="F3" s="6" t="s">
        <v>328</v>
      </c>
      <c r="G3" s="36">
        <v>81939.40270607156</v>
      </c>
      <c r="H3" s="23"/>
      <c r="I3" s="23"/>
    </row>
    <row r="4" spans="1:10" ht="14.4">
      <c r="A4" s="17" t="s">
        <v>317</v>
      </c>
      <c r="B4" s="25">
        <v>34371979.833333336</v>
      </c>
      <c r="C4" s="6" t="s">
        <v>328</v>
      </c>
      <c r="D4" s="36">
        <v>5872402.9758973038</v>
      </c>
      <c r="E4" s="33">
        <v>28606060.5</v>
      </c>
      <c r="F4" s="6" t="s">
        <v>328</v>
      </c>
      <c r="G4" s="36">
        <v>3836660.3005849416</v>
      </c>
      <c r="H4" s="23"/>
      <c r="I4" s="23"/>
    </row>
    <row r="5" spans="1:10" ht="14.4">
      <c r="A5" s="3" t="s">
        <v>347</v>
      </c>
      <c r="B5" s="18">
        <v>633392</v>
      </c>
      <c r="C5" s="6" t="s">
        <v>328</v>
      </c>
      <c r="D5" s="36">
        <v>118167.29350684705</v>
      </c>
      <c r="E5" s="33">
        <v>1111752</v>
      </c>
      <c r="F5" s="6" t="s">
        <v>328</v>
      </c>
      <c r="G5" s="36">
        <v>135282.18965530288</v>
      </c>
      <c r="H5" s="23"/>
      <c r="I5" s="23"/>
    </row>
    <row r="6" spans="1:10" ht="14.4">
      <c r="A6" s="16" t="s">
        <v>318</v>
      </c>
      <c r="B6" s="18">
        <v>514250</v>
      </c>
      <c r="C6" s="6" t="s">
        <v>328</v>
      </c>
      <c r="D6" s="36">
        <v>84522.094591098896</v>
      </c>
      <c r="E6" s="33">
        <v>408826.66666666669</v>
      </c>
      <c r="F6" s="6" t="s">
        <v>328</v>
      </c>
      <c r="G6" s="36">
        <v>47800.338216841585</v>
      </c>
      <c r="H6" s="23"/>
      <c r="I6" s="23"/>
    </row>
    <row r="7" spans="1:10" ht="14.4">
      <c r="A7" s="16" t="s">
        <v>319</v>
      </c>
      <c r="B7" s="18">
        <v>351967</v>
      </c>
      <c r="C7" s="6" t="s">
        <v>328</v>
      </c>
      <c r="D7" s="36">
        <v>73822.903576961355</v>
      </c>
      <c r="E7" s="33">
        <v>318446.66666666669</v>
      </c>
      <c r="F7" s="6" t="s">
        <v>328</v>
      </c>
      <c r="G7" s="36">
        <v>36245.99744860729</v>
      </c>
      <c r="H7" s="23"/>
      <c r="I7" s="23"/>
    </row>
    <row r="8" spans="1:10" ht="14.4">
      <c r="A8" s="28" t="s">
        <v>345</v>
      </c>
      <c r="B8" s="25">
        <f>SUM(B2:B7)</f>
        <v>138550144.5</v>
      </c>
      <c r="C8" s="6"/>
      <c r="E8" s="25">
        <f>SUM(E2:E7)</f>
        <v>113726126.00000001</v>
      </c>
      <c r="F8" s="6"/>
    </row>
    <row r="9" spans="1:10" ht="14.4">
      <c r="C9" s="6"/>
      <c r="F9" s="6"/>
    </row>
    <row r="10" spans="1:10" ht="14.4">
      <c r="C10" s="5"/>
      <c r="F10" s="5"/>
    </row>
    <row r="11" spans="1:10" ht="14.4">
      <c r="C11" s="5"/>
      <c r="F11" s="5"/>
    </row>
    <row r="12" spans="1:10" ht="14.4">
      <c r="A12" s="17"/>
      <c r="C12" s="6"/>
      <c r="F12" s="6"/>
    </row>
    <row r="13" spans="1:10" ht="14.4">
      <c r="C13" s="6"/>
      <c r="F13" s="6"/>
    </row>
    <row r="14" spans="1:10" ht="14.4">
      <c r="C14" s="6"/>
      <c r="F14" s="6"/>
    </row>
    <row r="15" spans="1:10" ht="14.4">
      <c r="C15" s="6"/>
      <c r="F15" s="6"/>
      <c r="J15" s="24"/>
    </row>
    <row r="16" spans="1:10" ht="14.4">
      <c r="C16" s="6"/>
      <c r="F16" s="6"/>
      <c r="J16" s="24"/>
    </row>
    <row r="17" spans="3:13" ht="14.4">
      <c r="C17" s="6"/>
      <c r="F17" s="6"/>
      <c r="J17" s="24"/>
    </row>
    <row r="18" spans="3:13" ht="14.4">
      <c r="C18" s="6"/>
      <c r="F18" s="6"/>
      <c r="J18" s="24"/>
    </row>
    <row r="19" spans="3:13" ht="14.4">
      <c r="C19" s="6"/>
      <c r="F19" s="6"/>
      <c r="J19" s="24"/>
    </row>
    <row r="20" spans="3:13" ht="14.4">
      <c r="C20" s="6"/>
      <c r="F20" s="6"/>
      <c r="J20" s="24"/>
    </row>
    <row r="21" spans="3:13" ht="14.4">
      <c r="C21" s="6"/>
      <c r="F21" s="6"/>
      <c r="J21" s="24"/>
      <c r="K21" s="24"/>
      <c r="L21" s="24"/>
      <c r="M21" s="24"/>
    </row>
    <row r="22" spans="3:13" ht="14.4">
      <c r="C22" s="6"/>
      <c r="F22" s="6"/>
    </row>
    <row r="23" spans="3:13">
      <c r="C23" s="7"/>
      <c r="F23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J20" sqref="J20"/>
    </sheetView>
  </sheetViews>
  <sheetFormatPr defaultRowHeight="13.8"/>
  <cols>
    <col min="1" max="1" width="60.09765625" customWidth="1"/>
  </cols>
  <sheetData>
    <row r="1" spans="1:5" s="8" customFormat="1">
      <c r="A1" s="8" t="s">
        <v>376</v>
      </c>
      <c r="B1" s="8" t="s">
        <v>377</v>
      </c>
      <c r="C1" s="8" t="s">
        <v>378</v>
      </c>
      <c r="D1" s="8" t="e">
        <v>#NAME?</v>
      </c>
      <c r="E1" s="8" t="s">
        <v>379</v>
      </c>
    </row>
    <row r="2" spans="1:5">
      <c r="A2" t="s">
        <v>66</v>
      </c>
      <c r="B2">
        <v>46.792999999999999</v>
      </c>
      <c r="C2" s="68">
        <v>4.7899999999999998E-13</v>
      </c>
      <c r="D2">
        <v>12.32</v>
      </c>
      <c r="E2" s="68">
        <v>6.2299999999999994E-11</v>
      </c>
    </row>
    <row r="3" spans="1:5">
      <c r="A3" t="s">
        <v>6</v>
      </c>
      <c r="B3">
        <v>31.234999999999999</v>
      </c>
      <c r="C3" s="68">
        <v>2.6600000000000001E-11</v>
      </c>
      <c r="D3">
        <v>10.576000000000001</v>
      </c>
      <c r="E3" s="68">
        <v>1.73E-9</v>
      </c>
    </row>
    <row r="4" spans="1:5">
      <c r="A4" t="s">
        <v>272</v>
      </c>
      <c r="B4">
        <v>16.029</v>
      </c>
      <c r="C4" s="68">
        <v>1.85E-8</v>
      </c>
      <c r="D4">
        <v>7.734</v>
      </c>
      <c r="E4" s="68">
        <v>5.9999999999999997E-7</v>
      </c>
    </row>
    <row r="5" spans="1:5">
      <c r="A5" t="s">
        <v>142</v>
      </c>
      <c r="B5">
        <v>13.319000000000001</v>
      </c>
      <c r="C5" s="68">
        <v>1.09E-7</v>
      </c>
      <c r="D5">
        <v>6.9630000000000001</v>
      </c>
      <c r="E5" s="68">
        <v>2.3599999999999999E-6</v>
      </c>
    </row>
    <row r="6" spans="1:5">
      <c r="A6" t="s">
        <v>89</v>
      </c>
      <c r="B6">
        <v>12.763</v>
      </c>
      <c r="C6" s="68">
        <v>1.6299999999999999E-7</v>
      </c>
      <c r="D6">
        <v>6.7870999999999997</v>
      </c>
      <c r="E6" s="68">
        <v>3.0299999999999998E-6</v>
      </c>
    </row>
    <row r="7" spans="1:5">
      <c r="A7" t="s">
        <v>68</v>
      </c>
      <c r="B7">
        <v>11.196</v>
      </c>
      <c r="C7" s="68">
        <v>5.5899999999999996E-7</v>
      </c>
      <c r="D7">
        <v>6.2525000000000004</v>
      </c>
      <c r="E7" s="68">
        <v>9.0899999999999994E-6</v>
      </c>
    </row>
    <row r="8" spans="1:5">
      <c r="A8" t="s">
        <v>166</v>
      </c>
      <c r="B8">
        <v>10.45</v>
      </c>
      <c r="C8" s="68">
        <v>1.06E-6</v>
      </c>
      <c r="D8">
        <v>5.9745999999999997</v>
      </c>
      <c r="E8" s="68">
        <v>1.5299999999999999E-5</v>
      </c>
    </row>
    <row r="9" spans="1:5">
      <c r="A9" t="s">
        <v>218</v>
      </c>
      <c r="B9">
        <v>9.4223999999999997</v>
      </c>
      <c r="C9" s="68">
        <v>2.7300000000000001E-6</v>
      </c>
      <c r="D9">
        <v>5.5631000000000004</v>
      </c>
      <c r="E9" s="68">
        <v>3.5599999999999998E-5</v>
      </c>
    </row>
    <row r="10" spans="1:5">
      <c r="A10" t="s">
        <v>45</v>
      </c>
      <c r="B10">
        <v>9.2393000000000001</v>
      </c>
      <c r="C10" s="68">
        <v>3.27E-6</v>
      </c>
      <c r="D10">
        <v>5.4859</v>
      </c>
      <c r="E10" s="68">
        <v>3.8600000000000003E-5</v>
      </c>
    </row>
    <row r="11" spans="1:5">
      <c r="A11" t="s">
        <v>178</v>
      </c>
      <c r="B11">
        <v>8.8292999999999999</v>
      </c>
      <c r="C11" s="68">
        <v>4.9100000000000004E-6</v>
      </c>
      <c r="D11">
        <v>5.3086000000000002</v>
      </c>
      <c r="E11" s="68">
        <v>4.9100000000000001E-5</v>
      </c>
    </row>
    <row r="12" spans="1:5">
      <c r="A12" t="s">
        <v>228</v>
      </c>
      <c r="B12">
        <v>8.4802999999999997</v>
      </c>
      <c r="C12" s="68">
        <v>7.0400000000000004E-6</v>
      </c>
      <c r="D12">
        <v>5.1524000000000001</v>
      </c>
      <c r="E12" s="68">
        <v>6.5400000000000004E-5</v>
      </c>
    </row>
    <row r="13" spans="1:5">
      <c r="A13" t="s">
        <v>235</v>
      </c>
      <c r="B13">
        <v>7.8216000000000001</v>
      </c>
      <c r="C13" s="68">
        <v>1.43E-5</v>
      </c>
      <c r="D13">
        <v>4.8434999999999997</v>
      </c>
      <c r="E13">
        <v>1.177E-4</v>
      </c>
    </row>
    <row r="14" spans="1:5">
      <c r="A14" t="s">
        <v>216</v>
      </c>
      <c r="B14">
        <v>7.8124000000000002</v>
      </c>
      <c r="C14" s="68">
        <v>1.45E-5</v>
      </c>
      <c r="D14">
        <v>4.8391000000000002</v>
      </c>
      <c r="E14">
        <v>1.177E-4</v>
      </c>
    </row>
    <row r="15" spans="1:5">
      <c r="A15" t="s">
        <v>61</v>
      </c>
      <c r="B15">
        <v>-6.8109999999999999</v>
      </c>
      <c r="C15" s="68">
        <v>4.6799999999999999E-5</v>
      </c>
      <c r="D15">
        <v>4.33</v>
      </c>
      <c r="E15">
        <v>3.5765999999999999E-4</v>
      </c>
    </row>
    <row r="16" spans="1:5">
      <c r="A16" t="s">
        <v>19</v>
      </c>
      <c r="B16">
        <v>-6.1440999999999999</v>
      </c>
      <c r="C16">
        <v>1.0916000000000001E-4</v>
      </c>
      <c r="D16">
        <v>3.9619</v>
      </c>
      <c r="E16">
        <v>7.8839000000000003E-4</v>
      </c>
    </row>
    <row r="17" spans="1:5">
      <c r="A17" t="s">
        <v>110</v>
      </c>
      <c r="B17">
        <v>5.7876000000000003</v>
      </c>
      <c r="C17">
        <v>1.7589999999999999E-4</v>
      </c>
      <c r="D17">
        <v>3.7547000000000001</v>
      </c>
      <c r="E17">
        <v>1.1127000000000001E-3</v>
      </c>
    </row>
    <row r="18" spans="1:5">
      <c r="A18" t="s">
        <v>237</v>
      </c>
      <c r="B18">
        <v>-5.7717000000000001</v>
      </c>
      <c r="C18">
        <v>1.7975000000000001E-4</v>
      </c>
      <c r="D18">
        <v>3.7452999999999999</v>
      </c>
      <c r="E18">
        <v>1.1127000000000001E-3</v>
      </c>
    </row>
    <row r="19" spans="1:5">
      <c r="A19" t="s">
        <v>271</v>
      </c>
      <c r="B19">
        <v>-4.4992999999999999</v>
      </c>
      <c r="C19">
        <v>1.1444000000000001E-3</v>
      </c>
      <c r="D19">
        <v>2.9413999999999998</v>
      </c>
      <c r="E19">
        <v>6.4682000000000003E-3</v>
      </c>
    </row>
    <row r="20" spans="1:5">
      <c r="A20" t="s">
        <v>49</v>
      </c>
      <c r="B20">
        <v>4.4576000000000002</v>
      </c>
      <c r="C20">
        <v>1.2206000000000001E-3</v>
      </c>
      <c r="D20">
        <v>2.9134000000000002</v>
      </c>
      <c r="E20">
        <v>6.6115999999999996E-3</v>
      </c>
    </row>
    <row r="21" spans="1:5">
      <c r="A21" t="s">
        <v>288</v>
      </c>
      <c r="B21">
        <v>4.4184999999999999</v>
      </c>
      <c r="C21">
        <v>1.2972000000000001E-3</v>
      </c>
      <c r="D21">
        <v>2.887</v>
      </c>
      <c r="E21">
        <v>6.7453000000000001E-3</v>
      </c>
    </row>
    <row r="22" spans="1:5">
      <c r="A22" t="s">
        <v>53</v>
      </c>
      <c r="B22">
        <v>4.3827999999999996</v>
      </c>
      <c r="C22">
        <v>1.3714E-3</v>
      </c>
      <c r="D22">
        <v>2.8628</v>
      </c>
      <c r="E22">
        <v>6.8569E-3</v>
      </c>
    </row>
    <row r="23" spans="1:5">
      <c r="A23" t="s">
        <v>23</v>
      </c>
      <c r="B23">
        <v>4.3392999999999997</v>
      </c>
      <c r="C23">
        <v>1.4679000000000001E-3</v>
      </c>
      <c r="D23">
        <v>2.8332999999999999</v>
      </c>
      <c r="E23">
        <v>7.0606999999999996E-3</v>
      </c>
    </row>
    <row r="24" spans="1:5">
      <c r="A24" t="s">
        <v>276</v>
      </c>
      <c r="B24">
        <v>-4.3167999999999997</v>
      </c>
      <c r="C24">
        <v>1.5208000000000001E-3</v>
      </c>
      <c r="D24">
        <v>2.8178999999999998</v>
      </c>
      <c r="E24">
        <v>7.0606999999999996E-3</v>
      </c>
    </row>
    <row r="25" spans="1:5">
      <c r="A25" t="s">
        <v>75</v>
      </c>
      <c r="B25">
        <v>4.2386999999999997</v>
      </c>
      <c r="C25">
        <v>1.72E-3</v>
      </c>
      <c r="D25">
        <v>2.7645</v>
      </c>
      <c r="E25">
        <v>7.7104000000000001E-3</v>
      </c>
    </row>
    <row r="26" spans="1:5">
      <c r="A26" t="s">
        <v>15</v>
      </c>
      <c r="B26">
        <v>4.2001999999999997</v>
      </c>
      <c r="C26">
        <v>1.8282000000000001E-3</v>
      </c>
      <c r="D26">
        <v>2.738</v>
      </c>
      <c r="E26">
        <v>7.9223000000000002E-3</v>
      </c>
    </row>
    <row r="27" spans="1:5">
      <c r="A27" t="s">
        <v>233</v>
      </c>
      <c r="B27">
        <v>4.1439000000000004</v>
      </c>
      <c r="C27">
        <v>1.9994000000000001E-3</v>
      </c>
      <c r="D27">
        <v>2.6991000000000001</v>
      </c>
      <c r="E27">
        <v>8.3844000000000002E-3</v>
      </c>
    </row>
    <row r="28" spans="1:5">
      <c r="A28" t="s">
        <v>241</v>
      </c>
      <c r="B28">
        <v>3.8477999999999999</v>
      </c>
      <c r="C28">
        <v>3.2239999999999999E-3</v>
      </c>
      <c r="D28">
        <v>2.4916</v>
      </c>
      <c r="E28">
        <v>1.3098E-2</v>
      </c>
    </row>
    <row r="29" spans="1:5">
      <c r="A29" t="s">
        <v>261</v>
      </c>
      <c r="B29">
        <v>3.3361000000000001</v>
      </c>
      <c r="C29">
        <v>7.5402999999999998E-3</v>
      </c>
      <c r="D29">
        <v>2.1225999999999998</v>
      </c>
      <c r="E29">
        <v>2.9704000000000001E-2</v>
      </c>
    </row>
    <row r="30" spans="1:5">
      <c r="A30" t="s">
        <v>59</v>
      </c>
      <c r="B30">
        <v>-3.2040999999999999</v>
      </c>
      <c r="C30">
        <v>9.4258999999999992E-3</v>
      </c>
      <c r="D30">
        <v>2.0257000000000001</v>
      </c>
      <c r="E30">
        <v>3.5097000000000003E-2</v>
      </c>
    </row>
    <row r="31" spans="1:5">
      <c r="A31" t="s">
        <v>267</v>
      </c>
      <c r="B31">
        <v>3.2025999999999999</v>
      </c>
      <c r="C31">
        <v>9.4491999999999996E-3</v>
      </c>
      <c r="D31">
        <v>2.0246</v>
      </c>
      <c r="E31">
        <v>3.5097000000000003E-2</v>
      </c>
    </row>
    <row r="32" spans="1:5">
      <c r="A32" t="s">
        <v>204</v>
      </c>
      <c r="B32">
        <v>3.0699000000000001</v>
      </c>
      <c r="C32">
        <v>1.1842999999999999E-2</v>
      </c>
      <c r="D32">
        <v>1.9265000000000001</v>
      </c>
      <c r="E32">
        <v>4.2768E-2</v>
      </c>
    </row>
    <row r="33" spans="1:5">
      <c r="A33" t="s">
        <v>144</v>
      </c>
      <c r="B33">
        <v>2.9904999999999999</v>
      </c>
      <c r="C33">
        <v>1.3561999999999999E-2</v>
      </c>
      <c r="D33">
        <v>1.8676999999999999</v>
      </c>
      <c r="E33">
        <v>4.6006999999999999E-2</v>
      </c>
    </row>
    <row r="34" spans="1:5">
      <c r="A34" t="s">
        <v>37</v>
      </c>
      <c r="B34">
        <v>2.9847000000000001</v>
      </c>
      <c r="C34">
        <v>1.3697000000000001E-2</v>
      </c>
      <c r="D34">
        <v>1.8633999999999999</v>
      </c>
      <c r="E34">
        <v>4.6006999999999999E-2</v>
      </c>
    </row>
    <row r="35" spans="1:5">
      <c r="A35" t="s">
        <v>164</v>
      </c>
      <c r="B35">
        <v>2.9802</v>
      </c>
      <c r="C35">
        <v>1.3802E-2</v>
      </c>
      <c r="D35">
        <v>1.8601000000000001</v>
      </c>
      <c r="E35">
        <v>4.6006999999999999E-2</v>
      </c>
    </row>
    <row r="36" spans="1:5">
      <c r="A36" t="s">
        <v>138</v>
      </c>
      <c r="B36">
        <v>2.9445999999999999</v>
      </c>
      <c r="C36">
        <v>1.4670000000000001E-2</v>
      </c>
      <c r="D36">
        <v>1.8335999999999999</v>
      </c>
      <c r="E36">
        <v>4.7677999999999998E-2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253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All data</vt:lpstr>
      <vt:lpstr>A</vt:lpstr>
      <vt:lpstr>A1</vt:lpstr>
      <vt:lpstr>B</vt:lpstr>
      <vt:lpstr>B1</vt:lpstr>
      <vt:lpstr>C</vt:lpstr>
      <vt:lpstr>C1</vt:lpstr>
      <vt:lpstr>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frapa</cp:lastModifiedBy>
  <cp:revision>8</cp:revision>
  <dcterms:created xsi:type="dcterms:W3CDTF">2021-01-19T16:38:33Z</dcterms:created>
  <dcterms:modified xsi:type="dcterms:W3CDTF">2021-07-17T06:54:27Z</dcterms:modified>
</cp:coreProperties>
</file>