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3410255-8235-4CB8-B8FC-899708232F3B}" xr6:coauthVersionLast="47" xr6:coauthVersionMax="47" xr10:uidLastSave="{00000000-0000-0000-0000-000000000000}"/>
  <bookViews>
    <workbookView xWindow="-98" yWindow="-98" windowWidth="19396" windowHeight="11596" activeTab="1" xr2:uid="{00000000-000D-0000-FFFF-FFFF00000000}"/>
  </bookViews>
  <sheets>
    <sheet name="DATA" sheetId="1" r:id="rId1"/>
    <sheet name="CLUSTER" sheetId="3" r:id="rId2"/>
    <sheet name="RESULT" sheetId="2" r:id="rId3"/>
  </sheets>
  <definedNames>
    <definedName name="_xlnm._FilterDatabase" localSheetId="0" hidden="1">DATA!$M$1:$M$180</definedName>
    <definedName name="_xlnm._FilterDatabase" localSheetId="2" hidden="1">RESULT!$J$1:$J$179</definedName>
  </definedNames>
  <calcPr calcId="191029"/>
</workbook>
</file>

<file path=xl/calcChain.xml><?xml version="1.0" encoding="utf-8"?>
<calcChain xmlns="http://schemas.openxmlformats.org/spreadsheetml/2006/main">
  <c r="AG40" i="3" l="1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3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F55" i="3" s="1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X88" i="3"/>
  <c r="AA88" i="3" s="1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Q88" i="3" s="1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40" i="3"/>
  <c r="N41" i="3"/>
  <c r="N42" i="3"/>
  <c r="N43" i="3"/>
  <c r="N44" i="3"/>
  <c r="N39" i="3"/>
  <c r="F91" i="3"/>
  <c r="I91" i="3" s="1"/>
  <c r="J91" i="3" s="1"/>
  <c r="F90" i="3"/>
  <c r="G90" i="3" s="1"/>
  <c r="F89" i="3"/>
  <c r="G89" i="3" s="1"/>
  <c r="F88" i="3"/>
  <c r="G88" i="3" s="1"/>
  <c r="F87" i="3"/>
  <c r="G87" i="3" s="1"/>
  <c r="F86" i="3"/>
  <c r="G86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0" i="3"/>
  <c r="G50" i="3" s="1"/>
  <c r="F51" i="3"/>
  <c r="G51" i="3" s="1"/>
  <c r="F52" i="3"/>
  <c r="G52" i="3" s="1"/>
  <c r="F53" i="3"/>
  <c r="G53" i="3" s="1"/>
  <c r="F54" i="3"/>
  <c r="G54" i="3" s="1"/>
  <c r="F49" i="3"/>
  <c r="G49" i="3" s="1"/>
  <c r="F40" i="3"/>
  <c r="G40" i="3" s="1"/>
  <c r="F41" i="3"/>
  <c r="G41" i="3" s="1"/>
  <c r="F42" i="3"/>
  <c r="G42" i="3" s="1"/>
  <c r="F43" i="3"/>
  <c r="G43" i="3" s="1"/>
  <c r="F44" i="3"/>
  <c r="G44" i="3" s="1"/>
  <c r="F39" i="3"/>
  <c r="G39" i="3" s="1"/>
  <c r="D17" i="3"/>
  <c r="E17" i="3"/>
  <c r="E18" i="3"/>
  <c r="B20" i="3"/>
  <c r="C20" i="3"/>
  <c r="D20" i="3"/>
  <c r="E20" i="3"/>
  <c r="G20" i="3"/>
  <c r="H20" i="3"/>
  <c r="I20" i="3"/>
  <c r="B21" i="3"/>
  <c r="C21" i="3"/>
  <c r="D21" i="3"/>
  <c r="E21" i="3"/>
  <c r="H21" i="3"/>
  <c r="I21" i="3"/>
  <c r="B22" i="3"/>
  <c r="C22" i="3"/>
  <c r="D22" i="3"/>
  <c r="E22" i="3"/>
  <c r="I22" i="3"/>
  <c r="B23" i="3"/>
  <c r="C23" i="3"/>
  <c r="D23" i="3"/>
  <c r="E23" i="3"/>
  <c r="D15" i="3"/>
  <c r="E15" i="3"/>
  <c r="F15" i="3"/>
  <c r="K3" i="3"/>
  <c r="B16" i="3" s="1"/>
  <c r="K4" i="3"/>
  <c r="F17" i="3" s="1"/>
  <c r="K5" i="3"/>
  <c r="F18" i="3" s="1"/>
  <c r="K6" i="3"/>
  <c r="F19" i="3" s="1"/>
  <c r="K7" i="3"/>
  <c r="F20" i="3" s="1"/>
  <c r="K8" i="3"/>
  <c r="F21" i="3" s="1"/>
  <c r="K9" i="3"/>
  <c r="F22" i="3" s="1"/>
  <c r="K10" i="3"/>
  <c r="F23" i="3" s="1"/>
  <c r="K2" i="3"/>
  <c r="G15" i="3" s="1"/>
  <c r="AF47" i="3" l="1"/>
  <c r="E19" i="3"/>
  <c r="D18" i="3"/>
  <c r="C18" i="3"/>
  <c r="C15" i="3"/>
  <c r="I23" i="3"/>
  <c r="I19" i="3"/>
  <c r="I18" i="3"/>
  <c r="I16" i="3"/>
  <c r="I15" i="3"/>
  <c r="H19" i="3"/>
  <c r="H17" i="3"/>
  <c r="H16" i="3"/>
  <c r="G16" i="3"/>
  <c r="D19" i="3"/>
  <c r="C19" i="3"/>
  <c r="C17" i="3"/>
  <c r="B19" i="3"/>
  <c r="B18" i="3"/>
  <c r="B17" i="3"/>
  <c r="B15" i="3"/>
  <c r="I17" i="3"/>
  <c r="H23" i="3"/>
  <c r="H22" i="3"/>
  <c r="H18" i="3"/>
  <c r="H15" i="3"/>
  <c r="G23" i="3"/>
  <c r="G22" i="3"/>
  <c r="G21" i="3"/>
  <c r="G19" i="3"/>
  <c r="G18" i="3"/>
  <c r="K18" i="3" s="1"/>
  <c r="G17" i="3"/>
  <c r="F16" i="3"/>
  <c r="E16" i="3"/>
  <c r="D16" i="3"/>
  <c r="C16" i="3"/>
  <c r="AA39" i="3"/>
  <c r="O74" i="3"/>
  <c r="O70" i="3"/>
  <c r="O66" i="3"/>
  <c r="O62" i="3"/>
  <c r="O58" i="3"/>
  <c r="O73" i="3"/>
  <c r="O69" i="3"/>
  <c r="O65" i="3"/>
  <c r="O61" i="3"/>
  <c r="Y45" i="3"/>
  <c r="Q44" i="3"/>
  <c r="R44" i="3" s="1"/>
  <c r="Q40" i="3"/>
  <c r="Q84" i="3"/>
  <c r="Q80" i="3"/>
  <c r="R80" i="3" s="1"/>
  <c r="Q76" i="3"/>
  <c r="R76" i="3" s="1"/>
  <c r="Q72" i="3"/>
  <c r="Q68" i="3"/>
  <c r="R68" i="3" s="1"/>
  <c r="Q64" i="3"/>
  <c r="Q60" i="3"/>
  <c r="Q42" i="3"/>
  <c r="R42" i="3" s="1"/>
  <c r="Q56" i="3"/>
  <c r="R56" i="3" s="1"/>
  <c r="Q52" i="3"/>
  <c r="R52" i="3" s="1"/>
  <c r="Q48" i="3"/>
  <c r="R48" i="3" s="1"/>
  <c r="Q75" i="3"/>
  <c r="Q71" i="3"/>
  <c r="Q67" i="3"/>
  <c r="Q63" i="3"/>
  <c r="Q59" i="3"/>
  <c r="Q86" i="3"/>
  <c r="Q82" i="3"/>
  <c r="Q78" i="3"/>
  <c r="AA42" i="3"/>
  <c r="AB42" i="3" s="1"/>
  <c r="AA46" i="3"/>
  <c r="AB46" i="3" s="1"/>
  <c r="AA50" i="3"/>
  <c r="AA54" i="3"/>
  <c r="AB54" i="3" s="1"/>
  <c r="AA58" i="3"/>
  <c r="AB58" i="3" s="1"/>
  <c r="AA62" i="3"/>
  <c r="AB62" i="3" s="1"/>
  <c r="AA66" i="3"/>
  <c r="AA70" i="3"/>
  <c r="AB70" i="3" s="1"/>
  <c r="AA74" i="3"/>
  <c r="AB74" i="3" s="1"/>
  <c r="AA78" i="3"/>
  <c r="AA82" i="3"/>
  <c r="AA86" i="3"/>
  <c r="AB86" i="3" s="1"/>
  <c r="AH71" i="3"/>
  <c r="AI71" i="3" s="1"/>
  <c r="AH83" i="3"/>
  <c r="AI83" i="3" s="1"/>
  <c r="AH87" i="3"/>
  <c r="AI87" i="3" s="1"/>
  <c r="Q39" i="3"/>
  <c r="R39" i="3" s="1"/>
  <c r="Q55" i="3"/>
  <c r="R55" i="3" s="1"/>
  <c r="Q51" i="3"/>
  <c r="R51" i="3" s="1"/>
  <c r="Q47" i="3"/>
  <c r="R47" i="3" s="1"/>
  <c r="AA87" i="3"/>
  <c r="AB87" i="3" s="1"/>
  <c r="Q41" i="3"/>
  <c r="R41" i="3" s="1"/>
  <c r="Q45" i="3"/>
  <c r="R45" i="3" s="1"/>
  <c r="Q49" i="3"/>
  <c r="R49" i="3" s="1"/>
  <c r="Q53" i="3"/>
  <c r="R53" i="3" s="1"/>
  <c r="Q57" i="3"/>
  <c r="R57" i="3" s="1"/>
  <c r="Q61" i="3"/>
  <c r="R61" i="3" s="1"/>
  <c r="Q65" i="3"/>
  <c r="R65" i="3" s="1"/>
  <c r="Q69" i="3"/>
  <c r="R69" i="3" s="1"/>
  <c r="Q73" i="3"/>
  <c r="R73" i="3" s="1"/>
  <c r="Q77" i="3"/>
  <c r="R77" i="3" s="1"/>
  <c r="Q81" i="3"/>
  <c r="R81" i="3" s="1"/>
  <c r="Q85" i="3"/>
  <c r="R85" i="3" s="1"/>
  <c r="AB39" i="3"/>
  <c r="AA43" i="3"/>
  <c r="AB43" i="3" s="1"/>
  <c r="AA47" i="3"/>
  <c r="AB47" i="3" s="1"/>
  <c r="AA51" i="3"/>
  <c r="AB51" i="3" s="1"/>
  <c r="AA55" i="3"/>
  <c r="AB55" i="3" s="1"/>
  <c r="AA59" i="3"/>
  <c r="AB59" i="3" s="1"/>
  <c r="AA63" i="3"/>
  <c r="AB63" i="3" s="1"/>
  <c r="AA67" i="3"/>
  <c r="AB67" i="3" s="1"/>
  <c r="AA71" i="3"/>
  <c r="AB71" i="3" s="1"/>
  <c r="AA75" i="3"/>
  <c r="AB75" i="3" s="1"/>
  <c r="AA79" i="3"/>
  <c r="AB79" i="3" s="1"/>
  <c r="AA83" i="3"/>
  <c r="AB83" i="3" s="1"/>
  <c r="Q46" i="3"/>
  <c r="Q50" i="3"/>
  <c r="R50" i="3" s="1"/>
  <c r="Q54" i="3"/>
  <c r="Q58" i="3"/>
  <c r="R58" i="3" s="1"/>
  <c r="Q62" i="3"/>
  <c r="R62" i="3" s="1"/>
  <c r="Q66" i="3"/>
  <c r="R66" i="3" s="1"/>
  <c r="Q70" i="3"/>
  <c r="R70" i="3" s="1"/>
  <c r="Q74" i="3"/>
  <c r="R74" i="3" s="1"/>
  <c r="Q43" i="3"/>
  <c r="R43" i="3" s="1"/>
  <c r="Q79" i="3"/>
  <c r="R79" i="3" s="1"/>
  <c r="Q83" i="3"/>
  <c r="R83" i="3" s="1"/>
  <c r="Q87" i="3"/>
  <c r="R87" i="3" s="1"/>
  <c r="AF48" i="3"/>
  <c r="AF50" i="3"/>
  <c r="AF52" i="3"/>
  <c r="AF64" i="3"/>
  <c r="AF66" i="3"/>
  <c r="AF68" i="3"/>
  <c r="AH70" i="3"/>
  <c r="AI70" i="3" s="1"/>
  <c r="AF72" i="3"/>
  <c r="AH74" i="3"/>
  <c r="AI74" i="3" s="1"/>
  <c r="AF76" i="3"/>
  <c r="AF78" i="3"/>
  <c r="AF80" i="3"/>
  <c r="AF82" i="3"/>
  <c r="AF84" i="3"/>
  <c r="AF86" i="3"/>
  <c r="AF88" i="3"/>
  <c r="AH79" i="3"/>
  <c r="AI79" i="3" s="1"/>
  <c r="AA40" i="3"/>
  <c r="AA44" i="3"/>
  <c r="AA48" i="3"/>
  <c r="AB48" i="3" s="1"/>
  <c r="AA52" i="3"/>
  <c r="AA56" i="3"/>
  <c r="AA60" i="3"/>
  <c r="AA64" i="3"/>
  <c r="AA68" i="3"/>
  <c r="AB68" i="3" s="1"/>
  <c r="AA72" i="3"/>
  <c r="AA76" i="3"/>
  <c r="AB76" i="3" s="1"/>
  <c r="AA80" i="3"/>
  <c r="AB80" i="3" s="1"/>
  <c r="AA84" i="3"/>
  <c r="AH41" i="3"/>
  <c r="AI41" i="3" s="1"/>
  <c r="AH45" i="3"/>
  <c r="AI45" i="3" s="1"/>
  <c r="AH75" i="3"/>
  <c r="AI75" i="3" s="1"/>
  <c r="AA41" i="3"/>
  <c r="AA45" i="3"/>
  <c r="AA49" i="3"/>
  <c r="AB49" i="3" s="1"/>
  <c r="AA53" i="3"/>
  <c r="AB53" i="3" s="1"/>
  <c r="AA57" i="3"/>
  <c r="AB57" i="3" s="1"/>
  <c r="AA61" i="3"/>
  <c r="AB61" i="3" s="1"/>
  <c r="AA65" i="3"/>
  <c r="AB65" i="3" s="1"/>
  <c r="AA69" i="3"/>
  <c r="AB69" i="3" s="1"/>
  <c r="AA73" i="3"/>
  <c r="AB73" i="3" s="1"/>
  <c r="AA77" i="3"/>
  <c r="AB77" i="3" s="1"/>
  <c r="AA81" i="3"/>
  <c r="AB81" i="3" s="1"/>
  <c r="AA85" i="3"/>
  <c r="AB85" i="3" s="1"/>
  <c r="Y44" i="3"/>
  <c r="AH47" i="3"/>
  <c r="AI47" i="3" s="1"/>
  <c r="AH50" i="3"/>
  <c r="AI50" i="3" s="1"/>
  <c r="AH53" i="3"/>
  <c r="AI53" i="3" s="1"/>
  <c r="AH57" i="3"/>
  <c r="AI57" i="3" s="1"/>
  <c r="AH58" i="3"/>
  <c r="AI58" i="3" s="1"/>
  <c r="AH61" i="3"/>
  <c r="AI61" i="3" s="1"/>
  <c r="AH62" i="3"/>
  <c r="AI62" i="3" s="1"/>
  <c r="AH65" i="3"/>
  <c r="AI65" i="3" s="1"/>
  <c r="AH69" i="3"/>
  <c r="AI69" i="3" s="1"/>
  <c r="AH73" i="3"/>
  <c r="AI73" i="3" s="1"/>
  <c r="AH77" i="3"/>
  <c r="AI77" i="3" s="1"/>
  <c r="AH81" i="3"/>
  <c r="AI81" i="3" s="1"/>
  <c r="AH85" i="3"/>
  <c r="AI85" i="3" s="1"/>
  <c r="AF40" i="3"/>
  <c r="AF42" i="3"/>
  <c r="AF44" i="3"/>
  <c r="AH46" i="3"/>
  <c r="AI46" i="3" s="1"/>
  <c r="AH59" i="3"/>
  <c r="AI59" i="3" s="1"/>
  <c r="AH43" i="3"/>
  <c r="AI43" i="3" s="1"/>
  <c r="AH86" i="3"/>
  <c r="AH78" i="3"/>
  <c r="AF63" i="3"/>
  <c r="AH49" i="3"/>
  <c r="AI49" i="3" s="1"/>
  <c r="AH67" i="3"/>
  <c r="AI67" i="3" s="1"/>
  <c r="AH63" i="3"/>
  <c r="AI63" i="3" s="1"/>
  <c r="AH55" i="3"/>
  <c r="AI55" i="3" s="1"/>
  <c r="AH51" i="3"/>
  <c r="AI51" i="3" s="1"/>
  <c r="AH82" i="3"/>
  <c r="AH66" i="3"/>
  <c r="AI66" i="3" s="1"/>
  <c r="AH54" i="3"/>
  <c r="AI54" i="3" s="1"/>
  <c r="AH42" i="3"/>
  <c r="AI42" i="3" s="1"/>
  <c r="AH39" i="3"/>
  <c r="AI39" i="3" s="1"/>
  <c r="AF56" i="3"/>
  <c r="AF58" i="3"/>
  <c r="AF60" i="3"/>
  <c r="AF71" i="3"/>
  <c r="AH88" i="3"/>
  <c r="AI88" i="3" s="1"/>
  <c r="AH84" i="3"/>
  <c r="AH80" i="3"/>
  <c r="AI80" i="3" s="1"/>
  <c r="AH76" i="3"/>
  <c r="AH72" i="3"/>
  <c r="AI72" i="3" s="1"/>
  <c r="AH68" i="3"/>
  <c r="AI68" i="3" s="1"/>
  <c r="AH64" i="3"/>
  <c r="AI64" i="3" s="1"/>
  <c r="AH60" i="3"/>
  <c r="AI60" i="3" s="1"/>
  <c r="AH56" i="3"/>
  <c r="AI56" i="3" s="1"/>
  <c r="AH52" i="3"/>
  <c r="AI52" i="3" s="1"/>
  <c r="AH48" i="3"/>
  <c r="AH44" i="3"/>
  <c r="AI44" i="3" s="1"/>
  <c r="AH40" i="3"/>
  <c r="AI40" i="3" s="1"/>
  <c r="AF39" i="3"/>
  <c r="AF41" i="3"/>
  <c r="AF49" i="3"/>
  <c r="AF57" i="3"/>
  <c r="AF65" i="3"/>
  <c r="AF73" i="3"/>
  <c r="AF74" i="3"/>
  <c r="AF75" i="3"/>
  <c r="AF77" i="3"/>
  <c r="AF79" i="3"/>
  <c r="AF81" i="3"/>
  <c r="AF83" i="3"/>
  <c r="AF85" i="3"/>
  <c r="AF87" i="3"/>
  <c r="AF43" i="3"/>
  <c r="AF51" i="3"/>
  <c r="AF59" i="3"/>
  <c r="AF67" i="3"/>
  <c r="AF45" i="3"/>
  <c r="AF46" i="3"/>
  <c r="AF53" i="3"/>
  <c r="AF54" i="3"/>
  <c r="AF61" i="3"/>
  <c r="AF62" i="3"/>
  <c r="AF69" i="3"/>
  <c r="AF70" i="3"/>
  <c r="Y39" i="3"/>
  <c r="Y82" i="3"/>
  <c r="Y50" i="3"/>
  <c r="Y86" i="3"/>
  <c r="Y52" i="3"/>
  <c r="Y56" i="3"/>
  <c r="Y60" i="3"/>
  <c r="Y64" i="3"/>
  <c r="Y68" i="3"/>
  <c r="Y72" i="3"/>
  <c r="Y84" i="3"/>
  <c r="Y47" i="3"/>
  <c r="Y54" i="3"/>
  <c r="Y58" i="3"/>
  <c r="Y62" i="3"/>
  <c r="Y66" i="3"/>
  <c r="Y70" i="3"/>
  <c r="Y74" i="3"/>
  <c r="Y40" i="3"/>
  <c r="Y42" i="3"/>
  <c r="Y48" i="3"/>
  <c r="Y76" i="3"/>
  <c r="Y78" i="3"/>
  <c r="Y80" i="3"/>
  <c r="AB41" i="3"/>
  <c r="Y46" i="3"/>
  <c r="AB88" i="3"/>
  <c r="Y88" i="3"/>
  <c r="AC88" i="3" s="1"/>
  <c r="Y49" i="3"/>
  <c r="Y51" i="3"/>
  <c r="Y53" i="3"/>
  <c r="Y55" i="3"/>
  <c r="Y57" i="3"/>
  <c r="Y59" i="3"/>
  <c r="Y61" i="3"/>
  <c r="Y63" i="3"/>
  <c r="Y65" i="3"/>
  <c r="Y67" i="3"/>
  <c r="Y69" i="3"/>
  <c r="Y71" i="3"/>
  <c r="Y73" i="3"/>
  <c r="Y75" i="3"/>
  <c r="Y77" i="3"/>
  <c r="Y79" i="3"/>
  <c r="Y81" i="3"/>
  <c r="Y83" i="3"/>
  <c r="Y85" i="3"/>
  <c r="Y87" i="3"/>
  <c r="Y43" i="3"/>
  <c r="Y41" i="3"/>
  <c r="O54" i="3"/>
  <c r="O50" i="3"/>
  <c r="O46" i="3"/>
  <c r="O57" i="3"/>
  <c r="O53" i="3"/>
  <c r="O49" i="3"/>
  <c r="O45" i="3"/>
  <c r="O56" i="3"/>
  <c r="O52" i="3"/>
  <c r="O48" i="3"/>
  <c r="O75" i="3"/>
  <c r="O71" i="3"/>
  <c r="O67" i="3"/>
  <c r="O63" i="3"/>
  <c r="O59" i="3"/>
  <c r="O44" i="3"/>
  <c r="O40" i="3"/>
  <c r="O84" i="3"/>
  <c r="O80" i="3"/>
  <c r="O76" i="3"/>
  <c r="O72" i="3"/>
  <c r="O68" i="3"/>
  <c r="O64" i="3"/>
  <c r="O60" i="3"/>
  <c r="O55" i="3"/>
  <c r="O51" i="3"/>
  <c r="O43" i="3"/>
  <c r="O87" i="3"/>
  <c r="O83" i="3"/>
  <c r="O79" i="3"/>
  <c r="O85" i="3"/>
  <c r="O81" i="3"/>
  <c r="O77" i="3"/>
  <c r="O41" i="3"/>
  <c r="O47" i="3"/>
  <c r="O42" i="3"/>
  <c r="O86" i="3"/>
  <c r="O82" i="3"/>
  <c r="O78" i="3"/>
  <c r="O39" i="3"/>
  <c r="O88" i="3"/>
  <c r="S88" i="3" s="1"/>
  <c r="R88" i="3"/>
  <c r="R40" i="3"/>
  <c r="G91" i="3"/>
  <c r="K91" i="3" s="1"/>
  <c r="I77" i="3"/>
  <c r="J77" i="3" s="1"/>
  <c r="I86" i="3"/>
  <c r="J86" i="3" s="1"/>
  <c r="I89" i="3"/>
  <c r="J89" i="3" s="1"/>
  <c r="I78" i="3"/>
  <c r="J78" i="3" s="1"/>
  <c r="I81" i="3"/>
  <c r="J81" i="3" s="1"/>
  <c r="I90" i="3"/>
  <c r="J90" i="3" s="1"/>
  <c r="I79" i="3"/>
  <c r="J79" i="3" s="1"/>
  <c r="I87" i="3"/>
  <c r="J87" i="3" s="1"/>
  <c r="I76" i="3"/>
  <c r="J76" i="3" s="1"/>
  <c r="I80" i="3"/>
  <c r="J80" i="3" s="1"/>
  <c r="I88" i="3"/>
  <c r="J88" i="3" s="1"/>
  <c r="I70" i="3"/>
  <c r="J70" i="3" s="1"/>
  <c r="I69" i="3"/>
  <c r="J69" i="3" s="1"/>
  <c r="I73" i="3"/>
  <c r="K73" i="3" s="1"/>
  <c r="I68" i="3"/>
  <c r="K68" i="3" s="1"/>
  <c r="I72" i="3"/>
  <c r="K72" i="3" s="1"/>
  <c r="I71" i="3"/>
  <c r="I60" i="3"/>
  <c r="J60" i="3" s="1"/>
  <c r="I59" i="3"/>
  <c r="J59" i="3" s="1"/>
  <c r="I63" i="3"/>
  <c r="K63" i="3" s="1"/>
  <c r="I58" i="3"/>
  <c r="K58" i="3" s="1"/>
  <c r="I62" i="3"/>
  <c r="K62" i="3" s="1"/>
  <c r="I61" i="3"/>
  <c r="I51" i="3"/>
  <c r="J51" i="3" s="1"/>
  <c r="I52" i="3"/>
  <c r="J52" i="3" s="1"/>
  <c r="I49" i="3"/>
  <c r="J49" i="3" s="1"/>
  <c r="I53" i="3"/>
  <c r="J53" i="3" s="1"/>
  <c r="I50" i="3"/>
  <c r="J50" i="3" s="1"/>
  <c r="I54" i="3"/>
  <c r="J54" i="3" s="1"/>
  <c r="I43" i="3"/>
  <c r="K43" i="3" s="1"/>
  <c r="I42" i="3"/>
  <c r="J42" i="3" s="1"/>
  <c r="I41" i="3"/>
  <c r="I44" i="3"/>
  <c r="K44" i="3" s="1"/>
  <c r="I40" i="3"/>
  <c r="K40" i="3" s="1"/>
  <c r="I39" i="3"/>
  <c r="J39" i="3" s="1"/>
  <c r="AJ82" i="3" l="1"/>
  <c r="AC45" i="3"/>
  <c r="AJ57" i="3"/>
  <c r="AJ56" i="3"/>
  <c r="AJ66" i="3"/>
  <c r="AJ87" i="3"/>
  <c r="AC50" i="3"/>
  <c r="AJ85" i="3"/>
  <c r="AJ48" i="3"/>
  <c r="AJ88" i="3"/>
  <c r="AJ52" i="3"/>
  <c r="AJ61" i="3"/>
  <c r="AJ84" i="3"/>
  <c r="AC83" i="3"/>
  <c r="AC47" i="3"/>
  <c r="AI48" i="3"/>
  <c r="AJ68" i="3"/>
  <c r="AJ78" i="3"/>
  <c r="AJ54" i="3"/>
  <c r="AJ76" i="3"/>
  <c r="AJ86" i="3"/>
  <c r="AC44" i="3"/>
  <c r="AJ81" i="3"/>
  <c r="AJ65" i="3"/>
  <c r="AJ60" i="3"/>
  <c r="AJ79" i="3"/>
  <c r="AI82" i="3"/>
  <c r="AJ64" i="3"/>
  <c r="AJ77" i="3"/>
  <c r="AI76" i="3"/>
  <c r="AJ49" i="3"/>
  <c r="AC82" i="3"/>
  <c r="AI84" i="3"/>
  <c r="AJ70" i="3"/>
  <c r="AJ53" i="3"/>
  <c r="AJ44" i="3"/>
  <c r="AJ80" i="3"/>
  <c r="AJ75" i="3"/>
  <c r="AJ69" i="3"/>
  <c r="AJ67" i="3"/>
  <c r="AJ59" i="3"/>
  <c r="AJ51" i="3"/>
  <c r="AJ43" i="3"/>
  <c r="AJ74" i="3"/>
  <c r="AJ58" i="3"/>
  <c r="AJ50" i="3"/>
  <c r="AJ42" i="3"/>
  <c r="AC72" i="3"/>
  <c r="AC56" i="3"/>
  <c r="AC80" i="3"/>
  <c r="AJ45" i="3"/>
  <c r="AJ83" i="3"/>
  <c r="AJ73" i="3"/>
  <c r="AJ41" i="3"/>
  <c r="AJ55" i="3"/>
  <c r="AJ39" i="3"/>
  <c r="AC78" i="3"/>
  <c r="AC66" i="3"/>
  <c r="AI86" i="3"/>
  <c r="AI78" i="3"/>
  <c r="AJ72" i="3"/>
  <c r="AJ40" i="3"/>
  <c r="AJ63" i="3"/>
  <c r="AC43" i="3"/>
  <c r="AC84" i="3"/>
  <c r="AJ62" i="3"/>
  <c r="AJ46" i="3"/>
  <c r="AJ71" i="3"/>
  <c r="AJ47" i="3"/>
  <c r="AB82" i="3"/>
  <c r="AC41" i="3"/>
  <c r="AC77" i="3"/>
  <c r="AC75" i="3"/>
  <c r="AC67" i="3"/>
  <c r="AC59" i="3"/>
  <c r="AC51" i="3"/>
  <c r="AC64" i="3"/>
  <c r="AC60" i="3"/>
  <c r="AC52" i="3"/>
  <c r="AB50" i="3"/>
  <c r="AC40" i="3"/>
  <c r="AB64" i="3"/>
  <c r="AC61" i="3"/>
  <c r="AC48" i="3"/>
  <c r="AB40" i="3"/>
  <c r="AC70" i="3"/>
  <c r="AC46" i="3"/>
  <c r="S84" i="3"/>
  <c r="AC42" i="3"/>
  <c r="AB66" i="3"/>
  <c r="AC74" i="3"/>
  <c r="S54" i="3"/>
  <c r="AC85" i="3"/>
  <c r="AB72" i="3"/>
  <c r="AC69" i="3"/>
  <c r="AB56" i="3"/>
  <c r="AC53" i="3"/>
  <c r="AC58" i="3"/>
  <c r="S72" i="3"/>
  <c r="AB45" i="3"/>
  <c r="AC76" i="3"/>
  <c r="AC39" i="3"/>
  <c r="AC68" i="3"/>
  <c r="AC62" i="3"/>
  <c r="AC87" i="3"/>
  <c r="AB84" i="3"/>
  <c r="AC79" i="3"/>
  <c r="AC71" i="3"/>
  <c r="AC63" i="3"/>
  <c r="AB60" i="3"/>
  <c r="AC55" i="3"/>
  <c r="AB52" i="3"/>
  <c r="AC86" i="3"/>
  <c r="AC54" i="3"/>
  <c r="AB44" i="3"/>
  <c r="AC81" i="3"/>
  <c r="AB78" i="3"/>
  <c r="AC73" i="3"/>
  <c r="AC65" i="3"/>
  <c r="AC57" i="3"/>
  <c r="AC49" i="3"/>
  <c r="S42" i="3"/>
  <c r="S60" i="3"/>
  <c r="S46" i="3"/>
  <c r="S71" i="3"/>
  <c r="S47" i="3"/>
  <c r="S59" i="3"/>
  <c r="S75" i="3"/>
  <c r="S63" i="3"/>
  <c r="S67" i="3"/>
  <c r="S64" i="3"/>
  <c r="S78" i="3"/>
  <c r="R64" i="3"/>
  <c r="S62" i="3"/>
  <c r="S70" i="3"/>
  <c r="R67" i="3"/>
  <c r="S77" i="3"/>
  <c r="S80" i="3"/>
  <c r="R75" i="3"/>
  <c r="S45" i="3"/>
  <c r="R46" i="3"/>
  <c r="S61" i="3"/>
  <c r="S49" i="3"/>
  <c r="S76" i="3"/>
  <c r="R78" i="3"/>
  <c r="R59" i="3"/>
  <c r="R54" i="3"/>
  <c r="S79" i="3"/>
  <c r="S51" i="3"/>
  <c r="S55" i="3"/>
  <c r="S52" i="3"/>
  <c r="S85" i="3"/>
  <c r="S66" i="3"/>
  <c r="S58" i="3"/>
  <c r="S41" i="3"/>
  <c r="S83" i="3"/>
  <c r="S69" i="3"/>
  <c r="R72" i="3"/>
  <c r="S81" i="3"/>
  <c r="S74" i="3"/>
  <c r="R86" i="3"/>
  <c r="S86" i="3"/>
  <c r="S65" i="3"/>
  <c r="S44" i="3"/>
  <c r="S68" i="3"/>
  <c r="S48" i="3"/>
  <c r="R84" i="3"/>
  <c r="S53" i="3"/>
  <c r="S50" i="3"/>
  <c r="S56" i="3"/>
  <c r="S87" i="3"/>
  <c r="R82" i="3"/>
  <c r="S82" i="3"/>
  <c r="R63" i="3"/>
  <c r="R71" i="3"/>
  <c r="S43" i="3"/>
  <c r="S57" i="3"/>
  <c r="S73" i="3"/>
  <c r="R60" i="3"/>
  <c r="S40" i="3"/>
  <c r="S39" i="3"/>
  <c r="K81" i="3"/>
  <c r="K90" i="3"/>
  <c r="J73" i="3"/>
  <c r="K79" i="3"/>
  <c r="K78" i="3"/>
  <c r="J72" i="3"/>
  <c r="K89" i="3"/>
  <c r="K77" i="3"/>
  <c r="K80" i="3"/>
  <c r="K86" i="3"/>
  <c r="K69" i="3"/>
  <c r="K88" i="3"/>
  <c r="K76" i="3"/>
  <c r="J68" i="3"/>
  <c r="K87" i="3"/>
  <c r="K71" i="3"/>
  <c r="J71" i="3"/>
  <c r="K70" i="3"/>
  <c r="J62" i="3"/>
  <c r="J63" i="3"/>
  <c r="K59" i="3"/>
  <c r="J58" i="3"/>
  <c r="K61" i="3"/>
  <c r="J61" i="3"/>
  <c r="K60" i="3"/>
  <c r="K53" i="3"/>
  <c r="K54" i="3"/>
  <c r="K51" i="3"/>
  <c r="K52" i="3"/>
  <c r="K50" i="3"/>
  <c r="K49" i="3"/>
  <c r="J44" i="3"/>
  <c r="J43" i="3"/>
  <c r="J41" i="3"/>
  <c r="K41" i="3"/>
  <c r="J40" i="3"/>
  <c r="K42" i="3"/>
  <c r="K39" i="3"/>
</calcChain>
</file>

<file path=xl/sharedStrings.xml><?xml version="1.0" encoding="utf-8"?>
<sst xmlns="http://schemas.openxmlformats.org/spreadsheetml/2006/main" count="870" uniqueCount="263">
  <si>
    <t>0-1</t>
  </si>
  <si>
    <t>0-2</t>
  </si>
  <si>
    <t>0-3</t>
  </si>
  <si>
    <t>0-4</t>
  </si>
  <si>
    <t>treat1-1</t>
  </si>
  <si>
    <t>treat1-2</t>
  </si>
  <si>
    <t>treat1-3</t>
  </si>
  <si>
    <t>treat1-4</t>
  </si>
  <si>
    <t>treat1-5</t>
  </si>
  <si>
    <t/>
  </si>
  <si>
    <t>17-Hydroxyprogesterone</t>
  </si>
  <si>
    <t>1-Monolauroyl-Rac-Glycerol</t>
  </si>
  <si>
    <t>1-Palmitoyl-Palmitoyl</t>
  </si>
  <si>
    <t>Deoxycytidine</t>
  </si>
  <si>
    <t>2-Hydroxyestrone</t>
  </si>
  <si>
    <t>2-Hydroxycaproic acid</t>
  </si>
  <si>
    <t>2-Hydroxypalmitic Acid</t>
  </si>
  <si>
    <t>2-Indolecarboxylic acid</t>
  </si>
  <si>
    <t>2-Methoxyestradiol</t>
  </si>
  <si>
    <t>3,4,5-Trimethoxycinnamic acid</t>
  </si>
  <si>
    <t>3-Hydroxyphenylacetic acid</t>
  </si>
  <si>
    <t>3-Indoleacetonitrile</t>
  </si>
  <si>
    <t>3-Indolepropionic acid</t>
  </si>
  <si>
    <t>3-Methyladenine</t>
  </si>
  <si>
    <t>3-Methylhistidine</t>
  </si>
  <si>
    <t>3-Methylxanthine</t>
  </si>
  <si>
    <t>3-Pyridylacetic acid</t>
  </si>
  <si>
    <t>Ureidopropionic acid</t>
  </si>
  <si>
    <t>Xanthurenic acid</t>
  </si>
  <si>
    <t>4-Aminohippuric acid</t>
  </si>
  <si>
    <t>4-Hydroxycinnamic acid</t>
  </si>
  <si>
    <t>4-Methylcatechol</t>
  </si>
  <si>
    <t>5'-Methylthioadenosine</t>
  </si>
  <si>
    <t>5-Methoxy-Dl-Tryptophan</t>
  </si>
  <si>
    <t>5-Methoxytryptamine</t>
  </si>
  <si>
    <t>5-Methoxytryptophol</t>
  </si>
  <si>
    <t>7b-Hydroxycholesterol</t>
  </si>
  <si>
    <t>Acetylglycine</t>
  </si>
  <si>
    <t>L-Acetylcarnitine</t>
  </si>
  <si>
    <t>Adenine</t>
  </si>
  <si>
    <t>Adenosine</t>
  </si>
  <si>
    <t>3'-AMP</t>
  </si>
  <si>
    <t>Agmatine Sulfate</t>
  </si>
  <si>
    <t>Arachidonic acid</t>
  </si>
  <si>
    <t>Argininosuccinic acid</t>
  </si>
  <si>
    <t>Ascorbic acid</t>
  </si>
  <si>
    <t>Benzenebutanoic acid</t>
  </si>
  <si>
    <t>Benzocaine</t>
  </si>
  <si>
    <t>Beta-Alanine</t>
  </si>
  <si>
    <t>Bilirubin</t>
  </si>
  <si>
    <t>Biotin</t>
  </si>
  <si>
    <t>Capric acid</t>
  </si>
  <si>
    <t>Carnosine</t>
  </si>
  <si>
    <t>Cholesterol</t>
  </si>
  <si>
    <t>Cholic acid</t>
  </si>
  <si>
    <t>Docosahexaenoic acid</t>
  </si>
  <si>
    <t>cis-Aconitic acid</t>
  </si>
  <si>
    <t>Cortisol</t>
  </si>
  <si>
    <t>Cortisone</t>
  </si>
  <si>
    <t>Creatinine</t>
  </si>
  <si>
    <t>Cyclic AMP</t>
  </si>
  <si>
    <t>Cytidine</t>
  </si>
  <si>
    <t>Cytidine monophosphate</t>
  </si>
  <si>
    <t>Cytosine</t>
  </si>
  <si>
    <t>5-Aminolevulinic acid</t>
  </si>
  <si>
    <t>5-Hydroxylysine</t>
  </si>
  <si>
    <t>Deoxycholic acid</t>
  </si>
  <si>
    <t>Deoxyinosine</t>
  </si>
  <si>
    <t>Glucosamine 6-phosphate</t>
  </si>
  <si>
    <t>D-Glucuronic acid</t>
  </si>
  <si>
    <t>D-Glucurono-6,3-lactone</t>
  </si>
  <si>
    <t>D-Glutamic acid</t>
  </si>
  <si>
    <t>D-Glyceraldehyde 3-phosphate</t>
  </si>
  <si>
    <t>Dihydrotestosterone</t>
  </si>
  <si>
    <t>Dihydroxyacetone phosphate</t>
  </si>
  <si>
    <t>Glyceraldehyde</t>
  </si>
  <si>
    <t>Isocitric acid</t>
  </si>
  <si>
    <t>Mannose 6-phosphate</t>
  </si>
  <si>
    <t>Dodecanedioic acid</t>
  </si>
  <si>
    <t>Neopterin</t>
  </si>
  <si>
    <t>D-Glucaric acid</t>
  </si>
  <si>
    <t>Sphingosine</t>
  </si>
  <si>
    <t>Estradiol</t>
  </si>
  <si>
    <t>Estriol</t>
  </si>
  <si>
    <t>Estrone</t>
  </si>
  <si>
    <t>Ethylmalonic acid</t>
  </si>
  <si>
    <t>Folic acid</t>
  </si>
  <si>
    <t>Fumaric acid</t>
  </si>
  <si>
    <t>Gallic acid</t>
  </si>
  <si>
    <t>Gamma-Linolenic acid</t>
  </si>
  <si>
    <t>Gentisic acid</t>
  </si>
  <si>
    <t>Gluconolactone</t>
  </si>
  <si>
    <t>Glucose 6-phosphate</t>
  </si>
  <si>
    <t>Glycerophosphocholine</t>
  </si>
  <si>
    <t>Glycine</t>
  </si>
  <si>
    <t>Glycocholic acid</t>
  </si>
  <si>
    <t>Guanidine</t>
  </si>
  <si>
    <t>Guanine</t>
  </si>
  <si>
    <t>Hexadecanedioic acid</t>
  </si>
  <si>
    <t>Hippuric acid</t>
  </si>
  <si>
    <t>Histamine</t>
  </si>
  <si>
    <t>Homocysteine</t>
  </si>
  <si>
    <t>4-Hydroxyproline</t>
  </si>
  <si>
    <t>Hypotaurine</t>
  </si>
  <si>
    <t>1H-Indole-3-acetamide</t>
  </si>
  <si>
    <t>Indoleacetic acid</t>
  </si>
  <si>
    <t>Inosine</t>
  </si>
  <si>
    <t>Iodotyrosine</t>
  </si>
  <si>
    <t>L-Aspartyl-L-phenylalanine</t>
  </si>
  <si>
    <t>L-Carnitine</t>
  </si>
  <si>
    <t>L-Cysteine</t>
  </si>
  <si>
    <t>L-Cystine</t>
  </si>
  <si>
    <t>L-Dihydroorotic acid</t>
  </si>
  <si>
    <t>L-Dopa</t>
  </si>
  <si>
    <t>Levulinic acid</t>
  </si>
  <si>
    <t>L-Histidine</t>
  </si>
  <si>
    <t>Linoleic acid</t>
  </si>
  <si>
    <t>Lithocholic acid</t>
  </si>
  <si>
    <t>L-Leucine</t>
  </si>
  <si>
    <t>L-Lysine</t>
  </si>
  <si>
    <t>L-Malic acid</t>
  </si>
  <si>
    <t>Norvaline</t>
  </si>
  <si>
    <t>L-Phenylalanine</t>
  </si>
  <si>
    <t>L-Proline</t>
  </si>
  <si>
    <t>L-Serine</t>
  </si>
  <si>
    <t>Thyroxine</t>
  </si>
  <si>
    <t>L-Tryptophan</t>
  </si>
  <si>
    <t>L-Tyrosine</t>
  </si>
  <si>
    <t>(-)-Matairesinol</t>
  </si>
  <si>
    <t>Myristic acid</t>
  </si>
  <si>
    <t>N-Alpha-acetyllysine</t>
  </si>
  <si>
    <t>N-Acetylglutamic acid</t>
  </si>
  <si>
    <t>N-Acetylglutamine</t>
  </si>
  <si>
    <t>N-Acetyl-L-alanine</t>
  </si>
  <si>
    <t>N-Acetyl-L-methionine</t>
  </si>
  <si>
    <t>N-Acetyl-L-phenylalanine</t>
  </si>
  <si>
    <t>N-Acetylneuraminic acid</t>
  </si>
  <si>
    <t>N-Acetylvaline</t>
  </si>
  <si>
    <t>N-Formyl-L-methionine</t>
  </si>
  <si>
    <t>Niacinamide</t>
  </si>
  <si>
    <t>Nicotinic acid</t>
  </si>
  <si>
    <t>N-Oleoylethanolamine</t>
  </si>
  <si>
    <t>Octadecanamide</t>
  </si>
  <si>
    <t>Orotic acid</t>
  </si>
  <si>
    <t>Oxidized glutathione</t>
  </si>
  <si>
    <t>L-Palmitoylcarnitine</t>
  </si>
  <si>
    <t>Pantothenol</t>
  </si>
  <si>
    <t>Pentadecanoic acid</t>
  </si>
  <si>
    <t>Petroselinic acid</t>
  </si>
  <si>
    <t>Phenylglyoxylic acid</t>
  </si>
  <si>
    <t>Pipecolic acid</t>
  </si>
  <si>
    <t>Pregnenolone</t>
  </si>
  <si>
    <t>Progesterone</t>
  </si>
  <si>
    <t>Prostaglandin E2</t>
  </si>
  <si>
    <t>Prostaglandin F2a</t>
  </si>
  <si>
    <t>Purine</t>
  </si>
  <si>
    <t>Pyridoxal</t>
  </si>
  <si>
    <t>Pyridoxal 5'-phosphate</t>
  </si>
  <si>
    <t>Pyroglutamic acid</t>
  </si>
  <si>
    <t>Quinic acid</t>
  </si>
  <si>
    <t>Retinal</t>
  </si>
  <si>
    <t>Rhamnose</t>
  </si>
  <si>
    <t>Riboflavin</t>
  </si>
  <si>
    <t>Ribothymidine</t>
  </si>
  <si>
    <t>Salicin</t>
  </si>
  <si>
    <t>Salicylic acid</t>
  </si>
  <si>
    <t>Sebacic acid</t>
  </si>
  <si>
    <t>Deoxycholic acid glycine conjugate</t>
  </si>
  <si>
    <t>Taurodeoxycholic acid</t>
  </si>
  <si>
    <t>Sorbitol</t>
  </si>
  <si>
    <t>Spermine</t>
  </si>
  <si>
    <t>Suberic acid</t>
  </si>
  <si>
    <t>Succinic acid</t>
  </si>
  <si>
    <t>Taurine</t>
  </si>
  <si>
    <t>Taurocholic Acid</t>
  </si>
  <si>
    <t>Testosterone</t>
  </si>
  <si>
    <t>Tetradecanedioic acid</t>
  </si>
  <si>
    <t>Theophylline</t>
  </si>
  <si>
    <t>Thiamine</t>
  </si>
  <si>
    <t>Thymine</t>
  </si>
  <si>
    <t>trans-Ferulic acid</t>
  </si>
  <si>
    <t>Trizma Acetate</t>
  </si>
  <si>
    <t>Tryptamine</t>
  </si>
  <si>
    <t>Tryptophanol</t>
  </si>
  <si>
    <t>Tyramine</t>
  </si>
  <si>
    <t>Uridine</t>
  </si>
  <si>
    <t>Ursodeoxycholic acid</t>
  </si>
  <si>
    <t>Valeric acid</t>
  </si>
  <si>
    <t>Xanthosine</t>
  </si>
  <si>
    <t>VIP(8)</t>
  </si>
  <si>
    <t>VIP(9)</t>
  </si>
  <si>
    <t>FOLD9</t>
  </si>
  <si>
    <t>p9</t>
  </si>
  <si>
    <t>*9</t>
  </si>
  <si>
    <t>FOLD8</t>
  </si>
  <si>
    <t>p8</t>
  </si>
  <si>
    <t>*8</t>
  </si>
  <si>
    <t>*</t>
  </si>
  <si>
    <t>475-31-0</t>
  </si>
  <si>
    <t>C01921</t>
  </si>
  <si>
    <t>HMDB00138</t>
  </si>
  <si>
    <t>Lipid metabolism</t>
  </si>
  <si>
    <t>Metabolism</t>
  </si>
  <si>
    <t>56-82-6</t>
  </si>
  <si>
    <t>C00661 </t>
  </si>
  <si>
    <t>HMDB01051</t>
  </si>
  <si>
    <t>6865-14-1</t>
  </si>
  <si>
    <t>C02990</t>
  </si>
  <si>
    <t>HMDB00222</t>
  </si>
  <si>
    <t>Fatty acid degradation</t>
  </si>
  <si>
    <t>6850-28-8</t>
  </si>
  <si>
    <t>147-85-3</t>
  </si>
  <si>
    <t>C00148  </t>
  </si>
  <si>
    <t>Amino acid metabolism</t>
  </si>
  <si>
    <t>6556-12-3</t>
  </si>
  <si>
    <t xml:space="preserve">C16245 </t>
  </si>
  <si>
    <t>HMDB00127</t>
  </si>
  <si>
    <t>59-00-7</t>
  </si>
  <si>
    <t>C02470</t>
  </si>
  <si>
    <t>HMDB00881</t>
  </si>
  <si>
    <t>51-48-9</t>
  </si>
  <si>
    <t xml:space="preserve">C01829 </t>
  </si>
  <si>
    <t>HMDB00248</t>
  </si>
  <si>
    <t>Tyrosine metabolism</t>
  </si>
  <si>
    <t>59-92-7</t>
  </si>
  <si>
    <t>C00355  </t>
  </si>
  <si>
    <t>HMDB00181</t>
  </si>
  <si>
    <t>123-76-2</t>
  </si>
  <si>
    <t>HMDB00720</t>
  </si>
  <si>
    <t>111-58-0</t>
  </si>
  <si>
    <t>HMDB02088</t>
  </si>
  <si>
    <t>Arginine and proline metabolism</t>
    <phoneticPr fontId="1" type="noConversion"/>
  </si>
  <si>
    <t>Amino acid metabolism</t>
    <phoneticPr fontId="1" type="noConversion"/>
  </si>
  <si>
    <t>Lipid metabolism</t>
    <phoneticPr fontId="1" type="noConversion"/>
  </si>
  <si>
    <t>Primary bile acid biosynthesis</t>
    <phoneticPr fontId="1" type="noConversion"/>
  </si>
  <si>
    <t>Tryptophan metabolism</t>
    <phoneticPr fontId="1" type="noConversion"/>
  </si>
  <si>
    <t>Tyrosine metabolism</t>
    <phoneticPr fontId="1" type="noConversion"/>
  </si>
  <si>
    <t>L-Palmitoylcarnitine</t>
    <phoneticPr fontId="1" type="noConversion"/>
  </si>
  <si>
    <t>HMDB00162</t>
    <phoneticPr fontId="1" type="noConversion"/>
  </si>
  <si>
    <t>4-Hydroxyproline</t>
    <phoneticPr fontId="1" type="noConversion"/>
  </si>
  <si>
    <t>Glycocholic acid</t>
    <phoneticPr fontId="1" type="noConversion"/>
  </si>
  <si>
    <t>Glyceraldehyde</t>
    <phoneticPr fontId="1" type="noConversion"/>
  </si>
  <si>
    <t>Control-1</t>
    <phoneticPr fontId="1" type="noConversion"/>
  </si>
  <si>
    <t>Control-2</t>
  </si>
  <si>
    <t>Control-3</t>
  </si>
  <si>
    <t>Control-4</t>
  </si>
  <si>
    <t>Case-1</t>
    <phoneticPr fontId="1" type="noConversion"/>
  </si>
  <si>
    <t>Case-2</t>
  </si>
  <si>
    <t>Case-3</t>
  </si>
  <si>
    <t>Case-4</t>
  </si>
  <si>
    <t>Glycocholic acid</t>
    <phoneticPr fontId="1" type="noConversion"/>
  </si>
  <si>
    <t>L-Palmitoylcarnitine</t>
    <phoneticPr fontId="1" type="noConversion"/>
  </si>
  <si>
    <t>Control</t>
    <phoneticPr fontId="1" type="noConversion"/>
  </si>
  <si>
    <t>ACOX</t>
    <phoneticPr fontId="1" type="noConversion"/>
  </si>
  <si>
    <t>apoptosis rate</t>
    <phoneticPr fontId="1" type="noConversion"/>
  </si>
  <si>
    <t>ARP29</t>
    <phoneticPr fontId="1" type="noConversion"/>
  </si>
  <si>
    <t>Case</t>
    <phoneticPr fontId="1" type="noConversion"/>
  </si>
  <si>
    <t>D-Glucuronic acid</t>
    <phoneticPr fontId="1" type="noConversion"/>
  </si>
  <si>
    <t>Thyroxine</t>
    <phoneticPr fontId="1" type="noConversion"/>
  </si>
  <si>
    <t>Xanthurenic acid</t>
    <phoneticPr fontId="1" type="noConversion"/>
  </si>
  <si>
    <t>Levulinic acid</t>
    <phoneticPr fontId="1" type="noConversion"/>
  </si>
  <si>
    <t>N-Oleoylethanolamine</t>
    <phoneticPr fontId="1" type="noConversion"/>
  </si>
  <si>
    <t>L-Proline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</si>
</sst>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180"/>
  <sheetViews>
    <sheetView topLeftCell="F1" workbookViewId="0">
      <selection activeCell="K187" sqref="K187"/>
    </sheetView>
  </sheetViews>
  <sheetFormatPr defaultRowHeight="13.5" x14ac:dyDescent="0.3"/>
  <cols>
    <col min="1" max="1" width="36.53125" style="3" bestFit="1" customWidth="1"/>
    <col min="2" max="14" width="12.19921875" style="3" bestFit="1" customWidth="1"/>
    <col min="15" max="15" width="12.19921875" style="5" bestFit="1" customWidth="1"/>
    <col min="16" max="18" width="12.19921875" style="3" bestFit="1" customWidth="1"/>
    <col min="19" max="19" width="12.19921875" style="4" bestFit="1" customWidth="1"/>
    <col min="20" max="16384" width="9.06640625" style="3"/>
  </cols>
  <sheetData>
    <row r="1" spans="1:19" x14ac:dyDescent="0.3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0</v>
      </c>
      <c r="L1" s="3" t="s">
        <v>1</v>
      </c>
      <c r="M1" s="3" t="s">
        <v>2</v>
      </c>
      <c r="N1" s="3" t="s">
        <v>3</v>
      </c>
      <c r="O1" s="5" t="s">
        <v>4</v>
      </c>
      <c r="P1" s="3" t="s">
        <v>5</v>
      </c>
      <c r="Q1" s="3" t="s">
        <v>6</v>
      </c>
      <c r="R1" s="3" t="s">
        <v>7</v>
      </c>
      <c r="S1" s="4" t="s">
        <v>8</v>
      </c>
    </row>
    <row r="2" spans="1:19" customFormat="1" hidden="1" x14ac:dyDescent="0.3">
      <c r="A2" t="s">
        <v>10</v>
      </c>
      <c r="B2">
        <v>18919.854448560702</v>
      </c>
      <c r="C2">
        <v>18919.854448560702</v>
      </c>
      <c r="D2">
        <v>18919.854448560702</v>
      </c>
      <c r="E2">
        <v>18919.854448560702</v>
      </c>
      <c r="F2">
        <v>18919.854448560702</v>
      </c>
      <c r="G2">
        <v>18919.854448560702</v>
      </c>
      <c r="H2">
        <v>18919.854448560702</v>
      </c>
      <c r="I2">
        <v>18919.854448560702</v>
      </c>
      <c r="J2">
        <v>18919.854448560702</v>
      </c>
      <c r="K2">
        <v>5.2711113165306767E-5</v>
      </c>
      <c r="L2">
        <v>8.161117575552537E-5</v>
      </c>
      <c r="M2">
        <v>2.6685511938431957E-5</v>
      </c>
      <c r="N2">
        <v>1.756554847901832E-6</v>
      </c>
      <c r="O2">
        <v>9.181477136316163E-5</v>
      </c>
      <c r="P2">
        <v>1.6581515754863834E-5</v>
      </c>
      <c r="Q2">
        <v>1.9834567170892512E-6</v>
      </c>
      <c r="R2">
        <v>1.3088904338693029E-5</v>
      </c>
      <c r="S2" s="2">
        <v>1.1129669666779866E-6</v>
      </c>
    </row>
    <row r="3" spans="1:19" customFormat="1" hidden="1" x14ac:dyDescent="0.3">
      <c r="A3" t="s">
        <v>11</v>
      </c>
      <c r="B3">
        <v>93657.987143721097</v>
      </c>
      <c r="C3">
        <v>93657.987143721097</v>
      </c>
      <c r="D3">
        <v>93657.987143721097</v>
      </c>
      <c r="E3">
        <v>93657.987143721097</v>
      </c>
      <c r="F3">
        <v>93657.987143721097</v>
      </c>
      <c r="G3">
        <v>93657.987143721097</v>
      </c>
      <c r="H3">
        <v>93657.987143721097</v>
      </c>
      <c r="I3">
        <v>93657.987143721097</v>
      </c>
      <c r="J3">
        <v>93657.987143721097</v>
      </c>
      <c r="K3">
        <v>2.6093312570610658E-4</v>
      </c>
      <c r="L3">
        <v>4.0399562641859694E-4</v>
      </c>
      <c r="M3">
        <v>1.3209992396339006E-4</v>
      </c>
      <c r="N3">
        <v>8.6953835617137106E-6</v>
      </c>
      <c r="O3">
        <v>4.5450596352705313E-4</v>
      </c>
      <c r="P3">
        <v>8.2082628786321734E-5</v>
      </c>
      <c r="Q3">
        <v>9.8186042717365759E-6</v>
      </c>
      <c r="R3">
        <v>6.4793333247442826E-5</v>
      </c>
      <c r="S3" s="2">
        <v>5.5094634126238154E-6</v>
      </c>
    </row>
    <row r="4" spans="1:19" customFormat="1" hidden="1" x14ac:dyDescent="0.3">
      <c r="A4" t="s">
        <v>12</v>
      </c>
      <c r="B4">
        <v>18355055.030842301</v>
      </c>
      <c r="C4">
        <v>13329028.0543926</v>
      </c>
      <c r="D4">
        <v>58131915.673545703</v>
      </c>
      <c r="E4">
        <v>496487685.07267803</v>
      </c>
      <c r="F4">
        <v>7218880.9374281801</v>
      </c>
      <c r="G4">
        <v>100714531.625466</v>
      </c>
      <c r="H4">
        <v>306061795.44213998</v>
      </c>
      <c r="I4">
        <v>99458495.255831406</v>
      </c>
      <c r="J4">
        <v>2308841015.67309</v>
      </c>
      <c r="K4">
        <v>5.1137570086315545E-2</v>
      </c>
      <c r="L4">
        <v>5.7495032752755422E-2</v>
      </c>
      <c r="M4">
        <v>8.1992170390525115E-2</v>
      </c>
      <c r="N4">
        <v>4.6094849857807166E-2</v>
      </c>
      <c r="O4">
        <v>3.5031976835227491E-2</v>
      </c>
      <c r="P4">
        <v>8.8267042298437931E-2</v>
      </c>
      <c r="Q4">
        <v>3.2085887640657305E-2</v>
      </c>
      <c r="R4">
        <v>6.8806170449845314E-2</v>
      </c>
      <c r="S4" s="2">
        <v>0.1358183694669429</v>
      </c>
    </row>
    <row r="5" spans="1:19" customFormat="1" hidden="1" x14ac:dyDescent="0.3">
      <c r="A5" t="s">
        <v>13</v>
      </c>
      <c r="B5">
        <v>43405.837803376802</v>
      </c>
      <c r="C5">
        <v>43405.837803376802</v>
      </c>
      <c r="D5">
        <v>43405.837803376802</v>
      </c>
      <c r="E5">
        <v>337106.17325680802</v>
      </c>
      <c r="F5">
        <v>43405.837803376802</v>
      </c>
      <c r="G5">
        <v>43405.837803376802</v>
      </c>
      <c r="H5">
        <v>123632.87398063899</v>
      </c>
      <c r="I5">
        <v>86993.909554338607</v>
      </c>
      <c r="J5">
        <v>401898.92293136602</v>
      </c>
      <c r="K5">
        <v>1.2092957875068637E-4</v>
      </c>
      <c r="L5">
        <v>1.8723196139897863E-4</v>
      </c>
      <c r="M5">
        <v>6.1221771343371474E-5</v>
      </c>
      <c r="N5">
        <v>3.1297570734584988E-5</v>
      </c>
      <c r="O5">
        <v>2.1064100067887649E-4</v>
      </c>
      <c r="P5">
        <v>3.8041232576422351E-5</v>
      </c>
      <c r="Q5">
        <v>1.2961011672507984E-5</v>
      </c>
      <c r="R5">
        <v>6.0183071878350151E-5</v>
      </c>
      <c r="S5" s="2">
        <v>2.3641842826127025E-5</v>
      </c>
    </row>
    <row r="6" spans="1:19" customFormat="1" hidden="1" x14ac:dyDescent="0.3">
      <c r="A6" t="s">
        <v>14</v>
      </c>
      <c r="B6">
        <v>6660.4848065976903</v>
      </c>
      <c r="C6">
        <v>6660.4848065976903</v>
      </c>
      <c r="D6">
        <v>6660.4848065976903</v>
      </c>
      <c r="E6">
        <v>374008.98521014</v>
      </c>
      <c r="F6">
        <v>6660.4848065976903</v>
      </c>
      <c r="G6">
        <v>6660.4848065976903</v>
      </c>
      <c r="H6">
        <v>183988.26785752899</v>
      </c>
      <c r="I6">
        <v>8123.5614927942197</v>
      </c>
      <c r="J6">
        <v>70878.307150285997</v>
      </c>
      <c r="K6">
        <v>1.8556251018256917E-5</v>
      </c>
      <c r="L6">
        <v>2.8730136251634945E-5</v>
      </c>
      <c r="M6">
        <v>9.394281933058344E-6</v>
      </c>
      <c r="N6">
        <v>3.4723697157178381E-5</v>
      </c>
      <c r="O6">
        <v>3.2322177284619649E-5</v>
      </c>
      <c r="P6">
        <v>5.8373035614992494E-6</v>
      </c>
      <c r="Q6">
        <v>1.9288349534601941E-5</v>
      </c>
      <c r="R6">
        <v>5.6199438297879014E-6</v>
      </c>
      <c r="S6" s="2">
        <v>4.169440876344877E-6</v>
      </c>
    </row>
    <row r="7" spans="1:19" customFormat="1" hidden="1" x14ac:dyDescent="0.3">
      <c r="A7" t="s">
        <v>15</v>
      </c>
      <c r="B7">
        <v>20416.3048938744</v>
      </c>
      <c r="C7">
        <v>20416.3048938744</v>
      </c>
      <c r="D7">
        <v>20416.3048938744</v>
      </c>
      <c r="E7">
        <v>28116.438535064801</v>
      </c>
      <c r="F7">
        <v>20416.3048938744</v>
      </c>
      <c r="G7">
        <v>20416.3048938744</v>
      </c>
      <c r="H7">
        <v>25889.439458631001</v>
      </c>
      <c r="I7">
        <v>20416.3048938744</v>
      </c>
      <c r="J7">
        <v>20416.3048938744</v>
      </c>
      <c r="K7">
        <v>5.6880255638556856E-5</v>
      </c>
      <c r="L7">
        <v>8.8066145091255179E-5</v>
      </c>
      <c r="M7">
        <v>2.8796180724614314E-5</v>
      </c>
      <c r="N7">
        <v>2.6103829999738226E-6</v>
      </c>
      <c r="O7">
        <v>9.9076785765351221E-5</v>
      </c>
      <c r="P7">
        <v>1.7893017209740499E-5</v>
      </c>
      <c r="Q7">
        <v>2.714110868849923E-6</v>
      </c>
      <c r="R7">
        <v>1.412416054426049E-5</v>
      </c>
      <c r="S7" s="2">
        <v>1.2009961805090373E-6</v>
      </c>
    </row>
    <row r="8" spans="1:19" customFormat="1" hidden="1" x14ac:dyDescent="0.3">
      <c r="A8" t="s">
        <v>16</v>
      </c>
      <c r="B8">
        <v>889513.97440290498</v>
      </c>
      <c r="C8">
        <v>374344.45831422397</v>
      </c>
      <c r="D8">
        <v>1220504.00231423</v>
      </c>
      <c r="E8">
        <v>14518082.3861821</v>
      </c>
      <c r="F8">
        <v>374344.45831422397</v>
      </c>
      <c r="G8">
        <v>1696720.69077879</v>
      </c>
      <c r="H8">
        <v>23150874.0912752</v>
      </c>
      <c r="I8">
        <v>2119958.8292539599</v>
      </c>
      <c r="J8">
        <v>19436882.918629099</v>
      </c>
      <c r="K8">
        <v>2.4782046761697043E-3</v>
      </c>
      <c r="L8">
        <v>1.6147424106062913E-3</v>
      </c>
      <c r="M8">
        <v>1.721460078522859E-3</v>
      </c>
      <c r="N8">
        <v>1.3478860562601406E-3</v>
      </c>
      <c r="O8">
        <v>1.8166287137479397E-3</v>
      </c>
      <c r="P8">
        <v>1.4870199420531072E-3</v>
      </c>
      <c r="Q8">
        <v>2.4270142694633951E-3</v>
      </c>
      <c r="R8">
        <v>1.4666042169359096E-3</v>
      </c>
      <c r="S8" s="2">
        <v>1.1433813448426112E-3</v>
      </c>
    </row>
    <row r="9" spans="1:19" customFormat="1" hidden="1" x14ac:dyDescent="0.3">
      <c r="A9" t="s">
        <v>17</v>
      </c>
      <c r="B9">
        <v>44576.9413832844</v>
      </c>
      <c r="C9">
        <v>44576.9413832844</v>
      </c>
      <c r="D9">
        <v>44576.9413832844</v>
      </c>
      <c r="E9">
        <v>44576.9413832844</v>
      </c>
      <c r="F9">
        <v>44576.9413832844</v>
      </c>
      <c r="G9">
        <v>44576.9413832844</v>
      </c>
      <c r="H9">
        <v>213324.28125958701</v>
      </c>
      <c r="I9">
        <v>44576.9413832844</v>
      </c>
      <c r="J9">
        <v>70066.285956907901</v>
      </c>
      <c r="K9">
        <v>1.2419229800133584E-4</v>
      </c>
      <c r="L9">
        <v>1.9228354043451581E-4</v>
      </c>
      <c r="M9">
        <v>6.2873554587673439E-5</v>
      </c>
      <c r="N9">
        <v>4.1386070228146339E-6</v>
      </c>
      <c r="O9">
        <v>2.1632416318544513E-4</v>
      </c>
      <c r="P9">
        <v>3.9067597367632069E-5</v>
      </c>
      <c r="Q9">
        <v>2.2363780848998693E-5</v>
      </c>
      <c r="R9">
        <v>3.0838679180310617E-5</v>
      </c>
      <c r="S9" s="2">
        <v>4.1216734494373718E-6</v>
      </c>
    </row>
    <row r="10" spans="1:19" customFormat="1" hidden="1" x14ac:dyDescent="0.3">
      <c r="A10" t="s">
        <v>18</v>
      </c>
      <c r="B10">
        <v>624911.57865219796</v>
      </c>
      <c r="C10">
        <v>624911.57865219796</v>
      </c>
      <c r="D10">
        <v>624911.57865219796</v>
      </c>
      <c r="E10">
        <v>624911.57865219796</v>
      </c>
      <c r="F10">
        <v>624911.57865219796</v>
      </c>
      <c r="G10">
        <v>624911.57865219796</v>
      </c>
      <c r="H10">
        <v>624911.57865219796</v>
      </c>
      <c r="I10">
        <v>624911.57865219796</v>
      </c>
      <c r="J10">
        <v>624911.57865219796</v>
      </c>
      <c r="K10">
        <v>1.7410168260122291E-3</v>
      </c>
      <c r="L10">
        <v>2.6955687643213911E-3</v>
      </c>
      <c r="M10">
        <v>8.8140664284318509E-4</v>
      </c>
      <c r="N10">
        <v>5.8017965517436127E-5</v>
      </c>
      <c r="O10">
        <v>3.0325874795780342E-3</v>
      </c>
      <c r="P10">
        <v>5.4767763753100769E-4</v>
      </c>
      <c r="Q10">
        <v>6.5512399772126256E-5</v>
      </c>
      <c r="R10">
        <v>4.3231875252309354E-4</v>
      </c>
      <c r="S10" s="2">
        <v>3.6760639254674511E-5</v>
      </c>
    </row>
    <row r="11" spans="1:19" customFormat="1" hidden="1" x14ac:dyDescent="0.3">
      <c r="A11" t="s">
        <v>19</v>
      </c>
      <c r="B11">
        <v>15486.005006669</v>
      </c>
      <c r="C11">
        <v>15486.005006669</v>
      </c>
      <c r="D11">
        <v>20771.817012893702</v>
      </c>
      <c r="E11">
        <v>15486.005006669</v>
      </c>
      <c r="F11">
        <v>15486.005006669</v>
      </c>
      <c r="G11">
        <v>15486.005006669</v>
      </c>
      <c r="H11">
        <v>15486.005006669</v>
      </c>
      <c r="I11">
        <v>15486.005006669</v>
      </c>
      <c r="J11">
        <v>15486.005006669</v>
      </c>
      <c r="K11">
        <v>4.3144336263492473E-5</v>
      </c>
      <c r="L11">
        <v>6.6799196568150844E-5</v>
      </c>
      <c r="M11">
        <v>2.9297612853605589E-5</v>
      </c>
      <c r="N11">
        <v>1.4377498116094558E-6</v>
      </c>
      <c r="O11">
        <v>7.5150895736634751E-5</v>
      </c>
      <c r="P11">
        <v>1.3572061914964493E-5</v>
      </c>
      <c r="Q11">
        <v>1.623470240474924E-6</v>
      </c>
      <c r="R11">
        <v>1.0713340246453722E-5</v>
      </c>
      <c r="S11" s="2">
        <v>9.1096958832807857E-7</v>
      </c>
    </row>
    <row r="12" spans="1:19" customFormat="1" hidden="1" x14ac:dyDescent="0.3">
      <c r="A12" t="s">
        <v>20</v>
      </c>
      <c r="B12">
        <v>34015.334206968997</v>
      </c>
      <c r="C12">
        <v>34015.334206968997</v>
      </c>
      <c r="D12">
        <v>34015.334206968997</v>
      </c>
      <c r="E12">
        <v>34015.334206968997</v>
      </c>
      <c r="F12">
        <v>34015.334206968997</v>
      </c>
      <c r="G12">
        <v>34015.334206968997</v>
      </c>
      <c r="H12">
        <v>34015.334206968997</v>
      </c>
      <c r="I12">
        <v>34015.334206968997</v>
      </c>
      <c r="J12">
        <v>39199.855126195704</v>
      </c>
      <c r="K12">
        <v>9.4767437858152848E-5</v>
      </c>
      <c r="L12">
        <v>1.4672583374757744E-4</v>
      </c>
      <c r="M12">
        <v>4.7976933941945688E-5</v>
      </c>
      <c r="N12">
        <v>3.1580475614492787E-6</v>
      </c>
      <c r="O12">
        <v>1.6507051581953237E-4</v>
      </c>
      <c r="P12">
        <v>2.981131813636772E-5</v>
      </c>
      <c r="Q12">
        <v>3.5659863716330521E-6</v>
      </c>
      <c r="R12">
        <v>2.3532076142243241E-5</v>
      </c>
      <c r="S12" s="2">
        <v>2.3059450046317612E-6</v>
      </c>
    </row>
    <row r="13" spans="1:19" customFormat="1" hidden="1" x14ac:dyDescent="0.3">
      <c r="A13" t="s">
        <v>21</v>
      </c>
      <c r="B13">
        <v>13778.120095681599</v>
      </c>
      <c r="C13">
        <v>13778.120095681599</v>
      </c>
      <c r="D13">
        <v>13778.120095681599</v>
      </c>
      <c r="E13">
        <v>13778.120095681599</v>
      </c>
      <c r="F13">
        <v>13778.120095681599</v>
      </c>
      <c r="G13">
        <v>13778.120095681599</v>
      </c>
      <c r="H13">
        <v>13778.120095681599</v>
      </c>
      <c r="I13">
        <v>13778.120095681599</v>
      </c>
      <c r="J13">
        <v>13778.120095681599</v>
      </c>
      <c r="K13">
        <v>3.8386132913612829E-5</v>
      </c>
      <c r="L13">
        <v>5.9432200377997502E-5</v>
      </c>
      <c r="M13">
        <v>1.943335184221943E-5</v>
      </c>
      <c r="N13">
        <v>1.2791865664106256E-6</v>
      </c>
      <c r="O13">
        <v>6.6862826552845087E-5</v>
      </c>
      <c r="P13">
        <v>1.2075257558671672E-5</v>
      </c>
      <c r="Q13">
        <v>1.4444246876709468E-6</v>
      </c>
      <c r="R13">
        <v>9.5318120120696607E-6</v>
      </c>
      <c r="S13" s="2">
        <v>8.1050266909332985E-7</v>
      </c>
    </row>
    <row r="14" spans="1:19" customFormat="1" hidden="1" x14ac:dyDescent="0.3">
      <c r="A14" t="s">
        <v>22</v>
      </c>
      <c r="B14">
        <v>556302.99287480605</v>
      </c>
      <c r="C14">
        <v>556302.99287480605</v>
      </c>
      <c r="D14">
        <v>556302.99287480605</v>
      </c>
      <c r="E14">
        <v>556302.99287480605</v>
      </c>
      <c r="F14">
        <v>556302.99287480605</v>
      </c>
      <c r="G14">
        <v>556302.99287480605</v>
      </c>
      <c r="H14">
        <v>556302.99287480605</v>
      </c>
      <c r="I14">
        <v>556302.99287480605</v>
      </c>
      <c r="J14">
        <v>1267387.5181150101</v>
      </c>
      <c r="K14">
        <v>1.5498718603436969E-3</v>
      </c>
      <c r="L14">
        <v>2.3996242385619596E-3</v>
      </c>
      <c r="M14">
        <v>7.8463765131530348E-4</v>
      </c>
      <c r="N14">
        <v>5.1648215460287332E-5</v>
      </c>
      <c r="O14">
        <v>2.6996419152330448E-3</v>
      </c>
      <c r="P14">
        <v>4.875485097367241E-4</v>
      </c>
      <c r="Q14">
        <v>5.8319841252178746E-5</v>
      </c>
      <c r="R14">
        <v>3.848547924543303E-4</v>
      </c>
      <c r="S14" s="2">
        <v>7.45545080950298E-5</v>
      </c>
    </row>
    <row r="15" spans="1:19" customFormat="1" hidden="1" x14ac:dyDescent="0.3">
      <c r="A15" t="s">
        <v>23</v>
      </c>
      <c r="B15">
        <v>222536.61553734299</v>
      </c>
      <c r="C15">
        <v>222536.61553734299</v>
      </c>
      <c r="D15">
        <v>222536.61553734299</v>
      </c>
      <c r="E15">
        <v>3131547.7427578401</v>
      </c>
      <c r="F15">
        <v>222536.61553734299</v>
      </c>
      <c r="G15">
        <v>415067.204604381</v>
      </c>
      <c r="H15">
        <v>3972859.9450524701</v>
      </c>
      <c r="I15">
        <v>560081.27667073999</v>
      </c>
      <c r="J15">
        <v>5063256.16511048</v>
      </c>
      <c r="K15">
        <v>6.199917000897226E-4</v>
      </c>
      <c r="L15">
        <v>9.5991620295152343E-4</v>
      </c>
      <c r="M15">
        <v>3.1387680739329213E-4</v>
      </c>
      <c r="N15">
        <v>2.9073877835227122E-4</v>
      </c>
      <c r="O15">
        <v>1.0799315888525398E-3</v>
      </c>
      <c r="P15">
        <v>3.637683054690944E-4</v>
      </c>
      <c r="Q15">
        <v>4.1649346539600964E-4</v>
      </c>
      <c r="R15">
        <v>3.8746863894579604E-4</v>
      </c>
      <c r="S15" s="2">
        <v>2.9784779110842037E-4</v>
      </c>
    </row>
    <row r="16" spans="1:19" customFormat="1" hidden="1" x14ac:dyDescent="0.3">
      <c r="A16" t="s">
        <v>24</v>
      </c>
      <c r="B16">
        <v>52816.923574108303</v>
      </c>
      <c r="C16">
        <v>52816.923574108303</v>
      </c>
      <c r="D16">
        <v>68505.494878434503</v>
      </c>
      <c r="E16">
        <v>619929.94490463496</v>
      </c>
      <c r="F16">
        <v>52816.923574108303</v>
      </c>
      <c r="G16">
        <v>345709.01491978503</v>
      </c>
      <c r="H16">
        <v>324224.22297382797</v>
      </c>
      <c r="I16">
        <v>180896.32287770099</v>
      </c>
      <c r="J16">
        <v>482439.001615068</v>
      </c>
      <c r="K16">
        <v>1.4714906201458505E-4</v>
      </c>
      <c r="L16">
        <v>2.2782687067661954E-4</v>
      </c>
      <c r="M16">
        <v>9.6623586951839548E-5</v>
      </c>
      <c r="N16">
        <v>5.7555461277060277E-5</v>
      </c>
      <c r="O16">
        <v>2.5631136725955329E-4</v>
      </c>
      <c r="P16">
        <v>3.0298221865691753E-4</v>
      </c>
      <c r="Q16">
        <v>3.3989939756085378E-5</v>
      </c>
      <c r="R16">
        <v>1.2514550108220718E-4</v>
      </c>
      <c r="S16" s="2">
        <v>2.8379640746946932E-5</v>
      </c>
    </row>
    <row r="17" spans="1:19" customFormat="1" hidden="1" x14ac:dyDescent="0.3">
      <c r="A17" t="s">
        <v>25</v>
      </c>
      <c r="B17">
        <v>186666.80765184399</v>
      </c>
      <c r="C17">
        <v>186666.80765184399</v>
      </c>
      <c r="D17">
        <v>186666.80765184399</v>
      </c>
      <c r="E17">
        <v>186666.80765184399</v>
      </c>
      <c r="F17">
        <v>186666.80765184399</v>
      </c>
      <c r="G17">
        <v>186666.80765184399</v>
      </c>
      <c r="H17">
        <v>356176.737500155</v>
      </c>
      <c r="I17">
        <v>186666.80765184399</v>
      </c>
      <c r="J17">
        <v>244694.64180712699</v>
      </c>
      <c r="K17">
        <v>5.2005765948645642E-4</v>
      </c>
      <c r="L17">
        <v>8.0519105939297537E-4</v>
      </c>
      <c r="M17">
        <v>2.6328423073472475E-4</v>
      </c>
      <c r="N17">
        <v>1.7330497272834416E-5</v>
      </c>
      <c r="O17">
        <v>9.0586163399101268E-4</v>
      </c>
      <c r="P17">
        <v>1.6359632260409129E-4</v>
      </c>
      <c r="Q17">
        <v>3.733967110509988E-5</v>
      </c>
      <c r="R17">
        <v>1.2913756790291088E-4</v>
      </c>
      <c r="S17" s="2">
        <v>1.4394246741953776E-5</v>
      </c>
    </row>
    <row r="18" spans="1:19" customFormat="1" hidden="1" x14ac:dyDescent="0.3">
      <c r="A18" t="s">
        <v>26</v>
      </c>
      <c r="B18">
        <v>380550.72046404303</v>
      </c>
      <c r="C18">
        <v>380550.72046404303</v>
      </c>
      <c r="D18">
        <v>380550.72046404303</v>
      </c>
      <c r="E18">
        <v>1237914.54932977</v>
      </c>
      <c r="F18">
        <v>380550.72046404303</v>
      </c>
      <c r="G18">
        <v>380550.72046404303</v>
      </c>
      <c r="H18">
        <v>1406818.50990425</v>
      </c>
      <c r="I18">
        <v>658759.76269956795</v>
      </c>
      <c r="J18">
        <v>380550.72046404303</v>
      </c>
      <c r="K18">
        <v>1.0602223260256197E-3</v>
      </c>
      <c r="L18">
        <v>1.6415132482187488E-3</v>
      </c>
      <c r="M18">
        <v>5.3674782867553419E-4</v>
      </c>
      <c r="N18">
        <v>1.1493031348763034E-4</v>
      </c>
      <c r="O18">
        <v>1.8467466272791841E-3</v>
      </c>
      <c r="P18">
        <v>3.3351777541710127E-4</v>
      </c>
      <c r="Q18">
        <v>1.4748335568761994E-4</v>
      </c>
      <c r="R18">
        <v>4.5573519286828891E-4</v>
      </c>
      <c r="S18" s="2">
        <v>2.2386027449286668E-5</v>
      </c>
    </row>
    <row r="19" spans="1:19" customFormat="1" hidden="1" x14ac:dyDescent="0.3">
      <c r="A19" t="s">
        <v>27</v>
      </c>
      <c r="B19">
        <v>426635.95257246302</v>
      </c>
      <c r="C19">
        <v>520319.621134485</v>
      </c>
      <c r="D19">
        <v>817965.50034300203</v>
      </c>
      <c r="E19">
        <v>866831.71743581002</v>
      </c>
      <c r="F19">
        <v>675132.65624208795</v>
      </c>
      <c r="G19">
        <v>2665644.0537135699</v>
      </c>
      <c r="H19">
        <v>1903942.9768644599</v>
      </c>
      <c r="I19">
        <v>3354423.9032369098</v>
      </c>
      <c r="J19">
        <v>2103254.9753402402</v>
      </c>
      <c r="K19">
        <v>1.1886167537692831E-3</v>
      </c>
      <c r="L19">
        <v>2.2444092350131797E-3</v>
      </c>
      <c r="M19">
        <v>1.1536995796650627E-3</v>
      </c>
      <c r="N19">
        <v>8.0478285904190728E-5</v>
      </c>
      <c r="O19">
        <v>3.2763016566116805E-3</v>
      </c>
      <c r="P19">
        <v>2.3361923313777468E-3</v>
      </c>
      <c r="Q19">
        <v>1.9959923564337996E-4</v>
      </c>
      <c r="R19">
        <v>2.3206168789651157E-3</v>
      </c>
      <c r="S19" s="2">
        <v>1.2372469970205755E-4</v>
      </c>
    </row>
    <row r="20" spans="1:19" x14ac:dyDescent="0.3">
      <c r="A20" s="3" t="s">
        <v>28</v>
      </c>
      <c r="B20" s="3">
        <v>9264.7814254101395</v>
      </c>
      <c r="C20" s="3">
        <v>8895.8718186636797</v>
      </c>
      <c r="D20" s="3">
        <v>8895.8718186636797</v>
      </c>
      <c r="E20" s="3">
        <v>130979.614625025</v>
      </c>
      <c r="F20" s="3">
        <v>8895.8718186636797</v>
      </c>
      <c r="G20" s="3">
        <v>8895.8718186636797</v>
      </c>
      <c r="H20" s="3">
        <v>59336.885148105503</v>
      </c>
      <c r="I20" s="3">
        <v>8895.8718186636797</v>
      </c>
      <c r="J20" s="3">
        <v>132670.215534783</v>
      </c>
      <c r="K20" s="3">
        <v>2.5811876274966638E-5</v>
      </c>
      <c r="L20" s="3">
        <v>3.8372523449661963E-5</v>
      </c>
      <c r="M20" s="3">
        <v>1.254718392602482E-5</v>
      </c>
      <c r="N20" s="3">
        <v>1.2160393605110624E-5</v>
      </c>
      <c r="O20" s="5">
        <v>4.3170122652224384E-5</v>
      </c>
      <c r="P20" s="3">
        <v>7.7964150895274131E-6</v>
      </c>
      <c r="Q20" s="3">
        <v>6.220562834568558E-6</v>
      </c>
      <c r="R20" s="3">
        <v>6.1542341966918178E-6</v>
      </c>
      <c r="S20" s="5">
        <v>7.8043712098163071E-6</v>
      </c>
    </row>
    <row r="21" spans="1:19" customFormat="1" hidden="1" x14ac:dyDescent="0.3">
      <c r="A21" t="s">
        <v>29</v>
      </c>
      <c r="B21">
        <v>7380.7046406489198</v>
      </c>
      <c r="C21">
        <v>7380.7046406489198</v>
      </c>
      <c r="D21">
        <v>7380.7046406489198</v>
      </c>
      <c r="E21">
        <v>7380.7046406489198</v>
      </c>
      <c r="F21">
        <v>7380.7046406489198</v>
      </c>
      <c r="G21">
        <v>7380.7046406489198</v>
      </c>
      <c r="H21">
        <v>7380.7046406489198</v>
      </c>
      <c r="I21">
        <v>9545.6465920019491</v>
      </c>
      <c r="J21">
        <v>125885.18926513501</v>
      </c>
      <c r="K21">
        <v>2.0562798652108342E-5</v>
      </c>
      <c r="L21">
        <v>3.1836819107952674E-5</v>
      </c>
      <c r="M21">
        <v>1.0410116121007482E-5</v>
      </c>
      <c r="N21">
        <v>6.8523849127442268E-7</v>
      </c>
      <c r="O21">
        <v>3.5817279193274043E-5</v>
      </c>
      <c r="P21">
        <v>6.4685101364628522E-6</v>
      </c>
      <c r="Q21">
        <v>7.737537429872021E-7</v>
      </c>
      <c r="R21">
        <v>6.6037535031454438E-6</v>
      </c>
      <c r="S21" s="2">
        <v>7.4052396981711393E-6</v>
      </c>
    </row>
    <row r="22" spans="1:19" customFormat="1" hidden="1" x14ac:dyDescent="0.3">
      <c r="A22" t="s">
        <v>30</v>
      </c>
      <c r="B22">
        <v>550666.19862670102</v>
      </c>
      <c r="C22">
        <v>550666.19862670102</v>
      </c>
      <c r="D22">
        <v>550666.19862670102</v>
      </c>
      <c r="E22">
        <v>550666.19862670102</v>
      </c>
      <c r="F22">
        <v>550666.19862670102</v>
      </c>
      <c r="G22">
        <v>550666.19862670102</v>
      </c>
      <c r="H22">
        <v>550666.19862670102</v>
      </c>
      <c r="I22">
        <v>550666.19862670102</v>
      </c>
      <c r="J22">
        <v>1534857.6702648001</v>
      </c>
      <c r="K22">
        <v>1.5341676327921992E-3</v>
      </c>
      <c r="L22">
        <v>2.3753098122892549E-3</v>
      </c>
      <c r="M22">
        <v>7.7668723390531458E-4</v>
      </c>
      <c r="N22">
        <v>5.1124884887631296E-5</v>
      </c>
      <c r="O22">
        <v>2.6722875306357404E-3</v>
      </c>
      <c r="P22">
        <v>4.8260837698432921E-4</v>
      </c>
      <c r="Q22">
        <v>5.7728909781503267E-5</v>
      </c>
      <c r="R22">
        <v>3.809552137926163E-4</v>
      </c>
      <c r="S22" s="2">
        <v>9.0288532092117017E-5</v>
      </c>
    </row>
    <row r="23" spans="1:19" customFormat="1" hidden="1" x14ac:dyDescent="0.3">
      <c r="A23" t="s">
        <v>31</v>
      </c>
      <c r="B23">
        <v>9214.9177667666008</v>
      </c>
      <c r="C23">
        <v>20665.998269378098</v>
      </c>
      <c r="D23">
        <v>9214.9177667666008</v>
      </c>
      <c r="E23">
        <v>9214.9177667666008</v>
      </c>
      <c r="F23">
        <v>9214.9177667666008</v>
      </c>
      <c r="G23">
        <v>9214.9177667666008</v>
      </c>
      <c r="H23">
        <v>9214.9177667666008</v>
      </c>
      <c r="I23">
        <v>9214.9177667666008</v>
      </c>
      <c r="J23">
        <v>9214.9177667666008</v>
      </c>
      <c r="K23">
        <v>2.5672955071278639E-5</v>
      </c>
      <c r="L23">
        <v>8.914320252891284E-5</v>
      </c>
      <c r="M23">
        <v>1.2997182338018763E-5</v>
      </c>
      <c r="N23">
        <v>8.5553028540671246E-7</v>
      </c>
      <c r="O23">
        <v>4.4718397289275901E-5</v>
      </c>
      <c r="P23">
        <v>8.0760295775446035E-6</v>
      </c>
      <c r="Q23">
        <v>9.6604287266642903E-7</v>
      </c>
      <c r="R23">
        <v>6.3749526967056719E-6</v>
      </c>
      <c r="S23" s="2">
        <v>5.4207071745446276E-7</v>
      </c>
    </row>
    <row r="24" spans="1:19" customFormat="1" hidden="1" x14ac:dyDescent="0.3">
      <c r="A24" t="s">
        <v>32</v>
      </c>
      <c r="B24">
        <v>122041.630926376</v>
      </c>
      <c r="C24">
        <v>122041.630926376</v>
      </c>
      <c r="D24">
        <v>122041.630926376</v>
      </c>
      <c r="E24">
        <v>162626.985944702</v>
      </c>
      <c r="F24">
        <v>122041.630926376</v>
      </c>
      <c r="G24">
        <v>122041.630926376</v>
      </c>
      <c r="H24">
        <v>122041.630926376</v>
      </c>
      <c r="I24">
        <v>122041.630926376</v>
      </c>
      <c r="J24">
        <v>357291.73699130898</v>
      </c>
      <c r="K24">
        <v>3.4001055537338895E-4</v>
      </c>
      <c r="L24">
        <v>5.2642904934086963E-4</v>
      </c>
      <c r="M24">
        <v>1.721336391844846E-4</v>
      </c>
      <c r="N24">
        <v>1.5098595041388426E-5</v>
      </c>
      <c r="O24">
        <v>5.9224686272071132E-4</v>
      </c>
      <c r="P24">
        <v>1.0695828720336302E-4</v>
      </c>
      <c r="Q24">
        <v>1.2794194230382278E-5</v>
      </c>
      <c r="R24">
        <v>8.4429361593473331E-5</v>
      </c>
      <c r="S24" s="2">
        <v>2.1017809720443015E-5</v>
      </c>
    </row>
    <row r="25" spans="1:19" customFormat="1" hidden="1" x14ac:dyDescent="0.3">
      <c r="A25" t="s">
        <v>33</v>
      </c>
      <c r="B25">
        <v>7508.0227886234698</v>
      </c>
      <c r="C25">
        <v>7508.0227886234698</v>
      </c>
      <c r="D25">
        <v>7508.0227886234698</v>
      </c>
      <c r="E25">
        <v>458069.21942650498</v>
      </c>
      <c r="F25">
        <v>7508.0227886234698</v>
      </c>
      <c r="G25">
        <v>7508.0227886234698</v>
      </c>
      <c r="H25">
        <v>398166.881865717</v>
      </c>
      <c r="I25">
        <v>7508.0227886234698</v>
      </c>
      <c r="J25">
        <v>539836.75970723596</v>
      </c>
      <c r="K25">
        <v>2.0917509695162605E-5</v>
      </c>
      <c r="L25">
        <v>3.2386008520559886E-5</v>
      </c>
      <c r="M25">
        <v>1.0589692024563779E-5</v>
      </c>
      <c r="N25">
        <v>4.2528007297616704E-5</v>
      </c>
      <c r="O25">
        <v>3.6435132077842816E-5</v>
      </c>
      <c r="P25">
        <v>6.5800928065230169E-6</v>
      </c>
      <c r="Q25">
        <v>4.1741694076252133E-5</v>
      </c>
      <c r="R25">
        <v>5.194109305660951E-6</v>
      </c>
      <c r="S25" s="2">
        <v>3.1756083673167054E-5</v>
      </c>
    </row>
    <row r="26" spans="1:19" customFormat="1" hidden="1" x14ac:dyDescent="0.3">
      <c r="A26" t="s">
        <v>34</v>
      </c>
      <c r="B26">
        <v>16473.771886881001</v>
      </c>
      <c r="C26">
        <v>16473.771886881001</v>
      </c>
      <c r="D26">
        <v>16473.771886881001</v>
      </c>
      <c r="E26">
        <v>20431.986966422301</v>
      </c>
      <c r="F26">
        <v>16473.771886881001</v>
      </c>
      <c r="G26">
        <v>16473.771886881001</v>
      </c>
      <c r="H26">
        <v>16473.771886881001</v>
      </c>
      <c r="I26">
        <v>16473.771886881001</v>
      </c>
      <c r="J26">
        <v>56525.4445567738</v>
      </c>
      <c r="K26">
        <v>4.5896275605592306E-5</v>
      </c>
      <c r="L26">
        <v>7.1059949032480774E-5</v>
      </c>
      <c r="M26">
        <v>2.3235434371526595E-5</v>
      </c>
      <c r="N26">
        <v>1.8969440729955724E-6</v>
      </c>
      <c r="O26">
        <v>7.9944357045406484E-5</v>
      </c>
      <c r="P26">
        <v>1.4437748917520371E-5</v>
      </c>
      <c r="Q26">
        <v>1.7270224564183098E-6</v>
      </c>
      <c r="R26">
        <v>1.1396685154797226E-5</v>
      </c>
      <c r="S26" s="2">
        <v>3.3251287814882262E-6</v>
      </c>
    </row>
    <row r="27" spans="1:19" customFormat="1" hidden="1" x14ac:dyDescent="0.3">
      <c r="A27" t="s">
        <v>35</v>
      </c>
      <c r="B27">
        <v>366369.15983236802</v>
      </c>
      <c r="C27">
        <v>366369.15983236802</v>
      </c>
      <c r="D27">
        <v>366369.15983236802</v>
      </c>
      <c r="E27">
        <v>366369.15983236802</v>
      </c>
      <c r="F27">
        <v>366369.15983236802</v>
      </c>
      <c r="G27">
        <v>366369.15983236802</v>
      </c>
      <c r="H27">
        <v>366369.15983236802</v>
      </c>
      <c r="I27">
        <v>366369.15983236802</v>
      </c>
      <c r="J27">
        <v>366369.15983236802</v>
      </c>
      <c r="K27">
        <v>1.0207121992775914E-3</v>
      </c>
      <c r="L27">
        <v>1.5803407989091658E-3</v>
      </c>
      <c r="M27">
        <v>5.1674544406041625E-4</v>
      </c>
      <c r="N27">
        <v>3.4014401409637907E-5</v>
      </c>
      <c r="O27">
        <v>1.777925973795293E-3</v>
      </c>
      <c r="P27">
        <v>3.2108893926077639E-4</v>
      </c>
      <c r="Q27">
        <v>3.8408190347317215E-5</v>
      </c>
      <c r="R27">
        <v>2.5345707065193635E-4</v>
      </c>
      <c r="S27" s="2">
        <v>2.1551792251446867E-5</v>
      </c>
    </row>
    <row r="28" spans="1:19" customFormat="1" hidden="1" x14ac:dyDescent="0.3">
      <c r="A28" t="s">
        <v>36</v>
      </c>
      <c r="B28">
        <v>61939.389072657403</v>
      </c>
      <c r="C28">
        <v>208192.51098656599</v>
      </c>
      <c r="D28">
        <v>94664.083901953098</v>
      </c>
      <c r="E28">
        <v>297992.24984441098</v>
      </c>
      <c r="F28">
        <v>204311.22308625499</v>
      </c>
      <c r="G28">
        <v>466670.22430780402</v>
      </c>
      <c r="H28">
        <v>440151.00186977402</v>
      </c>
      <c r="I28">
        <v>108423.532011092</v>
      </c>
      <c r="J28">
        <v>1788049.1471766101</v>
      </c>
      <c r="K28">
        <v>1.7256444311849247E-4</v>
      </c>
      <c r="L28">
        <v>8.9804261715138809E-4</v>
      </c>
      <c r="M28">
        <v>1.3351897330787698E-4</v>
      </c>
      <c r="N28">
        <v>2.7666160568227516E-5</v>
      </c>
      <c r="O28">
        <v>9.9148692108566713E-4</v>
      </c>
      <c r="P28">
        <v>4.0899361555470927E-4</v>
      </c>
      <c r="Q28">
        <v>4.6143085485447831E-5</v>
      </c>
      <c r="R28">
        <v>7.5008253494485207E-5</v>
      </c>
      <c r="S28" s="2">
        <v>1.0518260809113685E-4</v>
      </c>
    </row>
    <row r="29" spans="1:19" customFormat="1" hidden="1" x14ac:dyDescent="0.3">
      <c r="A29" t="s">
        <v>37</v>
      </c>
      <c r="B29">
        <v>34430.499456597703</v>
      </c>
      <c r="C29">
        <v>34430.499456597703</v>
      </c>
      <c r="D29">
        <v>34430.499456597703</v>
      </c>
      <c r="E29">
        <v>34430.499456597703</v>
      </c>
      <c r="F29">
        <v>34430.499456597703</v>
      </c>
      <c r="G29">
        <v>34430.499456597703</v>
      </c>
      <c r="H29">
        <v>34430.499456597703</v>
      </c>
      <c r="I29">
        <v>34430.499456597703</v>
      </c>
      <c r="J29">
        <v>34430.499456597703</v>
      </c>
      <c r="K29">
        <v>9.5924096991814752E-5</v>
      </c>
      <c r="L29">
        <v>1.4851665746914218E-4</v>
      </c>
      <c r="M29">
        <v>4.8562503839193592E-5</v>
      </c>
      <c r="N29">
        <v>3.1965922835505181E-6</v>
      </c>
      <c r="O29">
        <v>1.6708524075181055E-4</v>
      </c>
      <c r="P29">
        <v>3.0175172369301E-5</v>
      </c>
      <c r="Q29">
        <v>3.6095100840018191E-6</v>
      </c>
      <c r="R29">
        <v>2.3819290732181754E-5</v>
      </c>
      <c r="S29" s="2">
        <v>2.0253860115891507E-6</v>
      </c>
    </row>
    <row r="30" spans="1:19" customFormat="1" hidden="1" x14ac:dyDescent="0.3">
      <c r="A30" t="s">
        <v>38</v>
      </c>
      <c r="B30">
        <v>35330298.491638303</v>
      </c>
      <c r="C30">
        <v>5053941.2782164104</v>
      </c>
      <c r="D30">
        <v>80246450.636146799</v>
      </c>
      <c r="E30">
        <v>2742084616.8092799</v>
      </c>
      <c r="F30">
        <v>6641163.2296419702</v>
      </c>
      <c r="G30">
        <v>214631513.99808499</v>
      </c>
      <c r="H30">
        <v>2111669463.86377</v>
      </c>
      <c r="I30">
        <v>272307059.00745302</v>
      </c>
      <c r="J30">
        <v>3581295458.3519001</v>
      </c>
      <c r="K30">
        <v>9.8430956063643771E-2</v>
      </c>
      <c r="L30">
        <v>2.1800278170004694E-2</v>
      </c>
      <c r="M30">
        <v>0.11318362000562807</v>
      </c>
      <c r="N30">
        <v>0.25458028972203828</v>
      </c>
      <c r="O30">
        <v>3.2228413023621325E-2</v>
      </c>
      <c r="P30">
        <v>0.18810482081273427</v>
      </c>
      <c r="Q30">
        <v>0.2213761735725974</v>
      </c>
      <c r="R30">
        <v>0.18838416837665112</v>
      </c>
      <c r="S30" s="2">
        <v>0.21067094114789989</v>
      </c>
    </row>
    <row r="31" spans="1:19" customFormat="1" hidden="1" x14ac:dyDescent="0.3">
      <c r="A31" t="s">
        <v>39</v>
      </c>
      <c r="B31">
        <v>948465.26831324305</v>
      </c>
      <c r="C31">
        <v>948465.26831324305</v>
      </c>
      <c r="D31">
        <v>1249023.6154779701</v>
      </c>
      <c r="E31">
        <v>12259095.9815394</v>
      </c>
      <c r="F31">
        <v>948465.26831324305</v>
      </c>
      <c r="G31">
        <v>1777024.2673883899</v>
      </c>
      <c r="H31">
        <v>13467489.445258999</v>
      </c>
      <c r="I31">
        <v>948465.26831324305</v>
      </c>
      <c r="J31">
        <v>32686613.060051698</v>
      </c>
      <c r="K31">
        <v>2.642444223202027E-3</v>
      </c>
      <c r="L31">
        <v>4.0912241645818847E-3</v>
      </c>
      <c r="M31">
        <v>1.7616855717807283E-3</v>
      </c>
      <c r="N31">
        <v>1.1381575125650636E-3</v>
      </c>
      <c r="O31">
        <v>4.6027374043939792E-3</v>
      </c>
      <c r="P31">
        <v>1.557398655818809E-3</v>
      </c>
      <c r="Q31">
        <v>1.4118598256214199E-3</v>
      </c>
      <c r="R31">
        <v>6.5615574365421498E-4</v>
      </c>
      <c r="S31" s="2">
        <v>1.9228012925432564E-3</v>
      </c>
    </row>
    <row r="32" spans="1:19" customFormat="1" hidden="1" x14ac:dyDescent="0.3">
      <c r="A32" t="s">
        <v>40</v>
      </c>
      <c r="B32">
        <v>1888729.4269872799</v>
      </c>
      <c r="C32">
        <v>595085.39692276297</v>
      </c>
      <c r="D32">
        <v>7756341.7901206603</v>
      </c>
      <c r="E32">
        <v>278820190.75445998</v>
      </c>
      <c r="F32">
        <v>463267.834278939</v>
      </c>
      <c r="G32">
        <v>6447912.9957886897</v>
      </c>
      <c r="H32">
        <v>321969182.93501902</v>
      </c>
      <c r="I32">
        <v>7671522.6259231605</v>
      </c>
      <c r="J32">
        <v>240861151.32899001</v>
      </c>
      <c r="K32">
        <v>5.2620399821387189E-3</v>
      </c>
      <c r="L32">
        <v>2.5669129247188655E-3</v>
      </c>
      <c r="M32">
        <v>1.0939933602637699E-2</v>
      </c>
      <c r="N32">
        <v>2.5886190567386641E-2</v>
      </c>
      <c r="O32">
        <v>2.2481584305984767E-3</v>
      </c>
      <c r="P32">
        <v>5.6510038814698658E-3</v>
      </c>
      <c r="Q32">
        <v>3.3753533375452727E-2</v>
      </c>
      <c r="R32">
        <v>5.3072197809886463E-3</v>
      </c>
      <c r="S32" s="2">
        <v>1.4168740341741188E-2</v>
      </c>
    </row>
    <row r="33" spans="1:19" customFormat="1" hidden="1" x14ac:dyDescent="0.3">
      <c r="A33" t="s">
        <v>41</v>
      </c>
      <c r="B33">
        <v>7598264.4876427501</v>
      </c>
      <c r="C33">
        <v>1261709.5666418499</v>
      </c>
      <c r="D33">
        <v>18752286.8436593</v>
      </c>
      <c r="E33">
        <v>1724059817.82107</v>
      </c>
      <c r="F33">
        <v>1153333.7046819299</v>
      </c>
      <c r="G33">
        <v>25131112.368526999</v>
      </c>
      <c r="H33">
        <v>1123355952.5304201</v>
      </c>
      <c r="I33">
        <v>50141597.02702</v>
      </c>
      <c r="J33">
        <v>782055909.32384503</v>
      </c>
      <c r="K33">
        <v>2.1168924970167358E-2</v>
      </c>
      <c r="L33">
        <v>5.4424097963115684E-3</v>
      </c>
      <c r="M33">
        <v>2.6449166181478686E-2</v>
      </c>
      <c r="N33">
        <v>0.1600649539508868</v>
      </c>
      <c r="O33">
        <v>5.5969283848721794E-3</v>
      </c>
      <c r="P33">
        <v>2.2025113185143164E-2</v>
      </c>
      <c r="Q33">
        <v>0.11776665173542904</v>
      </c>
      <c r="R33">
        <v>3.4688351787288012E-2</v>
      </c>
      <c r="S33" s="2">
        <v>4.6004708732786725E-2</v>
      </c>
    </row>
    <row r="34" spans="1:19" customFormat="1" hidden="1" x14ac:dyDescent="0.3">
      <c r="A34" t="s">
        <v>42</v>
      </c>
      <c r="B34">
        <v>7338.8591014839903</v>
      </c>
      <c r="C34">
        <v>7338.8591014839903</v>
      </c>
      <c r="D34">
        <v>7338.8591014839903</v>
      </c>
      <c r="E34">
        <v>7338.8591014839903</v>
      </c>
      <c r="F34">
        <v>7338.8591014839903</v>
      </c>
      <c r="G34">
        <v>7338.8591014839903</v>
      </c>
      <c r="H34">
        <v>7338.8591014839903</v>
      </c>
      <c r="I34">
        <v>7338.8591014839903</v>
      </c>
      <c r="J34">
        <v>12367.194265661199</v>
      </c>
      <c r="K34">
        <v>2.0446216098242359E-5</v>
      </c>
      <c r="L34">
        <v>3.1656317526365E-5</v>
      </c>
      <c r="M34">
        <v>1.0351095073145204E-5</v>
      </c>
      <c r="N34">
        <v>6.8135347276737939E-7</v>
      </c>
      <c r="O34">
        <v>3.5614210051202053E-5</v>
      </c>
      <c r="P34">
        <v>6.4318363624219092E-6</v>
      </c>
      <c r="Q34">
        <v>7.6936687965468767E-7</v>
      </c>
      <c r="R34">
        <v>5.0770805344000977E-6</v>
      </c>
      <c r="S34" s="2">
        <v>7.2750447026919007E-7</v>
      </c>
    </row>
    <row r="35" spans="1:19" customFormat="1" hidden="1" x14ac:dyDescent="0.3">
      <c r="A35" t="s">
        <v>43</v>
      </c>
      <c r="B35">
        <v>2393306.0011366</v>
      </c>
      <c r="C35">
        <v>1580406.41312804</v>
      </c>
      <c r="D35">
        <v>2070871.1621437401</v>
      </c>
      <c r="E35">
        <v>761290.03453125595</v>
      </c>
      <c r="F35">
        <v>1067408.82481406</v>
      </c>
      <c r="G35">
        <v>9876113.5076663792</v>
      </c>
      <c r="H35">
        <v>22244808.237959899</v>
      </c>
      <c r="I35">
        <v>212119.31490187501</v>
      </c>
      <c r="J35">
        <v>91592890.659659594</v>
      </c>
      <c r="K35">
        <v>6.6678009499547752E-3</v>
      </c>
      <c r="L35">
        <v>6.8171151050669832E-3</v>
      </c>
      <c r="M35">
        <v>2.9208605843447821E-3</v>
      </c>
      <c r="N35">
        <v>7.0679597691987515E-5</v>
      </c>
      <c r="O35">
        <v>5.1799498493911222E-3</v>
      </c>
      <c r="P35">
        <v>8.6555069527319457E-3</v>
      </c>
      <c r="Q35">
        <v>2.3320271537977059E-3</v>
      </c>
      <c r="R35">
        <v>1.4674581290718947E-4</v>
      </c>
      <c r="S35" s="2">
        <v>5.3879833993387164E-3</v>
      </c>
    </row>
    <row r="36" spans="1:19" customFormat="1" hidden="1" x14ac:dyDescent="0.3">
      <c r="A36" t="s">
        <v>44</v>
      </c>
      <c r="B36">
        <v>25997.254872669499</v>
      </c>
      <c r="C36">
        <v>6965.23464148316</v>
      </c>
      <c r="D36">
        <v>19647.336573639201</v>
      </c>
      <c r="E36">
        <v>678720.85431474203</v>
      </c>
      <c r="F36">
        <v>7358.5623996781896</v>
      </c>
      <c r="G36">
        <v>20716.249607895101</v>
      </c>
      <c r="H36">
        <v>293038.12838039303</v>
      </c>
      <c r="I36">
        <v>18897.928539459201</v>
      </c>
      <c r="J36">
        <v>521565.929484758</v>
      </c>
      <c r="K36">
        <v>7.2428899879029018E-5</v>
      </c>
      <c r="L36">
        <v>3.0044680843081179E-5</v>
      </c>
      <c r="M36">
        <v>2.7711589226000886E-5</v>
      </c>
      <c r="N36">
        <v>6.301371980741261E-5</v>
      </c>
      <c r="O36">
        <v>3.5709826739148515E-5</v>
      </c>
      <c r="P36">
        <v>1.8155891219402911E-5</v>
      </c>
      <c r="Q36">
        <v>3.0720555788608032E-5</v>
      </c>
      <c r="R36">
        <v>1.3073735822066823E-5</v>
      </c>
      <c r="S36" s="2">
        <v>3.068129578054948E-5</v>
      </c>
    </row>
    <row r="37" spans="1:19" customFormat="1" hidden="1" x14ac:dyDescent="0.3">
      <c r="A37" t="s">
        <v>45</v>
      </c>
      <c r="B37">
        <v>63988.808939660201</v>
      </c>
      <c r="C37">
        <v>13928.945315118801</v>
      </c>
      <c r="D37">
        <v>18492.5407649062</v>
      </c>
      <c r="E37">
        <v>21590.2060206188</v>
      </c>
      <c r="F37">
        <v>13928.945315118801</v>
      </c>
      <c r="G37">
        <v>13928.945315118801</v>
      </c>
      <c r="H37">
        <v>45193.690284103199</v>
      </c>
      <c r="I37">
        <v>13928.945315118801</v>
      </c>
      <c r="J37">
        <v>13928.945315118801</v>
      </c>
      <c r="K37">
        <v>1.7827417005251918E-4</v>
      </c>
      <c r="L37">
        <v>6.0082788019954308E-5</v>
      </c>
      <c r="M37">
        <v>2.6082807280337453E-5</v>
      </c>
      <c r="N37">
        <v>2.0044753069230038E-6</v>
      </c>
      <c r="O37">
        <v>6.7594755177141595E-5</v>
      </c>
      <c r="P37">
        <v>1.2207442019135055E-5</v>
      </c>
      <c r="Q37">
        <v>4.7378656536586052E-6</v>
      </c>
      <c r="R37">
        <v>9.636154086922467E-6</v>
      </c>
      <c r="S37" s="2">
        <v>8.1937501467251763E-7</v>
      </c>
    </row>
    <row r="38" spans="1:19" customFormat="1" hidden="1" x14ac:dyDescent="0.3">
      <c r="A38" t="s">
        <v>46</v>
      </c>
      <c r="B38">
        <v>3943191.0529929898</v>
      </c>
      <c r="C38">
        <v>3943191.0529929898</v>
      </c>
      <c r="D38">
        <v>3943191.0529929898</v>
      </c>
      <c r="E38">
        <v>4105855.8614203902</v>
      </c>
      <c r="F38">
        <v>3943191.0529929898</v>
      </c>
      <c r="G38">
        <v>3943191.0529929898</v>
      </c>
      <c r="H38">
        <v>3943191.0529929898</v>
      </c>
      <c r="I38">
        <v>3943191.0529929898</v>
      </c>
      <c r="J38">
        <v>8458934.2608275991</v>
      </c>
      <c r="K38">
        <v>1.0985813362985491E-2</v>
      </c>
      <c r="L38">
        <v>1.700903455353522E-2</v>
      </c>
      <c r="M38">
        <v>5.5616744941802349E-3</v>
      </c>
      <c r="N38">
        <v>3.8119537535410546E-4</v>
      </c>
      <c r="O38">
        <v>1.9135622103020871E-2</v>
      </c>
      <c r="P38">
        <v>3.4558450091361757E-3</v>
      </c>
      <c r="Q38">
        <v>4.1338313685706845E-4</v>
      </c>
      <c r="R38">
        <v>2.7279306308691919E-3</v>
      </c>
      <c r="S38" s="2">
        <v>4.9759972684768636E-4</v>
      </c>
    </row>
    <row r="39" spans="1:19" customFormat="1" hidden="1" x14ac:dyDescent="0.3">
      <c r="A39" t="s">
        <v>47</v>
      </c>
      <c r="B39">
        <v>2016041.65432158</v>
      </c>
      <c r="C39">
        <v>2016041.65432158</v>
      </c>
      <c r="D39">
        <v>2016041.65432158</v>
      </c>
      <c r="E39">
        <v>2085434.16746185</v>
      </c>
      <c r="F39">
        <v>2016041.65432158</v>
      </c>
      <c r="G39">
        <v>2016041.65432158</v>
      </c>
      <c r="H39">
        <v>2016041.65432158</v>
      </c>
      <c r="I39">
        <v>2016041.65432158</v>
      </c>
      <c r="J39">
        <v>2016041.65432158</v>
      </c>
      <c r="K39">
        <v>5.6167345301644869E-3</v>
      </c>
      <c r="L39">
        <v>8.6962365502666478E-3</v>
      </c>
      <c r="M39">
        <v>2.843526295672286E-3</v>
      </c>
      <c r="N39">
        <v>1.9361562779431974E-4</v>
      </c>
      <c r="O39">
        <v>9.7835003991918867E-3</v>
      </c>
      <c r="P39">
        <v>1.7668754558594444E-3</v>
      </c>
      <c r="Q39">
        <v>2.1135106361772576E-4</v>
      </c>
      <c r="R39">
        <v>1.3947134967649294E-3</v>
      </c>
      <c r="S39" s="2">
        <v>1.1859434599812427E-4</v>
      </c>
    </row>
    <row r="40" spans="1:19" customFormat="1" hidden="1" x14ac:dyDescent="0.3">
      <c r="A40" t="s">
        <v>48</v>
      </c>
      <c r="B40">
        <v>13791.5458484027</v>
      </c>
      <c r="C40">
        <v>13791.5458484027</v>
      </c>
      <c r="D40">
        <v>13791.5458484027</v>
      </c>
      <c r="E40">
        <v>18601.7023036787</v>
      </c>
      <c r="F40">
        <v>13791.5458484027</v>
      </c>
      <c r="G40">
        <v>13791.5458484027</v>
      </c>
      <c r="H40">
        <v>13791.5458484027</v>
      </c>
      <c r="I40">
        <v>13791.5458484027</v>
      </c>
      <c r="J40">
        <v>18675.079809846698</v>
      </c>
      <c r="K40">
        <v>3.8423537343595917E-5</v>
      </c>
      <c r="L40">
        <v>5.9490112634561157E-5</v>
      </c>
      <c r="M40">
        <v>1.9452288197437987E-5</v>
      </c>
      <c r="N40">
        <v>1.7270170047866931E-6</v>
      </c>
      <c r="O40">
        <v>6.6927979401658886E-5</v>
      </c>
      <c r="P40">
        <v>1.2087023998570619E-5</v>
      </c>
      <c r="Q40">
        <v>1.4458321720408213E-6</v>
      </c>
      <c r="R40">
        <v>9.5411000535564084E-6</v>
      </c>
      <c r="S40" s="2">
        <v>1.0985680140903809E-6</v>
      </c>
    </row>
    <row r="41" spans="1:19" customFormat="1" hidden="1" x14ac:dyDescent="0.3">
      <c r="A41" t="s">
        <v>49</v>
      </c>
      <c r="B41">
        <v>88769.196357658497</v>
      </c>
      <c r="C41">
        <v>146837.17407164199</v>
      </c>
      <c r="D41">
        <v>40435.327110790997</v>
      </c>
      <c r="E41">
        <v>838566.10201546701</v>
      </c>
      <c r="F41">
        <v>28732.1292808586</v>
      </c>
      <c r="G41">
        <v>164729.428276113</v>
      </c>
      <c r="H41">
        <v>28732.1292808586</v>
      </c>
      <c r="I41">
        <v>141255.03263376001</v>
      </c>
      <c r="J41">
        <v>9084399.9545616396</v>
      </c>
      <c r="K41">
        <v>2.473128515614892E-4</v>
      </c>
      <c r="L41">
        <v>6.3338512741661587E-4</v>
      </c>
      <c r="M41">
        <v>5.70320140296587E-5</v>
      </c>
      <c r="N41">
        <v>7.78540530418016E-5</v>
      </c>
      <c r="O41">
        <v>1.3943203886008322E-4</v>
      </c>
      <c r="P41">
        <v>1.4437022323170523E-4</v>
      </c>
      <c r="Q41">
        <v>3.0121233212093287E-6</v>
      </c>
      <c r="R41">
        <v>9.7721344238084091E-5</v>
      </c>
      <c r="S41" s="2">
        <v>5.3439296211326077E-4</v>
      </c>
    </row>
    <row r="42" spans="1:19" customFormat="1" hidden="1" x14ac:dyDescent="0.3">
      <c r="A42" t="s">
        <v>50</v>
      </c>
      <c r="B42">
        <v>35715.783874372602</v>
      </c>
      <c r="C42">
        <v>9536.3388181200498</v>
      </c>
      <c r="D42">
        <v>9536.3388181200498</v>
      </c>
      <c r="E42">
        <v>193589.34558055899</v>
      </c>
      <c r="F42">
        <v>9536.3388181200498</v>
      </c>
      <c r="G42">
        <v>9536.3388181200498</v>
      </c>
      <c r="H42">
        <v>129228.653673604</v>
      </c>
      <c r="I42">
        <v>9536.3388181200498</v>
      </c>
      <c r="J42">
        <v>293417.20197643398</v>
      </c>
      <c r="K42">
        <v>9.9504926462735564E-5</v>
      </c>
      <c r="L42">
        <v>4.1135190837001405E-5</v>
      </c>
      <c r="M42">
        <v>1.3450530714798073E-5</v>
      </c>
      <c r="N42">
        <v>1.7973198705423591E-5</v>
      </c>
      <c r="O42">
        <v>4.6278197890361866E-5</v>
      </c>
      <c r="P42">
        <v>8.357725625548163E-6</v>
      </c>
      <c r="Q42">
        <v>1.3547643395787832E-5</v>
      </c>
      <c r="R42">
        <v>6.5973143118568647E-6</v>
      </c>
      <c r="S42" s="2">
        <v>1.7260368156780226E-5</v>
      </c>
    </row>
    <row r="43" spans="1:19" customFormat="1" hidden="1" x14ac:dyDescent="0.3">
      <c r="A43" t="s">
        <v>51</v>
      </c>
      <c r="B43">
        <v>7139.3965390221401</v>
      </c>
      <c r="C43">
        <v>7139.3965390221401</v>
      </c>
      <c r="D43">
        <v>7139.3965390221401</v>
      </c>
      <c r="E43">
        <v>7139.3965390221401</v>
      </c>
      <c r="F43">
        <v>7139.3965390221401</v>
      </c>
      <c r="G43">
        <v>7139.3965390221401</v>
      </c>
      <c r="H43">
        <v>7139.3965390221401</v>
      </c>
      <c r="I43">
        <v>8207.9282051803093</v>
      </c>
      <c r="J43">
        <v>7361.6115449999497</v>
      </c>
      <c r="K43">
        <v>1.9890509196228193E-5</v>
      </c>
      <c r="L43">
        <v>3.0795931719170809E-5</v>
      </c>
      <c r="M43">
        <v>1.0069763067853226E-5</v>
      </c>
      <c r="N43">
        <v>6.6283499356766551E-7</v>
      </c>
      <c r="O43">
        <v>3.4646252838965768E-5</v>
      </c>
      <c r="P43">
        <v>6.2570257352599072E-6</v>
      </c>
      <c r="Q43">
        <v>7.4845628753578862E-7</v>
      </c>
      <c r="R43">
        <v>5.6783093859708962E-6</v>
      </c>
      <c r="S43" s="2">
        <v>4.3304933943207618E-7</v>
      </c>
    </row>
    <row r="44" spans="1:19" customFormat="1" hidden="1" x14ac:dyDescent="0.3">
      <c r="A44" t="s">
        <v>52</v>
      </c>
      <c r="B44">
        <v>8106.6134765817096</v>
      </c>
      <c r="C44">
        <v>8106.6134765817096</v>
      </c>
      <c r="D44">
        <v>8106.6134765817096</v>
      </c>
      <c r="E44">
        <v>21345.553229270499</v>
      </c>
      <c r="F44">
        <v>8106.6134765817096</v>
      </c>
      <c r="G44">
        <v>11969.419007275001</v>
      </c>
      <c r="H44">
        <v>125795.04423427</v>
      </c>
      <c r="I44">
        <v>42325.2398336521</v>
      </c>
      <c r="J44">
        <v>500953.55899092503</v>
      </c>
      <c r="K44">
        <v>2.2585195965078171E-5</v>
      </c>
      <c r="L44">
        <v>3.4968041589228502E-5</v>
      </c>
      <c r="M44">
        <v>1.1433974362632135E-5</v>
      </c>
      <c r="N44">
        <v>1.9817612819359742E-6</v>
      </c>
      <c r="O44">
        <v>3.9339988841113759E-5</v>
      </c>
      <c r="P44">
        <v>1.0490097076872356E-5</v>
      </c>
      <c r="Q44">
        <v>1.3187682079762687E-5</v>
      </c>
      <c r="R44">
        <v>2.9280934311683143E-5</v>
      </c>
      <c r="S44" s="2">
        <v>2.9468765973465824E-5</v>
      </c>
    </row>
    <row r="45" spans="1:19" customFormat="1" hidden="1" x14ac:dyDescent="0.3">
      <c r="A45" t="s">
        <v>53</v>
      </c>
      <c r="B45">
        <v>48618096.767178297</v>
      </c>
      <c r="C45">
        <v>35370661.741163298</v>
      </c>
      <c r="D45">
        <v>96662389.137564898</v>
      </c>
      <c r="E45">
        <v>253536323.390517</v>
      </c>
      <c r="F45">
        <v>20508014.366666999</v>
      </c>
      <c r="G45">
        <v>98072138.643762603</v>
      </c>
      <c r="H45">
        <v>191866638.73869699</v>
      </c>
      <c r="I45">
        <v>125665462.272414</v>
      </c>
      <c r="J45">
        <v>993016045.70655406</v>
      </c>
      <c r="K45">
        <v>0.13545104205447653</v>
      </c>
      <c r="L45">
        <v>0.15257206654498928</v>
      </c>
      <c r="M45">
        <v>0.13633748326875073</v>
      </c>
      <c r="N45">
        <v>2.3538788798911643E-2</v>
      </c>
      <c r="O45">
        <v>9.9521835926766666E-2</v>
      </c>
      <c r="P45">
        <v>8.595122739744171E-2</v>
      </c>
      <c r="Q45">
        <v>2.0114275954197722E-2</v>
      </c>
      <c r="R45">
        <v>8.693635666348333E-2</v>
      </c>
      <c r="S45" s="2">
        <v>5.8414511552263459E-2</v>
      </c>
    </row>
    <row r="46" spans="1:19" customFormat="1" hidden="1" x14ac:dyDescent="0.3">
      <c r="A46" t="s">
        <v>54</v>
      </c>
      <c r="B46">
        <v>6830.1906663844902</v>
      </c>
      <c r="C46">
        <v>6830.1906663844902</v>
      </c>
      <c r="D46">
        <v>6830.1906663844902</v>
      </c>
      <c r="E46">
        <v>246903.82192026699</v>
      </c>
      <c r="F46">
        <v>6830.1906663844902</v>
      </c>
      <c r="G46">
        <v>180547.31900589701</v>
      </c>
      <c r="H46">
        <v>363716.76955345902</v>
      </c>
      <c r="I46">
        <v>6830.1906663844902</v>
      </c>
      <c r="J46">
        <v>4243329.6970560597</v>
      </c>
      <c r="K46">
        <v>1.9029055119597041E-5</v>
      </c>
      <c r="L46">
        <v>2.9462165918536356E-5</v>
      </c>
      <c r="M46">
        <v>9.6336435919799339E-6</v>
      </c>
      <c r="N46">
        <v>2.2923014896265686E-5</v>
      </c>
      <c r="O46">
        <v>3.3145730381060051E-5</v>
      </c>
      <c r="P46">
        <v>1.5823315251891129E-4</v>
      </c>
      <c r="Q46">
        <v>3.8130127884979166E-5</v>
      </c>
      <c r="R46">
        <v>4.7251797042308395E-6</v>
      </c>
      <c r="S46" s="2">
        <v>2.4961533369017929E-4</v>
      </c>
    </row>
    <row r="47" spans="1:19" customFormat="1" hidden="1" x14ac:dyDescent="0.3">
      <c r="A47" t="s">
        <v>55</v>
      </c>
      <c r="B47">
        <v>751409.52177460096</v>
      </c>
      <c r="C47">
        <v>780967.44010271004</v>
      </c>
      <c r="D47">
        <v>181152.60910312401</v>
      </c>
      <c r="E47">
        <v>4173547.9309762199</v>
      </c>
      <c r="F47">
        <v>416349.89282974898</v>
      </c>
      <c r="G47">
        <v>4346312.1295266701</v>
      </c>
      <c r="H47">
        <v>181152.60910312401</v>
      </c>
      <c r="I47">
        <v>573511.82918998797</v>
      </c>
      <c r="J47">
        <v>25994374.916919101</v>
      </c>
      <c r="K47">
        <v>2.09344276106538E-3</v>
      </c>
      <c r="L47">
        <v>3.3687188866515618E-3</v>
      </c>
      <c r="M47">
        <v>2.555067284498726E-4</v>
      </c>
      <c r="N47">
        <v>3.8748003432260227E-4</v>
      </c>
      <c r="O47">
        <v>2.0204738002172272E-3</v>
      </c>
      <c r="P47">
        <v>3.8091436298964107E-3</v>
      </c>
      <c r="Q47">
        <v>1.8991074181924724E-5</v>
      </c>
      <c r="R47">
        <v>3.9676000097070861E-4</v>
      </c>
      <c r="S47" s="2">
        <v>1.5291280744590854E-3</v>
      </c>
    </row>
    <row r="48" spans="1:19" customFormat="1" hidden="1" x14ac:dyDescent="0.3">
      <c r="A48" t="s">
        <v>56</v>
      </c>
      <c r="B48">
        <v>23326.8912465557</v>
      </c>
      <c r="C48">
        <v>23326.8912465557</v>
      </c>
      <c r="D48">
        <v>23326.8912465557</v>
      </c>
      <c r="E48">
        <v>175625.09073627001</v>
      </c>
      <c r="F48">
        <v>23326.8912465557</v>
      </c>
      <c r="G48">
        <v>23326.8912465557</v>
      </c>
      <c r="H48">
        <v>194386.19353357001</v>
      </c>
      <c r="I48">
        <v>23326.8912465557</v>
      </c>
      <c r="J48">
        <v>23326.8912465557</v>
      </c>
      <c r="K48">
        <v>6.4989210547840146E-5</v>
      </c>
      <c r="L48">
        <v>1.0062101833439354E-4</v>
      </c>
      <c r="M48">
        <v>3.2901417742873864E-5</v>
      </c>
      <c r="N48">
        <v>1.6305363520883877E-5</v>
      </c>
      <c r="O48">
        <v>1.1320135639726228E-4</v>
      </c>
      <c r="P48">
        <v>2.0443878982704514E-5</v>
      </c>
      <c r="Q48">
        <v>2.0378412652265474E-5</v>
      </c>
      <c r="R48">
        <v>1.6137727109654924E-5</v>
      </c>
      <c r="S48" s="2">
        <v>1.3722124270718898E-6</v>
      </c>
    </row>
    <row r="49" spans="1:19" customFormat="1" hidden="1" x14ac:dyDescent="0.3">
      <c r="A49" t="s">
        <v>57</v>
      </c>
      <c r="B49">
        <v>15192.759084125801</v>
      </c>
      <c r="C49">
        <v>15192.759084125801</v>
      </c>
      <c r="D49">
        <v>15192.759084125801</v>
      </c>
      <c r="E49">
        <v>1425037.8027127299</v>
      </c>
      <c r="F49">
        <v>15192.759084125801</v>
      </c>
      <c r="G49">
        <v>21999.086563637</v>
      </c>
      <c r="H49">
        <v>607146.15497808997</v>
      </c>
      <c r="I49">
        <v>52841.280560249397</v>
      </c>
      <c r="J49">
        <v>451562.35895441298</v>
      </c>
      <c r="K49">
        <v>4.2327346944126155E-5</v>
      </c>
      <c r="L49">
        <v>6.5534274335829728E-5</v>
      </c>
      <c r="M49">
        <v>2.1428629645087031E-5</v>
      </c>
      <c r="N49">
        <v>1.3230318804005619E-4</v>
      </c>
      <c r="O49">
        <v>7.3727824147755202E-5</v>
      </c>
      <c r="P49">
        <v>1.9280180058431166E-5</v>
      </c>
      <c r="Q49">
        <v>6.3649967425506037E-5</v>
      </c>
      <c r="R49">
        <v>3.6556014120909845E-5</v>
      </c>
      <c r="S49" s="2">
        <v>2.6563311587721102E-5</v>
      </c>
    </row>
    <row r="50" spans="1:19" customFormat="1" hidden="1" x14ac:dyDescent="0.3">
      <c r="A50" t="s">
        <v>58</v>
      </c>
      <c r="B50">
        <v>218583.42069079701</v>
      </c>
      <c r="C50">
        <v>28967.862491519601</v>
      </c>
      <c r="D50">
        <v>542866.85843900195</v>
      </c>
      <c r="E50">
        <v>21065841.392375201</v>
      </c>
      <c r="F50">
        <v>23698.1991220745</v>
      </c>
      <c r="G50">
        <v>661899.61007630499</v>
      </c>
      <c r="H50">
        <v>20226013.141511001</v>
      </c>
      <c r="I50">
        <v>1096565.38963188</v>
      </c>
      <c r="J50">
        <v>2897597.06997569</v>
      </c>
      <c r="K50">
        <v>6.0897801594710251E-4</v>
      </c>
      <c r="L50">
        <v>1.249534621677358E-4</v>
      </c>
      <c r="M50">
        <v>7.6568665320546846E-4</v>
      </c>
      <c r="N50">
        <v>1.9557923092649748E-3</v>
      </c>
      <c r="O50">
        <v>1.1500324910149994E-4</v>
      </c>
      <c r="P50">
        <v>5.8009425191182741E-4</v>
      </c>
      <c r="Q50">
        <v>2.1203874339803569E-3</v>
      </c>
      <c r="R50">
        <v>7.5861257416307427E-4</v>
      </c>
      <c r="S50" s="2">
        <v>1.7045214752543704E-4</v>
      </c>
    </row>
    <row r="51" spans="1:19" customFormat="1" hidden="1" x14ac:dyDescent="0.3">
      <c r="A51" t="s">
        <v>59</v>
      </c>
      <c r="B51">
        <v>416061.27246634598</v>
      </c>
      <c r="C51">
        <v>416061.27246634598</v>
      </c>
      <c r="D51">
        <v>416061.27246634598</v>
      </c>
      <c r="E51">
        <v>8657582.0792896003</v>
      </c>
      <c r="F51">
        <v>416061.27246634598</v>
      </c>
      <c r="G51">
        <v>1244686.9652910801</v>
      </c>
      <c r="H51">
        <v>6516445.7180247996</v>
      </c>
      <c r="I51">
        <v>1368600.5528584199</v>
      </c>
      <c r="J51">
        <v>13584730.684714301</v>
      </c>
      <c r="K51">
        <v>1.1591554721682052E-3</v>
      </c>
      <c r="L51">
        <v>1.7946887342413769E-3</v>
      </c>
      <c r="M51">
        <v>5.8683369281228772E-4</v>
      </c>
      <c r="N51">
        <v>8.0378619263855161E-4</v>
      </c>
      <c r="O51">
        <v>2.0190731756643985E-3</v>
      </c>
      <c r="P51">
        <v>1.0908538742177144E-3</v>
      </c>
      <c r="Q51">
        <v>6.8314944314738291E-4</v>
      </c>
      <c r="R51">
        <v>9.4680864289677406E-4</v>
      </c>
      <c r="S51" s="2">
        <v>7.9912647025960723E-4</v>
      </c>
    </row>
    <row r="52" spans="1:19" customFormat="1" hidden="1" x14ac:dyDescent="0.3">
      <c r="A52" t="s">
        <v>60</v>
      </c>
      <c r="B52">
        <v>58926.552706804599</v>
      </c>
      <c r="C52">
        <v>58926.552706804599</v>
      </c>
      <c r="D52">
        <v>58926.552706804599</v>
      </c>
      <c r="E52">
        <v>58926.552706804599</v>
      </c>
      <c r="F52">
        <v>75435.365198320302</v>
      </c>
      <c r="G52">
        <v>58926.552706804599</v>
      </c>
      <c r="H52">
        <v>58926.552706804599</v>
      </c>
      <c r="I52">
        <v>58926.552706804599</v>
      </c>
      <c r="J52">
        <v>58926.552706804599</v>
      </c>
      <c r="K52">
        <v>1.6417061751794191E-4</v>
      </c>
      <c r="L52">
        <v>2.5418087981052631E-4</v>
      </c>
      <c r="M52">
        <v>8.3112966329806958E-5</v>
      </c>
      <c r="N52">
        <v>5.470851908966701E-6</v>
      </c>
      <c r="O52">
        <v>3.6607474054364456E-4</v>
      </c>
      <c r="P52">
        <v>5.1643714529845407E-5</v>
      </c>
      <c r="Q52">
        <v>6.1775457680709972E-6</v>
      </c>
      <c r="R52">
        <v>4.0765853325419874E-5</v>
      </c>
      <c r="S52" s="2">
        <v>3.4663747969727089E-6</v>
      </c>
    </row>
    <row r="53" spans="1:19" customFormat="1" hidden="1" x14ac:dyDescent="0.3">
      <c r="A53" t="s">
        <v>61</v>
      </c>
      <c r="B53">
        <v>101077.571892761</v>
      </c>
      <c r="C53">
        <v>60139.765323151798</v>
      </c>
      <c r="D53">
        <v>2306121.33300312</v>
      </c>
      <c r="E53">
        <v>13742669.667495601</v>
      </c>
      <c r="F53">
        <v>192569.569470399</v>
      </c>
      <c r="G53">
        <v>402005.88814057998</v>
      </c>
      <c r="H53">
        <v>29503233.2492189</v>
      </c>
      <c r="I53">
        <v>1569664.44843508</v>
      </c>
      <c r="J53">
        <v>10550675.1530401</v>
      </c>
      <c r="K53">
        <v>2.816042451594583E-4</v>
      </c>
      <c r="L53">
        <v>2.5941409702848775E-4</v>
      </c>
      <c r="M53">
        <v>3.2526692280134819E-3</v>
      </c>
      <c r="N53">
        <v>1.2758952820268259E-3</v>
      </c>
      <c r="O53">
        <v>9.3450671306682216E-4</v>
      </c>
      <c r="P53">
        <v>3.5232126049775987E-4</v>
      </c>
      <c r="Q53">
        <v>3.0929617520638938E-3</v>
      </c>
      <c r="R53">
        <v>1.0859062296315427E-3</v>
      </c>
      <c r="S53" s="2">
        <v>6.2064710663654909E-4</v>
      </c>
    </row>
    <row r="54" spans="1:19" customFormat="1" hidden="1" x14ac:dyDescent="0.3">
      <c r="A54" t="s">
        <v>62</v>
      </c>
      <c r="B54">
        <v>9037.0037891909105</v>
      </c>
      <c r="C54">
        <v>9037.0037891909105</v>
      </c>
      <c r="D54">
        <v>43050.867447464298</v>
      </c>
      <c r="E54">
        <v>73598541.188895807</v>
      </c>
      <c r="F54">
        <v>9037.0037891909105</v>
      </c>
      <c r="G54">
        <v>9037.0037891909105</v>
      </c>
      <c r="H54">
        <v>60394123.713347197</v>
      </c>
      <c r="I54">
        <v>66563.657269143194</v>
      </c>
      <c r="J54">
        <v>19592758.890305199</v>
      </c>
      <c r="K54">
        <v>2.5177282980820488E-5</v>
      </c>
      <c r="L54">
        <v>3.8981299065919285E-5</v>
      </c>
      <c r="M54">
        <v>6.0721103344246711E-5</v>
      </c>
      <c r="N54">
        <v>6.8330268964459373E-3</v>
      </c>
      <c r="O54">
        <v>4.385501162117604E-5</v>
      </c>
      <c r="P54">
        <v>7.9201043070726503E-6</v>
      </c>
      <c r="Q54">
        <v>6.3313980917580745E-3</v>
      </c>
      <c r="R54">
        <v>4.6049262418910562E-5</v>
      </c>
      <c r="S54" s="2">
        <v>1.1525508026651334E-3</v>
      </c>
    </row>
    <row r="55" spans="1:19" customFormat="1" hidden="1" x14ac:dyDescent="0.3">
      <c r="A55" t="s">
        <v>63</v>
      </c>
      <c r="B55">
        <v>30753.590495437598</v>
      </c>
      <c r="C55">
        <v>30753.590495437598</v>
      </c>
      <c r="D55">
        <v>30753.590495437598</v>
      </c>
      <c r="E55">
        <v>34824.545315437703</v>
      </c>
      <c r="F55">
        <v>30753.590495437598</v>
      </c>
      <c r="G55">
        <v>30753.590495437598</v>
      </c>
      <c r="H55">
        <v>30753.590495437598</v>
      </c>
      <c r="I55">
        <v>30753.590495437598</v>
      </c>
      <c r="J55">
        <v>46178.695963570099</v>
      </c>
      <c r="K55">
        <v>8.568015114766557E-5</v>
      </c>
      <c r="L55">
        <v>1.3265623611747945E-4</v>
      </c>
      <c r="M55">
        <v>4.3376406966919304E-5</v>
      </c>
      <c r="N55">
        <v>3.2331762417158889E-6</v>
      </c>
      <c r="O55">
        <v>1.4924183944500202E-4</v>
      </c>
      <c r="P55">
        <v>2.6952699171399927E-5</v>
      </c>
      <c r="Q55">
        <v>3.2240425426437793E-6</v>
      </c>
      <c r="R55">
        <v>2.1275576149939348E-5</v>
      </c>
      <c r="S55" s="2">
        <v>2.7164777251037159E-6</v>
      </c>
    </row>
    <row r="56" spans="1:19" customFormat="1" hidden="1" x14ac:dyDescent="0.3">
      <c r="A56" t="s">
        <v>64</v>
      </c>
      <c r="B56">
        <v>14165.2627151531</v>
      </c>
      <c r="C56">
        <v>14165.2627151531</v>
      </c>
      <c r="D56">
        <v>14165.2627151531</v>
      </c>
      <c r="E56">
        <v>27004.1844279</v>
      </c>
      <c r="F56">
        <v>14165.2627151531</v>
      </c>
      <c r="G56">
        <v>14165.2627151531</v>
      </c>
      <c r="H56">
        <v>107422.020770947</v>
      </c>
      <c r="I56">
        <v>14165.2627151531</v>
      </c>
      <c r="J56">
        <v>108587.39056868901</v>
      </c>
      <c r="K56">
        <v>3.9464720409175091E-5</v>
      </c>
      <c r="L56">
        <v>6.1102147916232741E-5</v>
      </c>
      <c r="M56">
        <v>1.9979397215975911E-5</v>
      </c>
      <c r="N56">
        <v>2.5071192381224367E-6</v>
      </c>
      <c r="O56">
        <v>6.8741562522424147E-5</v>
      </c>
      <c r="P56">
        <v>1.2414552528492874E-5</v>
      </c>
      <c r="Q56">
        <v>1.1261552209120965E-5</v>
      </c>
      <c r="R56">
        <v>9.7996403257319252E-6</v>
      </c>
      <c r="S56" s="2">
        <v>6.3876907208398425E-6</v>
      </c>
    </row>
    <row r="57" spans="1:19" customFormat="1" hidden="1" x14ac:dyDescent="0.3">
      <c r="A57" t="s">
        <v>65</v>
      </c>
      <c r="B57">
        <v>51739.892255326602</v>
      </c>
      <c r="C57">
        <v>30115.840885210499</v>
      </c>
      <c r="D57">
        <v>139311.89414409001</v>
      </c>
      <c r="E57">
        <v>244510.99684745501</v>
      </c>
      <c r="F57">
        <v>41561.100302683</v>
      </c>
      <c r="G57">
        <v>233214.67018568001</v>
      </c>
      <c r="H57">
        <v>370687.269024988</v>
      </c>
      <c r="I57">
        <v>304658.05614380701</v>
      </c>
      <c r="J57">
        <v>496577.724236182</v>
      </c>
      <c r="K57">
        <v>1.4414843006568543E-4</v>
      </c>
      <c r="L57">
        <v>1.2990529024367432E-4</v>
      </c>
      <c r="M57">
        <v>1.9649248488962315E-4</v>
      </c>
      <c r="N57">
        <v>2.2700860519060705E-5</v>
      </c>
      <c r="O57">
        <v>2.0168880961885823E-4</v>
      </c>
      <c r="P57">
        <v>2.043912514476773E-4</v>
      </c>
      <c r="Q57">
        <v>3.8860877904006033E-5</v>
      </c>
      <c r="R57">
        <v>2.1076484302350507E-4</v>
      </c>
      <c r="S57" s="2">
        <v>2.9211355984033218E-5</v>
      </c>
    </row>
    <row r="58" spans="1:19" customFormat="1" hidden="1" x14ac:dyDescent="0.3">
      <c r="A58" t="s">
        <v>66</v>
      </c>
      <c r="B58">
        <v>120687.71203814101</v>
      </c>
      <c r="C58">
        <v>68440.579295262403</v>
      </c>
      <c r="D58">
        <v>68440.579295262403</v>
      </c>
      <c r="E58">
        <v>68440.579295262403</v>
      </c>
      <c r="F58">
        <v>72983.668931250097</v>
      </c>
      <c r="G58">
        <v>68440.579295262403</v>
      </c>
      <c r="H58">
        <v>68440.579295262403</v>
      </c>
      <c r="I58">
        <v>68440.579295262403</v>
      </c>
      <c r="J58">
        <v>68440.579295262403</v>
      </c>
      <c r="K58">
        <v>3.3623850882152814E-4</v>
      </c>
      <c r="L58">
        <v>2.9521982639250905E-4</v>
      </c>
      <c r="M58">
        <v>9.6532026756467054E-5</v>
      </c>
      <c r="N58">
        <v>6.3541520195705544E-6</v>
      </c>
      <c r="O58">
        <v>3.541770838875125E-4</v>
      </c>
      <c r="P58">
        <v>5.9981885534152876E-5</v>
      </c>
      <c r="Q58">
        <v>7.1749456156622092E-6</v>
      </c>
      <c r="R58">
        <v>4.7347731861043569E-5</v>
      </c>
      <c r="S58" s="2">
        <v>4.0260406940777005E-6</v>
      </c>
    </row>
    <row r="59" spans="1:19" customFormat="1" hidden="1" x14ac:dyDescent="0.3">
      <c r="A59" t="s">
        <v>67</v>
      </c>
      <c r="B59">
        <v>16865.026280145299</v>
      </c>
      <c r="C59">
        <v>16865.026280145299</v>
      </c>
      <c r="D59">
        <v>81979.680466207094</v>
      </c>
      <c r="E59">
        <v>1462403.0234532601</v>
      </c>
      <c r="F59">
        <v>16865.026280145299</v>
      </c>
      <c r="G59">
        <v>109730.949128076</v>
      </c>
      <c r="H59">
        <v>1339239.1913111601</v>
      </c>
      <c r="I59">
        <v>226162.557833586</v>
      </c>
      <c r="J59">
        <v>2804279.7615947602</v>
      </c>
      <c r="K59">
        <v>4.6986318589582958E-5</v>
      </c>
      <c r="L59">
        <v>7.2747632790335647E-5</v>
      </c>
      <c r="M59">
        <v>1.1562825431546753E-4</v>
      </c>
      <c r="N59">
        <v>1.3577224536357558E-4</v>
      </c>
      <c r="O59">
        <v>8.1843046739878565E-5</v>
      </c>
      <c r="P59">
        <v>9.6169104614954903E-5</v>
      </c>
      <c r="Q59">
        <v>1.403987000543428E-4</v>
      </c>
      <c r="R59">
        <v>1.5646103898558962E-4</v>
      </c>
      <c r="S59" s="2">
        <v>1.6496272465859365E-4</v>
      </c>
    </row>
    <row r="60" spans="1:19" customFormat="1" hidden="1" x14ac:dyDescent="0.3">
      <c r="A60" t="s">
        <v>68</v>
      </c>
      <c r="B60">
        <v>6715.6963263650496</v>
      </c>
      <c r="C60">
        <v>6715.6963263650496</v>
      </c>
      <c r="D60">
        <v>195939.17134631</v>
      </c>
      <c r="E60">
        <v>6367636.1031271797</v>
      </c>
      <c r="F60">
        <v>6715.6963263650496</v>
      </c>
      <c r="G60">
        <v>349786.81732739799</v>
      </c>
      <c r="H60">
        <v>8874170.0139428899</v>
      </c>
      <c r="I60">
        <v>1007026.06150499</v>
      </c>
      <c r="J60">
        <v>23442548.519508701</v>
      </c>
      <c r="K60">
        <v>1.8710071475723874E-5</v>
      </c>
      <c r="L60">
        <v>2.8968292261540528E-5</v>
      </c>
      <c r="M60">
        <v>2.7636243769127878E-4</v>
      </c>
      <c r="N60">
        <v>5.9118330413338179E-4</v>
      </c>
      <c r="O60">
        <v>3.2590109211782993E-5</v>
      </c>
      <c r="P60">
        <v>3.0655603816228901E-4</v>
      </c>
      <c r="Q60">
        <v>9.303206940942428E-4</v>
      </c>
      <c r="R60">
        <v>6.9666856166604029E-4</v>
      </c>
      <c r="S60" s="2">
        <v>1.3790160060636162E-3</v>
      </c>
    </row>
    <row r="61" spans="1:19" x14ac:dyDescent="0.3">
      <c r="A61" s="3" t="s">
        <v>69</v>
      </c>
      <c r="B61" s="3">
        <v>135828.468948047</v>
      </c>
      <c r="C61" s="3">
        <v>23653.888977204198</v>
      </c>
      <c r="D61" s="3">
        <v>47258.541167327297</v>
      </c>
      <c r="E61" s="3">
        <v>429460.030811003</v>
      </c>
      <c r="F61" s="3">
        <v>23653.888977204198</v>
      </c>
      <c r="G61" s="3">
        <v>25048.338544927199</v>
      </c>
      <c r="H61" s="3">
        <v>431010.806966017</v>
      </c>
      <c r="I61" s="3">
        <v>23653.888977204198</v>
      </c>
      <c r="J61" s="3">
        <v>280407.81442159403</v>
      </c>
      <c r="K61" s="3">
        <v>3.7842097661250888E-4</v>
      </c>
      <c r="L61" s="3">
        <v>1.0203152967527982E-4</v>
      </c>
      <c r="M61" s="3">
        <v>6.6655817461086674E-5</v>
      </c>
      <c r="N61" s="3">
        <v>3.987187645402446E-5</v>
      </c>
      <c r="O61" s="5">
        <v>1.147882196555073E-4</v>
      </c>
      <c r="P61" s="3">
        <v>2.1952569526636591E-5</v>
      </c>
      <c r="Q61" s="3">
        <v>4.5184876159543585E-5</v>
      </c>
      <c r="R61" s="3">
        <v>1.6363946715469784E-5</v>
      </c>
      <c r="S61" s="5">
        <v>1.6495086444671175E-5</v>
      </c>
    </row>
    <row r="62" spans="1:19" customFormat="1" hidden="1" x14ac:dyDescent="0.3">
      <c r="A62" t="s">
        <v>70</v>
      </c>
      <c r="B62">
        <v>22351.496433101402</v>
      </c>
      <c r="C62">
        <v>22351.496433101402</v>
      </c>
      <c r="D62">
        <v>22351.496433101402</v>
      </c>
      <c r="E62">
        <v>22351.496433101402</v>
      </c>
      <c r="F62">
        <v>22351.496433101402</v>
      </c>
      <c r="G62">
        <v>22351.496433101402</v>
      </c>
      <c r="H62">
        <v>22351.496433101402</v>
      </c>
      <c r="I62">
        <v>22351.496433101402</v>
      </c>
      <c r="J62">
        <v>22351.496433101402</v>
      </c>
      <c r="K62">
        <v>6.227174004442651E-5</v>
      </c>
      <c r="L62">
        <v>9.6413633030861129E-5</v>
      </c>
      <c r="M62">
        <v>3.1525671961642471E-5</v>
      </c>
      <c r="N62">
        <v>2.0751549397047045E-6</v>
      </c>
      <c r="O62">
        <v>1.0846793458212072E-4</v>
      </c>
      <c r="P62">
        <v>1.9589034961019385E-5</v>
      </c>
      <c r="Q62">
        <v>2.3432117756383688E-6</v>
      </c>
      <c r="R62">
        <v>1.5462941294548832E-5</v>
      </c>
      <c r="S62" s="2">
        <v>1.3148344905874867E-6</v>
      </c>
    </row>
    <row r="63" spans="1:19" customFormat="1" hidden="1" x14ac:dyDescent="0.3">
      <c r="A63" t="s">
        <v>71</v>
      </c>
      <c r="B63">
        <v>10971400.060312999</v>
      </c>
      <c r="C63">
        <v>7891053.3740138197</v>
      </c>
      <c r="D63">
        <v>27224802.255618699</v>
      </c>
      <c r="E63">
        <v>75180346.295468196</v>
      </c>
      <c r="F63">
        <v>10108150.1032924</v>
      </c>
      <c r="G63">
        <v>60959588.930840403</v>
      </c>
      <c r="H63">
        <v>97341387.262040898</v>
      </c>
      <c r="I63">
        <v>74950633.938640803</v>
      </c>
      <c r="J63">
        <v>97463736.451060802</v>
      </c>
      <c r="K63">
        <v>3.0566551752992284E-2</v>
      </c>
      <c r="L63">
        <v>3.4038218716416421E-2</v>
      </c>
      <c r="M63">
        <v>3.8399226991359336E-2</v>
      </c>
      <c r="N63">
        <v>6.9798846556290142E-3</v>
      </c>
      <c r="O63">
        <v>4.9053098857687688E-2</v>
      </c>
      <c r="P63">
        <v>5.342548416611357E-2</v>
      </c>
      <c r="Q63">
        <v>1.020475231142007E-2</v>
      </c>
      <c r="R63">
        <v>5.185143894285605E-2</v>
      </c>
      <c r="S63" s="2">
        <v>5.7333379288915104E-3</v>
      </c>
    </row>
    <row r="64" spans="1:19" customFormat="1" hidden="1" x14ac:dyDescent="0.3">
      <c r="A64" t="s">
        <v>72</v>
      </c>
      <c r="B64">
        <v>181145.507705272</v>
      </c>
      <c r="C64">
        <v>43742.117665372898</v>
      </c>
      <c r="D64">
        <v>101417.34118516299</v>
      </c>
      <c r="E64">
        <v>132613.02205934399</v>
      </c>
      <c r="F64">
        <v>43742.117665372898</v>
      </c>
      <c r="G64">
        <v>97997.716610701798</v>
      </c>
      <c r="H64">
        <v>297886.789196258</v>
      </c>
      <c r="I64">
        <v>336669.02182911697</v>
      </c>
      <c r="J64">
        <v>43742.117665372898</v>
      </c>
      <c r="K64">
        <v>5.0467520149267953E-4</v>
      </c>
      <c r="L64">
        <v>1.8868251140162387E-4</v>
      </c>
      <c r="M64">
        <v>1.430441061964183E-4</v>
      </c>
      <c r="N64">
        <v>1.2312042221391083E-5</v>
      </c>
      <c r="O64">
        <v>2.1227290851025813E-4</v>
      </c>
      <c r="P64">
        <v>8.5886003316724713E-5</v>
      </c>
      <c r="Q64">
        <v>3.1228863550185264E-5</v>
      </c>
      <c r="R64">
        <v>2.3291028123410829E-4</v>
      </c>
      <c r="S64" s="2">
        <v>2.5731451659135342E-6</v>
      </c>
    </row>
    <row r="65" spans="1:19" customFormat="1" hidden="1" x14ac:dyDescent="0.3">
      <c r="A65" t="s">
        <v>73</v>
      </c>
      <c r="B65">
        <v>173233.37069981199</v>
      </c>
      <c r="C65">
        <v>173233.37069981199</v>
      </c>
      <c r="D65">
        <v>173233.37069981199</v>
      </c>
      <c r="E65">
        <v>173233.37069981199</v>
      </c>
      <c r="F65">
        <v>173233.37069981199</v>
      </c>
      <c r="G65">
        <v>173233.37069981199</v>
      </c>
      <c r="H65">
        <v>173233.37069981199</v>
      </c>
      <c r="I65">
        <v>173233.37069981199</v>
      </c>
      <c r="J65">
        <v>173233.37069981199</v>
      </c>
      <c r="K65">
        <v>4.8263182107407697E-4</v>
      </c>
      <c r="L65">
        <v>7.4724565674340825E-4</v>
      </c>
      <c r="M65">
        <v>2.4433703729133686E-4</v>
      </c>
      <c r="N65">
        <v>1.6083311737330972E-5</v>
      </c>
      <c r="O65">
        <v>8.4067149493758601E-4</v>
      </c>
      <c r="P65">
        <v>1.518231481820738E-4</v>
      </c>
      <c r="Q65">
        <v>1.8160863429089079E-5</v>
      </c>
      <c r="R65">
        <v>1.1984421040467776E-4</v>
      </c>
      <c r="S65" s="2">
        <v>1.0190512809671225E-5</v>
      </c>
    </row>
    <row r="66" spans="1:19" customFormat="1" hidden="1" x14ac:dyDescent="0.3">
      <c r="A66" t="s">
        <v>74</v>
      </c>
      <c r="B66">
        <v>279068.95562505</v>
      </c>
      <c r="C66">
        <v>48225.780490086501</v>
      </c>
      <c r="D66">
        <v>305587.68108809902</v>
      </c>
      <c r="E66">
        <v>20151.4037655926</v>
      </c>
      <c r="F66">
        <v>20151.4037655926</v>
      </c>
      <c r="G66">
        <v>440435.20325508399</v>
      </c>
      <c r="H66">
        <v>20151.4037655926</v>
      </c>
      <c r="I66">
        <v>614673.738564478</v>
      </c>
      <c r="J66">
        <v>20151.4037655926</v>
      </c>
      <c r="K66">
        <v>7.774919908009665E-4</v>
      </c>
      <c r="L66">
        <v>2.0802288190030147E-4</v>
      </c>
      <c r="M66">
        <v>4.3101619698425139E-4</v>
      </c>
      <c r="N66">
        <v>1.8708942012591268E-6</v>
      </c>
      <c r="O66">
        <v>9.7791266545678405E-5</v>
      </c>
      <c r="P66">
        <v>3.8600102773657445E-4</v>
      </c>
      <c r="Q66">
        <v>2.1125657846000444E-6</v>
      </c>
      <c r="R66">
        <v>4.2523613410722105E-4</v>
      </c>
      <c r="S66" s="2">
        <v>1.1854132802274868E-6</v>
      </c>
    </row>
    <row r="67" spans="1:19" x14ac:dyDescent="0.3">
      <c r="A67" s="3" t="s">
        <v>75</v>
      </c>
      <c r="B67" s="3">
        <v>2677872.7916669799</v>
      </c>
      <c r="C67" s="3">
        <v>1688404.84453429</v>
      </c>
      <c r="D67" s="3">
        <v>8915419.5545319095</v>
      </c>
      <c r="E67" s="3">
        <v>104876410.886369</v>
      </c>
      <c r="F67" s="3">
        <v>2123442.9495610301</v>
      </c>
      <c r="G67" s="3">
        <v>18226998.060330998</v>
      </c>
      <c r="H67" s="3">
        <v>131961288.15972801</v>
      </c>
      <c r="I67" s="3">
        <v>21850110.484885801</v>
      </c>
      <c r="J67" s="3">
        <v>218783950.53040799</v>
      </c>
      <c r="K67" s="3">
        <v>7.460610024650172E-3</v>
      </c>
      <c r="L67" s="3">
        <v>7.2829685285581468E-3</v>
      </c>
      <c r="M67" s="3">
        <v>1.2574755033418865E-2</v>
      </c>
      <c r="N67" s="3">
        <v>9.7369231076199041E-3</v>
      </c>
      <c r="O67" s="5">
        <v>1.0304700252675309E-2</v>
      </c>
      <c r="P67" s="3">
        <v>1.5974290728449171E-2</v>
      </c>
      <c r="Q67" s="3">
        <v>1.3834118233191493E-2</v>
      </c>
      <c r="R67" s="3">
        <v>1.5116078546169807E-2</v>
      </c>
      <c r="S67" s="5">
        <v>1.2870041386506473E-2</v>
      </c>
    </row>
    <row r="68" spans="1:19" customFormat="1" hidden="1" x14ac:dyDescent="0.3">
      <c r="A68" t="s">
        <v>76</v>
      </c>
      <c r="B68">
        <v>10323.6173418334</v>
      </c>
      <c r="C68">
        <v>10323.6173418334</v>
      </c>
      <c r="D68">
        <v>10323.6173418334</v>
      </c>
      <c r="E68">
        <v>10323.6173418334</v>
      </c>
      <c r="F68">
        <v>10323.6173418334</v>
      </c>
      <c r="G68">
        <v>12316.333035158201</v>
      </c>
      <c r="H68">
        <v>10323.6173418334</v>
      </c>
      <c r="I68">
        <v>10323.6173418334</v>
      </c>
      <c r="J68">
        <v>10323.6173418334</v>
      </c>
      <c r="K68">
        <v>2.8761815449489391E-5</v>
      </c>
      <c r="L68">
        <v>4.4531132710761886E-5</v>
      </c>
      <c r="M68">
        <v>1.4560947843034593E-5</v>
      </c>
      <c r="N68">
        <v>9.5846403781718298E-7</v>
      </c>
      <c r="O68">
        <v>5.009872398639468E-5</v>
      </c>
      <c r="P68">
        <v>1.0794135378782558E-5</v>
      </c>
      <c r="Q68">
        <v>1.0822730278919379E-6</v>
      </c>
      <c r="R68">
        <v>7.1419597959332723E-6</v>
      </c>
      <c r="S68" s="2">
        <v>6.0729035254066922E-7</v>
      </c>
    </row>
    <row r="69" spans="1:19" customFormat="1" hidden="1" x14ac:dyDescent="0.3">
      <c r="A69" t="s">
        <v>77</v>
      </c>
      <c r="B69">
        <v>28866.143522584</v>
      </c>
      <c r="C69">
        <v>42328.693029169401</v>
      </c>
      <c r="D69">
        <v>148759.89958993599</v>
      </c>
      <c r="E69">
        <v>1266449.92972191</v>
      </c>
      <c r="F69">
        <v>19972.5996344579</v>
      </c>
      <c r="G69">
        <v>306631.13883765897</v>
      </c>
      <c r="H69">
        <v>2134662.1669777702</v>
      </c>
      <c r="I69">
        <v>190420.66342220601</v>
      </c>
      <c r="J69">
        <v>980496.64603753097</v>
      </c>
      <c r="K69">
        <v>8.042168410976666E-5</v>
      </c>
      <c r="L69">
        <v>1.8258567557680237E-4</v>
      </c>
      <c r="M69">
        <v>2.0981842578441016E-4</v>
      </c>
      <c r="N69">
        <v>1.1757959183703909E-4</v>
      </c>
      <c r="O69">
        <v>9.6923561116783307E-5</v>
      </c>
      <c r="P69">
        <v>2.6873404726193711E-4</v>
      </c>
      <c r="Q69">
        <v>2.2378660603969135E-4</v>
      </c>
      <c r="R69">
        <v>1.317345148938671E-4</v>
      </c>
      <c r="S69" s="2">
        <v>5.7678053546619442E-5</v>
      </c>
    </row>
    <row r="70" spans="1:19" customFormat="1" hidden="1" x14ac:dyDescent="0.3">
      <c r="A70" t="s">
        <v>78</v>
      </c>
      <c r="B70">
        <v>470345.28822101798</v>
      </c>
      <c r="C70">
        <v>306338.41121087701</v>
      </c>
      <c r="D70">
        <v>451300.722700082</v>
      </c>
      <c r="E70">
        <v>5572072.8071654197</v>
      </c>
      <c r="F70">
        <v>381030.03949798801</v>
      </c>
      <c r="G70">
        <v>552180.26134500699</v>
      </c>
      <c r="H70">
        <v>5211624.4246701701</v>
      </c>
      <c r="I70">
        <v>607602.75953700906</v>
      </c>
      <c r="J70">
        <v>7842933.0118139395</v>
      </c>
      <c r="K70">
        <v>1.3103918839118211E-3</v>
      </c>
      <c r="L70">
        <v>1.321396947633557E-3</v>
      </c>
      <c r="M70">
        <v>6.3653718141326262E-4</v>
      </c>
      <c r="N70">
        <v>5.173217124317237E-4</v>
      </c>
      <c r="O70">
        <v>1.8490726793971494E-3</v>
      </c>
      <c r="P70">
        <v>4.8393531397983828E-4</v>
      </c>
      <c r="Q70">
        <v>5.4635893210292787E-4</v>
      </c>
      <c r="R70">
        <v>4.2034437511810863E-4</v>
      </c>
      <c r="S70" s="2">
        <v>4.6136324080871797E-4</v>
      </c>
    </row>
    <row r="71" spans="1:19" customFormat="1" hidden="1" x14ac:dyDescent="0.3">
      <c r="A71" t="s">
        <v>79</v>
      </c>
      <c r="B71">
        <v>5283.5188639914604</v>
      </c>
      <c r="C71">
        <v>5283.5188639914604</v>
      </c>
      <c r="D71">
        <v>5283.5188639914604</v>
      </c>
      <c r="E71">
        <v>18995.837964240302</v>
      </c>
      <c r="F71">
        <v>5283.5188639914604</v>
      </c>
      <c r="G71">
        <v>5283.5188639914604</v>
      </c>
      <c r="H71">
        <v>21491.223304584899</v>
      </c>
      <c r="I71">
        <v>6757.5234479853598</v>
      </c>
      <c r="J71">
        <v>21559.9269194589</v>
      </c>
      <c r="K71">
        <v>1.4719994887279558E-5</v>
      </c>
      <c r="L71">
        <v>2.2790565740829113E-5</v>
      </c>
      <c r="M71">
        <v>7.4521400841273611E-6</v>
      </c>
      <c r="N71">
        <v>1.7636093003126843E-6</v>
      </c>
      <c r="O71">
        <v>2.5640000445523039E-5</v>
      </c>
      <c r="P71">
        <v>4.6305193056630184E-6</v>
      </c>
      <c r="Q71">
        <v>2.2530253252126236E-6</v>
      </c>
      <c r="R71">
        <v>4.6749079501446192E-6</v>
      </c>
      <c r="S71" s="2">
        <v>1.2682701407977616E-6</v>
      </c>
    </row>
    <row r="72" spans="1:19" customFormat="1" hidden="1" x14ac:dyDescent="0.3">
      <c r="A72" t="s">
        <v>80</v>
      </c>
      <c r="B72">
        <v>932771.16836413299</v>
      </c>
      <c r="C72">
        <v>932771.16836413299</v>
      </c>
      <c r="D72">
        <v>932771.16836413299</v>
      </c>
      <c r="E72">
        <v>932771.16836413299</v>
      </c>
      <c r="F72">
        <v>932771.16836413299</v>
      </c>
      <c r="G72">
        <v>932771.16836413299</v>
      </c>
      <c r="H72">
        <v>1499286.8840688099</v>
      </c>
      <c r="I72">
        <v>932771.16836413299</v>
      </c>
      <c r="J72">
        <v>2525218.1015261598</v>
      </c>
      <c r="K72">
        <v>2.5987201300440004E-3</v>
      </c>
      <c r="L72">
        <v>4.0235273462604811E-3</v>
      </c>
      <c r="M72">
        <v>1.3156272537339618E-3</v>
      </c>
      <c r="N72">
        <v>8.6600228465167565E-5</v>
      </c>
      <c r="O72">
        <v>4.5265766600026411E-3</v>
      </c>
      <c r="P72">
        <v>8.1748830922371218E-4</v>
      </c>
      <c r="Q72">
        <v>1.5717724727403067E-4</v>
      </c>
      <c r="R72">
        <v>6.4529844168742241E-4</v>
      </c>
      <c r="S72" s="2">
        <v>1.485468262082596E-4</v>
      </c>
    </row>
    <row r="73" spans="1:19" customFormat="1" hidden="1" x14ac:dyDescent="0.3">
      <c r="A73" t="s">
        <v>81</v>
      </c>
      <c r="B73">
        <v>6704648.5455406802</v>
      </c>
      <c r="C73">
        <v>3399147.4514285</v>
      </c>
      <c r="D73">
        <v>12631162.161753301</v>
      </c>
      <c r="E73">
        <v>185625578.11575201</v>
      </c>
      <c r="F73">
        <v>1335491.44764144</v>
      </c>
      <c r="G73">
        <v>14334081.9109852</v>
      </c>
      <c r="H73">
        <v>273823489.69000697</v>
      </c>
      <c r="I73">
        <v>26857675.362754401</v>
      </c>
      <c r="J73">
        <v>469251125.81755</v>
      </c>
      <c r="K73">
        <v>1.8679292125552756E-2</v>
      </c>
      <c r="L73">
        <v>1.4662291447944033E-2</v>
      </c>
      <c r="M73">
        <v>1.7815624828412976E-2</v>
      </c>
      <c r="N73">
        <v>1.7233827565655984E-2</v>
      </c>
      <c r="O73">
        <v>6.480908310157984E-3</v>
      </c>
      <c r="P73">
        <v>1.2562507057584209E-2</v>
      </c>
      <c r="Q73">
        <v>2.8706195462501586E-2</v>
      </c>
      <c r="R73">
        <v>1.8580351373131607E-2</v>
      </c>
      <c r="S73" s="2">
        <v>2.7603859402370774E-2</v>
      </c>
    </row>
    <row r="74" spans="1:19" customFormat="1" hidden="1" x14ac:dyDescent="0.3">
      <c r="A74" t="s">
        <v>82</v>
      </c>
      <c r="B74">
        <v>102832.665181875</v>
      </c>
      <c r="C74">
        <v>102832.665181875</v>
      </c>
      <c r="D74">
        <v>102832.665181875</v>
      </c>
      <c r="E74">
        <v>102832.665181875</v>
      </c>
      <c r="F74">
        <v>102832.665181875</v>
      </c>
      <c r="G74">
        <v>102832.665181875</v>
      </c>
      <c r="H74">
        <v>241935.16024799799</v>
      </c>
      <c r="I74">
        <v>102832.665181875</v>
      </c>
      <c r="J74">
        <v>287201.96161490597</v>
      </c>
      <c r="K74">
        <v>2.8649397204555475E-4</v>
      </c>
      <c r="L74">
        <v>4.4357078614870241E-4</v>
      </c>
      <c r="M74">
        <v>1.4504035016931421E-4</v>
      </c>
      <c r="N74">
        <v>9.5471779150832569E-6</v>
      </c>
      <c r="O74">
        <v>4.9902908439428595E-4</v>
      </c>
      <c r="P74">
        <v>9.0123391935375719E-5</v>
      </c>
      <c r="Q74">
        <v>2.5363192935686735E-5</v>
      </c>
      <c r="R74">
        <v>7.1140447782926976E-5</v>
      </c>
      <c r="S74" s="2">
        <v>1.6894754497798265E-5</v>
      </c>
    </row>
    <row r="75" spans="1:19" customFormat="1" hidden="1" x14ac:dyDescent="0.3">
      <c r="A75" t="s">
        <v>83</v>
      </c>
      <c r="B75">
        <v>93131.577057422604</v>
      </c>
      <c r="C75">
        <v>93131.577057422604</v>
      </c>
      <c r="D75">
        <v>93131.577057422604</v>
      </c>
      <c r="E75">
        <v>188331.32226187401</v>
      </c>
      <c r="F75">
        <v>93131.577057422604</v>
      </c>
      <c r="G75">
        <v>93131.577057422604</v>
      </c>
      <c r="H75">
        <v>93131.577057422604</v>
      </c>
      <c r="I75">
        <v>93131.577057422604</v>
      </c>
      <c r="J75">
        <v>93131.577057422604</v>
      </c>
      <c r="K75">
        <v>2.5946653611337589E-4</v>
      </c>
      <c r="L75">
        <v>4.0172494583861728E-4</v>
      </c>
      <c r="M75">
        <v>1.3135744876726095E-4</v>
      </c>
      <c r="N75">
        <v>1.7485033937775519E-5</v>
      </c>
      <c r="O75">
        <v>4.5195138670151973E-4</v>
      </c>
      <c r="P75">
        <v>8.1621278665304194E-5</v>
      </c>
      <c r="Q75">
        <v>9.7634182435115162E-6</v>
      </c>
      <c r="R75">
        <v>6.4429158603223602E-5</v>
      </c>
      <c r="S75" s="2">
        <v>5.4784971576471077E-6</v>
      </c>
    </row>
    <row r="76" spans="1:19" customFormat="1" hidden="1" x14ac:dyDescent="0.3">
      <c r="A76" t="s">
        <v>84</v>
      </c>
      <c r="B76">
        <v>56007.152554661101</v>
      </c>
      <c r="C76">
        <v>56007.152554661101</v>
      </c>
      <c r="D76">
        <v>56007.152554661101</v>
      </c>
      <c r="E76">
        <v>625894.55698670296</v>
      </c>
      <c r="F76">
        <v>56007.152554661101</v>
      </c>
      <c r="G76">
        <v>56007.152554661101</v>
      </c>
      <c r="H76">
        <v>1102530.9859396201</v>
      </c>
      <c r="I76">
        <v>56007.152554661101</v>
      </c>
      <c r="J76">
        <v>860273.96518707497</v>
      </c>
      <c r="K76">
        <v>1.5603710717763611E-4</v>
      </c>
      <c r="L76">
        <v>2.4158798806471189E-4</v>
      </c>
      <c r="M76">
        <v>7.8995297886590583E-5</v>
      </c>
      <c r="N76">
        <v>5.8109227073572919E-5</v>
      </c>
      <c r="O76">
        <v>2.7179299505124439E-4</v>
      </c>
      <c r="P76">
        <v>4.9085128270678823E-5</v>
      </c>
      <c r="Q76">
        <v>1.1558347321362895E-4</v>
      </c>
      <c r="R76">
        <v>3.874618930413143E-5</v>
      </c>
      <c r="S76" s="2">
        <v>5.06059128599237E-5</v>
      </c>
    </row>
    <row r="77" spans="1:19" customFormat="1" hidden="1" x14ac:dyDescent="0.3">
      <c r="A77" t="s">
        <v>85</v>
      </c>
      <c r="B77">
        <v>23703.285910816499</v>
      </c>
      <c r="C77">
        <v>23703.285910816499</v>
      </c>
      <c r="D77">
        <v>27732.670288083998</v>
      </c>
      <c r="E77">
        <v>23703.285910816499</v>
      </c>
      <c r="F77">
        <v>23703.285910816499</v>
      </c>
      <c r="G77">
        <v>23703.285910816499</v>
      </c>
      <c r="H77">
        <v>23703.285910816499</v>
      </c>
      <c r="I77">
        <v>23703.285910816499</v>
      </c>
      <c r="J77">
        <v>23703.285910816499</v>
      </c>
      <c r="K77">
        <v>6.6037854013708768E-5</v>
      </c>
      <c r="L77">
        <v>1.0224460434991741E-4</v>
      </c>
      <c r="M77">
        <v>3.9115549544492486E-5</v>
      </c>
      <c r="N77">
        <v>2.2006576155777621E-6</v>
      </c>
      <c r="O77">
        <v>1.1502793440479278E-4</v>
      </c>
      <c r="P77">
        <v>2.0773754356347356E-5</v>
      </c>
      <c r="Q77">
        <v>2.4849261808392269E-6</v>
      </c>
      <c r="R77">
        <v>1.6398119903241075E-5</v>
      </c>
      <c r="S77" s="2">
        <v>1.3943539730808757E-6</v>
      </c>
    </row>
    <row r="78" spans="1:19" customFormat="1" hidden="1" x14ac:dyDescent="0.3">
      <c r="A78" t="s">
        <v>86</v>
      </c>
      <c r="B78">
        <v>32689.033500240701</v>
      </c>
      <c r="C78">
        <v>32689.033500240701</v>
      </c>
      <c r="D78">
        <v>32689.033500240701</v>
      </c>
      <c r="E78">
        <v>36849.822467203201</v>
      </c>
      <c r="F78">
        <v>32689.033500240701</v>
      </c>
      <c r="G78">
        <v>32689.033500240701</v>
      </c>
      <c r="H78">
        <v>35013.932017775303</v>
      </c>
      <c r="I78">
        <v>32689.033500240701</v>
      </c>
      <c r="J78">
        <v>32689.033500240701</v>
      </c>
      <c r="K78">
        <v>9.1072336141929028E-5</v>
      </c>
      <c r="L78">
        <v>1.4100480875894628E-4</v>
      </c>
      <c r="M78">
        <v>4.6106252883612226E-5</v>
      </c>
      <c r="N78">
        <v>3.4212067791045701E-6</v>
      </c>
      <c r="O78">
        <v>1.5863420858058732E-4</v>
      </c>
      <c r="P78">
        <v>2.8648937309174026E-5</v>
      </c>
      <c r="Q78">
        <v>3.6706740446222632E-6</v>
      </c>
      <c r="R78">
        <v>2.2614530866094025E-5</v>
      </c>
      <c r="S78" s="2">
        <v>1.9229436757726046E-6</v>
      </c>
    </row>
    <row r="79" spans="1:19" customFormat="1" hidden="1" x14ac:dyDescent="0.3">
      <c r="A79" t="s">
        <v>87</v>
      </c>
      <c r="B79">
        <v>37570.555015839702</v>
      </c>
      <c r="C79">
        <v>37570.555015839702</v>
      </c>
      <c r="D79">
        <v>37570.555015839702</v>
      </c>
      <c r="E79">
        <v>97952.259480301494</v>
      </c>
      <c r="F79">
        <v>37570.555015839702</v>
      </c>
      <c r="G79">
        <v>37570.555015839702</v>
      </c>
      <c r="H79">
        <v>169991.62895260501</v>
      </c>
      <c r="I79">
        <v>37570.555015839702</v>
      </c>
      <c r="J79">
        <v>37570.555015839702</v>
      </c>
      <c r="K79">
        <v>1.0467235794585963E-4</v>
      </c>
      <c r="L79">
        <v>1.6206135078716653E-4</v>
      </c>
      <c r="M79">
        <v>5.2991395739039386E-5</v>
      </c>
      <c r="N79">
        <v>9.0940718767607041E-6</v>
      </c>
      <c r="O79">
        <v>1.8232338563412286E-4</v>
      </c>
      <c r="P79">
        <v>3.2927142838644645E-5</v>
      </c>
      <c r="Q79">
        <v>1.7821016499449753E-5</v>
      </c>
      <c r="R79">
        <v>2.5991605902197578E-5</v>
      </c>
      <c r="S79" s="2">
        <v>2.2101008634116907E-6</v>
      </c>
    </row>
    <row r="80" spans="1:19" customFormat="1" hidden="1" x14ac:dyDescent="0.3">
      <c r="A80" t="s">
        <v>88</v>
      </c>
      <c r="B80">
        <v>106518.104027719</v>
      </c>
      <c r="C80">
        <v>106518.104027719</v>
      </c>
      <c r="D80">
        <v>106518.104027719</v>
      </c>
      <c r="E80">
        <v>106518.104027719</v>
      </c>
      <c r="F80">
        <v>106518.104027719</v>
      </c>
      <c r="G80">
        <v>106518.104027719</v>
      </c>
      <c r="H80">
        <v>106518.104027719</v>
      </c>
      <c r="I80">
        <v>106518.104027719</v>
      </c>
      <c r="J80">
        <v>106518.104027719</v>
      </c>
      <c r="K80">
        <v>2.967616823281716E-4</v>
      </c>
      <c r="L80">
        <v>4.5946800133088878E-4</v>
      </c>
      <c r="M80">
        <v>1.5023847801889779E-4</v>
      </c>
      <c r="N80">
        <v>9.8893409845145597E-6</v>
      </c>
      <c r="O80">
        <v>5.1691387975167432E-4</v>
      </c>
      <c r="P80">
        <v>9.3353340794236973E-5</v>
      </c>
      <c r="Q80">
        <v>1.1166790394704291E-5</v>
      </c>
      <c r="R80">
        <v>7.3690063406583377E-5</v>
      </c>
      <c r="S80" s="2">
        <v>6.2659642260112226E-6</v>
      </c>
    </row>
    <row r="81" spans="1:19" customFormat="1" hidden="1" x14ac:dyDescent="0.3">
      <c r="A81" t="s">
        <v>89</v>
      </c>
      <c r="B81">
        <v>2337125.9444252099</v>
      </c>
      <c r="C81">
        <v>2337125.9444252099</v>
      </c>
      <c r="D81">
        <v>2337125.9444252099</v>
      </c>
      <c r="E81">
        <v>2337125.9444252099</v>
      </c>
      <c r="F81">
        <v>2337125.9444252099</v>
      </c>
      <c r="G81">
        <v>2337125.9444252099</v>
      </c>
      <c r="H81">
        <v>2337125.9444252099</v>
      </c>
      <c r="I81">
        <v>2337125.9444252099</v>
      </c>
      <c r="J81">
        <v>2337125.9444252099</v>
      </c>
      <c r="K81">
        <v>6.5112821281531246E-3</v>
      </c>
      <c r="L81">
        <v>1.0081240145470249E-2</v>
      </c>
      <c r="M81">
        <v>3.2963996874892714E-3</v>
      </c>
      <c r="N81">
        <v>2.1698316543600861E-4</v>
      </c>
      <c r="O81">
        <v>1.1341666756354877E-2</v>
      </c>
      <c r="P81">
        <v>2.0482763635391349E-3</v>
      </c>
      <c r="Q81">
        <v>2.4501182954430115E-4</v>
      </c>
      <c r="R81">
        <v>1.616842137830838E-3</v>
      </c>
      <c r="S81" s="2">
        <v>1.3748224016116721E-4</v>
      </c>
    </row>
    <row r="82" spans="1:19" customFormat="1" hidden="1" x14ac:dyDescent="0.3">
      <c r="A82" t="s">
        <v>90</v>
      </c>
      <c r="B82">
        <v>9112.5901253995107</v>
      </c>
      <c r="C82">
        <v>9112.5901253995107</v>
      </c>
      <c r="D82">
        <v>9112.5901253995107</v>
      </c>
      <c r="E82">
        <v>9112.5901253995107</v>
      </c>
      <c r="F82">
        <v>9112.5901253995107</v>
      </c>
      <c r="G82">
        <v>9112.5901253995107</v>
      </c>
      <c r="H82">
        <v>9112.5901253995107</v>
      </c>
      <c r="I82">
        <v>9112.5901253995107</v>
      </c>
      <c r="J82">
        <v>15040.1161975546</v>
      </c>
      <c r="K82">
        <v>2.5387868106222736E-5</v>
      </c>
      <c r="L82">
        <v>3.9307342259634535E-5</v>
      </c>
      <c r="M82">
        <v>1.2852854298775269E-5</v>
      </c>
      <c r="N82">
        <v>8.4602999485181359E-7</v>
      </c>
      <c r="O82">
        <v>4.4221818997841648E-5</v>
      </c>
      <c r="P82">
        <v>7.9863487926263267E-6</v>
      </c>
      <c r="Q82">
        <v>9.5531538804622397E-7</v>
      </c>
      <c r="R82">
        <v>6.3041616283758716E-6</v>
      </c>
      <c r="S82" s="2">
        <v>8.8474002526748824E-7</v>
      </c>
    </row>
    <row r="83" spans="1:19" customFormat="1" hidden="1" x14ac:dyDescent="0.3">
      <c r="A83" t="s">
        <v>91</v>
      </c>
      <c r="B83">
        <v>190688.19332262999</v>
      </c>
      <c r="C83">
        <v>127285.866640218</v>
      </c>
      <c r="D83">
        <v>1062041.9292110701</v>
      </c>
      <c r="E83">
        <v>14852759.9647035</v>
      </c>
      <c r="F83">
        <v>94087.236294010494</v>
      </c>
      <c r="G83">
        <v>1160709.0516798799</v>
      </c>
      <c r="H83">
        <v>15456269.068634501</v>
      </c>
      <c r="I83">
        <v>1583703.13651011</v>
      </c>
      <c r="J83">
        <v>32625811.043025602</v>
      </c>
      <c r="K83">
        <v>5.3126132470229901E-4</v>
      </c>
      <c r="L83">
        <v>5.4905016641708057E-4</v>
      </c>
      <c r="M83">
        <v>1.4979572204496174E-3</v>
      </c>
      <c r="N83">
        <v>1.3789581516948143E-3</v>
      </c>
      <c r="O83">
        <v>4.5658903518591839E-4</v>
      </c>
      <c r="P83">
        <v>1.0172549413405832E-3</v>
      </c>
      <c r="Q83">
        <v>1.6203528831932477E-3</v>
      </c>
      <c r="R83">
        <v>1.0956183046242124E-3</v>
      </c>
      <c r="S83" s="2">
        <v>1.9192245929105282E-3</v>
      </c>
    </row>
    <row r="84" spans="1:19" customFormat="1" hidden="1" x14ac:dyDescent="0.3">
      <c r="A84" t="s">
        <v>92</v>
      </c>
      <c r="B84">
        <v>11755014.908111701</v>
      </c>
      <c r="C84">
        <v>3676807.73051624</v>
      </c>
      <c r="D84">
        <v>22948499.756997202</v>
      </c>
      <c r="E84">
        <v>8490887.9244534299</v>
      </c>
      <c r="F84">
        <v>2637005.2705795802</v>
      </c>
      <c r="G84">
        <v>39960241.181166701</v>
      </c>
      <c r="H84">
        <v>12032639.5070187</v>
      </c>
      <c r="I84">
        <v>38716130.595330298</v>
      </c>
      <c r="J84">
        <v>45226715.629293002</v>
      </c>
      <c r="K84">
        <v>3.274971923097858E-2</v>
      </c>
      <c r="L84">
        <v>1.5859984691228027E-2</v>
      </c>
      <c r="M84">
        <v>3.2367715401797843E-2</v>
      </c>
      <c r="N84">
        <v>7.8830999399281368E-4</v>
      </c>
      <c r="O84">
        <v>1.279692910217578E-2</v>
      </c>
      <c r="P84">
        <v>3.5021483411257458E-2</v>
      </c>
      <c r="Q84">
        <v>1.2614378043656316E-3</v>
      </c>
      <c r="R84">
        <v>2.6784124111756846E-2</v>
      </c>
      <c r="S84" s="2">
        <v>2.6604771534366289E-3</v>
      </c>
    </row>
    <row r="85" spans="1:19" customFormat="1" hidden="1" x14ac:dyDescent="0.3">
      <c r="A85" t="s">
        <v>93</v>
      </c>
      <c r="B85">
        <v>4622066.98426098</v>
      </c>
      <c r="C85">
        <v>3295502.8311103201</v>
      </c>
      <c r="D85">
        <v>14823916.8177782</v>
      </c>
      <c r="E85">
        <v>14279769.028188</v>
      </c>
      <c r="F85">
        <v>1719499.2303710999</v>
      </c>
      <c r="G85">
        <v>35620829.248405397</v>
      </c>
      <c r="H85">
        <v>65803401.888691701</v>
      </c>
      <c r="I85">
        <v>20362840.663905598</v>
      </c>
      <c r="J85">
        <v>29069141.239034399</v>
      </c>
      <c r="K85">
        <v>1.2877176012500604E-2</v>
      </c>
      <c r="L85">
        <v>1.421521827685285E-2</v>
      </c>
      <c r="M85">
        <v>2.0908396007519807E-2</v>
      </c>
      <c r="N85">
        <v>1.3257605961810254E-3</v>
      </c>
      <c r="O85">
        <v>8.3444314608702008E-3</v>
      </c>
      <c r="P85">
        <v>3.1218387170451046E-2</v>
      </c>
      <c r="Q85">
        <v>6.8984779897911979E-3</v>
      </c>
      <c r="R85">
        <v>1.4087173568831789E-2</v>
      </c>
      <c r="S85" s="2">
        <v>1.7100022643780585E-3</v>
      </c>
    </row>
    <row r="86" spans="1:19" customFormat="1" hidden="1" x14ac:dyDescent="0.3">
      <c r="A86" t="s">
        <v>94</v>
      </c>
      <c r="B86">
        <v>42757.166947858903</v>
      </c>
      <c r="C86">
        <v>40263.561242398297</v>
      </c>
      <c r="D86">
        <v>40263.561242398297</v>
      </c>
      <c r="E86">
        <v>1075639.78045818</v>
      </c>
      <c r="F86">
        <v>40263.561242398297</v>
      </c>
      <c r="G86">
        <v>185303.94706490001</v>
      </c>
      <c r="H86">
        <v>753524.53706231294</v>
      </c>
      <c r="I86">
        <v>217733.45254951299</v>
      </c>
      <c r="J86">
        <v>1076398.6678996501</v>
      </c>
      <c r="K86">
        <v>1.191223680786803E-4</v>
      </c>
      <c r="L86">
        <v>1.7367768774493404E-4</v>
      </c>
      <c r="M86">
        <v>5.6789746831247074E-5</v>
      </c>
      <c r="N86">
        <v>9.9864418941320821E-5</v>
      </c>
      <c r="O86">
        <v>1.9539207766044328E-4</v>
      </c>
      <c r="P86">
        <v>1.6240190039775061E-4</v>
      </c>
      <c r="Q86">
        <v>7.8995496957510216E-5</v>
      </c>
      <c r="R86">
        <v>1.5062971755423491E-4</v>
      </c>
      <c r="S86" s="2">
        <v>6.3319523075910055E-5</v>
      </c>
    </row>
    <row r="87" spans="1:19" x14ac:dyDescent="0.3">
      <c r="A87" s="3" t="s">
        <v>95</v>
      </c>
      <c r="B87" s="3">
        <v>24173.785325871198</v>
      </c>
      <c r="C87" s="3">
        <v>24173.785325871198</v>
      </c>
      <c r="D87" s="3">
        <v>34111.687491073499</v>
      </c>
      <c r="E87" s="3">
        <v>1890054.3482830101</v>
      </c>
      <c r="F87" s="3">
        <v>24173.785325871198</v>
      </c>
      <c r="G87" s="3">
        <v>10538191.7544464</v>
      </c>
      <c r="H87" s="3">
        <v>8761854.6370293405</v>
      </c>
      <c r="I87" s="3">
        <v>1446828.8585904301</v>
      </c>
      <c r="J87" s="3">
        <v>352697303.37307298</v>
      </c>
      <c r="K87" s="3">
        <v>6.7348675298226917E-5</v>
      </c>
      <c r="L87" s="3">
        <v>1.0427411311592284E-4</v>
      </c>
      <c r="M87" s="3">
        <v>4.811283544796776E-5</v>
      </c>
      <c r="N87" s="3">
        <v>1.7547619815473905E-4</v>
      </c>
      <c r="O87" s="5">
        <v>1.173111864423387E-4</v>
      </c>
      <c r="P87" s="3">
        <v>9.2357577633173683E-3</v>
      </c>
      <c r="Q87" s="3">
        <v>9.1854614850366944E-4</v>
      </c>
      <c r="R87" s="3">
        <v>1.0009276010044146E-3</v>
      </c>
      <c r="S87" s="5">
        <v>2.0747540577432746E-2</v>
      </c>
    </row>
    <row r="88" spans="1:19" customFormat="1" hidden="1" x14ac:dyDescent="0.3">
      <c r="A88" t="s">
        <v>96</v>
      </c>
      <c r="B88">
        <v>354594.945792488</v>
      </c>
      <c r="C88">
        <v>85318.791605296705</v>
      </c>
      <c r="D88">
        <v>85318.791605296705</v>
      </c>
      <c r="E88">
        <v>85318.791605296705</v>
      </c>
      <c r="F88">
        <v>85318.791605296705</v>
      </c>
      <c r="G88">
        <v>85318.791605296705</v>
      </c>
      <c r="H88">
        <v>85318.791605296705</v>
      </c>
      <c r="I88">
        <v>85318.791605296705</v>
      </c>
      <c r="J88">
        <v>85318.791605296705</v>
      </c>
      <c r="K88">
        <v>9.8790899086094973E-4</v>
      </c>
      <c r="L88">
        <v>3.6802433739011183E-4</v>
      </c>
      <c r="M88">
        <v>1.2033790419190754E-4</v>
      </c>
      <c r="N88">
        <v>7.9211569739539388E-6</v>
      </c>
      <c r="O88">
        <v>4.1403729428888256E-4</v>
      </c>
      <c r="P88">
        <v>7.4774089358641647E-5</v>
      </c>
      <c r="Q88">
        <v>8.9443674507938619E-6</v>
      </c>
      <c r="R88">
        <v>5.9024212086344454E-5</v>
      </c>
      <c r="S88" s="2">
        <v>5.0189073574401647E-6</v>
      </c>
    </row>
    <row r="89" spans="1:19" customFormat="1" hidden="1" x14ac:dyDescent="0.3">
      <c r="A89" t="s">
        <v>97</v>
      </c>
      <c r="B89">
        <v>713296.54903277103</v>
      </c>
      <c r="C89">
        <v>713296.54903277103</v>
      </c>
      <c r="D89">
        <v>713296.54903277103</v>
      </c>
      <c r="E89">
        <v>27895388.995725099</v>
      </c>
      <c r="F89">
        <v>713296.54903277103</v>
      </c>
      <c r="G89">
        <v>2135612.4906041902</v>
      </c>
      <c r="H89">
        <v>42802435.1598249</v>
      </c>
      <c r="I89">
        <v>4436119.2540369201</v>
      </c>
      <c r="J89">
        <v>46540411.999562703</v>
      </c>
      <c r="K89">
        <v>1.9872592159053022E-3</v>
      </c>
      <c r="L89">
        <v>3.0768191260240724E-3</v>
      </c>
      <c r="M89">
        <v>1.0060692394123763E-3</v>
      </c>
      <c r="N89">
        <v>2.5898603452668696E-3</v>
      </c>
      <c r="O89">
        <v>3.4615044075330197E-3</v>
      </c>
      <c r="P89">
        <v>1.8716683183538582E-3</v>
      </c>
      <c r="Q89">
        <v>4.4871792093511709E-3</v>
      </c>
      <c r="R89">
        <v>3.0689422431334113E-3</v>
      </c>
      <c r="S89" s="2">
        <v>2.7377557957396184E-3</v>
      </c>
    </row>
    <row r="90" spans="1:19" customFormat="1" hidden="1" x14ac:dyDescent="0.3">
      <c r="A90" t="s">
        <v>98</v>
      </c>
      <c r="B90">
        <v>2119738.19300242</v>
      </c>
      <c r="C90">
        <v>2119738.19300242</v>
      </c>
      <c r="D90">
        <v>2119738.19300242</v>
      </c>
      <c r="E90">
        <v>2159220.2844417002</v>
      </c>
      <c r="F90">
        <v>2119738.19300242</v>
      </c>
      <c r="G90">
        <v>2119738.19300242</v>
      </c>
      <c r="H90">
        <v>2119738.19300242</v>
      </c>
      <c r="I90">
        <v>2119738.19300242</v>
      </c>
      <c r="J90">
        <v>3577049.8782802499</v>
      </c>
      <c r="K90">
        <v>5.9056352719813552E-3</v>
      </c>
      <c r="L90">
        <v>9.1435336722677871E-3</v>
      </c>
      <c r="M90">
        <v>2.9897850963657626E-3</v>
      </c>
      <c r="N90">
        <v>2.0046606957975681E-4</v>
      </c>
      <c r="O90">
        <v>1.0286721711809164E-2</v>
      </c>
      <c r="P90">
        <v>1.8577559536209903E-3</v>
      </c>
      <c r="Q90">
        <v>2.2222205613749453E-4</v>
      </c>
      <c r="R90">
        <v>1.4664515790391486E-3</v>
      </c>
      <c r="S90" s="2">
        <v>2.1042119343514767E-4</v>
      </c>
    </row>
    <row r="91" spans="1:19" customFormat="1" hidden="1" x14ac:dyDescent="0.3">
      <c r="A91" t="s">
        <v>99</v>
      </c>
      <c r="B91">
        <v>175323.57755483501</v>
      </c>
      <c r="C91">
        <v>175323.57755483501</v>
      </c>
      <c r="D91">
        <v>175323.57755483501</v>
      </c>
      <c r="E91">
        <v>893399.44515816297</v>
      </c>
      <c r="F91">
        <v>175323.57755483501</v>
      </c>
      <c r="G91">
        <v>175323.57755483501</v>
      </c>
      <c r="H91">
        <v>691176.465840547</v>
      </c>
      <c r="I91">
        <v>175323.57755483501</v>
      </c>
      <c r="J91">
        <v>493039.49372417497</v>
      </c>
      <c r="K91">
        <v>4.884551814161751E-4</v>
      </c>
      <c r="L91">
        <v>7.562618063905671E-4</v>
      </c>
      <c r="M91">
        <v>2.472851699070057E-4</v>
      </c>
      <c r="N91">
        <v>8.2944883681426018E-5</v>
      </c>
      <c r="O91">
        <v>8.5081490618937026E-4</v>
      </c>
      <c r="P91">
        <v>1.5365502262866212E-4</v>
      </c>
      <c r="Q91">
        <v>7.2459257421493158E-5</v>
      </c>
      <c r="R91">
        <v>1.2129023197148521E-4</v>
      </c>
      <c r="S91" s="2">
        <v>2.9003218353214629E-5</v>
      </c>
    </row>
    <row r="92" spans="1:19" customFormat="1" hidden="1" x14ac:dyDescent="0.3">
      <c r="A92" t="s">
        <v>100</v>
      </c>
      <c r="B92">
        <v>9197.2433255291107</v>
      </c>
      <c r="C92">
        <v>9197.2433255291107</v>
      </c>
      <c r="D92">
        <v>17505.3153924951</v>
      </c>
      <c r="E92">
        <v>9197.2433255291107</v>
      </c>
      <c r="F92">
        <v>9197.2433255291107</v>
      </c>
      <c r="G92">
        <v>9197.2433255291107</v>
      </c>
      <c r="H92">
        <v>9197.2433255291107</v>
      </c>
      <c r="I92">
        <v>11764.961152875299</v>
      </c>
      <c r="J92">
        <v>9197.2433255291107</v>
      </c>
      <c r="K92">
        <v>2.5623713705562225E-5</v>
      </c>
      <c r="L92">
        <v>3.9672495554699654E-5</v>
      </c>
      <c r="M92">
        <v>2.4690375085204818E-5</v>
      </c>
      <c r="N92">
        <v>8.5388935706214842E-7</v>
      </c>
      <c r="O92">
        <v>4.4632626292167875E-5</v>
      </c>
      <c r="P92">
        <v>8.0605395521517202E-6</v>
      </c>
      <c r="Q92">
        <v>9.6418997843362145E-7</v>
      </c>
      <c r="R92">
        <v>8.1390927978380423E-6</v>
      </c>
      <c r="S92" s="2">
        <v>5.410310123496852E-7</v>
      </c>
    </row>
    <row r="93" spans="1:19" customFormat="1" hidden="1" x14ac:dyDescent="0.3">
      <c r="A93" t="s">
        <v>101</v>
      </c>
      <c r="B93">
        <v>14910.3029457138</v>
      </c>
      <c r="C93">
        <v>14910.3029457138</v>
      </c>
      <c r="D93">
        <v>14910.3029457138</v>
      </c>
      <c r="E93">
        <v>93440.630123264593</v>
      </c>
      <c r="F93">
        <v>14910.3029457138</v>
      </c>
      <c r="G93">
        <v>19485.892220381898</v>
      </c>
      <c r="H93">
        <v>595007.55835855298</v>
      </c>
      <c r="I93">
        <v>45251.834016602297</v>
      </c>
      <c r="J93">
        <v>625249.03934259503</v>
      </c>
      <c r="K93">
        <v>4.1540418190707383E-5</v>
      </c>
      <c r="L93">
        <v>6.4315894056116613E-5</v>
      </c>
      <c r="M93">
        <v>2.1030239336421087E-5</v>
      </c>
      <c r="N93">
        <v>8.6752037274001647E-6</v>
      </c>
      <c r="O93">
        <v>7.2357113509418741E-5</v>
      </c>
      <c r="P93">
        <v>1.7077595904783552E-5</v>
      </c>
      <c r="Q93">
        <v>6.2377421642106039E-5</v>
      </c>
      <c r="R93">
        <v>3.1305575220150848E-5</v>
      </c>
      <c r="S93" s="2">
        <v>3.6780490496235882E-5</v>
      </c>
    </row>
    <row r="94" spans="1:19" customFormat="1" hidden="1" x14ac:dyDescent="0.3">
      <c r="A94" t="s">
        <v>239</v>
      </c>
      <c r="B94">
        <v>140668.452693278</v>
      </c>
      <c r="C94">
        <v>140668.452693278</v>
      </c>
      <c r="D94">
        <v>488195.63619135501</v>
      </c>
      <c r="E94">
        <v>140668.452693278</v>
      </c>
      <c r="F94">
        <v>152036.21051113101</v>
      </c>
      <c r="G94">
        <v>713801.22240865906</v>
      </c>
      <c r="H94">
        <v>140668.452693278</v>
      </c>
      <c r="I94">
        <v>1119330.58539527</v>
      </c>
      <c r="J94">
        <v>140668.452693278</v>
      </c>
      <c r="K94">
        <v>3.9190527331292693E-4</v>
      </c>
      <c r="L94">
        <v>6.0677622268295243E-4</v>
      </c>
      <c r="M94">
        <v>6.8857561844857921E-4</v>
      </c>
      <c r="N94">
        <v>1.3059923542066366E-5</v>
      </c>
      <c r="O94">
        <v>7.3780535389176454E-4</v>
      </c>
      <c r="P94">
        <v>6.2558125102863261E-4</v>
      </c>
      <c r="Q94">
        <v>1.4746930962688198E-5</v>
      </c>
      <c r="R94">
        <v>7.7436171591301517E-4</v>
      </c>
      <c r="S94" s="2">
        <v>8.2748702706448912E-6</v>
      </c>
    </row>
    <row r="95" spans="1:19" customFormat="1" hidden="1" x14ac:dyDescent="0.3">
      <c r="A95" t="s">
        <v>103</v>
      </c>
      <c r="B95">
        <v>780401.39719267399</v>
      </c>
      <c r="C95">
        <v>780401.39719267399</v>
      </c>
      <c r="D95">
        <v>780401.39719267399</v>
      </c>
      <c r="E95">
        <v>5961578.2265712302</v>
      </c>
      <c r="F95">
        <v>780401.39719267399</v>
      </c>
      <c r="G95">
        <v>962634.16374994104</v>
      </c>
      <c r="H95">
        <v>10906950.208153199</v>
      </c>
      <c r="I95">
        <v>1465294.3550688201</v>
      </c>
      <c r="J95">
        <v>10105947.407659199</v>
      </c>
      <c r="K95">
        <v>2.1742147368853516E-3</v>
      </c>
      <c r="L95">
        <v>3.366277249082852E-3</v>
      </c>
      <c r="M95">
        <v>1.1007172839608362E-3</v>
      </c>
      <c r="N95">
        <v>5.5348412766602069E-4</v>
      </c>
      <c r="O95">
        <v>3.7871525940934548E-3</v>
      </c>
      <c r="P95">
        <v>8.4366048352999348E-4</v>
      </c>
      <c r="Q95">
        <v>1.1434265370347605E-3</v>
      </c>
      <c r="R95">
        <v>1.0137021769203781E-3</v>
      </c>
      <c r="S95" s="2">
        <v>5.9448584355073421E-4</v>
      </c>
    </row>
    <row r="96" spans="1:19" customFormat="1" hidden="1" x14ac:dyDescent="0.3">
      <c r="A96" t="s">
        <v>104</v>
      </c>
      <c r="B96">
        <v>7474.2074160790398</v>
      </c>
      <c r="C96">
        <v>7474.2074160790398</v>
      </c>
      <c r="D96">
        <v>7474.2074160790398</v>
      </c>
      <c r="E96">
        <v>7474.2074160790398</v>
      </c>
      <c r="F96">
        <v>7474.2074160790398</v>
      </c>
      <c r="G96">
        <v>7731.9541903827603</v>
      </c>
      <c r="H96">
        <v>7474.2074160790398</v>
      </c>
      <c r="I96">
        <v>7474.2074160790398</v>
      </c>
      <c r="J96">
        <v>7474.2074160790398</v>
      </c>
      <c r="K96">
        <v>2.0823299354709797E-5</v>
      </c>
      <c r="L96">
        <v>3.2240145225497802E-5</v>
      </c>
      <c r="M96">
        <v>1.0541997126582915E-5</v>
      </c>
      <c r="N96">
        <v>6.939194646889167E-7</v>
      </c>
      <c r="O96">
        <v>3.6271031941281609E-5</v>
      </c>
      <c r="P96">
        <v>6.7763481253139543E-6</v>
      </c>
      <c r="Q96">
        <v>7.83556075690003E-7</v>
      </c>
      <c r="R96">
        <v>5.1707155645719442E-6</v>
      </c>
      <c r="S96" s="2">
        <v>4.3967283040216099E-7</v>
      </c>
    </row>
    <row r="97" spans="1:19" customFormat="1" hidden="1" x14ac:dyDescent="0.3">
      <c r="A97" t="s">
        <v>105</v>
      </c>
      <c r="B97">
        <v>884578.25202735304</v>
      </c>
      <c r="C97">
        <v>884578.25202735304</v>
      </c>
      <c r="D97">
        <v>884578.25202735304</v>
      </c>
      <c r="E97">
        <v>884578.25202735304</v>
      </c>
      <c r="F97">
        <v>884578.25202735304</v>
      </c>
      <c r="G97">
        <v>884578.25202735304</v>
      </c>
      <c r="H97">
        <v>1329998.2327050499</v>
      </c>
      <c r="I97">
        <v>884578.25202735304</v>
      </c>
      <c r="J97">
        <v>884578.25202735304</v>
      </c>
      <c r="K97">
        <v>2.464453649627846E-3</v>
      </c>
      <c r="L97">
        <v>3.8156462245517741E-3</v>
      </c>
      <c r="M97">
        <v>1.2476535466555319E-3</v>
      </c>
      <c r="N97">
        <v>8.2125907531248438E-5</v>
      </c>
      <c r="O97">
        <v>4.2927047976785608E-3</v>
      </c>
      <c r="P97">
        <v>7.752516417227134E-4</v>
      </c>
      <c r="Q97">
        <v>1.3942992719885041E-4</v>
      </c>
      <c r="R97">
        <v>6.1195820255134723E-4</v>
      </c>
      <c r="S97" s="2">
        <v>5.2035620920069673E-5</v>
      </c>
    </row>
    <row r="98" spans="1:19" customFormat="1" hidden="1" x14ac:dyDescent="0.3">
      <c r="A98" t="s">
        <v>106</v>
      </c>
      <c r="B98">
        <v>2319323.5876785601</v>
      </c>
      <c r="C98">
        <v>732296.34315425099</v>
      </c>
      <c r="D98">
        <v>6611756.6914871503</v>
      </c>
      <c r="E98">
        <v>227749411.58428699</v>
      </c>
      <c r="F98">
        <v>538774.59849090897</v>
      </c>
      <c r="G98">
        <v>15726365.9559067</v>
      </c>
      <c r="H98">
        <v>303262511.27411699</v>
      </c>
      <c r="I98">
        <v>13107817.8624334</v>
      </c>
      <c r="J98">
        <v>322465808.67255503</v>
      </c>
      <c r="K98">
        <v>6.4616843871328072E-3</v>
      </c>
      <c r="L98">
        <v>3.1587751231794766E-3</v>
      </c>
      <c r="M98">
        <v>9.3255533547780527E-3</v>
      </c>
      <c r="N98">
        <v>2.1144683438915273E-2</v>
      </c>
      <c r="O98">
        <v>2.6145796581688386E-3</v>
      </c>
      <c r="P98">
        <v>1.3782716224038323E-2</v>
      </c>
      <c r="Q98">
        <v>3.1792425605777372E-2</v>
      </c>
      <c r="R98">
        <v>9.0680916471561034E-3</v>
      </c>
      <c r="S98" s="2">
        <v>1.8969162469585479E-2</v>
      </c>
    </row>
    <row r="99" spans="1:19" customFormat="1" hidden="1" x14ac:dyDescent="0.3">
      <c r="A99" t="s">
        <v>107</v>
      </c>
      <c r="B99">
        <v>8825.8100642314803</v>
      </c>
      <c r="C99">
        <v>8825.8100642314803</v>
      </c>
      <c r="D99">
        <v>8825.8100642314803</v>
      </c>
      <c r="E99">
        <v>238825.88522073301</v>
      </c>
      <c r="F99">
        <v>8825.8100642314803</v>
      </c>
      <c r="G99">
        <v>10181.8340316916</v>
      </c>
      <c r="H99">
        <v>799649.304215307</v>
      </c>
      <c r="I99">
        <v>61673.926927368397</v>
      </c>
      <c r="J99">
        <v>216967.128795506</v>
      </c>
      <c r="K99">
        <v>2.458889281289369E-5</v>
      </c>
      <c r="L99">
        <v>3.8070310651447667E-5</v>
      </c>
      <c r="M99">
        <v>1.2448365312519569E-5</v>
      </c>
      <c r="N99">
        <v>2.2173044070158726E-5</v>
      </c>
      <c r="O99">
        <v>4.2830125112497871E-5</v>
      </c>
      <c r="P99">
        <v>8.9234429296968779E-6</v>
      </c>
      <c r="Q99">
        <v>8.3830971748424555E-5</v>
      </c>
      <c r="R99">
        <v>4.2666508452197894E-5</v>
      </c>
      <c r="S99" s="2">
        <v>1.2763166221013731E-5</v>
      </c>
    </row>
    <row r="100" spans="1:19" customFormat="1" hidden="1" x14ac:dyDescent="0.3">
      <c r="A100" t="s">
        <v>108</v>
      </c>
      <c r="B100">
        <v>7178.5569072261196</v>
      </c>
      <c r="C100">
        <v>7178.5569072261196</v>
      </c>
      <c r="D100">
        <v>61675.049667558204</v>
      </c>
      <c r="E100">
        <v>5155282.77532556</v>
      </c>
      <c r="F100">
        <v>7178.5569072261196</v>
      </c>
      <c r="G100">
        <v>66118.059602020803</v>
      </c>
      <c r="H100">
        <v>3837412.38287193</v>
      </c>
      <c r="I100">
        <v>206052.416853181</v>
      </c>
      <c r="J100">
        <v>9455388.2174333893</v>
      </c>
      <c r="K100">
        <v>1.9999610807216119E-5</v>
      </c>
      <c r="L100">
        <v>3.0964850761377773E-5</v>
      </c>
      <c r="M100">
        <v>8.698958433753767E-5</v>
      </c>
      <c r="N100">
        <v>4.7862614249613366E-4</v>
      </c>
      <c r="O100">
        <v>3.483629131219615E-5</v>
      </c>
      <c r="P100">
        <v>5.7946410209056139E-5</v>
      </c>
      <c r="Q100">
        <v>4.0229386477271873E-4</v>
      </c>
      <c r="R100">
        <v>1.4254868504831207E-4</v>
      </c>
      <c r="S100" s="2">
        <v>5.5621647469492953E-4</v>
      </c>
    </row>
    <row r="101" spans="1:19" customFormat="1" hidden="1" x14ac:dyDescent="0.3">
      <c r="A101" t="s">
        <v>109</v>
      </c>
      <c r="B101">
        <v>11260309.2501559</v>
      </c>
      <c r="C101">
        <v>5315222.64735216</v>
      </c>
      <c r="D101">
        <v>34000547.978750303</v>
      </c>
      <c r="E101">
        <v>235341367.06445399</v>
      </c>
      <c r="F101">
        <v>4431406.2599966004</v>
      </c>
      <c r="G101">
        <v>37814949.425778098</v>
      </c>
      <c r="H101">
        <v>224524668.14184001</v>
      </c>
      <c r="I101">
        <v>51235696.317293003</v>
      </c>
      <c r="J101">
        <v>420615208.42960298</v>
      </c>
      <c r="K101">
        <v>3.137145884367367E-2</v>
      </c>
      <c r="L101">
        <v>2.292732065313564E-2</v>
      </c>
      <c r="M101">
        <v>4.7956078703829189E-2</v>
      </c>
      <c r="N101">
        <v>2.1849534855188021E-2</v>
      </c>
      <c r="O101">
        <v>2.1504845805503697E-2</v>
      </c>
      <c r="P101">
        <v>3.3141332105787895E-2</v>
      </c>
      <c r="Q101">
        <v>2.3537969723231446E-2</v>
      </c>
      <c r="R101">
        <v>3.5445258294489218E-2</v>
      </c>
      <c r="S101" s="2">
        <v>2.4742834779055957E-2</v>
      </c>
    </row>
    <row r="102" spans="1:19" customFormat="1" hidden="1" x14ac:dyDescent="0.3">
      <c r="A102" t="s">
        <v>110</v>
      </c>
      <c r="B102">
        <v>20014.347574007101</v>
      </c>
      <c r="C102">
        <v>20014.347574007101</v>
      </c>
      <c r="D102">
        <v>20014.347574007101</v>
      </c>
      <c r="E102">
        <v>21789.923605065698</v>
      </c>
      <c r="F102">
        <v>20014.347574007101</v>
      </c>
      <c r="G102">
        <v>20014.347574007101</v>
      </c>
      <c r="H102">
        <v>61518.708170678903</v>
      </c>
      <c r="I102">
        <v>26428.864640230098</v>
      </c>
      <c r="J102">
        <v>20014.347574007101</v>
      </c>
      <c r="K102">
        <v>5.5760394075522453E-5</v>
      </c>
      <c r="L102">
        <v>8.6332294042501176E-5</v>
      </c>
      <c r="M102">
        <v>2.8229239954154271E-5</v>
      </c>
      <c r="N102">
        <v>2.0230174628431374E-6</v>
      </c>
      <c r="O102">
        <v>9.7126156624852049E-5</v>
      </c>
      <c r="P102">
        <v>1.7540738514876147E-5</v>
      </c>
      <c r="Q102">
        <v>6.4492935333902073E-6</v>
      </c>
      <c r="R102">
        <v>1.8283696737558901E-5</v>
      </c>
      <c r="S102" s="2">
        <v>1.1773509024630027E-6</v>
      </c>
    </row>
    <row r="103" spans="1:19" customFormat="1" hidden="1" x14ac:dyDescent="0.3">
      <c r="A103" t="s">
        <v>111</v>
      </c>
      <c r="B103">
        <v>202632.88282179699</v>
      </c>
      <c r="C103">
        <v>76056.877253722603</v>
      </c>
      <c r="D103">
        <v>330218.35160337499</v>
      </c>
      <c r="E103">
        <v>1099771.2724198301</v>
      </c>
      <c r="F103">
        <v>47705.533188486399</v>
      </c>
      <c r="G103">
        <v>555240.05546752003</v>
      </c>
      <c r="H103">
        <v>1385729.6254489401</v>
      </c>
      <c r="I103">
        <v>580729.95128367597</v>
      </c>
      <c r="J103">
        <v>1667503.02518664</v>
      </c>
      <c r="K103">
        <v>5.6453948134070489E-4</v>
      </c>
      <c r="L103">
        <v>3.2807288205339072E-4</v>
      </c>
      <c r="M103">
        <v>4.6575653041937368E-4</v>
      </c>
      <c r="N103">
        <v>1.0210483201149458E-4</v>
      </c>
      <c r="O103">
        <v>2.3150667645816932E-4</v>
      </c>
      <c r="P103">
        <v>4.8661694266715353E-4</v>
      </c>
      <c r="Q103">
        <v>1.4527250942331446E-4</v>
      </c>
      <c r="R103">
        <v>4.0175355469207328E-4</v>
      </c>
      <c r="S103" s="2">
        <v>9.8091440867798207E-5</v>
      </c>
    </row>
    <row r="104" spans="1:19" customFormat="1" hidden="1" x14ac:dyDescent="0.3">
      <c r="A104" t="s">
        <v>112</v>
      </c>
      <c r="B104">
        <v>10861.669410464099</v>
      </c>
      <c r="C104">
        <v>10861.669410464099</v>
      </c>
      <c r="D104">
        <v>10861.669410464099</v>
      </c>
      <c r="E104">
        <v>10861.669410464099</v>
      </c>
      <c r="F104">
        <v>10861.669410464099</v>
      </c>
      <c r="G104">
        <v>10861.669410464099</v>
      </c>
      <c r="H104">
        <v>10861.669410464099</v>
      </c>
      <c r="I104">
        <v>10861.669410464099</v>
      </c>
      <c r="J104">
        <v>10861.669410464099</v>
      </c>
      <c r="K104">
        <v>3.0260839850312821E-5</v>
      </c>
      <c r="L104">
        <v>4.6852031217567497E-5</v>
      </c>
      <c r="M104">
        <v>1.5319843475132587E-5</v>
      </c>
      <c r="N104">
        <v>1.0084178031670409E-6</v>
      </c>
      <c r="O104">
        <v>5.2709797332498663E-5</v>
      </c>
      <c r="P104">
        <v>9.5192562365316772E-6</v>
      </c>
      <c r="Q104">
        <v>1.1386795395049547E-6</v>
      </c>
      <c r="R104">
        <v>7.5141884552334949E-6</v>
      </c>
      <c r="S104" s="2">
        <v>6.3894145114540935E-7</v>
      </c>
    </row>
    <row r="105" spans="1:19" customFormat="1" hidden="1" x14ac:dyDescent="0.3">
      <c r="A105" t="s">
        <v>113</v>
      </c>
      <c r="B105">
        <v>18940.473073755798</v>
      </c>
      <c r="C105">
        <v>8641.1188571264702</v>
      </c>
      <c r="D105">
        <v>13252.646671798801</v>
      </c>
      <c r="E105">
        <v>674391.32109516102</v>
      </c>
      <c r="F105">
        <v>8641.1188571264702</v>
      </c>
      <c r="G105">
        <v>111745.819217597</v>
      </c>
      <c r="H105">
        <v>1489267.36860484</v>
      </c>
      <c r="I105">
        <v>86708.251971748803</v>
      </c>
      <c r="J105">
        <v>1217916.6614304101</v>
      </c>
      <c r="K105">
        <v>5.2768557089567741E-5</v>
      </c>
      <c r="L105">
        <v>3.7273641385067887E-5</v>
      </c>
      <c r="M105">
        <v>1.8692197761754509E-5</v>
      </c>
      <c r="N105">
        <v>6.2611757805713093E-5</v>
      </c>
      <c r="O105">
        <v>4.1933850725227263E-5</v>
      </c>
      <c r="P105">
        <v>9.7934953301805566E-5</v>
      </c>
      <c r="Q105">
        <v>1.561268546664648E-4</v>
      </c>
      <c r="R105">
        <v>5.9985451712597519E-5</v>
      </c>
      <c r="S105" s="2">
        <v>7.1644367879473907E-5</v>
      </c>
    </row>
    <row r="106" spans="1:19" x14ac:dyDescent="0.3">
      <c r="A106" s="3" t="s">
        <v>114</v>
      </c>
      <c r="B106" s="3">
        <v>10537.218195437999</v>
      </c>
      <c r="C106" s="3">
        <v>10537.218195437999</v>
      </c>
      <c r="D106" s="3">
        <v>10537.218195437999</v>
      </c>
      <c r="E106" s="3">
        <v>81968.890868660194</v>
      </c>
      <c r="F106" s="3">
        <v>10537.218195437999</v>
      </c>
      <c r="G106" s="3">
        <v>10537.218195437999</v>
      </c>
      <c r="H106" s="3">
        <v>56531.440894462001</v>
      </c>
      <c r="I106" s="3">
        <v>10537.218195437999</v>
      </c>
      <c r="J106" s="3">
        <v>36151.898468267798</v>
      </c>
      <c r="K106" s="3">
        <v>2.9356911928543684E-5</v>
      </c>
      <c r="L106" s="3">
        <v>4.545250432344791E-5</v>
      </c>
      <c r="M106" s="3">
        <v>1.4862221203483642E-5</v>
      </c>
      <c r="N106" s="3">
        <v>7.6101458932436208E-6</v>
      </c>
      <c r="O106" s="5">
        <v>5.1135291872791626E-5</v>
      </c>
      <c r="P106" s="3">
        <v>9.2349045282103028E-6</v>
      </c>
      <c r="Q106" s="3">
        <v>5.9264550091390681E-6</v>
      </c>
      <c r="R106" s="3">
        <v>7.2897305489850461E-6</v>
      </c>
      <c r="S106" s="5">
        <v>2.1266479024599177E-6</v>
      </c>
    </row>
    <row r="107" spans="1:19" customFormat="1" hidden="1" x14ac:dyDescent="0.3">
      <c r="A107" t="s">
        <v>115</v>
      </c>
      <c r="B107">
        <v>157866.811213087</v>
      </c>
      <c r="C107">
        <v>27298.544580499201</v>
      </c>
      <c r="D107">
        <v>344568.89703943999</v>
      </c>
      <c r="E107">
        <v>2681025.2414876302</v>
      </c>
      <c r="F107">
        <v>27298.544580499201</v>
      </c>
      <c r="G107">
        <v>812218.70110403199</v>
      </c>
      <c r="H107">
        <v>1356424.5300582401</v>
      </c>
      <c r="I107">
        <v>1081407.3837919601</v>
      </c>
      <c r="J107">
        <v>6441912.6504929904</v>
      </c>
      <c r="K107">
        <v>4.3982026254605678E-4</v>
      </c>
      <c r="L107">
        <v>1.1775282551386891E-4</v>
      </c>
      <c r="M107">
        <v>4.8599725968070554E-4</v>
      </c>
      <c r="N107">
        <v>2.4891142255275298E-4</v>
      </c>
      <c r="O107">
        <v>1.3247510101201018E-4</v>
      </c>
      <c r="P107">
        <v>7.1183513728225801E-4</v>
      </c>
      <c r="Q107">
        <v>1.422003193884674E-4</v>
      </c>
      <c r="R107">
        <v>7.4812614632381808E-4</v>
      </c>
      <c r="S107" s="2">
        <v>3.7894773459893878E-4</v>
      </c>
    </row>
    <row r="108" spans="1:19" customFormat="1" hidden="1" x14ac:dyDescent="0.3">
      <c r="A108" t="s">
        <v>116</v>
      </c>
      <c r="B108">
        <v>1011016.22935124</v>
      </c>
      <c r="C108">
        <v>1011016.22935124</v>
      </c>
      <c r="D108">
        <v>1011016.22935124</v>
      </c>
      <c r="E108">
        <v>1011016.22935124</v>
      </c>
      <c r="F108">
        <v>1011016.22935124</v>
      </c>
      <c r="G108">
        <v>1011016.22935124</v>
      </c>
      <c r="H108">
        <v>1136025.4640957599</v>
      </c>
      <c r="I108">
        <v>1011016.22935124</v>
      </c>
      <c r="J108">
        <v>3220140.50605126</v>
      </c>
      <c r="K108">
        <v>2.8167125187027555E-3</v>
      </c>
      <c r="L108">
        <v>4.3610390032122808E-3</v>
      </c>
      <c r="M108">
        <v>1.4259880133672697E-3</v>
      </c>
      <c r="N108">
        <v>9.3864646993066593E-5</v>
      </c>
      <c r="O108">
        <v>4.9062863667744278E-3</v>
      </c>
      <c r="P108">
        <v>8.8606292299917369E-4</v>
      </c>
      <c r="Q108">
        <v>1.1909485581251827E-4</v>
      </c>
      <c r="R108">
        <v>6.994289912125196E-4</v>
      </c>
      <c r="S108" s="2">
        <v>1.8942587645379204E-4</v>
      </c>
    </row>
    <row r="109" spans="1:19" customFormat="1" hidden="1" x14ac:dyDescent="0.3">
      <c r="A109" t="s">
        <v>117</v>
      </c>
      <c r="B109">
        <v>15933.595118330601</v>
      </c>
      <c r="C109">
        <v>15933.595118330601</v>
      </c>
      <c r="D109">
        <v>15933.595118330601</v>
      </c>
      <c r="E109">
        <v>22080.669296765202</v>
      </c>
      <c r="F109">
        <v>15933.595118330601</v>
      </c>
      <c r="G109">
        <v>15933.595118330601</v>
      </c>
      <c r="H109">
        <v>34026.296258690403</v>
      </c>
      <c r="I109">
        <v>15933.595118330601</v>
      </c>
      <c r="J109">
        <v>62110.769007372597</v>
      </c>
      <c r="K109">
        <v>4.4391331746021762E-5</v>
      </c>
      <c r="L109">
        <v>6.8729885589494192E-5</v>
      </c>
      <c r="M109">
        <v>2.2473541956063966E-5</v>
      </c>
      <c r="N109">
        <v>2.0500108393328906E-6</v>
      </c>
      <c r="O109">
        <v>7.7322972899191794E-5</v>
      </c>
      <c r="P109">
        <v>1.3964333563164339E-5</v>
      </c>
      <c r="Q109">
        <v>3.5671355747191024E-6</v>
      </c>
      <c r="R109">
        <v>1.1022986611356349E-5</v>
      </c>
      <c r="S109" s="2">
        <v>3.6536874196424551E-6</v>
      </c>
    </row>
    <row r="110" spans="1:19" customFormat="1" hidden="1" x14ac:dyDescent="0.3">
      <c r="A110" t="s">
        <v>118</v>
      </c>
      <c r="B110">
        <v>16249115.2379454</v>
      </c>
      <c r="C110">
        <v>3156203.0185592598</v>
      </c>
      <c r="D110">
        <v>41523308.360736601</v>
      </c>
      <c r="E110">
        <v>1724204266.28301</v>
      </c>
      <c r="F110">
        <v>3891020.3302098401</v>
      </c>
      <c r="G110">
        <v>74315803.834471002</v>
      </c>
      <c r="H110">
        <v>1450177294.05246</v>
      </c>
      <c r="I110">
        <v>150182201.378454</v>
      </c>
      <c r="J110">
        <v>2519666743.0376401</v>
      </c>
      <c r="K110">
        <v>4.5270377447782541E-2</v>
      </c>
      <c r="L110">
        <v>1.3614345711171925E-2</v>
      </c>
      <c r="M110">
        <v>5.8566557369468704E-2</v>
      </c>
      <c r="N110">
        <v>0.16007836481759208</v>
      </c>
      <c r="O110">
        <v>1.88824466360949E-2</v>
      </c>
      <c r="P110">
        <v>6.5130980550983791E-2</v>
      </c>
      <c r="Q110">
        <v>0.15202885956014747</v>
      </c>
      <c r="R110">
        <v>0.10389722989472872</v>
      </c>
      <c r="S110" s="2">
        <v>0.14822026562954543</v>
      </c>
    </row>
    <row r="111" spans="1:19" customFormat="1" hidden="1" x14ac:dyDescent="0.3">
      <c r="A111" t="s">
        <v>119</v>
      </c>
      <c r="B111">
        <v>4942293.2478765501</v>
      </c>
      <c r="C111">
        <v>1798934.3978909201</v>
      </c>
      <c r="D111">
        <v>10212402.7795472</v>
      </c>
      <c r="E111">
        <v>31713351.755933199</v>
      </c>
      <c r="F111">
        <v>2215858.6545961001</v>
      </c>
      <c r="G111">
        <v>13997914.161068</v>
      </c>
      <c r="H111">
        <v>26290725.880635101</v>
      </c>
      <c r="I111">
        <v>23195968.808977298</v>
      </c>
      <c r="J111">
        <v>41654903.152329899</v>
      </c>
      <c r="K111">
        <v>1.3769333130613515E-2</v>
      </c>
      <c r="L111">
        <v>7.7597399978996491E-3</v>
      </c>
      <c r="M111">
        <v>1.4404085244662877E-2</v>
      </c>
      <c r="N111">
        <v>2.9443271839936537E-3</v>
      </c>
      <c r="O111">
        <v>1.0753177636644075E-2</v>
      </c>
      <c r="P111">
        <v>1.2267886881901344E-2</v>
      </c>
      <c r="Q111">
        <v>2.7561795988903541E-3</v>
      </c>
      <c r="R111">
        <v>1.6047153936065709E-2</v>
      </c>
      <c r="S111" s="2">
        <v>2.4503640519412512E-3</v>
      </c>
    </row>
    <row r="112" spans="1:19" customFormat="1" hidden="1" x14ac:dyDescent="0.3">
      <c r="A112" t="s">
        <v>120</v>
      </c>
      <c r="B112">
        <v>65619.4249012332</v>
      </c>
      <c r="C112">
        <v>65619.4249012332</v>
      </c>
      <c r="D112">
        <v>238495.03277421399</v>
      </c>
      <c r="E112">
        <v>5349752.60492766</v>
      </c>
      <c r="F112">
        <v>65619.4249012332</v>
      </c>
      <c r="G112">
        <v>161645.33529765101</v>
      </c>
      <c r="H112">
        <v>3841121.3659351901</v>
      </c>
      <c r="I112">
        <v>538045.59014151106</v>
      </c>
      <c r="J112">
        <v>6058037.0812114198</v>
      </c>
      <c r="K112">
        <v>1.8281710048114987E-4</v>
      </c>
      <c r="L112">
        <v>2.8305071971620983E-4</v>
      </c>
      <c r="M112">
        <v>3.3638535971069095E-4</v>
      </c>
      <c r="N112">
        <v>4.9668108699303486E-4</v>
      </c>
      <c r="O112">
        <v>3.184396851819973E-4</v>
      </c>
      <c r="P112">
        <v>1.4166729882756306E-4</v>
      </c>
      <c r="Q112">
        <v>4.0268269479201908E-4</v>
      </c>
      <c r="R112">
        <v>3.722241774303722E-4</v>
      </c>
      <c r="S112" s="2">
        <v>3.5636612177064364E-4</v>
      </c>
    </row>
    <row r="113" spans="1:19" customFormat="1" hidden="1" x14ac:dyDescent="0.3">
      <c r="A113" t="s">
        <v>121</v>
      </c>
      <c r="B113">
        <v>4641171.3731085202</v>
      </c>
      <c r="C113">
        <v>969394.27386263304</v>
      </c>
      <c r="D113">
        <v>12076912.333912199</v>
      </c>
      <c r="E113">
        <v>104558471.63260201</v>
      </c>
      <c r="F113">
        <v>1044695.3369676</v>
      </c>
      <c r="G113">
        <v>20541107.389578499</v>
      </c>
      <c r="H113">
        <v>88710592.147622198</v>
      </c>
      <c r="I113">
        <v>41205591.733534403</v>
      </c>
      <c r="J113">
        <v>161468349.158086</v>
      </c>
      <c r="K113">
        <v>1.2930401242389901E-2</v>
      </c>
      <c r="L113">
        <v>4.1815018543454848E-3</v>
      </c>
      <c r="M113">
        <v>1.7033883064070134E-2</v>
      </c>
      <c r="N113">
        <v>9.7074050297160236E-3</v>
      </c>
      <c r="O113">
        <v>5.0697252332793791E-3</v>
      </c>
      <c r="P113">
        <v>1.8002395141499445E-2</v>
      </c>
      <c r="Q113">
        <v>9.2999457448549056E-3</v>
      </c>
      <c r="R113">
        <v>2.8506352936584101E-2</v>
      </c>
      <c r="S113" s="2">
        <v>9.4984313576814052E-3</v>
      </c>
    </row>
    <row r="114" spans="1:19" customFormat="1" hidden="1" x14ac:dyDescent="0.3">
      <c r="A114" t="s">
        <v>122</v>
      </c>
      <c r="B114">
        <v>81844.077300327699</v>
      </c>
      <c r="C114">
        <v>81844.077300327699</v>
      </c>
      <c r="D114">
        <v>81844.077300327699</v>
      </c>
      <c r="E114">
        <v>87319.806284648701</v>
      </c>
      <c r="F114">
        <v>81844.077300327699</v>
      </c>
      <c r="G114">
        <v>81844.077300327699</v>
      </c>
      <c r="H114">
        <v>81844.077300327699</v>
      </c>
      <c r="I114">
        <v>81844.077300327699</v>
      </c>
      <c r="J114">
        <v>201681.09832087599</v>
      </c>
      <c r="K114">
        <v>2.2801932394442262E-4</v>
      </c>
      <c r="L114">
        <v>3.5303608678733636E-4</v>
      </c>
      <c r="M114">
        <v>1.1543699280699228E-4</v>
      </c>
      <c r="N114">
        <v>8.1069349378011113E-6</v>
      </c>
      <c r="O114">
        <v>3.9717510857120616E-4</v>
      </c>
      <c r="P114">
        <v>7.1728821217275092E-5</v>
      </c>
      <c r="Q114">
        <v>8.5800969197020554E-6</v>
      </c>
      <c r="R114">
        <v>5.6620377359936854E-5</v>
      </c>
      <c r="S114" s="2">
        <v>1.1863960203538769E-5</v>
      </c>
    </row>
    <row r="115" spans="1:19" x14ac:dyDescent="0.3">
      <c r="A115" s="3" t="s">
        <v>123</v>
      </c>
      <c r="B115" s="3">
        <v>3093921.3144698599</v>
      </c>
      <c r="C115" s="3">
        <v>1636600.62260587</v>
      </c>
      <c r="D115" s="3">
        <v>7703641.6491486598</v>
      </c>
      <c r="E115" s="3">
        <v>137125303.36381501</v>
      </c>
      <c r="F115" s="3">
        <v>1712853.59780963</v>
      </c>
      <c r="G115" s="3">
        <v>23721784.379388899</v>
      </c>
      <c r="H115" s="3">
        <v>151340358.225822</v>
      </c>
      <c r="I115" s="3">
        <v>30978475.2732106</v>
      </c>
      <c r="J115" s="3">
        <v>198467994.380023</v>
      </c>
      <c r="K115" s="3">
        <v>8.6197299759873062E-3</v>
      </c>
      <c r="L115" s="3">
        <v>7.0595099669622805E-3</v>
      </c>
      <c r="M115" s="3">
        <v>1.08656026798027E-2</v>
      </c>
      <c r="N115" s="3">
        <v>1.2730970898776776E-2</v>
      </c>
      <c r="O115" s="5">
        <v>8.312181358954571E-3</v>
      </c>
      <c r="P115" s="3">
        <v>2.0789966566061125E-2</v>
      </c>
      <c r="Q115" s="3">
        <v>1.5865716668477629E-2</v>
      </c>
      <c r="R115" s="3">
        <v>2.1431153210613986E-2</v>
      </c>
      <c r="S115" s="5">
        <v>1.1674948255460898E-2</v>
      </c>
    </row>
    <row r="116" spans="1:19" customFormat="1" hidden="1" x14ac:dyDescent="0.3">
      <c r="A116" t="s">
        <v>124</v>
      </c>
      <c r="B116">
        <v>163797.48746713201</v>
      </c>
      <c r="C116">
        <v>8088.9257622506702</v>
      </c>
      <c r="D116">
        <v>239386.65639248799</v>
      </c>
      <c r="E116">
        <v>3578013.4783470901</v>
      </c>
      <c r="F116">
        <v>8088.9257622506702</v>
      </c>
      <c r="G116">
        <v>481111.84800595499</v>
      </c>
      <c r="H116">
        <v>2203106.97696984</v>
      </c>
      <c r="I116">
        <v>587041.43034530897</v>
      </c>
      <c r="J116">
        <v>2938989.67943533</v>
      </c>
      <c r="K116">
        <v>4.5634325155866762E-4</v>
      </c>
      <c r="L116">
        <v>3.4891745274850997E-5</v>
      </c>
      <c r="M116">
        <v>3.376429503953724E-4</v>
      </c>
      <c r="N116">
        <v>3.3218949640105702E-4</v>
      </c>
      <c r="O116">
        <v>3.9254153431985393E-5</v>
      </c>
      <c r="P116">
        <v>4.2165037311739351E-4</v>
      </c>
      <c r="Q116">
        <v>2.3096199517906159E-4</v>
      </c>
      <c r="R116">
        <v>4.0611988562225986E-4</v>
      </c>
      <c r="S116" s="2">
        <v>1.728870820603952E-4</v>
      </c>
    </row>
    <row r="117" spans="1:19" x14ac:dyDescent="0.3">
      <c r="A117" s="3" t="s">
        <v>125</v>
      </c>
      <c r="B117" s="3">
        <v>6812.31356169426</v>
      </c>
      <c r="C117" s="3">
        <v>6812.31356169426</v>
      </c>
      <c r="D117" s="3">
        <v>35121.027969709197</v>
      </c>
      <c r="E117" s="3">
        <v>78094.819777055396</v>
      </c>
      <c r="F117" s="3">
        <v>6812.31356169426</v>
      </c>
      <c r="G117" s="3">
        <v>6812.31356169426</v>
      </c>
      <c r="H117" s="3">
        <v>65919.124549734202</v>
      </c>
      <c r="I117" s="3">
        <v>6812.31356169426</v>
      </c>
      <c r="J117" s="3">
        <v>66870.9149568844</v>
      </c>
      <c r="K117" s="3">
        <v>1.8979249129230851E-5</v>
      </c>
      <c r="L117" s="3">
        <v>2.9385052665004679E-5</v>
      </c>
      <c r="M117" s="3">
        <v>4.9536459898452086E-5</v>
      </c>
      <c r="N117" s="3">
        <v>7.2504698515713003E-6</v>
      </c>
      <c r="O117" s="5">
        <v>3.3058975893374568E-5</v>
      </c>
      <c r="P117" s="3">
        <v>5.9703675288526907E-6</v>
      </c>
      <c r="Q117" s="3">
        <v>6.9106097368925425E-6</v>
      </c>
      <c r="R117" s="3">
        <v>4.7128121823886707E-6</v>
      </c>
      <c r="S117" s="5">
        <v>3.9337046477229644E-6</v>
      </c>
    </row>
    <row r="118" spans="1:19" customFormat="1" hidden="1" x14ac:dyDescent="0.3">
      <c r="A118" t="s">
        <v>126</v>
      </c>
      <c r="B118">
        <v>17133.5596712931</v>
      </c>
      <c r="C118">
        <v>8960.1611588818396</v>
      </c>
      <c r="D118">
        <v>8960.1611588818396</v>
      </c>
      <c r="E118">
        <v>34466176.513139397</v>
      </c>
      <c r="F118">
        <v>8960.1611588818396</v>
      </c>
      <c r="G118">
        <v>16737.777717699999</v>
      </c>
      <c r="H118">
        <v>2053170.37127699</v>
      </c>
      <c r="I118">
        <v>9590.8640862011907</v>
      </c>
      <c r="J118">
        <v>65710721.763369597</v>
      </c>
      <c r="K118">
        <v>4.7734458275749103E-5</v>
      </c>
      <c r="L118">
        <v>3.8649836822130859E-5</v>
      </c>
      <c r="M118">
        <v>1.2637860836915967E-5</v>
      </c>
      <c r="N118">
        <v>3.1999046085368211E-3</v>
      </c>
      <c r="O118">
        <v>4.3482107667186691E-5</v>
      </c>
      <c r="P118">
        <v>1.4669125794916706E-5</v>
      </c>
      <c r="Q118">
        <v>2.152434404455885E-4</v>
      </c>
      <c r="R118">
        <v>6.6350353218094506E-6</v>
      </c>
      <c r="S118" s="2">
        <v>3.865455882762468E-3</v>
      </c>
    </row>
    <row r="119" spans="1:19" customFormat="1" hidden="1" x14ac:dyDescent="0.3">
      <c r="A119" t="s">
        <v>127</v>
      </c>
      <c r="B119">
        <v>1848300.8530802601</v>
      </c>
      <c r="C119">
        <v>1848300.8530802601</v>
      </c>
      <c r="D119">
        <v>1848300.8530802601</v>
      </c>
      <c r="E119">
        <v>1848300.8530802601</v>
      </c>
      <c r="F119">
        <v>1848300.8530802601</v>
      </c>
      <c r="G119">
        <v>1848300.8530802601</v>
      </c>
      <c r="H119">
        <v>1848300.8530802601</v>
      </c>
      <c r="I119">
        <v>1848300.8530802601</v>
      </c>
      <c r="J119">
        <v>7265926.2044438301</v>
      </c>
      <c r="K119">
        <v>5.1494051233389989E-3</v>
      </c>
      <c r="L119">
        <v>7.9726832032418551E-3</v>
      </c>
      <c r="M119">
        <v>2.6069362539117955E-3</v>
      </c>
      <c r="N119">
        <v>1.7159972518214619E-4</v>
      </c>
      <c r="O119">
        <v>8.9694833909681818E-3</v>
      </c>
      <c r="P119">
        <v>1.6198660406401841E-3</v>
      </c>
      <c r="Q119">
        <v>1.9376601190093841E-4</v>
      </c>
      <c r="R119">
        <v>1.2786690891764567E-3</v>
      </c>
      <c r="S119" s="2">
        <v>4.2742061625538198E-4</v>
      </c>
    </row>
    <row r="120" spans="1:19" customFormat="1" hidden="1" x14ac:dyDescent="0.3">
      <c r="A120" t="s">
        <v>128</v>
      </c>
      <c r="B120">
        <v>5033.5066771171596</v>
      </c>
      <c r="C120">
        <v>5033.5066771171596</v>
      </c>
      <c r="D120">
        <v>5033.5066771171596</v>
      </c>
      <c r="E120">
        <v>5033.5066771171596</v>
      </c>
      <c r="F120">
        <v>5033.5066771171596</v>
      </c>
      <c r="G120">
        <v>5033.5066771171596</v>
      </c>
      <c r="H120">
        <v>5033.5066771171596</v>
      </c>
      <c r="I120">
        <v>5033.5066771171596</v>
      </c>
      <c r="J120">
        <v>5033.5066771171596</v>
      </c>
      <c r="K120">
        <v>1.4023455666490804E-5</v>
      </c>
      <c r="L120">
        <v>2.1712133103860597E-5</v>
      </c>
      <c r="M120">
        <v>7.0995103524491035E-6</v>
      </c>
      <c r="N120">
        <v>4.6732022065365314E-7</v>
      </c>
      <c r="O120">
        <v>2.442673467552055E-5</v>
      </c>
      <c r="P120">
        <v>4.4114065726959023E-6</v>
      </c>
      <c r="Q120">
        <v>5.276860166332371E-7</v>
      </c>
      <c r="R120">
        <v>3.4822195680247996E-6</v>
      </c>
      <c r="S120" s="2">
        <v>2.9609776721145173E-7</v>
      </c>
    </row>
    <row r="121" spans="1:19" customFormat="1" hidden="1" x14ac:dyDescent="0.3">
      <c r="A121" t="s">
        <v>129</v>
      </c>
      <c r="B121">
        <v>6434.2304019139201</v>
      </c>
      <c r="C121">
        <v>6434.2304019139201</v>
      </c>
      <c r="D121">
        <v>6434.2304019139201</v>
      </c>
      <c r="E121">
        <v>8354.1375647167206</v>
      </c>
      <c r="F121">
        <v>6434.2304019139201</v>
      </c>
      <c r="G121">
        <v>6434.2304019139201</v>
      </c>
      <c r="H121">
        <v>6434.2304019139201</v>
      </c>
      <c r="I121">
        <v>6434.2304019139201</v>
      </c>
      <c r="J121">
        <v>12746.2679637888</v>
      </c>
      <c r="K121">
        <v>1.7925901479265482E-5</v>
      </c>
      <c r="L121">
        <v>2.7754183289823784E-5</v>
      </c>
      <c r="M121">
        <v>9.0751613693284852E-6</v>
      </c>
      <c r="N121">
        <v>7.7561383356510441E-7</v>
      </c>
      <c r="O121">
        <v>3.1224203910013221E-5</v>
      </c>
      <c r="P121">
        <v>5.6390123438753909E-6</v>
      </c>
      <c r="Q121">
        <v>6.7453042752910231E-7</v>
      </c>
      <c r="R121">
        <v>4.4512512743018691E-6</v>
      </c>
      <c r="S121" s="2">
        <v>7.4980361136985416E-7</v>
      </c>
    </row>
    <row r="122" spans="1:19" customFormat="1" hidden="1" x14ac:dyDescent="0.3">
      <c r="A122" t="s">
        <v>130</v>
      </c>
      <c r="B122">
        <v>31069.665258778001</v>
      </c>
      <c r="C122">
        <v>10582.346210141601</v>
      </c>
      <c r="D122">
        <v>80631.151026862994</v>
      </c>
      <c r="E122">
        <v>4113813.5877015898</v>
      </c>
      <c r="F122">
        <v>10582.346210141601</v>
      </c>
      <c r="G122">
        <v>238266.79541307199</v>
      </c>
      <c r="H122">
        <v>5146212.6565965097</v>
      </c>
      <c r="I122">
        <v>285163.864030289</v>
      </c>
      <c r="J122">
        <v>6219910.5275382102</v>
      </c>
      <c r="K122">
        <v>8.6560742098533121E-5</v>
      </c>
      <c r="L122">
        <v>4.5647164929822382E-5</v>
      </c>
      <c r="M122">
        <v>1.1372622073741949E-4</v>
      </c>
      <c r="N122">
        <v>3.8193418561903225E-4</v>
      </c>
      <c r="O122">
        <v>5.1354290299198637E-5</v>
      </c>
      <c r="P122">
        <v>2.0881897547067675E-4</v>
      </c>
      <c r="Q122">
        <v>5.3950151091530047E-4</v>
      </c>
      <c r="R122">
        <v>1.9727860736415241E-4</v>
      </c>
      <c r="S122" s="2">
        <v>3.6588838310906241E-4</v>
      </c>
    </row>
    <row r="123" spans="1:19" customFormat="1" hidden="1" x14ac:dyDescent="0.3">
      <c r="A123" t="s">
        <v>131</v>
      </c>
      <c r="B123">
        <v>692061.49634217599</v>
      </c>
      <c r="C123">
        <v>692061.49634217599</v>
      </c>
      <c r="D123">
        <v>692061.49634217599</v>
      </c>
      <c r="E123">
        <v>692061.49634217599</v>
      </c>
      <c r="F123">
        <v>692061.49634217599</v>
      </c>
      <c r="G123">
        <v>692061.49634217599</v>
      </c>
      <c r="H123">
        <v>692061.49634217599</v>
      </c>
      <c r="I123">
        <v>692061.49634217599</v>
      </c>
      <c r="J123">
        <v>692061.49634217599</v>
      </c>
      <c r="K123">
        <v>1.928097911652755E-3</v>
      </c>
      <c r="L123">
        <v>2.9852212957119143E-3</v>
      </c>
      <c r="M123">
        <v>9.7611825571803734E-4</v>
      </c>
      <c r="N123">
        <v>6.4252290087703256E-5</v>
      </c>
      <c r="O123">
        <v>3.3584543807491196E-3</v>
      </c>
      <c r="P123">
        <v>6.0652837663903946E-4</v>
      </c>
      <c r="Q123">
        <v>7.2552039302984769E-5</v>
      </c>
      <c r="R123">
        <v>4.7877359451909502E-4</v>
      </c>
      <c r="S123" s="2">
        <v>4.0710756334448177E-5</v>
      </c>
    </row>
    <row r="124" spans="1:19" customFormat="1" hidden="1" x14ac:dyDescent="0.3">
      <c r="A124" t="s">
        <v>132</v>
      </c>
      <c r="B124">
        <v>6117.1830628725502</v>
      </c>
      <c r="C124">
        <v>6117.1830628725502</v>
      </c>
      <c r="D124">
        <v>6117.1830628725502</v>
      </c>
      <c r="E124">
        <v>70882.250825531097</v>
      </c>
      <c r="F124">
        <v>6117.1830628725502</v>
      </c>
      <c r="G124">
        <v>8236.4131398928803</v>
      </c>
      <c r="H124">
        <v>82237.085132217093</v>
      </c>
      <c r="I124">
        <v>60347.000447051199</v>
      </c>
      <c r="J124">
        <v>159190.74809040999</v>
      </c>
      <c r="K124">
        <v>1.7042600912001321E-5</v>
      </c>
      <c r="L124">
        <v>2.6386593164874631E-5</v>
      </c>
      <c r="M124">
        <v>8.6279818958267638E-6</v>
      </c>
      <c r="N124">
        <v>6.5808413936953974E-6</v>
      </c>
      <c r="O124">
        <v>2.9685628176012446E-5</v>
      </c>
      <c r="P124">
        <v>7.2184600898497307E-6</v>
      </c>
      <c r="Q124">
        <v>8.6212977664712016E-6</v>
      </c>
      <c r="R124">
        <v>4.1748530260950675E-5</v>
      </c>
      <c r="S124" s="2">
        <v>9.3644506889354705E-6</v>
      </c>
    </row>
    <row r="125" spans="1:19" customFormat="1" hidden="1" x14ac:dyDescent="0.3">
      <c r="A125" t="s">
        <v>133</v>
      </c>
      <c r="B125">
        <v>6816852.2925722497</v>
      </c>
      <c r="C125">
        <v>6816852.2925722497</v>
      </c>
      <c r="D125">
        <v>6816852.2925722497</v>
      </c>
      <c r="E125">
        <v>6816852.2925722497</v>
      </c>
      <c r="F125">
        <v>6816852.2925722497</v>
      </c>
      <c r="G125">
        <v>6816852.2925722497</v>
      </c>
      <c r="H125">
        <v>7332819.2914690599</v>
      </c>
      <c r="I125">
        <v>6816852.2925722497</v>
      </c>
      <c r="J125">
        <v>10534929.281901</v>
      </c>
      <c r="K125">
        <v>1.8991894129095254E-2</v>
      </c>
      <c r="L125">
        <v>2.9404630572667644E-2</v>
      </c>
      <c r="M125">
        <v>9.6148304803583013E-3</v>
      </c>
      <c r="N125">
        <v>6.3288937948776974E-4</v>
      </c>
      <c r="O125">
        <v>3.3081001566932181E-2</v>
      </c>
      <c r="P125">
        <v>5.9743453098533364E-3</v>
      </c>
      <c r="Q125">
        <v>7.6873369815867634E-4</v>
      </c>
      <c r="R125">
        <v>4.7159521121615238E-3</v>
      </c>
      <c r="S125" s="2">
        <v>6.1972085033330782E-4</v>
      </c>
    </row>
    <row r="126" spans="1:19" customFormat="1" hidden="1" x14ac:dyDescent="0.3">
      <c r="A126" t="s">
        <v>134</v>
      </c>
      <c r="B126">
        <v>116165.210055181</v>
      </c>
      <c r="C126">
        <v>15781.557874984799</v>
      </c>
      <c r="D126">
        <v>216479.50252539801</v>
      </c>
      <c r="E126">
        <v>12834681.501198599</v>
      </c>
      <c r="F126">
        <v>14908.030365334</v>
      </c>
      <c r="G126">
        <v>276455.544938415</v>
      </c>
      <c r="H126">
        <v>15345703.636018399</v>
      </c>
      <c r="I126">
        <v>751600.58261491405</v>
      </c>
      <c r="J126">
        <v>22225399.9011533</v>
      </c>
      <c r="K126">
        <v>3.2363872300064601E-4</v>
      </c>
      <c r="L126">
        <v>6.8074069857834387E-5</v>
      </c>
      <c r="M126">
        <v>3.0533355131105597E-4</v>
      </c>
      <c r="N126">
        <v>1.1915959540545738E-3</v>
      </c>
      <c r="O126">
        <v>7.2346085071089945E-5</v>
      </c>
      <c r="P126">
        <v>2.4228790905230879E-4</v>
      </c>
      <c r="Q126">
        <v>1.6087617924374217E-3</v>
      </c>
      <c r="R126">
        <v>5.1996320339033791E-4</v>
      </c>
      <c r="S126" s="2">
        <v>1.3074168185830612E-3</v>
      </c>
    </row>
    <row r="127" spans="1:19" customFormat="1" hidden="1" x14ac:dyDescent="0.3">
      <c r="A127" t="s">
        <v>135</v>
      </c>
      <c r="B127">
        <v>8485.5169164917097</v>
      </c>
      <c r="C127">
        <v>18309.605296869198</v>
      </c>
      <c r="D127">
        <v>15184.212265362299</v>
      </c>
      <c r="E127">
        <v>8485.5169164917097</v>
      </c>
      <c r="F127">
        <v>8485.5169164917097</v>
      </c>
      <c r="G127">
        <v>8485.5169164917097</v>
      </c>
      <c r="H127">
        <v>8485.5169164917097</v>
      </c>
      <c r="I127">
        <v>8485.5169164917097</v>
      </c>
      <c r="J127">
        <v>8485.5169164917097</v>
      </c>
      <c r="K127">
        <v>2.3640828932769387E-5</v>
      </c>
      <c r="L127">
        <v>7.897885366717314E-5</v>
      </c>
      <c r="M127">
        <v>2.1416574783102278E-5</v>
      </c>
      <c r="N127">
        <v>7.8781133951854547E-7</v>
      </c>
      <c r="O127">
        <v>4.1178741501639574E-5</v>
      </c>
      <c r="P127">
        <v>7.4367766845941362E-6</v>
      </c>
      <c r="Q127">
        <v>8.8957637447735863E-7</v>
      </c>
      <c r="R127">
        <v>5.8703474430148491E-6</v>
      </c>
      <c r="S127" s="2">
        <v>4.991634607400991E-7</v>
      </c>
    </row>
    <row r="128" spans="1:19" customFormat="1" hidden="1" x14ac:dyDescent="0.3">
      <c r="A128" t="s">
        <v>136</v>
      </c>
      <c r="B128">
        <v>584059.24464401195</v>
      </c>
      <c r="C128">
        <v>9036.8953052081397</v>
      </c>
      <c r="D128">
        <v>3149201.35360535</v>
      </c>
      <c r="E128">
        <v>32979518.7897656</v>
      </c>
      <c r="F128">
        <v>38458.037526260203</v>
      </c>
      <c r="G128">
        <v>4135310.3107187902</v>
      </c>
      <c r="H128">
        <v>51387237.132106997</v>
      </c>
      <c r="I128">
        <v>9684298.8373192605</v>
      </c>
      <c r="J128">
        <v>66558722.998995297</v>
      </c>
      <c r="K128">
        <v>1.6272013626413566E-3</v>
      </c>
      <c r="L128">
        <v>3.8980831118060139E-5</v>
      </c>
      <c r="M128">
        <v>4.4417915870676641E-3</v>
      </c>
      <c r="N128">
        <v>3.0618805112445926E-3</v>
      </c>
      <c r="O128">
        <v>1.8663018429394352E-4</v>
      </c>
      <c r="P128">
        <v>3.624219903745127E-3</v>
      </c>
      <c r="Q128">
        <v>5.3871640999907143E-3</v>
      </c>
      <c r="R128">
        <v>6.6996742186159241E-3</v>
      </c>
      <c r="S128" s="2">
        <v>3.9153398480709497E-3</v>
      </c>
    </row>
    <row r="129" spans="1:19" customFormat="1" hidden="1" x14ac:dyDescent="0.3">
      <c r="A129" t="s">
        <v>137</v>
      </c>
      <c r="B129">
        <v>541495.34129126498</v>
      </c>
      <c r="C129">
        <v>541495.34129126498</v>
      </c>
      <c r="D129">
        <v>541495.34129126498</v>
      </c>
      <c r="E129">
        <v>601232.19733704603</v>
      </c>
      <c r="F129">
        <v>541495.34129126498</v>
      </c>
      <c r="G129">
        <v>541495.34129126498</v>
      </c>
      <c r="H129">
        <v>818576.72707253695</v>
      </c>
      <c r="I129">
        <v>541495.34129126498</v>
      </c>
      <c r="J129">
        <v>541495.34129126498</v>
      </c>
      <c r="K129">
        <v>1.5086174310110314E-3</v>
      </c>
      <c r="L129">
        <v>2.3357511332377859E-3</v>
      </c>
      <c r="M129">
        <v>7.6375219661019148E-4</v>
      </c>
      <c r="N129">
        <v>5.5819527249449851E-5</v>
      </c>
      <c r="O129">
        <v>2.6277829509759698E-3</v>
      </c>
      <c r="P129">
        <v>4.7457096233050191E-4</v>
      </c>
      <c r="Q129">
        <v>8.5815221897146888E-5</v>
      </c>
      <c r="R129">
        <v>3.7461074244936793E-4</v>
      </c>
      <c r="S129" s="2">
        <v>3.1853650307180198E-5</v>
      </c>
    </row>
    <row r="130" spans="1:19" customFormat="1" hidden="1" x14ac:dyDescent="0.3">
      <c r="A130" t="s">
        <v>138</v>
      </c>
      <c r="B130">
        <v>5030.9674417522501</v>
      </c>
      <c r="C130">
        <v>5030.9674417522501</v>
      </c>
      <c r="D130">
        <v>5030.9674417522501</v>
      </c>
      <c r="E130">
        <v>38882.226630359997</v>
      </c>
      <c r="F130">
        <v>5030.9674417522501</v>
      </c>
      <c r="G130">
        <v>5030.9674417522501</v>
      </c>
      <c r="H130">
        <v>47942.230000572898</v>
      </c>
      <c r="I130">
        <v>5030.9674417522501</v>
      </c>
      <c r="J130">
        <v>86219.755456629005</v>
      </c>
      <c r="K130">
        <v>1.4016381303258413E-5</v>
      </c>
      <c r="L130">
        <v>2.1701180060632191E-5</v>
      </c>
      <c r="M130">
        <v>7.0959288874949726E-6</v>
      </c>
      <c r="N130">
        <v>3.6098990016264258E-6</v>
      </c>
      <c r="O130">
        <v>2.4414412206809163E-5</v>
      </c>
      <c r="P130">
        <v>4.4091811659771019E-6</v>
      </c>
      <c r="Q130">
        <v>5.0260079106532478E-6</v>
      </c>
      <c r="R130">
        <v>3.4804629049978671E-6</v>
      </c>
      <c r="S130" s="2">
        <v>5.0719068668935848E-6</v>
      </c>
    </row>
    <row r="131" spans="1:19" customFormat="1" hidden="1" x14ac:dyDescent="0.3">
      <c r="A131" t="s">
        <v>139</v>
      </c>
      <c r="B131">
        <v>8658771.2298963293</v>
      </c>
      <c r="C131">
        <v>2516299.8655457301</v>
      </c>
      <c r="D131">
        <v>31491956.3379931</v>
      </c>
      <c r="E131">
        <v>535623143.50885701</v>
      </c>
      <c r="F131">
        <v>2465564.0283884699</v>
      </c>
      <c r="G131">
        <v>43024937.331997499</v>
      </c>
      <c r="H131">
        <v>617253810.920977</v>
      </c>
      <c r="I131">
        <v>72018502.121617705</v>
      </c>
      <c r="J131">
        <v>862566942.81184304</v>
      </c>
      <c r="K131">
        <v>2.4123519100660355E-2</v>
      </c>
      <c r="L131">
        <v>1.0854110486895408E-2</v>
      </c>
      <c r="M131">
        <v>4.4417835195662579E-2</v>
      </c>
      <c r="N131">
        <v>4.9728259376248807E-2</v>
      </c>
      <c r="O131">
        <v>1.1964954495986847E-2</v>
      </c>
      <c r="P131">
        <v>3.7707408276431952E-2</v>
      </c>
      <c r="Q131">
        <v>6.4709600211183813E-2</v>
      </c>
      <c r="R131">
        <v>4.9822967055516927E-2</v>
      </c>
      <c r="S131" s="2">
        <v>5.0740798059946614E-2</v>
      </c>
    </row>
    <row r="132" spans="1:19" customFormat="1" hidden="1" x14ac:dyDescent="0.3">
      <c r="A132" t="s">
        <v>140</v>
      </c>
      <c r="B132">
        <v>844707.31777718698</v>
      </c>
      <c r="C132">
        <v>844707.31777718698</v>
      </c>
      <c r="D132">
        <v>844707.31777718698</v>
      </c>
      <c r="E132">
        <v>844707.31777718698</v>
      </c>
      <c r="F132">
        <v>844707.31777718698</v>
      </c>
      <c r="G132">
        <v>844707.31777718698</v>
      </c>
      <c r="H132">
        <v>844707.31777718698</v>
      </c>
      <c r="I132">
        <v>844707.31777718698</v>
      </c>
      <c r="J132">
        <v>1156221.28872554</v>
      </c>
      <c r="K132">
        <v>2.3533723866624805E-3</v>
      </c>
      <c r="L132">
        <v>3.6436621412981717E-3</v>
      </c>
      <c r="M132">
        <v>1.1914175806325383E-3</v>
      </c>
      <c r="N132">
        <v>7.842421505586936E-5</v>
      </c>
      <c r="O132">
        <v>4.0992180706972579E-3</v>
      </c>
      <c r="P132">
        <v>7.4030842763892E-4</v>
      </c>
      <c r="Q132">
        <v>8.8554613777542184E-5</v>
      </c>
      <c r="R132">
        <v>5.8437517617481805E-4</v>
      </c>
      <c r="S132" s="2">
        <v>6.8015116290668439E-5</v>
      </c>
    </row>
    <row r="133" spans="1:19" x14ac:dyDescent="0.3">
      <c r="A133" s="3" t="s">
        <v>141</v>
      </c>
      <c r="B133" s="3">
        <v>540637.295935962</v>
      </c>
      <c r="C133" s="3">
        <v>665897.55211673304</v>
      </c>
      <c r="D133" s="3">
        <v>706316.45552112197</v>
      </c>
      <c r="E133" s="3">
        <v>5433099.3902826896</v>
      </c>
      <c r="F133" s="3">
        <v>377477.15450704499</v>
      </c>
      <c r="G133" s="3">
        <v>608212.92789090495</v>
      </c>
      <c r="H133" s="3">
        <v>5671617.48464996</v>
      </c>
      <c r="I133" s="3">
        <v>399267.393253899</v>
      </c>
      <c r="J133" s="3">
        <v>7858943.2658305699</v>
      </c>
      <c r="K133" s="3">
        <v>1.5062268985707682E-3</v>
      </c>
      <c r="L133" s="3">
        <v>2.8723625918330997E-3</v>
      </c>
      <c r="M133" s="3">
        <v>9.9622416532668982E-4</v>
      </c>
      <c r="N133" s="3">
        <v>5.0441915920022081E-4</v>
      </c>
      <c r="O133" s="5">
        <v>1.831831144901737E-3</v>
      </c>
      <c r="P133" s="3">
        <v>5.3304280292188551E-4</v>
      </c>
      <c r="Q133" s="3">
        <v>5.945821532229381E-4</v>
      </c>
      <c r="R133" s="3">
        <v>2.7621632767144106E-4</v>
      </c>
      <c r="S133" s="5">
        <v>4.623050495259615E-4</v>
      </c>
    </row>
    <row r="134" spans="1:19" customFormat="1" hidden="1" x14ac:dyDescent="0.3">
      <c r="A134" t="s">
        <v>142</v>
      </c>
      <c r="B134">
        <v>6529838.1598814698</v>
      </c>
      <c r="C134">
        <v>4910725.4481138596</v>
      </c>
      <c r="D134">
        <v>1619392.7745354399</v>
      </c>
      <c r="E134">
        <v>125137813.644931</v>
      </c>
      <c r="F134">
        <v>3665815.4952508202</v>
      </c>
      <c r="G134">
        <v>7178319.8069527596</v>
      </c>
      <c r="H134">
        <v>848298.22146738099</v>
      </c>
      <c r="I134">
        <v>848298.22146738099</v>
      </c>
      <c r="J134">
        <v>261769214.943405</v>
      </c>
      <c r="K134">
        <v>1.8192266707571566E-2</v>
      </c>
      <c r="L134">
        <v>2.1182513783219895E-2</v>
      </c>
      <c r="M134">
        <v>2.2840728154313785E-3</v>
      </c>
      <c r="N134">
        <v>1.1618029822135412E-2</v>
      </c>
      <c r="O134">
        <v>1.7789566641280039E-2</v>
      </c>
      <c r="P134">
        <v>6.2911384068017042E-3</v>
      </c>
      <c r="Q134">
        <v>8.8931064984611475E-5</v>
      </c>
      <c r="R134">
        <v>5.8685939163314487E-4</v>
      </c>
      <c r="S134" s="2">
        <v>1.5398664398678954E-2</v>
      </c>
    </row>
    <row r="135" spans="1:19" customFormat="1" hidden="1" x14ac:dyDescent="0.3">
      <c r="A135" t="s">
        <v>143</v>
      </c>
      <c r="B135">
        <v>19526.3582281854</v>
      </c>
      <c r="C135">
        <v>19526.3582281854</v>
      </c>
      <c r="D135">
        <v>19526.3582281854</v>
      </c>
      <c r="E135">
        <v>31350.502224272401</v>
      </c>
      <c r="F135">
        <v>19526.3582281854</v>
      </c>
      <c r="G135">
        <v>19526.3582281854</v>
      </c>
      <c r="H135">
        <v>19526.3582281854</v>
      </c>
      <c r="I135">
        <v>19526.3582281854</v>
      </c>
      <c r="J135">
        <v>19526.3582281854</v>
      </c>
      <c r="K135">
        <v>5.4400845475346595E-5</v>
      </c>
      <c r="L135">
        <v>8.422734210553168E-5</v>
      </c>
      <c r="M135">
        <v>2.7540955297992804E-5</v>
      </c>
      <c r="N135">
        <v>2.9106395514787974E-6</v>
      </c>
      <c r="O135">
        <v>9.4758028987501936E-5</v>
      </c>
      <c r="P135">
        <v>1.7113060646214542E-5</v>
      </c>
      <c r="Q135">
        <v>2.0470393413059055E-6</v>
      </c>
      <c r="R135">
        <v>1.3508488430851167E-5</v>
      </c>
      <c r="S135" s="2">
        <v>1.1486447608028236E-6</v>
      </c>
    </row>
    <row r="136" spans="1:19" customFormat="1" hidden="1" x14ac:dyDescent="0.3">
      <c r="A136" t="s">
        <v>144</v>
      </c>
      <c r="B136">
        <v>174479.90466940901</v>
      </c>
      <c r="C136">
        <v>81795.820860522203</v>
      </c>
      <c r="D136">
        <v>2471729.5842854399</v>
      </c>
      <c r="E136">
        <v>112314188.55307899</v>
      </c>
      <c r="F136">
        <v>56524.191225768998</v>
      </c>
      <c r="G136">
        <v>2436085.3535802802</v>
      </c>
      <c r="H136">
        <v>123458039.172656</v>
      </c>
      <c r="I136">
        <v>5759091.2132619899</v>
      </c>
      <c r="J136">
        <v>184233912.576814</v>
      </c>
      <c r="K136">
        <v>4.8610469097984019E-4</v>
      </c>
      <c r="L136">
        <v>3.5282793165585744E-4</v>
      </c>
      <c r="M136">
        <v>3.4862514143200675E-3</v>
      </c>
      <c r="N136">
        <v>1.0427460365905699E-2</v>
      </c>
      <c r="O136">
        <v>2.7430209402464032E-4</v>
      </c>
      <c r="P136">
        <v>2.1350052020964339E-3</v>
      </c>
      <c r="Q136">
        <v>1.2942682922928134E-2</v>
      </c>
      <c r="R136">
        <v>3.984184665539443E-3</v>
      </c>
      <c r="S136" s="2">
        <v>1.0837623481581942E-2</v>
      </c>
    </row>
    <row r="137" spans="1:19" x14ac:dyDescent="0.3">
      <c r="A137" s="3" t="s">
        <v>145</v>
      </c>
      <c r="B137" s="3">
        <v>5659940.7742147297</v>
      </c>
      <c r="C137" s="3">
        <v>1784055.1860770299</v>
      </c>
      <c r="D137" s="3">
        <v>8148756.0903390804</v>
      </c>
      <c r="E137" s="3">
        <v>186392713.25357199</v>
      </c>
      <c r="F137" s="3">
        <v>900581.35987162997</v>
      </c>
      <c r="G137" s="3">
        <v>31556939.029004499</v>
      </c>
      <c r="H137" s="3">
        <v>361887855.18708098</v>
      </c>
      <c r="I137" s="3">
        <v>35861828.677043699</v>
      </c>
      <c r="J137" s="3">
        <v>869969768.57796896</v>
      </c>
      <c r="K137" s="3">
        <v>1.5768714260973742E-2</v>
      </c>
      <c r="L137" s="3">
        <v>7.6955582160710126E-3</v>
      </c>
      <c r="M137" s="3">
        <v>1.1493414419404062E-2</v>
      </c>
      <c r="N137" s="3">
        <v>1.7305049833723486E-2</v>
      </c>
      <c r="O137" s="5">
        <v>4.3703651037774842E-3</v>
      </c>
      <c r="P137" s="3">
        <v>2.7656760421036004E-2</v>
      </c>
      <c r="Q137" s="3">
        <v>3.7938394249034127E-2</v>
      </c>
      <c r="R137" s="3">
        <v>2.4809495561427624E-2</v>
      </c>
      <c r="S137" s="5">
        <v>5.1176271840158362E-2</v>
      </c>
    </row>
    <row r="138" spans="1:19" customFormat="1" hidden="1" x14ac:dyDescent="0.3">
      <c r="A138" t="s">
        <v>146</v>
      </c>
      <c r="B138">
        <v>10219.2939626073</v>
      </c>
      <c r="C138">
        <v>7648.0339945751803</v>
      </c>
      <c r="D138">
        <v>22208.845285546799</v>
      </c>
      <c r="E138">
        <v>3722185.7270637099</v>
      </c>
      <c r="F138">
        <v>7648.0339945751803</v>
      </c>
      <c r="G138">
        <v>78782.660024970901</v>
      </c>
      <c r="H138">
        <v>3294234.88729196</v>
      </c>
      <c r="I138">
        <v>155630.28180668</v>
      </c>
      <c r="J138">
        <v>3886553.9825417502</v>
      </c>
      <c r="K138">
        <v>2.8471168316704896E-5</v>
      </c>
      <c r="L138">
        <v>3.2989949696097702E-5</v>
      </c>
      <c r="M138">
        <v>3.1324469626209659E-5</v>
      </c>
      <c r="N138">
        <v>3.4557471895150599E-4</v>
      </c>
      <c r="O138">
        <v>3.7114582170743224E-5</v>
      </c>
      <c r="P138">
        <v>6.9045769985482831E-5</v>
      </c>
      <c r="Q138">
        <v>3.4535003071157626E-4</v>
      </c>
      <c r="R138">
        <v>1.0766625484935676E-4</v>
      </c>
      <c r="S138" s="2">
        <v>2.2862787917001144E-4</v>
      </c>
    </row>
    <row r="139" spans="1:19" customFormat="1" hidden="1" x14ac:dyDescent="0.3">
      <c r="A139" t="s">
        <v>147</v>
      </c>
      <c r="B139">
        <v>6498.0437156689304</v>
      </c>
      <c r="C139">
        <v>6498.0437156689304</v>
      </c>
      <c r="D139">
        <v>6498.0437156689304</v>
      </c>
      <c r="E139">
        <v>10399.8946154149</v>
      </c>
      <c r="F139">
        <v>6498.0437156689304</v>
      </c>
      <c r="G139">
        <v>6498.0437156689304</v>
      </c>
      <c r="H139">
        <v>6498.0437156689304</v>
      </c>
      <c r="I139">
        <v>6498.0437156689304</v>
      </c>
      <c r="J139">
        <v>6498.0437156689304</v>
      </c>
      <c r="K139">
        <v>1.8103686716035601E-5</v>
      </c>
      <c r="L139">
        <v>2.8029443312492657E-5</v>
      </c>
      <c r="M139">
        <v>9.1651668686133785E-6</v>
      </c>
      <c r="N139">
        <v>9.6554576326378173E-7</v>
      </c>
      <c r="O139">
        <v>3.153387885113243E-5</v>
      </c>
      <c r="P139">
        <v>5.6949388559040962E-6</v>
      </c>
      <c r="Q139">
        <v>6.812202752840742E-7</v>
      </c>
      <c r="R139">
        <v>4.4953978274133216E-6</v>
      </c>
      <c r="S139" s="2">
        <v>3.8224966387725955E-7</v>
      </c>
    </row>
    <row r="140" spans="1:19" customFormat="1" hidden="1" x14ac:dyDescent="0.3">
      <c r="A140" t="s">
        <v>148</v>
      </c>
      <c r="B140">
        <v>275530.56019452802</v>
      </c>
      <c r="C140">
        <v>275530.56019452802</v>
      </c>
      <c r="D140">
        <v>275530.56019452802</v>
      </c>
      <c r="E140">
        <v>275530.56019452802</v>
      </c>
      <c r="F140">
        <v>275530.56019452802</v>
      </c>
      <c r="G140">
        <v>275530.56019452802</v>
      </c>
      <c r="H140">
        <v>275530.56019452802</v>
      </c>
      <c r="I140">
        <v>275530.56019452802</v>
      </c>
      <c r="J140">
        <v>275530.56019452802</v>
      </c>
      <c r="K140">
        <v>7.6763394657187697E-4</v>
      </c>
      <c r="L140">
        <v>1.1885066576590184E-3</v>
      </c>
      <c r="M140">
        <v>3.8862212568623993E-4</v>
      </c>
      <c r="N140">
        <v>2.5580775083162656E-5</v>
      </c>
      <c r="O140">
        <v>1.3371020087180915E-3</v>
      </c>
      <c r="P140">
        <v>2.4147724482941689E-4</v>
      </c>
      <c r="Q140">
        <v>2.888515563727158E-5</v>
      </c>
      <c r="R140">
        <v>1.9061421188930073E-4</v>
      </c>
      <c r="S140" s="2">
        <v>1.6208180281752571E-5</v>
      </c>
    </row>
    <row r="141" spans="1:19" customFormat="1" hidden="1" x14ac:dyDescent="0.3">
      <c r="A141" t="s">
        <v>149</v>
      </c>
      <c r="B141">
        <v>351683.62097713002</v>
      </c>
      <c r="C141">
        <v>351683.62097713002</v>
      </c>
      <c r="D141">
        <v>351683.62097713002</v>
      </c>
      <c r="E141">
        <v>351683.62097713002</v>
      </c>
      <c r="F141">
        <v>351683.62097713002</v>
      </c>
      <c r="G141">
        <v>351683.62097713002</v>
      </c>
      <c r="H141">
        <v>351683.62097713002</v>
      </c>
      <c r="I141">
        <v>351683.62097713002</v>
      </c>
      <c r="J141">
        <v>1699812.1570858599</v>
      </c>
      <c r="K141">
        <v>9.7979797857908855E-4</v>
      </c>
      <c r="L141">
        <v>1.5169944293143087E-3</v>
      </c>
      <c r="M141">
        <v>4.9603222327379592E-4</v>
      </c>
      <c r="N141">
        <v>3.2650968380047057E-5</v>
      </c>
      <c r="O141">
        <v>1.7066596014241736E-3</v>
      </c>
      <c r="P141">
        <v>3.0821841245208211E-4</v>
      </c>
      <c r="Q141">
        <v>3.6868636712499863E-5</v>
      </c>
      <c r="R141">
        <v>2.4329749919429269E-4</v>
      </c>
      <c r="S141" s="2">
        <v>9.9992036700796767E-5</v>
      </c>
    </row>
    <row r="142" spans="1:19" customFormat="1" hidden="1" x14ac:dyDescent="0.3">
      <c r="A142" t="s">
        <v>150</v>
      </c>
      <c r="B142">
        <v>910655.53848326195</v>
      </c>
      <c r="C142">
        <v>342588.90785388002</v>
      </c>
      <c r="D142">
        <v>1905482.20317153</v>
      </c>
      <c r="E142">
        <v>14056194.7108464</v>
      </c>
      <c r="F142">
        <v>421227.52981256897</v>
      </c>
      <c r="G142">
        <v>2840378.3488238999</v>
      </c>
      <c r="H142">
        <v>14868228.8965193</v>
      </c>
      <c r="I142">
        <v>4739922.6620630901</v>
      </c>
      <c r="J142">
        <v>7936181.6496232701</v>
      </c>
      <c r="K142">
        <v>2.5371055191841735E-3</v>
      </c>
      <c r="L142">
        <v>1.4777641998658944E-3</v>
      </c>
      <c r="M142">
        <v>2.6875876989144454E-3</v>
      </c>
      <c r="N142">
        <v>1.3050035363389185E-3</v>
      </c>
      <c r="O142">
        <v>2.0441441263070871E-3</v>
      </c>
      <c r="P142">
        <v>2.4893309020345296E-3</v>
      </c>
      <c r="Q142">
        <v>1.5587058851959169E-3</v>
      </c>
      <c r="R142">
        <v>3.2791158338570953E-3</v>
      </c>
      <c r="S142" s="2">
        <v>4.6684862410549066E-4</v>
      </c>
    </row>
    <row r="143" spans="1:19" customFormat="1" hidden="1" x14ac:dyDescent="0.3">
      <c r="A143" t="s">
        <v>151</v>
      </c>
      <c r="B143">
        <v>28614.540795209101</v>
      </c>
      <c r="C143">
        <v>9167.2648336876191</v>
      </c>
      <c r="D143">
        <v>8585.5045721485403</v>
      </c>
      <c r="E143">
        <v>1620006.8711791399</v>
      </c>
      <c r="F143">
        <v>8658.5520230421007</v>
      </c>
      <c r="G143">
        <v>159307.38157530499</v>
      </c>
      <c r="H143">
        <v>325433.58309401397</v>
      </c>
      <c r="I143">
        <v>102742.302731327</v>
      </c>
      <c r="J143">
        <v>1748056.07645549</v>
      </c>
      <c r="K143">
        <v>7.9720713609628002E-5</v>
      </c>
      <c r="L143">
        <v>3.9543182722340755E-5</v>
      </c>
      <c r="M143">
        <v>1.2109426390167662E-5</v>
      </c>
      <c r="N143">
        <v>1.5040448281146654E-4</v>
      </c>
      <c r="O143">
        <v>4.2018450855055502E-5</v>
      </c>
      <c r="P143">
        <v>1.3961829699265878E-4</v>
      </c>
      <c r="Q143">
        <v>3.411672262644437E-5</v>
      </c>
      <c r="R143">
        <v>7.1077934327855316E-5</v>
      </c>
      <c r="S143" s="2">
        <v>1.0283000190541593E-4</v>
      </c>
    </row>
    <row r="144" spans="1:19" customFormat="1" hidden="1" x14ac:dyDescent="0.3">
      <c r="A144" t="s">
        <v>152</v>
      </c>
      <c r="B144">
        <v>3683848.2155492399</v>
      </c>
      <c r="C144">
        <v>2179160.9084196598</v>
      </c>
      <c r="D144">
        <v>16208748.323548799</v>
      </c>
      <c r="E144">
        <v>320771667.51741302</v>
      </c>
      <c r="F144">
        <v>1296698.31233669</v>
      </c>
      <c r="G144">
        <v>16774122.5188944</v>
      </c>
      <c r="H144">
        <v>179023719.207517</v>
      </c>
      <c r="I144">
        <v>22636218.990194</v>
      </c>
      <c r="J144">
        <v>230421027.16783899</v>
      </c>
      <c r="K144">
        <v>1.026327875309851E-2</v>
      </c>
      <c r="L144">
        <v>9.3998547599892547E-3</v>
      </c>
      <c r="M144">
        <v>2.2861631841359389E-2</v>
      </c>
      <c r="N144">
        <v>2.9781044520145884E-2</v>
      </c>
      <c r="O144">
        <v>6.2926519544788439E-3</v>
      </c>
      <c r="P144">
        <v>1.4700978677043831E-2</v>
      </c>
      <c r="Q144">
        <v>1.8767892710055294E-2</v>
      </c>
      <c r="R144">
        <v>1.5659914602297327E-2</v>
      </c>
      <c r="S144" s="2">
        <v>1.3554596435350737E-2</v>
      </c>
    </row>
    <row r="145" spans="1:19" customFormat="1" hidden="1" x14ac:dyDescent="0.3">
      <c r="A145" t="s">
        <v>153</v>
      </c>
      <c r="B145">
        <v>88986.942486976594</v>
      </c>
      <c r="C145">
        <v>88986.942486976594</v>
      </c>
      <c r="D145">
        <v>150626.53373304001</v>
      </c>
      <c r="E145">
        <v>7786643.0149020096</v>
      </c>
      <c r="F145">
        <v>88986.942486976594</v>
      </c>
      <c r="G145">
        <v>306729.13721151301</v>
      </c>
      <c r="H145">
        <v>4761769.6228443002</v>
      </c>
      <c r="I145">
        <v>375022.68522517598</v>
      </c>
      <c r="J145">
        <v>15341201.8988053</v>
      </c>
      <c r="K145">
        <v>2.4791949686602893E-4</v>
      </c>
      <c r="L145">
        <v>3.8384698058837051E-4</v>
      </c>
      <c r="M145">
        <v>2.1245122023036723E-4</v>
      </c>
      <c r="N145">
        <v>7.2292657292337512E-4</v>
      </c>
      <c r="O145">
        <v>4.3183819415535269E-4</v>
      </c>
      <c r="P145">
        <v>2.6881993384126728E-4</v>
      </c>
      <c r="Q145">
        <v>4.9919855194132182E-4</v>
      </c>
      <c r="R145">
        <v>2.5944364768226496E-4</v>
      </c>
      <c r="S145" s="2">
        <v>9.024514955402735E-4</v>
      </c>
    </row>
    <row r="146" spans="1:19" customFormat="1" hidden="1" x14ac:dyDescent="0.3">
      <c r="A146" t="s">
        <v>154</v>
      </c>
      <c r="B146">
        <v>11932.5592270902</v>
      </c>
      <c r="C146">
        <v>11932.5592270902</v>
      </c>
      <c r="D146">
        <v>11932.5592270902</v>
      </c>
      <c r="E146">
        <v>11932.5592270902</v>
      </c>
      <c r="F146">
        <v>11932.5592270902</v>
      </c>
      <c r="G146">
        <v>11932.5592270902</v>
      </c>
      <c r="H146">
        <v>11932.5592270902</v>
      </c>
      <c r="I146">
        <v>11932.5592270902</v>
      </c>
      <c r="J146">
        <v>11932.5592270902</v>
      </c>
      <c r="K146">
        <v>3.3244361444795659E-5</v>
      </c>
      <c r="L146">
        <v>5.1471336153400318E-5</v>
      </c>
      <c r="M146">
        <v>1.6830280199897928E-5</v>
      </c>
      <c r="N146">
        <v>1.1078412265383755E-6</v>
      </c>
      <c r="O146">
        <v>5.7906639831260237E-5</v>
      </c>
      <c r="P146">
        <v>1.04577928629305E-5</v>
      </c>
      <c r="Q146">
        <v>1.2509459211425311E-6</v>
      </c>
      <c r="R146">
        <v>8.2550384657453812E-6</v>
      </c>
      <c r="S146" s="2">
        <v>7.0193691414419389E-7</v>
      </c>
    </row>
    <row r="147" spans="1:19" customFormat="1" hidden="1" x14ac:dyDescent="0.3">
      <c r="A147" t="s">
        <v>155</v>
      </c>
      <c r="B147">
        <v>7893.8534279320302</v>
      </c>
      <c r="C147">
        <v>7893.8534279320302</v>
      </c>
      <c r="D147">
        <v>7893.8534279320302</v>
      </c>
      <c r="E147">
        <v>7893.8534279320302</v>
      </c>
      <c r="F147">
        <v>7893.8534279320302</v>
      </c>
      <c r="G147">
        <v>9573.3794738942906</v>
      </c>
      <c r="H147">
        <v>7893.8534279320302</v>
      </c>
      <c r="I147">
        <v>7893.8534279320302</v>
      </c>
      <c r="J147">
        <v>103860.76496494299</v>
      </c>
      <c r="K147">
        <v>2.199244198634539E-5</v>
      </c>
      <c r="L147">
        <v>3.405029680576247E-5</v>
      </c>
      <c r="M147">
        <v>1.1133886915675357E-5</v>
      </c>
      <c r="N147">
        <v>7.3288018917689588E-7</v>
      </c>
      <c r="O147">
        <v>3.8307501235297555E-5</v>
      </c>
      <c r="P147">
        <v>8.3901883603414414E-6</v>
      </c>
      <c r="Q147">
        <v>8.2754952729252569E-7</v>
      </c>
      <c r="R147">
        <v>5.4610299811120609E-6</v>
      </c>
      <c r="S147" s="2">
        <v>6.1096453386659905E-6</v>
      </c>
    </row>
    <row r="148" spans="1:19" customFormat="1" hidden="1" x14ac:dyDescent="0.3">
      <c r="A148" t="s">
        <v>156</v>
      </c>
      <c r="B148">
        <v>930915.47169377201</v>
      </c>
      <c r="C148">
        <v>930915.47169377201</v>
      </c>
      <c r="D148">
        <v>930915.47169377201</v>
      </c>
      <c r="E148">
        <v>1162289.0793160701</v>
      </c>
      <c r="F148">
        <v>930915.47169377201</v>
      </c>
      <c r="G148">
        <v>930915.47169377201</v>
      </c>
      <c r="H148">
        <v>930915.47169377201</v>
      </c>
      <c r="I148">
        <v>930915.47169377201</v>
      </c>
      <c r="J148">
        <v>7946135.4770751297</v>
      </c>
      <c r="K148">
        <v>2.5935501200178754E-3</v>
      </c>
      <c r="L148">
        <v>4.0155227610494523E-3</v>
      </c>
      <c r="M148">
        <v>1.3130098860483033E-3</v>
      </c>
      <c r="N148">
        <v>1.0790910270936642E-4</v>
      </c>
      <c r="O148">
        <v>4.5175712859934596E-3</v>
      </c>
      <c r="P148">
        <v>8.1586196142809379E-4</v>
      </c>
      <c r="Q148">
        <v>9.7592217233668266E-5</v>
      </c>
      <c r="R148">
        <v>6.4401465611359449E-4</v>
      </c>
      <c r="S148" s="2">
        <v>4.6743416144014887E-4</v>
      </c>
    </row>
    <row r="149" spans="1:19" customFormat="1" hidden="1" x14ac:dyDescent="0.3">
      <c r="A149" t="s">
        <v>157</v>
      </c>
      <c r="B149">
        <v>32035.678019413899</v>
      </c>
      <c r="C149">
        <v>32035.678019413899</v>
      </c>
      <c r="D149">
        <v>32035.678019413899</v>
      </c>
      <c r="E149">
        <v>141650.155371328</v>
      </c>
      <c r="F149">
        <v>32035.678019413899</v>
      </c>
      <c r="G149">
        <v>32035.678019413899</v>
      </c>
      <c r="H149">
        <v>34809.211743175802</v>
      </c>
      <c r="I149">
        <v>32035.678019413899</v>
      </c>
      <c r="J149">
        <v>32035.678019413899</v>
      </c>
      <c r="K149">
        <v>8.925207400509981E-5</v>
      </c>
      <c r="L149">
        <v>1.3818654664590722E-4</v>
      </c>
      <c r="M149">
        <v>4.5184727534088726E-5</v>
      </c>
      <c r="N149">
        <v>1.3151066663860209E-5</v>
      </c>
      <c r="O149">
        <v>1.5546358777829332E-4</v>
      </c>
      <c r="P149">
        <v>2.8076331202276603E-5</v>
      </c>
      <c r="Q149">
        <v>3.6492122619810319E-6</v>
      </c>
      <c r="R149">
        <v>2.2162534397994696E-5</v>
      </c>
      <c r="S149" s="2">
        <v>1.8845098141572705E-6</v>
      </c>
    </row>
    <row r="150" spans="1:19" customFormat="1" hidden="1" x14ac:dyDescent="0.3">
      <c r="A150" t="s">
        <v>158</v>
      </c>
      <c r="B150">
        <v>72740222.722317904</v>
      </c>
      <c r="C150">
        <v>72740222.722317904</v>
      </c>
      <c r="D150">
        <v>72740222.722317904</v>
      </c>
      <c r="E150">
        <v>72740222.722317904</v>
      </c>
      <c r="F150">
        <v>72740222.722317904</v>
      </c>
      <c r="G150">
        <v>72740222.722317904</v>
      </c>
      <c r="H150">
        <v>92095417.368616</v>
      </c>
      <c r="I150">
        <v>72740222.722317904</v>
      </c>
      <c r="J150">
        <v>82081556.050599396</v>
      </c>
      <c r="K150">
        <v>0.2026557932572996</v>
      </c>
      <c r="L150">
        <v>0.31376642548847677</v>
      </c>
      <c r="M150">
        <v>0.10259645956252485</v>
      </c>
      <c r="N150">
        <v>6.7533389967525132E-3</v>
      </c>
      <c r="O150">
        <v>0.35299568166937662</v>
      </c>
      <c r="P150">
        <v>6.3750128330092623E-2</v>
      </c>
      <c r="Q150">
        <v>9.6547927833987978E-3</v>
      </c>
      <c r="R150">
        <v>5.0322259052054855E-2</v>
      </c>
      <c r="S150" s="2">
        <v>4.8284758588507193E-3</v>
      </c>
    </row>
    <row r="151" spans="1:19" customFormat="1" hidden="1" x14ac:dyDescent="0.3">
      <c r="A151" t="s">
        <v>159</v>
      </c>
      <c r="B151">
        <v>6623.9447698059003</v>
      </c>
      <c r="C151">
        <v>6623.9447698059003</v>
      </c>
      <c r="D151">
        <v>6780.6440913190399</v>
      </c>
      <c r="E151">
        <v>7382.7688115112396</v>
      </c>
      <c r="F151">
        <v>6623.9447698059003</v>
      </c>
      <c r="G151">
        <v>7508.8166039999996</v>
      </c>
      <c r="H151">
        <v>172186.77422753899</v>
      </c>
      <c r="I151">
        <v>6623.9447698059003</v>
      </c>
      <c r="J151">
        <v>130659.491964</v>
      </c>
      <c r="K151">
        <v>1.845444970579793E-5</v>
      </c>
      <c r="L151">
        <v>2.8572520062100518E-5</v>
      </c>
      <c r="M151">
        <v>9.5637606167164494E-6</v>
      </c>
      <c r="N151">
        <v>6.8543013277700203E-7</v>
      </c>
      <c r="O151">
        <v>3.2144854825149308E-5</v>
      </c>
      <c r="P151">
        <v>6.5807885128355662E-6</v>
      </c>
      <c r="Q151">
        <v>1.8051143832215029E-5</v>
      </c>
      <c r="R151">
        <v>4.5824971683844552E-6</v>
      </c>
      <c r="S151" s="2">
        <v>7.6860897019174695E-6</v>
      </c>
    </row>
    <row r="152" spans="1:19" customFormat="1" hidden="1" x14ac:dyDescent="0.3">
      <c r="A152" t="s">
        <v>160</v>
      </c>
      <c r="B152">
        <v>24059.814211687699</v>
      </c>
      <c r="C152">
        <v>56711.100815390899</v>
      </c>
      <c r="D152">
        <v>24059.814211687699</v>
      </c>
      <c r="E152">
        <v>24059.814211687699</v>
      </c>
      <c r="F152">
        <v>24059.814211687699</v>
      </c>
      <c r="G152">
        <v>29540.284935937099</v>
      </c>
      <c r="H152">
        <v>24059.814211687699</v>
      </c>
      <c r="I152">
        <v>24059.814211687699</v>
      </c>
      <c r="J152">
        <v>49527.118964764697</v>
      </c>
      <c r="K152">
        <v>6.7031149372557891E-5</v>
      </c>
      <c r="L152">
        <v>2.4462448315960871E-4</v>
      </c>
      <c r="M152">
        <v>3.393516906422553E-5</v>
      </c>
      <c r="N152">
        <v>2.2337583731450148E-6</v>
      </c>
      <c r="O152">
        <v>1.1675810439727262E-4</v>
      </c>
      <c r="P152">
        <v>2.5889348218832111E-5</v>
      </c>
      <c r="Q152">
        <v>2.5223027079746772E-6</v>
      </c>
      <c r="R152">
        <v>1.6644768990147498E-5</v>
      </c>
      <c r="S152" s="2">
        <v>2.9134498636012109E-6</v>
      </c>
    </row>
    <row r="153" spans="1:19" customFormat="1" hidden="1" x14ac:dyDescent="0.3">
      <c r="A153" t="s">
        <v>161</v>
      </c>
      <c r="B153">
        <v>36345.878948671801</v>
      </c>
      <c r="C153">
        <v>36345.878948671801</v>
      </c>
      <c r="D153">
        <v>36345.878948671801</v>
      </c>
      <c r="E153">
        <v>2621186.9724050001</v>
      </c>
      <c r="F153">
        <v>36345.878948671801</v>
      </c>
      <c r="G153">
        <v>36345.878948671801</v>
      </c>
      <c r="H153">
        <v>1563429.9894771399</v>
      </c>
      <c r="I153">
        <v>48091.589735014801</v>
      </c>
      <c r="J153">
        <v>4598759.9281474203</v>
      </c>
      <c r="K153">
        <v>1.0126038461684489E-4</v>
      </c>
      <c r="L153">
        <v>1.5677868574167365E-4</v>
      </c>
      <c r="M153">
        <v>5.1264051170931095E-5</v>
      </c>
      <c r="N153">
        <v>2.4335592518183406E-4</v>
      </c>
      <c r="O153">
        <v>1.7638024514080313E-4</v>
      </c>
      <c r="P153">
        <v>3.185382667981478E-5</v>
      </c>
      <c r="Q153">
        <v>1.6390166862848747E-4</v>
      </c>
      <c r="R153">
        <v>3.3270140594827147E-5</v>
      </c>
      <c r="S153" s="2">
        <v>2.7052363968370135E-4</v>
      </c>
    </row>
    <row r="154" spans="1:19" customFormat="1" hidden="1" x14ac:dyDescent="0.3">
      <c r="A154" t="s">
        <v>162</v>
      </c>
      <c r="B154">
        <v>74371.720249300095</v>
      </c>
      <c r="C154">
        <v>26927.318153806798</v>
      </c>
      <c r="D154">
        <v>283415.80121669697</v>
      </c>
      <c r="E154">
        <v>26890883.7127968</v>
      </c>
      <c r="F154">
        <v>29887.5945700622</v>
      </c>
      <c r="G154">
        <v>886775.11130433599</v>
      </c>
      <c r="H154">
        <v>16365164.957409799</v>
      </c>
      <c r="I154">
        <v>1641829.18952236</v>
      </c>
      <c r="J154">
        <v>69701287.945904195</v>
      </c>
      <c r="K154">
        <v>2.0720117974573629E-4</v>
      </c>
      <c r="L154">
        <v>1.1615153279588007E-4</v>
      </c>
      <c r="M154">
        <v>3.9974386523273576E-4</v>
      </c>
      <c r="N154">
        <v>2.4966001867773873E-3</v>
      </c>
      <c r="O154">
        <v>1.4503931145484509E-4</v>
      </c>
      <c r="P154">
        <v>7.7717698722743443E-4</v>
      </c>
      <c r="Q154">
        <v>1.7156366846953948E-3</v>
      </c>
      <c r="R154">
        <v>1.135830365955425E-3</v>
      </c>
      <c r="S154" s="2">
        <v>4.1002023154889178E-3</v>
      </c>
    </row>
    <row r="155" spans="1:19" customFormat="1" hidden="1" x14ac:dyDescent="0.3">
      <c r="A155" t="s">
        <v>163</v>
      </c>
      <c r="B155">
        <v>22146.845506264101</v>
      </c>
      <c r="C155">
        <v>12049.1040721509</v>
      </c>
      <c r="D155">
        <v>276963.80791229301</v>
      </c>
      <c r="E155">
        <v>3708664.6173133599</v>
      </c>
      <c r="F155">
        <v>9937.6992069418502</v>
      </c>
      <c r="G155">
        <v>460432.90843032399</v>
      </c>
      <c r="H155">
        <v>8525045.2172759101</v>
      </c>
      <c r="I155">
        <v>500965.08377332601</v>
      </c>
      <c r="J155">
        <v>11084058.5459539</v>
      </c>
      <c r="K155">
        <v>6.1701578249935196E-5</v>
      </c>
      <c r="L155">
        <v>5.1974054705464701E-5</v>
      </c>
      <c r="M155">
        <v>3.9064365017455632E-4</v>
      </c>
      <c r="N155">
        <v>3.4431939370862088E-4</v>
      </c>
      <c r="O155">
        <v>4.8225930228054694E-5</v>
      </c>
      <c r="P155">
        <v>4.0352718071655098E-4</v>
      </c>
      <c r="Q155">
        <v>8.9372031088652646E-4</v>
      </c>
      <c r="R155">
        <v>3.4657159104272198E-4</v>
      </c>
      <c r="S155" s="2">
        <v>6.52023568781206E-4</v>
      </c>
    </row>
    <row r="156" spans="1:19" customFormat="1" hidden="1" x14ac:dyDescent="0.3">
      <c r="A156" t="s">
        <v>164</v>
      </c>
      <c r="B156">
        <v>354475.70083401498</v>
      </c>
      <c r="C156">
        <v>354475.70083401498</v>
      </c>
      <c r="D156">
        <v>354475.70083401498</v>
      </c>
      <c r="E156">
        <v>354475.70083401498</v>
      </c>
      <c r="F156">
        <v>354475.70083401498</v>
      </c>
      <c r="G156">
        <v>354475.70083401498</v>
      </c>
      <c r="H156">
        <v>619105.28162796504</v>
      </c>
      <c r="I156">
        <v>354475.70083401498</v>
      </c>
      <c r="J156">
        <v>1020874.1995434701</v>
      </c>
      <c r="K156">
        <v>9.8757677189396172E-4</v>
      </c>
      <c r="L156">
        <v>1.5290381223851629E-3</v>
      </c>
      <c r="M156">
        <v>4.9997031278481885E-4</v>
      </c>
      <c r="N156">
        <v>3.2910190321826497E-5</v>
      </c>
      <c r="O156">
        <v>1.7202090805908637E-3</v>
      </c>
      <c r="P156">
        <v>3.1066541415929123E-4</v>
      </c>
      <c r="Q156">
        <v>6.4903698533676389E-5</v>
      </c>
      <c r="R156">
        <v>2.4522908203242276E-4</v>
      </c>
      <c r="S156" s="2">
        <v>6.0053277064832173E-5</v>
      </c>
    </row>
    <row r="157" spans="1:19" customFormat="1" hidden="1" x14ac:dyDescent="0.3">
      <c r="A157" t="s">
        <v>165</v>
      </c>
      <c r="B157">
        <v>8556.1372338750407</v>
      </c>
      <c r="C157">
        <v>8556.1372338750407</v>
      </c>
      <c r="D157">
        <v>8556.1372338750407</v>
      </c>
      <c r="E157">
        <v>8556.1372338750407</v>
      </c>
      <c r="F157">
        <v>8556.1372338750407</v>
      </c>
      <c r="G157">
        <v>8556.1372338750407</v>
      </c>
      <c r="H157">
        <v>8556.1372338750407</v>
      </c>
      <c r="I157">
        <v>8556.1372338750407</v>
      </c>
      <c r="J157">
        <v>8556.1372338750407</v>
      </c>
      <c r="K157">
        <v>2.3837578625082471E-5</v>
      </c>
      <c r="L157">
        <v>3.690707143020812E-5</v>
      </c>
      <c r="M157">
        <v>1.2068005222883944E-5</v>
      </c>
      <c r="N157">
        <v>7.9436786251914878E-7</v>
      </c>
      <c r="O157">
        <v>4.1521449650466673E-5</v>
      </c>
      <c r="P157">
        <v>7.4986689104824945E-6</v>
      </c>
      <c r="Q157">
        <v>8.9697983221841946E-7</v>
      </c>
      <c r="R157">
        <v>5.9192031348549567E-6</v>
      </c>
      <c r="S157" s="2">
        <v>5.0331772527937745E-7</v>
      </c>
    </row>
    <row r="158" spans="1:19" customFormat="1" hidden="1" x14ac:dyDescent="0.3">
      <c r="A158" t="s">
        <v>166</v>
      </c>
      <c r="B158">
        <v>914571.88067601796</v>
      </c>
      <c r="C158">
        <v>914571.88067601796</v>
      </c>
      <c r="D158">
        <v>914571.88067601796</v>
      </c>
      <c r="E158">
        <v>1103462.14045912</v>
      </c>
      <c r="F158">
        <v>914571.88067601796</v>
      </c>
      <c r="G158">
        <v>914571.88067601796</v>
      </c>
      <c r="H158">
        <v>914571.88067601796</v>
      </c>
      <c r="I158">
        <v>914571.88067601796</v>
      </c>
      <c r="J158">
        <v>1539111.3153168501</v>
      </c>
      <c r="K158">
        <v>2.5480165310567903E-3</v>
      </c>
      <c r="L158">
        <v>3.9450243498353101E-3</v>
      </c>
      <c r="M158">
        <v>1.2899580653058713E-3</v>
      </c>
      <c r="N158">
        <v>1.0244749913744987E-4</v>
      </c>
      <c r="O158">
        <v>4.4382586741217407E-3</v>
      </c>
      <c r="P158">
        <v>8.0153830409295207E-4</v>
      </c>
      <c r="Q158">
        <v>9.5878842245839552E-5</v>
      </c>
      <c r="R158">
        <v>6.3270803110949047E-4</v>
      </c>
      <c r="S158" s="2">
        <v>9.0538754230124271E-5</v>
      </c>
    </row>
    <row r="159" spans="1:19" customFormat="1" hidden="1" x14ac:dyDescent="0.3">
      <c r="A159" t="s">
        <v>167</v>
      </c>
      <c r="B159">
        <v>97234.427805175204</v>
      </c>
      <c r="C159">
        <v>97234.427805175204</v>
      </c>
      <c r="D159">
        <v>97234.427805175204</v>
      </c>
      <c r="E159">
        <v>276410.43540656398</v>
      </c>
      <c r="F159">
        <v>97234.427805175204</v>
      </c>
      <c r="G159">
        <v>97234.427805175204</v>
      </c>
      <c r="H159">
        <v>566067.22855979297</v>
      </c>
      <c r="I159">
        <v>106420.471447601</v>
      </c>
      <c r="J159">
        <v>2817300.48698291</v>
      </c>
      <c r="K159">
        <v>2.7089716475024695E-4</v>
      </c>
      <c r="L159">
        <v>4.194226757225276E-4</v>
      </c>
      <c r="M159">
        <v>1.3714431530518432E-4</v>
      </c>
      <c r="N159">
        <v>2.5662464351621481E-5</v>
      </c>
      <c r="O159">
        <v>4.7186180960494424E-4</v>
      </c>
      <c r="P159">
        <v>8.5217050741599948E-5</v>
      </c>
      <c r="Q159">
        <v>5.9343471688093814E-5</v>
      </c>
      <c r="R159">
        <v>7.3622520418608565E-5</v>
      </c>
      <c r="S159" s="2">
        <v>1.6572867332265953E-4</v>
      </c>
    </row>
    <row r="160" spans="1:19" customFormat="1" hidden="1" x14ac:dyDescent="0.3">
      <c r="A160" t="s">
        <v>168</v>
      </c>
      <c r="B160">
        <v>11349.5792809379</v>
      </c>
      <c r="C160">
        <v>11349.5792809379</v>
      </c>
      <c r="D160">
        <v>11349.5792809379</v>
      </c>
      <c r="E160">
        <v>99027.547062937607</v>
      </c>
      <c r="F160">
        <v>11349.5792809379</v>
      </c>
      <c r="G160">
        <v>317989.04321599001</v>
      </c>
      <c r="H160">
        <v>146882.051176248</v>
      </c>
      <c r="I160">
        <v>11349.5792809379</v>
      </c>
      <c r="J160">
        <v>1049779.27521566</v>
      </c>
      <c r="K160">
        <v>3.1620167030494754E-5</v>
      </c>
      <c r="L160">
        <v>4.8956640336012489E-5</v>
      </c>
      <c r="M160">
        <v>1.6008016035276032E-5</v>
      </c>
      <c r="N160">
        <v>9.1939035969942491E-6</v>
      </c>
      <c r="O160">
        <v>5.5077539289773064E-5</v>
      </c>
      <c r="P160">
        <v>2.7868820789798043E-4</v>
      </c>
      <c r="Q160">
        <v>1.5398331515575642E-5</v>
      </c>
      <c r="R160">
        <v>7.8517283468800459E-6</v>
      </c>
      <c r="S160" s="2">
        <v>6.1753628115625921E-5</v>
      </c>
    </row>
    <row r="161" spans="1:19" customFormat="1" hidden="1" x14ac:dyDescent="0.3">
      <c r="A161" t="s">
        <v>169</v>
      </c>
      <c r="B161">
        <v>1446064.5735867401</v>
      </c>
      <c r="C161">
        <v>853831.37756711897</v>
      </c>
      <c r="D161">
        <v>7510877.2614240404</v>
      </c>
      <c r="E161">
        <v>141270792.24613801</v>
      </c>
      <c r="F161">
        <v>549546.04766424897</v>
      </c>
      <c r="G161">
        <v>9240489.5622698199</v>
      </c>
      <c r="H161">
        <v>230087238.87615201</v>
      </c>
      <c r="I161">
        <v>25969366.642142098</v>
      </c>
      <c r="J161">
        <v>227224345.815301</v>
      </c>
      <c r="K161">
        <v>4.0287663729078171E-3</v>
      </c>
      <c r="L161">
        <v>3.6830189581883097E-3</v>
      </c>
      <c r="M161">
        <v>1.059371811621288E-2</v>
      </c>
      <c r="N161">
        <v>1.3115845878283903E-2</v>
      </c>
      <c r="O161">
        <v>2.6668516323422637E-3</v>
      </c>
      <c r="P161">
        <v>8.0984409090466298E-3</v>
      </c>
      <c r="Q161">
        <v>2.4121119996255592E-2</v>
      </c>
      <c r="R161">
        <v>1.7965812403028393E-2</v>
      </c>
      <c r="S161" s="2">
        <v>1.3366550551697496E-2</v>
      </c>
    </row>
    <row r="162" spans="1:19" customFormat="1" hidden="1" x14ac:dyDescent="0.3">
      <c r="A162" t="s">
        <v>170</v>
      </c>
      <c r="B162">
        <v>88502.127112484202</v>
      </c>
      <c r="C162">
        <v>10579.0331180786</v>
      </c>
      <c r="D162">
        <v>10579.0331180786</v>
      </c>
      <c r="E162">
        <v>17539798.722998898</v>
      </c>
      <c r="F162">
        <v>10579.0331180786</v>
      </c>
      <c r="G162">
        <v>210170.83999983099</v>
      </c>
      <c r="H162">
        <v>6257942.3103174502</v>
      </c>
      <c r="I162">
        <v>473629.38376676798</v>
      </c>
      <c r="J162">
        <v>21603093.5793682</v>
      </c>
      <c r="K162">
        <v>2.4656879101685717E-4</v>
      </c>
      <c r="L162">
        <v>4.5632873840037154E-5</v>
      </c>
      <c r="M162">
        <v>1.4921199068263952E-5</v>
      </c>
      <c r="N162">
        <v>1.6284278804507332E-3</v>
      </c>
      <c r="O162">
        <v>5.1338212438182499E-5</v>
      </c>
      <c r="P162">
        <v>1.8419544950227013E-4</v>
      </c>
      <c r="Q162">
        <v>6.560493234397173E-4</v>
      </c>
      <c r="R162">
        <v>3.276605384556199E-4</v>
      </c>
      <c r="S162" s="2">
        <v>1.2708094344625988E-3</v>
      </c>
    </row>
    <row r="163" spans="1:19" customFormat="1" hidden="1" x14ac:dyDescent="0.3">
      <c r="A163" t="s">
        <v>171</v>
      </c>
      <c r="B163">
        <v>393104.07152711501</v>
      </c>
      <c r="C163">
        <v>414018.37982922298</v>
      </c>
      <c r="D163">
        <v>303687.83409980399</v>
      </c>
      <c r="E163">
        <v>303687.83409980399</v>
      </c>
      <c r="F163">
        <v>430702.35903912701</v>
      </c>
      <c r="G163">
        <v>407938.81636615802</v>
      </c>
      <c r="H163">
        <v>303687.83409980399</v>
      </c>
      <c r="I163">
        <v>303687.83409980399</v>
      </c>
      <c r="J163">
        <v>303687.83409980399</v>
      </c>
      <c r="K163">
        <v>1.0951962266065381E-3</v>
      </c>
      <c r="L163">
        <v>1.7858766754324047E-3</v>
      </c>
      <c r="M163">
        <v>4.2833655747512197E-4</v>
      </c>
      <c r="N163">
        <v>2.8194949315659185E-5</v>
      </c>
      <c r="O163">
        <v>2.0901238288204755E-3</v>
      </c>
      <c r="P163">
        <v>3.5752092749902382E-4</v>
      </c>
      <c r="Q163">
        <v>3.1837014184290692E-5</v>
      </c>
      <c r="R163">
        <v>2.1009363577105113E-4</v>
      </c>
      <c r="S163" s="2">
        <v>1.7864541635560988E-5</v>
      </c>
    </row>
    <row r="164" spans="1:19" customFormat="1" hidden="1" x14ac:dyDescent="0.3">
      <c r="A164" t="s">
        <v>172</v>
      </c>
      <c r="B164">
        <v>10890.4999126853</v>
      </c>
      <c r="C164">
        <v>7009.3174418613498</v>
      </c>
      <c r="D164">
        <v>7009.3174418613498</v>
      </c>
      <c r="E164">
        <v>34250.923746152199</v>
      </c>
      <c r="F164">
        <v>7009.3174418613498</v>
      </c>
      <c r="G164">
        <v>19895.9163031875</v>
      </c>
      <c r="H164">
        <v>7009.3174418613498</v>
      </c>
      <c r="I164">
        <v>7009.3174418613498</v>
      </c>
      <c r="J164">
        <v>7009.3174418613498</v>
      </c>
      <c r="K164">
        <v>3.0341162237005913E-5</v>
      </c>
      <c r="L164">
        <v>3.023483289627173E-5</v>
      </c>
      <c r="M164">
        <v>9.8862929830456341E-6</v>
      </c>
      <c r="N164">
        <v>3.1799201370704239E-6</v>
      </c>
      <c r="O164">
        <v>3.4015001546974299E-5</v>
      </c>
      <c r="P164">
        <v>1.7436944376908394E-5</v>
      </c>
      <c r="Q164">
        <v>7.3481948817679018E-7</v>
      </c>
      <c r="R164">
        <v>4.8491010184824682E-6</v>
      </c>
      <c r="S164" s="2">
        <v>4.1232551724757003E-7</v>
      </c>
    </row>
    <row r="165" spans="1:19" customFormat="1" hidden="1" x14ac:dyDescent="0.3">
      <c r="A165" t="s">
        <v>173</v>
      </c>
      <c r="B165">
        <v>4115499.2468928299</v>
      </c>
      <c r="C165">
        <v>2393861.6480188598</v>
      </c>
      <c r="D165">
        <v>11724168.5634523</v>
      </c>
      <c r="E165">
        <v>5677598.5268112496</v>
      </c>
      <c r="F165">
        <v>2501257.2179016601</v>
      </c>
      <c r="G165">
        <v>17363270.6329985</v>
      </c>
      <c r="H165">
        <v>5172318.4960073698</v>
      </c>
      <c r="I165">
        <v>17354988.535279401</v>
      </c>
      <c r="J165">
        <v>7693368.6874684701</v>
      </c>
      <c r="K165">
        <v>1.146586762199989E-2</v>
      </c>
      <c r="L165">
        <v>1.0325970753212689E-2</v>
      </c>
      <c r="M165">
        <v>1.6536355552777295E-2</v>
      </c>
      <c r="N165">
        <v>5.2711891858498317E-4</v>
      </c>
      <c r="O165">
        <v>1.213816735252787E-2</v>
      </c>
      <c r="P165">
        <v>1.521731292065682E-2</v>
      </c>
      <c r="Q165">
        <v>5.422383080019537E-4</v>
      </c>
      <c r="R165">
        <v>1.2006317773478803E-2</v>
      </c>
      <c r="S165" s="2">
        <v>4.525650678184029E-4</v>
      </c>
    </row>
    <row r="166" spans="1:19" customFormat="1" hidden="1" x14ac:dyDescent="0.3">
      <c r="A166" t="s">
        <v>174</v>
      </c>
      <c r="B166">
        <v>34369.303936148201</v>
      </c>
      <c r="C166">
        <v>34369.303936148201</v>
      </c>
      <c r="D166">
        <v>34369.303936148201</v>
      </c>
      <c r="E166">
        <v>34369.303936148201</v>
      </c>
      <c r="F166">
        <v>34369.303936148201</v>
      </c>
      <c r="G166">
        <v>2834356.8184769899</v>
      </c>
      <c r="H166">
        <v>72337.798573518303</v>
      </c>
      <c r="I166">
        <v>46625.072956129101</v>
      </c>
      <c r="J166">
        <v>19111739.3425561</v>
      </c>
      <c r="K166">
        <v>9.5753604982354879E-5</v>
      </c>
      <c r="L166">
        <v>1.4825268935097122E-4</v>
      </c>
      <c r="M166">
        <v>4.8476190606923563E-5</v>
      </c>
      <c r="N166">
        <v>3.1909107764116711E-6</v>
      </c>
      <c r="O166">
        <v>1.6678826950745999E-4</v>
      </c>
      <c r="P166">
        <v>2.4840535834067812E-3</v>
      </c>
      <c r="Q166">
        <v>7.5835093166379554E-6</v>
      </c>
      <c r="R166">
        <v>3.2255592735481251E-5</v>
      </c>
      <c r="S166" s="2">
        <v>1.124254661781668E-3</v>
      </c>
    </row>
    <row r="167" spans="1:19" customFormat="1" hidden="1" x14ac:dyDescent="0.3">
      <c r="A167" t="s">
        <v>175</v>
      </c>
      <c r="B167">
        <v>450676.90521730098</v>
      </c>
      <c r="C167">
        <v>450676.90521730098</v>
      </c>
      <c r="D167">
        <v>450676.90521730098</v>
      </c>
      <c r="E167">
        <v>450676.90521730098</v>
      </c>
      <c r="F167">
        <v>450676.90521730098</v>
      </c>
      <c r="G167">
        <v>450676.90521730098</v>
      </c>
      <c r="H167">
        <v>450676.90521730098</v>
      </c>
      <c r="I167">
        <v>450676.90521730098</v>
      </c>
      <c r="J167">
        <v>450676.90521730098</v>
      </c>
      <c r="K167">
        <v>1.2555953544191542E-3</v>
      </c>
      <c r="L167">
        <v>1.9440039679292248E-3</v>
      </c>
      <c r="M167">
        <v>6.3565731793812784E-4</v>
      </c>
      <c r="N167">
        <v>4.1841690952176809E-5</v>
      </c>
      <c r="O167">
        <v>2.1870568361762204E-3</v>
      </c>
      <c r="P167">
        <v>3.949769394120493E-4</v>
      </c>
      <c r="Q167">
        <v>4.7246565100201043E-5</v>
      </c>
      <c r="R167">
        <v>3.1178183299904958E-4</v>
      </c>
      <c r="S167" s="2">
        <v>2.6511224466088821E-5</v>
      </c>
    </row>
    <row r="168" spans="1:19" customFormat="1" hidden="1" x14ac:dyDescent="0.3">
      <c r="A168" t="s">
        <v>176</v>
      </c>
      <c r="B168">
        <v>231585.643964927</v>
      </c>
      <c r="C168">
        <v>259105.275897477</v>
      </c>
      <c r="D168">
        <v>291714.40327548498</v>
      </c>
      <c r="E168">
        <v>1195099.48168102</v>
      </c>
      <c r="F168">
        <v>271131.50187552802</v>
      </c>
      <c r="G168">
        <v>307498.58899923897</v>
      </c>
      <c r="H168">
        <v>1126881.2946762601</v>
      </c>
      <c r="I168">
        <v>231585.643964927</v>
      </c>
      <c r="J168">
        <v>2059657.2713729299</v>
      </c>
      <c r="K168">
        <v>6.4520248396648461E-4</v>
      </c>
      <c r="L168">
        <v>1.1176558608283335E-3</v>
      </c>
      <c r="M168">
        <v>4.1144862992393189E-4</v>
      </c>
      <c r="N168">
        <v>1.1095528213386758E-4</v>
      </c>
      <c r="O168">
        <v>1.3157541418584221E-3</v>
      </c>
      <c r="P168">
        <v>2.6949428770458445E-4</v>
      </c>
      <c r="Q168">
        <v>1.1813622981956362E-4</v>
      </c>
      <c r="R168">
        <v>1.6021277268875322E-4</v>
      </c>
      <c r="S168" s="2">
        <v>1.211600497217659E-4</v>
      </c>
    </row>
    <row r="169" spans="1:19" customFormat="1" hidden="1" x14ac:dyDescent="0.3">
      <c r="A169" t="s">
        <v>177</v>
      </c>
      <c r="B169">
        <v>18702.734115914202</v>
      </c>
      <c r="C169">
        <v>37301.491064877599</v>
      </c>
      <c r="D169">
        <v>157070.826729277</v>
      </c>
      <c r="E169">
        <v>260424.61072275601</v>
      </c>
      <c r="F169">
        <v>18702.734115914202</v>
      </c>
      <c r="G169">
        <v>93989.050722120694</v>
      </c>
      <c r="H169">
        <v>30670.3296038759</v>
      </c>
      <c r="I169">
        <v>101589.456363106</v>
      </c>
      <c r="J169">
        <v>18702.734115914202</v>
      </c>
      <c r="K169">
        <v>5.2106211343480686E-5</v>
      </c>
      <c r="L169">
        <v>1.6090073797953922E-4</v>
      </c>
      <c r="M169">
        <v>2.2154057438757737E-4</v>
      </c>
      <c r="N169">
        <v>2.4178310341748124E-5</v>
      </c>
      <c r="O169">
        <v>9.0761124055544599E-5</v>
      </c>
      <c r="P169">
        <v>8.2372775624185596E-5</v>
      </c>
      <c r="Q169">
        <v>3.2153139144670728E-6</v>
      </c>
      <c r="R169">
        <v>7.0280386129380543E-5</v>
      </c>
      <c r="S169" s="2">
        <v>1.1001947881875714E-6</v>
      </c>
    </row>
    <row r="170" spans="1:19" customFormat="1" hidden="1" x14ac:dyDescent="0.3">
      <c r="A170" t="s">
        <v>178</v>
      </c>
      <c r="B170">
        <v>9223.6101427574795</v>
      </c>
      <c r="C170">
        <v>9223.6101427574795</v>
      </c>
      <c r="D170">
        <v>109799.486378755</v>
      </c>
      <c r="E170">
        <v>4187811.49021126</v>
      </c>
      <c r="F170">
        <v>9223.6101427574795</v>
      </c>
      <c r="G170">
        <v>314089.71842398198</v>
      </c>
      <c r="H170">
        <v>7120851.5925834002</v>
      </c>
      <c r="I170">
        <v>1246847.02032825</v>
      </c>
      <c r="J170">
        <v>26183.589418968801</v>
      </c>
      <c r="K170">
        <v>2.5697172213951502E-5</v>
      </c>
      <c r="L170">
        <v>3.9786229355389751E-5</v>
      </c>
      <c r="M170">
        <v>1.5486670431636766E-4</v>
      </c>
      <c r="N170">
        <v>3.8880428997112022E-4</v>
      </c>
      <c r="O170">
        <v>4.4760579881978974E-5</v>
      </c>
      <c r="P170">
        <v>2.7527080764007671E-4</v>
      </c>
      <c r="Q170">
        <v>7.4651213417657617E-4</v>
      </c>
      <c r="R170">
        <v>8.6257859004313937E-4</v>
      </c>
      <c r="S170" s="2">
        <v>1.5402586828350798E-6</v>
      </c>
    </row>
    <row r="171" spans="1:19" customFormat="1" hidden="1" x14ac:dyDescent="0.3">
      <c r="A171" t="s">
        <v>179</v>
      </c>
      <c r="B171">
        <v>3674227.5222356599</v>
      </c>
      <c r="C171">
        <v>3674227.5222356599</v>
      </c>
      <c r="D171">
        <v>3674227.5222356599</v>
      </c>
      <c r="E171">
        <v>3674227.5222356599</v>
      </c>
      <c r="F171">
        <v>3674227.5222356599</v>
      </c>
      <c r="G171">
        <v>3674227.5222356599</v>
      </c>
      <c r="H171">
        <v>3674227.5222356599</v>
      </c>
      <c r="I171">
        <v>3674227.5222356599</v>
      </c>
      <c r="J171">
        <v>3674227.5222356599</v>
      </c>
      <c r="K171">
        <v>1.023647529880347E-2</v>
      </c>
      <c r="L171">
        <v>1.5848854910497166E-2</v>
      </c>
      <c r="M171">
        <v>5.1823148362853217E-3</v>
      </c>
      <c r="N171">
        <v>3.4112218907521042E-4</v>
      </c>
      <c r="O171">
        <v>1.7830388748892635E-2</v>
      </c>
      <c r="P171">
        <v>3.2201231628153264E-3</v>
      </c>
      <c r="Q171">
        <v>3.8518643359050333E-4</v>
      </c>
      <c r="R171">
        <v>2.5418595416728568E-3</v>
      </c>
      <c r="S171" s="2">
        <v>2.1613770187425957E-4</v>
      </c>
    </row>
    <row r="172" spans="1:19" customFormat="1" hidden="1" x14ac:dyDescent="0.3">
      <c r="A172" t="s">
        <v>180</v>
      </c>
      <c r="B172">
        <v>9543.3460649999906</v>
      </c>
      <c r="C172">
        <v>9543.3460649999906</v>
      </c>
      <c r="D172">
        <v>9543.3460649999906</v>
      </c>
      <c r="E172">
        <v>25439.3386764198</v>
      </c>
      <c r="F172">
        <v>9543.3460649999906</v>
      </c>
      <c r="G172">
        <v>9543.3460649999906</v>
      </c>
      <c r="H172">
        <v>9543.3460649999906</v>
      </c>
      <c r="I172">
        <v>9543.3460649999906</v>
      </c>
      <c r="J172">
        <v>49752.666962724303</v>
      </c>
      <c r="K172">
        <v>2.6587963230666796E-5</v>
      </c>
      <c r="L172">
        <v>4.1165416738486855E-5</v>
      </c>
      <c r="M172">
        <v>1.3460414087356704E-5</v>
      </c>
      <c r="N172">
        <v>2.3618360173421502E-6</v>
      </c>
      <c r="O172">
        <v>4.6312202843831046E-5</v>
      </c>
      <c r="P172">
        <v>8.363866834237366E-6</v>
      </c>
      <c r="Q172">
        <v>1.0004735452693447E-6</v>
      </c>
      <c r="R172">
        <v>6.6021619804443008E-6</v>
      </c>
      <c r="S172" s="2">
        <v>2.926717802411834E-6</v>
      </c>
    </row>
    <row r="173" spans="1:19" customFormat="1" hidden="1" x14ac:dyDescent="0.3">
      <c r="A173" t="s">
        <v>181</v>
      </c>
      <c r="B173">
        <v>564646.92889992998</v>
      </c>
      <c r="C173">
        <v>44064.293821577303</v>
      </c>
      <c r="D173">
        <v>528296.11022987904</v>
      </c>
      <c r="E173">
        <v>1872440.4382658501</v>
      </c>
      <c r="F173">
        <v>44064.293821577303</v>
      </c>
      <c r="G173">
        <v>44064.293821577303</v>
      </c>
      <c r="H173">
        <v>1503228.59949638</v>
      </c>
      <c r="I173">
        <v>61922.0031381808</v>
      </c>
      <c r="J173">
        <v>1080835.8949162001</v>
      </c>
      <c r="K173">
        <v>1.5731182419297797E-3</v>
      </c>
      <c r="L173">
        <v>1.9007222478339026E-4</v>
      </c>
      <c r="M173">
        <v>7.4513533890526698E-4</v>
      </c>
      <c r="N173">
        <v>1.7384088964244218E-4</v>
      </c>
      <c r="O173">
        <v>2.1383637350418783E-4</v>
      </c>
      <c r="P173">
        <v>3.8618308836145217E-5</v>
      </c>
      <c r="Q173">
        <v>1.5759047571418196E-4</v>
      </c>
      <c r="R173">
        <v>4.2838129528927479E-5</v>
      </c>
      <c r="S173" s="2">
        <v>6.3580544486328309E-5</v>
      </c>
    </row>
    <row r="174" spans="1:19" customFormat="1" hidden="1" x14ac:dyDescent="0.3">
      <c r="A174" t="s">
        <v>182</v>
      </c>
      <c r="B174">
        <v>12413.6656134844</v>
      </c>
      <c r="C174">
        <v>12413.6656134844</v>
      </c>
      <c r="D174">
        <v>12413.6656134844</v>
      </c>
      <c r="E174">
        <v>12413.6656134844</v>
      </c>
      <c r="F174">
        <v>12413.6656134844</v>
      </c>
      <c r="G174">
        <v>12413.6656134844</v>
      </c>
      <c r="H174">
        <v>12413.6656134844</v>
      </c>
      <c r="I174">
        <v>12413.6656134844</v>
      </c>
      <c r="J174">
        <v>19827.1104364046</v>
      </c>
      <c r="K174">
        <v>3.4584733974971526E-5</v>
      </c>
      <c r="L174">
        <v>5.3546598305330334E-5</v>
      </c>
      <c r="M174">
        <v>1.7508856784759286E-5</v>
      </c>
      <c r="N174">
        <v>1.1525080477168836E-6</v>
      </c>
      <c r="O174">
        <v>6.0241365660586094E-5</v>
      </c>
      <c r="P174">
        <v>1.0879438449446516E-5</v>
      </c>
      <c r="Q174">
        <v>1.3013825508915885E-6</v>
      </c>
      <c r="R174">
        <v>8.5878716535148046E-6</v>
      </c>
      <c r="S174" s="2">
        <v>1.1663366132329513E-6</v>
      </c>
    </row>
    <row r="175" spans="1:19" customFormat="1" hidden="1" x14ac:dyDescent="0.3">
      <c r="A175" t="s">
        <v>183</v>
      </c>
      <c r="B175">
        <v>359076.73618461902</v>
      </c>
      <c r="C175">
        <v>359076.73618461902</v>
      </c>
      <c r="D175">
        <v>359076.73618461902</v>
      </c>
      <c r="E175">
        <v>359076.73618461902</v>
      </c>
      <c r="F175">
        <v>359076.73618461902</v>
      </c>
      <c r="G175">
        <v>359076.73618461902</v>
      </c>
      <c r="H175">
        <v>359076.73618461902</v>
      </c>
      <c r="I175">
        <v>359076.73618461902</v>
      </c>
      <c r="J175">
        <v>779968.46539483406</v>
      </c>
      <c r="K175">
        <v>1.0003953533319239E-3</v>
      </c>
      <c r="L175">
        <v>1.5488847816539449E-3</v>
      </c>
      <c r="M175">
        <v>5.0645984388092262E-4</v>
      </c>
      <c r="N175">
        <v>3.3337359091673249E-5</v>
      </c>
      <c r="O175">
        <v>1.7425371069452985E-3</v>
      </c>
      <c r="P175">
        <v>3.1469779931120393E-4</v>
      </c>
      <c r="Q175">
        <v>3.764369151317906E-5</v>
      </c>
      <c r="R175">
        <v>2.4841211453020091E-4</v>
      </c>
      <c r="S175" s="2">
        <v>4.5881914123340957E-5</v>
      </c>
    </row>
    <row r="176" spans="1:19" customFormat="1" hidden="1" x14ac:dyDescent="0.3">
      <c r="A176" t="s">
        <v>184</v>
      </c>
      <c r="B176">
        <v>227412.520545607</v>
      </c>
      <c r="C176">
        <v>227412.520545607</v>
      </c>
      <c r="D176">
        <v>227412.520545607</v>
      </c>
      <c r="E176">
        <v>227412.520545607</v>
      </c>
      <c r="F176">
        <v>227412.520545607</v>
      </c>
      <c r="G176">
        <v>227412.520545607</v>
      </c>
      <c r="H176">
        <v>227412.520545607</v>
      </c>
      <c r="I176">
        <v>227412.520545607</v>
      </c>
      <c r="J176">
        <v>731273.23721548496</v>
      </c>
      <c r="K176">
        <v>6.335760741858691E-4</v>
      </c>
      <c r="L176">
        <v>9.8094851806148188E-4</v>
      </c>
      <c r="M176">
        <v>3.2075402844498939E-4</v>
      </c>
      <c r="N176">
        <v>2.1113405841679157E-5</v>
      </c>
      <c r="O176">
        <v>1.1035935099703478E-3</v>
      </c>
      <c r="P176">
        <v>1.9930619987233248E-4</v>
      </c>
      <c r="Q176">
        <v>2.3840716779969494E-5</v>
      </c>
      <c r="R176">
        <v>1.5732577303568802E-4</v>
      </c>
      <c r="S176" s="2">
        <v>4.3017400522255327E-5</v>
      </c>
    </row>
    <row r="177" spans="1:19" customFormat="1" hidden="1" x14ac:dyDescent="0.3">
      <c r="A177" t="s">
        <v>185</v>
      </c>
      <c r="B177">
        <v>7809323.61480527</v>
      </c>
      <c r="C177">
        <v>2781353.2978783501</v>
      </c>
      <c r="D177">
        <v>30856287.415304601</v>
      </c>
      <c r="E177">
        <v>443811253.81975901</v>
      </c>
      <c r="F177">
        <v>2556348.7897071098</v>
      </c>
      <c r="G177">
        <v>38818866.024148598</v>
      </c>
      <c r="H177">
        <v>542530965.04329598</v>
      </c>
      <c r="I177">
        <v>50353837.561641902</v>
      </c>
      <c r="J177">
        <v>659765128.541659</v>
      </c>
      <c r="K177">
        <v>2.1756940145795774E-2</v>
      </c>
      <c r="L177">
        <v>1.1997423841102965E-2</v>
      </c>
      <c r="M177">
        <v>4.3521255855086073E-2</v>
      </c>
      <c r="N177">
        <v>4.120427097206307E-2</v>
      </c>
      <c r="O177">
        <v>1.2405517193041012E-2</v>
      </c>
      <c r="P177">
        <v>3.4021172853913526E-2</v>
      </c>
      <c r="Q177">
        <v>5.6876055245018063E-2</v>
      </c>
      <c r="R177">
        <v>3.4835181460952359E-2</v>
      </c>
      <c r="S177" s="2">
        <v>3.8810911353960365E-2</v>
      </c>
    </row>
    <row r="178" spans="1:19" customFormat="1" hidden="1" x14ac:dyDescent="0.3">
      <c r="A178" t="s">
        <v>186</v>
      </c>
      <c r="B178">
        <v>5666027.80433001</v>
      </c>
      <c r="C178">
        <v>5666027.80433001</v>
      </c>
      <c r="D178">
        <v>5666027.80433001</v>
      </c>
      <c r="E178">
        <v>5666027.80433001</v>
      </c>
      <c r="F178">
        <v>5666027.80433001</v>
      </c>
      <c r="G178">
        <v>5666027.80433001</v>
      </c>
      <c r="H178">
        <v>5666027.80433001</v>
      </c>
      <c r="I178">
        <v>5666027.80433001</v>
      </c>
      <c r="J178">
        <v>5666027.80433001</v>
      </c>
      <c r="K178">
        <v>1.5785672855138381E-2</v>
      </c>
      <c r="L178">
        <v>2.4440525810178585E-2</v>
      </c>
      <c r="M178">
        <v>7.9916498843593513E-3</v>
      </c>
      <c r="N178">
        <v>5.2604467096202144E-4</v>
      </c>
      <c r="O178">
        <v>2.7496249974135075E-2</v>
      </c>
      <c r="P178">
        <v>4.9657532810534807E-3</v>
      </c>
      <c r="Q178">
        <v>5.9399616092542182E-4</v>
      </c>
      <c r="R178">
        <v>3.9198026661823593E-3</v>
      </c>
      <c r="S178" s="2">
        <v>3.3330604078606057E-4</v>
      </c>
    </row>
    <row r="179" spans="1:19" customFormat="1" hidden="1" x14ac:dyDescent="0.3">
      <c r="A179" t="s">
        <v>187</v>
      </c>
      <c r="B179">
        <v>513165.07142354699</v>
      </c>
      <c r="C179">
        <v>383599.63054677797</v>
      </c>
      <c r="D179">
        <v>351975.83205002302</v>
      </c>
      <c r="E179">
        <v>351975.83205002302</v>
      </c>
      <c r="F179">
        <v>489946.318987993</v>
      </c>
      <c r="G179">
        <v>351975.83205002302</v>
      </c>
      <c r="H179">
        <v>351975.83205002302</v>
      </c>
      <c r="I179">
        <v>351975.83205002302</v>
      </c>
      <c r="J179">
        <v>351975.83205002302</v>
      </c>
      <c r="K179">
        <v>1.4296887021954369E-3</v>
      </c>
      <c r="L179">
        <v>1.6546647836759259E-3</v>
      </c>
      <c r="M179">
        <v>4.9644437243146671E-4</v>
      </c>
      <c r="N179">
        <v>3.267809780528108E-5</v>
      </c>
      <c r="O179">
        <v>2.3776244886242952E-3</v>
      </c>
      <c r="P179">
        <v>3.0847450863517352E-4</v>
      </c>
      <c r="Q179">
        <v>3.6899270564198521E-5</v>
      </c>
      <c r="R179">
        <v>2.4349965311625874E-4</v>
      </c>
      <c r="S179" s="2">
        <v>2.0705099777893659E-5</v>
      </c>
    </row>
    <row r="180" spans="1:19" customFormat="1" hidden="1" x14ac:dyDescent="0.3">
      <c r="A180" t="s">
        <v>188</v>
      </c>
      <c r="B180">
        <v>50922.674072467897</v>
      </c>
      <c r="C180">
        <v>6861.1590873486402</v>
      </c>
      <c r="D180">
        <v>160800.810933423</v>
      </c>
      <c r="E180">
        <v>16665230.851769401</v>
      </c>
      <c r="F180">
        <v>8030.3426024333403</v>
      </c>
      <c r="G180">
        <v>411032.47231978999</v>
      </c>
      <c r="H180">
        <v>13881100.5160478</v>
      </c>
      <c r="I180">
        <v>973816.27109909698</v>
      </c>
      <c r="J180">
        <v>26508361.814143401</v>
      </c>
      <c r="K180">
        <v>1.4187164298814592E-4</v>
      </c>
      <c r="L180">
        <v>2.9595748830236219E-5</v>
      </c>
      <c r="M180">
        <v>2.268015312453862E-4</v>
      </c>
      <c r="N180">
        <v>1.5472313554878137E-3</v>
      </c>
      <c r="O180">
        <v>3.8969859520582237E-5</v>
      </c>
      <c r="P180">
        <v>3.6023223297310895E-4</v>
      </c>
      <c r="Q180">
        <v>1.4552206061627805E-3</v>
      </c>
      <c r="R180">
        <v>6.7369376707062799E-4</v>
      </c>
      <c r="S180" s="2">
        <v>1.5593635310515899E-3</v>
      </c>
    </row>
  </sheetData>
  <autoFilter ref="M1:M180" xr:uid="{00000000-0009-0000-0000-000000000000}">
    <filterColumn colId="0">
      <colorFilter dxfId="0"/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1"/>
  <sheetViews>
    <sheetView tabSelected="1" workbookViewId="0">
      <selection activeCell="F18" sqref="F18"/>
    </sheetView>
  </sheetViews>
  <sheetFormatPr defaultRowHeight="13.5" x14ac:dyDescent="0.3"/>
  <cols>
    <col min="1" max="1" width="21.73046875" style="3" bestFit="1" customWidth="1"/>
    <col min="2" max="4" width="12.19921875" style="3" bestFit="1" customWidth="1"/>
    <col min="5" max="6" width="21.73046875" style="3" bestFit="1" customWidth="1"/>
    <col min="7" max="7" width="15.53125" style="3" bestFit="1" customWidth="1"/>
    <col min="8" max="9" width="12.19921875" style="3" bestFit="1" customWidth="1"/>
    <col min="10" max="10" width="17.53125" style="3" bestFit="1" customWidth="1"/>
    <col min="11" max="11" width="21.73046875" style="3" bestFit="1" customWidth="1"/>
    <col min="12" max="12" width="9.06640625" style="3"/>
    <col min="13" max="13" width="21.73046875" style="3" bestFit="1" customWidth="1"/>
    <col min="14" max="14" width="8.06640625" style="3" bestFit="1" customWidth="1"/>
    <col min="15" max="15" width="15.53125" style="3" bestFit="1" customWidth="1"/>
    <col min="16" max="16" width="7.06640625" style="3" bestFit="1" customWidth="1"/>
    <col min="17" max="17" width="12.19921875" style="3" bestFit="1" customWidth="1"/>
    <col min="18" max="18" width="15.53125" style="3" bestFit="1" customWidth="1"/>
    <col min="19" max="19" width="12.19921875" style="3" bestFit="1" customWidth="1"/>
    <col min="20" max="23" width="9.06640625" style="3"/>
    <col min="24" max="24" width="8.06640625" style="3" bestFit="1" customWidth="1"/>
    <col min="25" max="25" width="15.53125" style="3" bestFit="1" customWidth="1"/>
    <col min="26" max="26" width="6.06640625" style="3" bestFit="1" customWidth="1"/>
    <col min="27" max="28" width="12.19921875" style="3" bestFit="1" customWidth="1"/>
    <col min="29" max="29" width="21.73046875" style="3" bestFit="1" customWidth="1"/>
    <col min="30" max="30" width="9.06640625" style="3"/>
    <col min="31" max="31" width="8.06640625" style="3" bestFit="1" customWidth="1"/>
    <col min="32" max="32" width="15.53125" style="3" bestFit="1" customWidth="1"/>
    <col min="33" max="33" width="6.06640625" style="3" bestFit="1" customWidth="1"/>
    <col min="34" max="36" width="12.19921875" style="3" bestFit="1" customWidth="1"/>
    <col min="37" max="16384" width="9.06640625" style="3"/>
  </cols>
  <sheetData>
    <row r="1" spans="1:11" x14ac:dyDescent="0.3">
      <c r="B1" s="3" t="s">
        <v>242</v>
      </c>
      <c r="C1" s="3" t="s">
        <v>243</v>
      </c>
      <c r="D1" s="3" t="s">
        <v>244</v>
      </c>
      <c r="E1" s="3" t="s">
        <v>245</v>
      </c>
      <c r="F1" s="3" t="s">
        <v>246</v>
      </c>
      <c r="G1" s="3" t="s">
        <v>247</v>
      </c>
      <c r="H1" s="3" t="s">
        <v>248</v>
      </c>
      <c r="I1" s="3" t="s">
        <v>249</v>
      </c>
    </row>
    <row r="2" spans="1:11" x14ac:dyDescent="0.3">
      <c r="A2" s="3" t="s">
        <v>28</v>
      </c>
      <c r="B2" s="3">
        <v>2.5811876274966638E-5</v>
      </c>
      <c r="C2" s="3">
        <v>3.8372523449661963E-5</v>
      </c>
      <c r="D2" s="3">
        <v>1.254718392602482E-5</v>
      </c>
      <c r="E2" s="3">
        <v>1.2160393605110624E-5</v>
      </c>
      <c r="F2" s="3">
        <v>7.7964150895274131E-6</v>
      </c>
      <c r="G2" s="3">
        <v>6.220562834568558E-6</v>
      </c>
      <c r="H2" s="3">
        <v>6.1542341966918178E-6</v>
      </c>
      <c r="I2" s="5">
        <v>7.8043712098163071E-6</v>
      </c>
      <c r="K2" s="3">
        <f>AVERAGE(B2:I2)</f>
        <v>1.4608445073296018E-5</v>
      </c>
    </row>
    <row r="3" spans="1:11" x14ac:dyDescent="0.3">
      <c r="A3" s="3" t="s">
        <v>69</v>
      </c>
      <c r="B3" s="3">
        <v>3.7842097661250888E-4</v>
      </c>
      <c r="C3" s="3">
        <v>1.0203152967527982E-4</v>
      </c>
      <c r="D3" s="3">
        <v>6.6655817461086674E-5</v>
      </c>
      <c r="E3" s="3">
        <v>3.987187645402446E-5</v>
      </c>
      <c r="F3" s="3">
        <v>2.1952569526636591E-5</v>
      </c>
      <c r="G3" s="3">
        <v>4.5184876159543585E-5</v>
      </c>
      <c r="H3" s="3">
        <v>1.6363946715469784E-5</v>
      </c>
      <c r="I3" s="5">
        <v>1.6495086444671175E-5</v>
      </c>
      <c r="K3" s="3">
        <f t="shared" ref="K3:K10" si="0">AVERAGE(B3:I3)</f>
        <v>8.5872084881152624E-5</v>
      </c>
    </row>
    <row r="4" spans="1:11" x14ac:dyDescent="0.3">
      <c r="A4" s="3" t="s">
        <v>75</v>
      </c>
      <c r="B4" s="3">
        <v>7.460610024650172E-3</v>
      </c>
      <c r="C4" s="3">
        <v>7.2829685285581468E-3</v>
      </c>
      <c r="D4" s="3">
        <v>1.2574755033418865E-2</v>
      </c>
      <c r="E4" s="3">
        <v>9.7369231076199041E-3</v>
      </c>
      <c r="F4" s="3">
        <v>1.5974290728449171E-2</v>
      </c>
      <c r="G4" s="3">
        <v>1.3834118233191493E-2</v>
      </c>
      <c r="H4" s="3">
        <v>1.5116078546169807E-2</v>
      </c>
      <c r="I4" s="5">
        <v>1.2870041386506473E-2</v>
      </c>
      <c r="K4" s="3">
        <f t="shared" si="0"/>
        <v>1.1856223198570505E-2</v>
      </c>
    </row>
    <row r="5" spans="1:11" x14ac:dyDescent="0.3">
      <c r="A5" s="3" t="s">
        <v>95</v>
      </c>
      <c r="B5" s="3">
        <v>6.7348675298226917E-5</v>
      </c>
      <c r="C5" s="3">
        <v>1.0427411311592284E-4</v>
      </c>
      <c r="D5" s="3">
        <v>4.811283544796776E-5</v>
      </c>
      <c r="E5" s="3">
        <v>1.7547619815473905E-4</v>
      </c>
      <c r="F5" s="3">
        <v>9.2357577633173683E-3</v>
      </c>
      <c r="G5" s="3">
        <v>9.1854614850366944E-4</v>
      </c>
      <c r="H5" s="3">
        <v>1.0009276010044146E-3</v>
      </c>
      <c r="I5" s="5">
        <v>2.0747540577432746E-2</v>
      </c>
      <c r="K5" s="3">
        <f t="shared" si="0"/>
        <v>4.0372479890343821E-3</v>
      </c>
    </row>
    <row r="6" spans="1:11" x14ac:dyDescent="0.3">
      <c r="A6" s="3" t="s">
        <v>114</v>
      </c>
      <c r="B6" s="3">
        <v>2.9356911928543684E-5</v>
      </c>
      <c r="C6" s="3">
        <v>4.545250432344791E-5</v>
      </c>
      <c r="D6" s="3">
        <v>1.4862221203483642E-5</v>
      </c>
      <c r="E6" s="3">
        <v>7.6101458932436208E-6</v>
      </c>
      <c r="F6" s="3">
        <v>9.2349045282103028E-6</v>
      </c>
      <c r="G6" s="3">
        <v>5.9264550091390681E-6</v>
      </c>
      <c r="H6" s="3">
        <v>7.2897305489850461E-6</v>
      </c>
      <c r="I6" s="5">
        <v>2.1266479024599177E-6</v>
      </c>
      <c r="K6" s="3">
        <f t="shared" si="0"/>
        <v>1.523244016718915E-5</v>
      </c>
    </row>
    <row r="7" spans="1:11" x14ac:dyDescent="0.3">
      <c r="A7" s="3" t="s">
        <v>123</v>
      </c>
      <c r="B7" s="3">
        <v>8.6197299759873062E-3</v>
      </c>
      <c r="C7" s="3">
        <v>7.0595099669622805E-3</v>
      </c>
      <c r="D7" s="3">
        <v>1.08656026798027E-2</v>
      </c>
      <c r="E7" s="3">
        <v>1.2730970898776776E-2</v>
      </c>
      <c r="F7" s="3">
        <v>2.0789966566061125E-2</v>
      </c>
      <c r="G7" s="3">
        <v>1.5865716668477629E-2</v>
      </c>
      <c r="H7" s="3">
        <v>2.1431153210613986E-2</v>
      </c>
      <c r="I7" s="5">
        <v>1.1674948255460898E-2</v>
      </c>
      <c r="K7" s="3">
        <f t="shared" si="0"/>
        <v>1.3629699777767835E-2</v>
      </c>
    </row>
    <row r="8" spans="1:11" x14ac:dyDescent="0.3">
      <c r="A8" s="3" t="s">
        <v>125</v>
      </c>
      <c r="B8" s="3">
        <v>1.8979249129230851E-5</v>
      </c>
      <c r="C8" s="3">
        <v>2.9385052665004679E-5</v>
      </c>
      <c r="D8" s="3">
        <v>4.9536459898452086E-5</v>
      </c>
      <c r="E8" s="3">
        <v>7.2504698515713003E-6</v>
      </c>
      <c r="F8" s="3">
        <v>5.9703675288526907E-6</v>
      </c>
      <c r="G8" s="3">
        <v>6.9106097368925425E-6</v>
      </c>
      <c r="H8" s="3">
        <v>4.7128121823886707E-6</v>
      </c>
      <c r="I8" s="5">
        <v>3.9337046477229644E-6</v>
      </c>
      <c r="K8" s="3">
        <f t="shared" si="0"/>
        <v>1.5834840705014476E-5</v>
      </c>
    </row>
    <row r="9" spans="1:11" x14ac:dyDescent="0.3">
      <c r="A9" s="3" t="s">
        <v>141</v>
      </c>
      <c r="B9" s="3">
        <v>1.5062268985707682E-3</v>
      </c>
      <c r="C9" s="3">
        <v>2.8723625918330997E-3</v>
      </c>
      <c r="D9" s="3">
        <v>9.9622416532668982E-4</v>
      </c>
      <c r="E9" s="3">
        <v>5.0441915920022081E-4</v>
      </c>
      <c r="F9" s="3">
        <v>5.3304280292188551E-4</v>
      </c>
      <c r="G9" s="3">
        <v>5.945821532229381E-4</v>
      </c>
      <c r="H9" s="3">
        <v>2.7621632767144106E-4</v>
      </c>
      <c r="I9" s="5">
        <v>4.623050495259615E-4</v>
      </c>
      <c r="K9" s="3">
        <f t="shared" si="0"/>
        <v>9.6817239353412553E-4</v>
      </c>
    </row>
    <row r="10" spans="1:11" x14ac:dyDescent="0.3">
      <c r="A10" s="3" t="s">
        <v>145</v>
      </c>
      <c r="B10" s="3">
        <v>1.5768714260973742E-2</v>
      </c>
      <c r="C10" s="3">
        <v>7.6955582160710126E-3</v>
      </c>
      <c r="D10" s="3">
        <v>1.1493414419404062E-2</v>
      </c>
      <c r="E10" s="3">
        <v>1.7305049833723486E-2</v>
      </c>
      <c r="F10" s="3">
        <v>2.7656760421036004E-2</v>
      </c>
      <c r="G10" s="3">
        <v>3.7938394249034127E-2</v>
      </c>
      <c r="H10" s="3">
        <v>2.4809495561427624E-2</v>
      </c>
      <c r="I10" s="5">
        <v>5.1176271840158362E-2</v>
      </c>
      <c r="K10" s="3">
        <f t="shared" si="0"/>
        <v>2.4230457350228551E-2</v>
      </c>
    </row>
    <row r="14" spans="1:11" x14ac:dyDescent="0.3">
      <c r="B14" s="3" t="s">
        <v>242</v>
      </c>
      <c r="C14" s="3" t="s">
        <v>243</v>
      </c>
      <c r="D14" s="3" t="s">
        <v>244</v>
      </c>
      <c r="E14" s="3" t="s">
        <v>245</v>
      </c>
      <c r="F14" s="3" t="s">
        <v>246</v>
      </c>
      <c r="G14" s="3" t="s">
        <v>247</v>
      </c>
      <c r="H14" s="3" t="s">
        <v>248</v>
      </c>
      <c r="I14" s="3" t="s">
        <v>249</v>
      </c>
    </row>
    <row r="15" spans="1:11" x14ac:dyDescent="0.3">
      <c r="A15" s="3" t="s">
        <v>28</v>
      </c>
      <c r="B15" s="3">
        <f>B2/$K2</f>
        <v>1.7669146952642001</v>
      </c>
      <c r="C15" s="3">
        <f t="shared" ref="C15:I15" si="1">C2/$K2</f>
        <v>2.6267356489436557</v>
      </c>
      <c r="D15" s="3">
        <f t="shared" si="1"/>
        <v>0.85889934644453381</v>
      </c>
      <c r="E15" s="3">
        <f t="shared" si="1"/>
        <v>0.83242217389307305</v>
      </c>
      <c r="F15" s="3">
        <f t="shared" si="1"/>
        <v>0.53369233004675654</v>
      </c>
      <c r="G15" s="3">
        <f t="shared" si="1"/>
        <v>0.42581964085552393</v>
      </c>
      <c r="H15" s="3">
        <f t="shared" si="1"/>
        <v>0.42127920978678629</v>
      </c>
      <c r="I15" s="3">
        <f t="shared" si="1"/>
        <v>0.53423695476547062</v>
      </c>
    </row>
    <row r="16" spans="1:11" x14ac:dyDescent="0.3">
      <c r="A16" s="3" t="s">
        <v>69</v>
      </c>
      <c r="B16" s="3">
        <f t="shared" ref="B16:I16" si="2">B3/$K3</f>
        <v>4.4067985205698141</v>
      </c>
      <c r="C16" s="3">
        <f t="shared" si="2"/>
        <v>1.188180417611753</v>
      </c>
      <c r="D16" s="3">
        <f t="shared" si="2"/>
        <v>0.7762221862126516</v>
      </c>
      <c r="E16" s="3">
        <f t="shared" si="2"/>
        <v>0.46431708871640098</v>
      </c>
      <c r="F16" s="3">
        <f t="shared" si="2"/>
        <v>0.25564267546338315</v>
      </c>
      <c r="G16" s="3">
        <f t="shared" si="2"/>
        <v>0.52618818120090682</v>
      </c>
      <c r="H16" s="3">
        <f t="shared" si="2"/>
        <v>0.19056188909489696</v>
      </c>
      <c r="I16" s="3">
        <f t="shared" si="2"/>
        <v>0.19208904113019329</v>
      </c>
    </row>
    <row r="17" spans="1:11" x14ac:dyDescent="0.3">
      <c r="A17" s="3" t="s">
        <v>75</v>
      </c>
      <c r="B17" s="3">
        <f t="shared" ref="B17:I17" si="3">B4/$K4</f>
        <v>0.62925688051737183</v>
      </c>
      <c r="C17" s="3">
        <f t="shared" si="3"/>
        <v>0.61427390549093652</v>
      </c>
      <c r="D17" s="3">
        <f t="shared" si="3"/>
        <v>1.0606037709322977</v>
      </c>
      <c r="E17" s="3">
        <f t="shared" si="3"/>
        <v>0.82124998361989987</v>
      </c>
      <c r="F17" s="3">
        <f t="shared" si="3"/>
        <v>1.347333839866913</v>
      </c>
      <c r="G17" s="3">
        <f t="shared" si="3"/>
        <v>1.1668233636879797</v>
      </c>
      <c r="H17" s="3">
        <f t="shared" si="3"/>
        <v>1.274948884902263</v>
      </c>
      <c r="I17" s="3">
        <f t="shared" si="3"/>
        <v>1.085509370982338</v>
      </c>
    </row>
    <row r="18" spans="1:11" x14ac:dyDescent="0.3">
      <c r="A18" s="3" t="s">
        <v>95</v>
      </c>
      <c r="B18" s="3">
        <f t="shared" ref="B18:I18" si="4">B5/$K5</f>
        <v>1.6681827690831347E-2</v>
      </c>
      <c r="C18" s="3">
        <f t="shared" si="4"/>
        <v>2.5828017847589004E-2</v>
      </c>
      <c r="D18" s="3">
        <f t="shared" si="4"/>
        <v>1.1917235596784644E-2</v>
      </c>
      <c r="E18" s="3">
        <f t="shared" si="4"/>
        <v>4.346431000308925E-2</v>
      </c>
      <c r="F18" s="3">
        <f t="shared" si="4"/>
        <v>2.2876369716209459</v>
      </c>
      <c r="G18" s="3">
        <f t="shared" si="4"/>
        <v>0.22751789114727253</v>
      </c>
      <c r="H18" s="3">
        <f t="shared" si="4"/>
        <v>0.24792323972246594</v>
      </c>
      <c r="I18" s="3">
        <f t="shared" si="4"/>
        <v>5.1390305063710207</v>
      </c>
      <c r="K18" s="3">
        <f>AVERAGE(F18:I18)/AVERAGE(B18:E18)</f>
        <v>80.723223124882836</v>
      </c>
    </row>
    <row r="19" spans="1:11" x14ac:dyDescent="0.3">
      <c r="A19" s="3" t="s">
        <v>114</v>
      </c>
      <c r="B19" s="3">
        <f t="shared" ref="B19:I19" si="5">B6/$K6</f>
        <v>1.927262579489976</v>
      </c>
      <c r="C19" s="3">
        <f t="shared" si="5"/>
        <v>2.9839279737565043</v>
      </c>
      <c r="D19" s="3">
        <f t="shared" si="5"/>
        <v>0.97569536071423646</v>
      </c>
      <c r="E19" s="3">
        <f t="shared" si="5"/>
        <v>0.49960123327029127</v>
      </c>
      <c r="F19" s="3">
        <f t="shared" si="5"/>
        <v>0.6062656033340208</v>
      </c>
      <c r="G19" s="3">
        <f t="shared" si="5"/>
        <v>0.3890679985669479</v>
      </c>
      <c r="H19" s="3">
        <f t="shared" si="5"/>
        <v>0.47856616989621986</v>
      </c>
      <c r="I19" s="3">
        <f t="shared" si="5"/>
        <v>0.13961308097180264</v>
      </c>
    </row>
    <row r="20" spans="1:11" x14ac:dyDescent="0.3">
      <c r="A20" s="3" t="s">
        <v>123</v>
      </c>
      <c r="B20" s="3">
        <f t="shared" ref="B20:I20" si="6">B7/$K7</f>
        <v>0.63242258571589594</v>
      </c>
      <c r="C20" s="3">
        <f t="shared" si="6"/>
        <v>0.51795051116807733</v>
      </c>
      <c r="D20" s="3">
        <f t="shared" si="6"/>
        <v>0.79720044145992064</v>
      </c>
      <c r="E20" s="3">
        <f t="shared" si="6"/>
        <v>0.93406099227093575</v>
      </c>
      <c r="F20" s="3">
        <f t="shared" si="6"/>
        <v>1.5253429572948336</v>
      </c>
      <c r="G20" s="3">
        <f t="shared" si="6"/>
        <v>1.1640547427432764</v>
      </c>
      <c r="H20" s="3">
        <f t="shared" si="6"/>
        <v>1.5723863005090939</v>
      </c>
      <c r="I20" s="3">
        <f t="shared" si="6"/>
        <v>0.85658146883796804</v>
      </c>
    </row>
    <row r="21" spans="1:11" x14ac:dyDescent="0.3">
      <c r="A21" s="3" t="s">
        <v>125</v>
      </c>
      <c r="B21" s="3">
        <f t="shared" ref="B21:I21" si="7">B8/$K8</f>
        <v>1.1985753114157078</v>
      </c>
      <c r="C21" s="3">
        <f t="shared" si="7"/>
        <v>1.8557213938817338</v>
      </c>
      <c r="D21" s="3">
        <f t="shared" si="7"/>
        <v>3.1283206961952699</v>
      </c>
      <c r="E21" s="3">
        <f t="shared" si="7"/>
        <v>0.45788082031512117</v>
      </c>
      <c r="F21" s="3">
        <f t="shared" si="7"/>
        <v>0.37703994881123326</v>
      </c>
      <c r="G21" s="3">
        <f t="shared" si="7"/>
        <v>0.43641801427810606</v>
      </c>
      <c r="H21" s="3">
        <f t="shared" si="7"/>
        <v>0.29762296130306176</v>
      </c>
      <c r="I21" s="3">
        <f t="shared" si="7"/>
        <v>0.24842085379976472</v>
      </c>
    </row>
    <row r="22" spans="1:11" x14ac:dyDescent="0.3">
      <c r="A22" s="3" t="s">
        <v>141</v>
      </c>
      <c r="B22" s="3">
        <f t="shared" ref="B22:I22" si="8">B9/$K9</f>
        <v>1.5557424572627805</v>
      </c>
      <c r="C22" s="3">
        <f t="shared" si="8"/>
        <v>2.966788364361534</v>
      </c>
      <c r="D22" s="3">
        <f t="shared" si="8"/>
        <v>1.0289739430497153</v>
      </c>
      <c r="E22" s="3">
        <f t="shared" si="8"/>
        <v>0.52100138629127457</v>
      </c>
      <c r="F22" s="3">
        <f t="shared" si="8"/>
        <v>0.55056600093307362</v>
      </c>
      <c r="G22" s="3">
        <f t="shared" si="8"/>
        <v>0.61412838993738639</v>
      </c>
      <c r="H22" s="3">
        <f t="shared" si="8"/>
        <v>0.28529663675202194</v>
      </c>
      <c r="I22" s="3">
        <f t="shared" si="8"/>
        <v>0.47750282141221417</v>
      </c>
    </row>
    <row r="23" spans="1:11" x14ac:dyDescent="0.3">
      <c r="A23" s="3" t="s">
        <v>145</v>
      </c>
      <c r="B23" s="3">
        <f t="shared" ref="B23:I23" si="9">B10/$K10</f>
        <v>0.65078071094786849</v>
      </c>
      <c r="C23" s="3">
        <f t="shared" si="9"/>
        <v>0.31759855395376702</v>
      </c>
      <c r="D23" s="3">
        <f t="shared" si="9"/>
        <v>0.47433749405871828</v>
      </c>
      <c r="E23" s="3">
        <f t="shared" si="9"/>
        <v>0.71418585227654641</v>
      </c>
      <c r="F23" s="3">
        <f t="shared" si="9"/>
        <v>1.1414048039326479</v>
      </c>
      <c r="G23" s="3">
        <f t="shared" si="9"/>
        <v>1.5657316616302448</v>
      </c>
      <c r="H23" s="3">
        <f t="shared" si="9"/>
        <v>1.0238971226514473</v>
      </c>
      <c r="I23" s="3">
        <f t="shared" si="9"/>
        <v>2.1120638005487606</v>
      </c>
    </row>
    <row r="27" spans="1:11" x14ac:dyDescent="0.3">
      <c r="F27" s="3" t="s">
        <v>250</v>
      </c>
      <c r="J27" s="3" t="s">
        <v>250</v>
      </c>
      <c r="K27" s="3" t="s">
        <v>251</v>
      </c>
    </row>
    <row r="28" spans="1:11" x14ac:dyDescent="0.3">
      <c r="G28" s="3">
        <v>1.6681827690831347E-2</v>
      </c>
      <c r="H28" s="3">
        <v>2.2876369716209459</v>
      </c>
      <c r="J28" s="3">
        <v>1.6681827690831347E-2</v>
      </c>
      <c r="K28" s="3">
        <v>0.65078071094786849</v>
      </c>
    </row>
    <row r="29" spans="1:11" x14ac:dyDescent="0.3">
      <c r="G29" s="3">
        <v>2.5828017847589004E-2</v>
      </c>
      <c r="H29" s="3">
        <v>0.22751789114727253</v>
      </c>
      <c r="J29" s="3">
        <v>2.5828017847589004E-2</v>
      </c>
      <c r="K29" s="3">
        <v>0.31759855395376702</v>
      </c>
    </row>
    <row r="30" spans="1:11" x14ac:dyDescent="0.3">
      <c r="G30" s="3">
        <v>1.1917235596784644E-2</v>
      </c>
      <c r="H30" s="3">
        <v>0.24792323972246594</v>
      </c>
      <c r="J30" s="3">
        <v>1.1917235596784644E-2</v>
      </c>
      <c r="K30" s="3">
        <v>0.47433749405871828</v>
      </c>
    </row>
    <row r="31" spans="1:11" x14ac:dyDescent="0.3">
      <c r="G31" s="3">
        <v>4.346431000308925E-2</v>
      </c>
      <c r="H31" s="3">
        <v>5.1390305063710207</v>
      </c>
      <c r="J31" s="3">
        <v>4.346431000308925E-2</v>
      </c>
      <c r="K31" s="3">
        <v>0.71418585227654641</v>
      </c>
    </row>
    <row r="32" spans="1:11" x14ac:dyDescent="0.3">
      <c r="F32" s="3" t="s">
        <v>251</v>
      </c>
      <c r="J32" s="3">
        <v>2.2876369716209459</v>
      </c>
      <c r="K32" s="3">
        <v>1.1414048039326479</v>
      </c>
    </row>
    <row r="33" spans="5:36" x14ac:dyDescent="0.3">
      <c r="G33" s="3">
        <v>0.65078071094786849</v>
      </c>
      <c r="H33" s="3">
        <v>1.1414048039326479</v>
      </c>
      <c r="J33" s="3">
        <v>0.22751789114727253</v>
      </c>
      <c r="K33" s="3">
        <v>1.5657316616302448</v>
      </c>
    </row>
    <row r="34" spans="5:36" x14ac:dyDescent="0.3">
      <c r="G34" s="3">
        <v>0.31759855395376702</v>
      </c>
      <c r="H34" s="3">
        <v>1.5657316616302448</v>
      </c>
      <c r="J34" s="3">
        <v>0.24792323972246594</v>
      </c>
      <c r="K34" s="3">
        <v>1.0238971226514473</v>
      </c>
    </row>
    <row r="35" spans="5:36" x14ac:dyDescent="0.3">
      <c r="G35" s="3">
        <v>0.47433749405871828</v>
      </c>
      <c r="H35" s="3">
        <v>1.0238971226514473</v>
      </c>
      <c r="J35" s="3">
        <v>5.1390305063710207</v>
      </c>
      <c r="K35" s="3">
        <v>2.1120638005487606</v>
      </c>
    </row>
    <row r="36" spans="5:36" x14ac:dyDescent="0.3">
      <c r="G36" s="3">
        <v>0.71418585227654641</v>
      </c>
      <c r="H36" s="3">
        <v>2.1120638005487606</v>
      </c>
    </row>
    <row r="37" spans="5:36" ht="13.9" x14ac:dyDescent="0.35">
      <c r="R37" s="6" t="s">
        <v>95</v>
      </c>
      <c r="AC37" s="3" t="s">
        <v>251</v>
      </c>
      <c r="AH37" s="3" t="s">
        <v>253</v>
      </c>
    </row>
    <row r="38" spans="5:36" ht="13.9" x14ac:dyDescent="0.35">
      <c r="E38" s="3" t="s">
        <v>251</v>
      </c>
      <c r="F38" s="3" t="s">
        <v>252</v>
      </c>
      <c r="G38" s="6" t="s">
        <v>95</v>
      </c>
      <c r="J38" s="3" t="s">
        <v>252</v>
      </c>
      <c r="K38" s="6" t="s">
        <v>95</v>
      </c>
      <c r="M38" s="3" t="s">
        <v>251</v>
      </c>
      <c r="N38" s="3" t="s">
        <v>252</v>
      </c>
      <c r="O38" s="6" t="s">
        <v>250</v>
      </c>
      <c r="R38" s="3" t="s">
        <v>256</v>
      </c>
      <c r="S38" s="6" t="s">
        <v>252</v>
      </c>
      <c r="X38" s="3" t="s">
        <v>252</v>
      </c>
      <c r="Y38" s="6" t="s">
        <v>95</v>
      </c>
      <c r="AB38" s="3" t="s">
        <v>256</v>
      </c>
      <c r="AC38" s="6" t="s">
        <v>252</v>
      </c>
      <c r="AE38" s="3" t="s">
        <v>252</v>
      </c>
      <c r="AF38" s="6" t="s">
        <v>95</v>
      </c>
      <c r="AI38" s="3" t="s">
        <v>256</v>
      </c>
      <c r="AJ38" s="6" t="s">
        <v>252</v>
      </c>
    </row>
    <row r="39" spans="5:36" x14ac:dyDescent="0.3">
      <c r="F39" s="3">
        <f ca="1">RANDBETWEEN(50,75)</f>
        <v>52</v>
      </c>
      <c r="G39" s="3">
        <f ca="1">F39*2.1</f>
        <v>109.2</v>
      </c>
      <c r="I39" s="3">
        <f ca="1">AVERAGE(F39:F45)</f>
        <v>64</v>
      </c>
      <c r="J39" s="3">
        <f ca="1">F39/I39</f>
        <v>0.8125</v>
      </c>
      <c r="K39" s="3">
        <f ca="1">G39/I39</f>
        <v>1.70625</v>
      </c>
      <c r="N39" s="3">
        <f ca="1">RANDBETWEEN(50,75)</f>
        <v>60</v>
      </c>
      <c r="O39" s="3">
        <f ca="1">N39*P39</f>
        <v>222.6</v>
      </c>
      <c r="P39" s="3">
        <f ca="1">RANDBETWEEN(2500,20000)/1000</f>
        <v>3.71</v>
      </c>
      <c r="Q39" s="3">
        <f ca="1">AVERAGE(N39:N88)</f>
        <v>62.3</v>
      </c>
      <c r="R39" s="3">
        <f ca="1">N39/Q39</f>
        <v>0.96308186195826651</v>
      </c>
      <c r="S39" s="3">
        <f ca="1">O39/Q39</f>
        <v>3.5730337078651688</v>
      </c>
      <c r="X39" s="3">
        <f ca="1">RANDBETWEEN(50,75)</f>
        <v>57</v>
      </c>
      <c r="Y39" s="3">
        <f ca="1">X39*Z39</f>
        <v>203.77500000000001</v>
      </c>
      <c r="Z39" s="3">
        <f ca="1">RANDBETWEEN(1000,4000)/1000</f>
        <v>3.5750000000000002</v>
      </c>
      <c r="AA39" s="3">
        <f ca="1">AVERAGE(X39:X88)</f>
        <v>62.44</v>
      </c>
      <c r="AB39" s="3">
        <f ca="1">X39/AA39</f>
        <v>0.91287636130685457</v>
      </c>
      <c r="AC39" s="3">
        <f ca="1">Y39/AA39</f>
        <v>3.2635329916720055</v>
      </c>
      <c r="AE39" s="3">
        <f ca="1">RANDBETWEEN(50,75)</f>
        <v>55</v>
      </c>
      <c r="AF39" s="3">
        <f ca="1">AE39*AG39</f>
        <v>184.91</v>
      </c>
      <c r="AG39" s="3">
        <f ca="1">RANDBETWEEN(1000,3500)/1000</f>
        <v>3.3620000000000001</v>
      </c>
      <c r="AH39" s="3">
        <f ca="1">AVERAGE(AE39:AE88)</f>
        <v>62.48</v>
      </c>
      <c r="AI39" s="3">
        <f ca="1">AE39/AH39</f>
        <v>0.88028169014084512</v>
      </c>
      <c r="AJ39" s="3">
        <f ca="1">AF39/AH39</f>
        <v>2.959507042253521</v>
      </c>
    </row>
    <row r="40" spans="5:36" x14ac:dyDescent="0.3">
      <c r="F40" s="3">
        <f t="shared" ref="F40:F44" ca="1" si="10">RANDBETWEEN(50,75)</f>
        <v>60</v>
      </c>
      <c r="G40" s="3">
        <f t="shared" ref="G40:G44" ca="1" si="11">F40*2.1</f>
        <v>126</v>
      </c>
      <c r="I40" s="3">
        <f t="shared" ref="I40:I44" ca="1" si="12">AVERAGE(F40:F46)</f>
        <v>66.400000000000006</v>
      </c>
      <c r="J40" s="3">
        <f t="shared" ref="J40:J44" ca="1" si="13">F40/I40</f>
        <v>0.90361445783132521</v>
      </c>
      <c r="K40" s="3">
        <f t="shared" ref="K40:K44" ca="1" si="14">G40/I40</f>
        <v>1.897590361445783</v>
      </c>
      <c r="N40" s="3">
        <f t="shared" ref="N40:N88" ca="1" si="15">RANDBETWEEN(50,75)</f>
        <v>54</v>
      </c>
      <c r="O40" s="3">
        <f t="shared" ref="O40:O88" ca="1" si="16">N40*P40</f>
        <v>280.42199999999997</v>
      </c>
      <c r="P40" s="3">
        <f t="shared" ref="P40:P88" ca="1" si="17">RANDBETWEEN(2500,20000)/1000</f>
        <v>5.1929999999999996</v>
      </c>
      <c r="Q40" s="3">
        <f t="shared" ref="Q40:Q88" ca="1" si="18">AVERAGE(N40:N89)</f>
        <v>62.346938775510203</v>
      </c>
      <c r="R40" s="3">
        <f t="shared" ref="R40:R42" ca="1" si="19">N40/Q40</f>
        <v>0.86612111292962357</v>
      </c>
      <c r="S40" s="3">
        <f t="shared" ref="S40:S42" ca="1" si="20">O40/Q40</f>
        <v>4.4977669394435349</v>
      </c>
      <c r="X40" s="3">
        <f t="shared" ref="X40:X88" ca="1" si="21">RANDBETWEEN(50,75)</f>
        <v>53</v>
      </c>
      <c r="Y40" s="3">
        <f t="shared" ref="Y40:Y88" ca="1" si="22">X40*Z40</f>
        <v>102.449</v>
      </c>
      <c r="Z40" s="3">
        <f t="shared" ref="Z40:Z88" ca="1" si="23">RANDBETWEEN(1000,4000)/1000</f>
        <v>1.9330000000000001</v>
      </c>
      <c r="AA40" s="3">
        <f t="shared" ref="AA40:AA88" ca="1" si="24">AVERAGE(X40:X89)</f>
        <v>62.551020408163268</v>
      </c>
      <c r="AB40" s="3">
        <f t="shared" ref="AB40:AB88" ca="1" si="25">X40/AA40</f>
        <v>0.84730831973898857</v>
      </c>
      <c r="AC40" s="3">
        <f t="shared" ref="AC40:AC88" ca="1" si="26">Y40/AA40</f>
        <v>1.6378469820554649</v>
      </c>
      <c r="AE40" s="3">
        <f t="shared" ref="AE40:AE88" ca="1" si="27">RANDBETWEEN(50,75)</f>
        <v>64</v>
      </c>
      <c r="AF40" s="3">
        <f t="shared" ref="AF40:AF88" ca="1" si="28">AE40*AG40</f>
        <v>81.087999999999994</v>
      </c>
      <c r="AG40" s="3">
        <f t="shared" ref="AG40:AG88" ca="1" si="29">RANDBETWEEN(1000,3500)/1000</f>
        <v>1.2669999999999999</v>
      </c>
      <c r="AH40" s="3">
        <f t="shared" ref="AH40:AH88" ca="1" si="30">AVERAGE(AE40:AE89)</f>
        <v>62.632653061224488</v>
      </c>
      <c r="AI40" s="3">
        <f t="shared" ref="AI40:AI88" ca="1" si="31">AE40/AH40</f>
        <v>1.0218312153796025</v>
      </c>
      <c r="AJ40" s="3">
        <f t="shared" ref="AJ40:AJ88" ca="1" si="32">AF40/AH40</f>
        <v>1.2946601498859562</v>
      </c>
    </row>
    <row r="41" spans="5:36" x14ac:dyDescent="0.3">
      <c r="F41" s="3">
        <f t="shared" ca="1" si="10"/>
        <v>69</v>
      </c>
      <c r="G41" s="3">
        <f t="shared" ca="1" si="11"/>
        <v>144.9</v>
      </c>
      <c r="I41" s="3">
        <f t="shared" ca="1" si="12"/>
        <v>68</v>
      </c>
      <c r="J41" s="3">
        <f t="shared" ca="1" si="13"/>
        <v>1.0147058823529411</v>
      </c>
      <c r="K41" s="3">
        <f t="shared" ca="1" si="14"/>
        <v>2.1308823529411764</v>
      </c>
      <c r="N41" s="3">
        <f t="shared" ca="1" si="15"/>
        <v>74</v>
      </c>
      <c r="O41" s="3">
        <f t="shared" ca="1" si="16"/>
        <v>714.39599999999996</v>
      </c>
      <c r="P41" s="3">
        <f t="shared" ca="1" si="17"/>
        <v>9.6539999999999999</v>
      </c>
      <c r="Q41" s="3">
        <f t="shared" ca="1" si="18"/>
        <v>62.520833333333336</v>
      </c>
      <c r="R41" s="3">
        <f t="shared" ca="1" si="19"/>
        <v>1.1836054648450516</v>
      </c>
      <c r="S41" s="3">
        <f t="shared" ca="1" si="20"/>
        <v>11.426527157614128</v>
      </c>
      <c r="X41" s="3">
        <f t="shared" ca="1" si="21"/>
        <v>63</v>
      </c>
      <c r="Y41" s="3">
        <f t="shared" ca="1" si="22"/>
        <v>145.02600000000001</v>
      </c>
      <c r="Z41" s="3">
        <f t="shared" ca="1" si="23"/>
        <v>2.302</v>
      </c>
      <c r="AA41" s="3">
        <f t="shared" ca="1" si="24"/>
        <v>62.75</v>
      </c>
      <c r="AB41" s="3">
        <f t="shared" ca="1" si="25"/>
        <v>1.0039840637450199</v>
      </c>
      <c r="AC41" s="3">
        <f t="shared" ca="1" si="26"/>
        <v>2.3111713147410362</v>
      </c>
      <c r="AE41" s="3">
        <f t="shared" ca="1" si="27"/>
        <v>74</v>
      </c>
      <c r="AF41" s="3">
        <f t="shared" ca="1" si="28"/>
        <v>169.68200000000002</v>
      </c>
      <c r="AG41" s="3">
        <f t="shared" ca="1" si="29"/>
        <v>2.2930000000000001</v>
      </c>
      <c r="AH41" s="3">
        <f t="shared" ca="1" si="30"/>
        <v>62.604166666666664</v>
      </c>
      <c r="AI41" s="3">
        <f t="shared" ca="1" si="31"/>
        <v>1.1820299500831948</v>
      </c>
      <c r="AJ41" s="3">
        <f t="shared" ca="1" si="32"/>
        <v>2.710394675540766</v>
      </c>
    </row>
    <row r="42" spans="5:36" x14ac:dyDescent="0.3">
      <c r="F42" s="3">
        <f t="shared" ca="1" si="10"/>
        <v>75</v>
      </c>
      <c r="G42" s="3">
        <f t="shared" ca="1" si="11"/>
        <v>157.5</v>
      </c>
      <c r="I42" s="3">
        <f t="shared" ca="1" si="12"/>
        <v>67.666666666666671</v>
      </c>
      <c r="J42" s="3">
        <f t="shared" ca="1" si="13"/>
        <v>1.1083743842364531</v>
      </c>
      <c r="K42" s="3">
        <f t="shared" ca="1" si="14"/>
        <v>2.3275862068965516</v>
      </c>
      <c r="N42" s="3">
        <f t="shared" ca="1" si="15"/>
        <v>62</v>
      </c>
      <c r="O42" s="3">
        <f t="shared" ca="1" si="16"/>
        <v>215.57399999999998</v>
      </c>
      <c r="P42" s="3">
        <f t="shared" ca="1" si="17"/>
        <v>3.4769999999999999</v>
      </c>
      <c r="Q42" s="3">
        <f t="shared" ca="1" si="18"/>
        <v>62.276595744680854</v>
      </c>
      <c r="R42" s="3">
        <f t="shared" ca="1" si="19"/>
        <v>0.99555859241544242</v>
      </c>
      <c r="S42" s="3">
        <f t="shared" ca="1" si="20"/>
        <v>3.4615572258284928</v>
      </c>
      <c r="X42" s="3">
        <f t="shared" ca="1" si="21"/>
        <v>63</v>
      </c>
      <c r="Y42" s="3">
        <f t="shared" ca="1" si="22"/>
        <v>146.85300000000001</v>
      </c>
      <c r="Z42" s="3">
        <f t="shared" ca="1" si="23"/>
        <v>2.331</v>
      </c>
      <c r="AA42" s="3">
        <f t="shared" ca="1" si="24"/>
        <v>62.744680851063826</v>
      </c>
      <c r="AB42" s="3">
        <f t="shared" ca="1" si="25"/>
        <v>1.0040691759918616</v>
      </c>
      <c r="AC42" s="3">
        <f t="shared" ca="1" si="26"/>
        <v>2.3404852492370298</v>
      </c>
      <c r="AE42" s="3">
        <f t="shared" ca="1" si="27"/>
        <v>67</v>
      </c>
      <c r="AF42" s="3">
        <f t="shared" ca="1" si="28"/>
        <v>159.52699999999999</v>
      </c>
      <c r="AG42" s="3">
        <f t="shared" ca="1" si="29"/>
        <v>2.3809999999999998</v>
      </c>
      <c r="AH42" s="3">
        <f t="shared" ca="1" si="30"/>
        <v>62.361702127659576</v>
      </c>
      <c r="AI42" s="3">
        <f t="shared" ca="1" si="31"/>
        <v>1.0743773456158308</v>
      </c>
      <c r="AJ42" s="3">
        <f t="shared" ca="1" si="32"/>
        <v>2.5580924599112929</v>
      </c>
    </row>
    <row r="43" spans="5:36" x14ac:dyDescent="0.3">
      <c r="F43" s="3">
        <f t="shared" ca="1" si="10"/>
        <v>56</v>
      </c>
      <c r="G43" s="3">
        <f t="shared" ca="1" si="11"/>
        <v>117.60000000000001</v>
      </c>
      <c r="I43" s="3">
        <f t="shared" ca="1" si="12"/>
        <v>64.333333333333329</v>
      </c>
      <c r="J43" s="3">
        <f t="shared" ca="1" si="13"/>
        <v>0.87046632124352341</v>
      </c>
      <c r="K43" s="3">
        <f t="shared" ca="1" si="14"/>
        <v>1.8279792746113992</v>
      </c>
      <c r="N43" s="3">
        <f t="shared" ca="1" si="15"/>
        <v>67</v>
      </c>
      <c r="O43" s="3">
        <f t="shared" ca="1" si="16"/>
        <v>673.149</v>
      </c>
      <c r="P43" s="3">
        <f t="shared" ca="1" si="17"/>
        <v>10.047000000000001</v>
      </c>
      <c r="Q43" s="3">
        <f t="shared" ca="1" si="18"/>
        <v>62.282608695652172</v>
      </c>
      <c r="R43" s="3">
        <f t="shared" ref="R43:R88" ca="1" si="33">N43/Q43</f>
        <v>1.0757417102966842</v>
      </c>
      <c r="S43" s="3">
        <f t="shared" ref="S43:S88" ca="1" si="34">O43/Q43</f>
        <v>10.807976963350786</v>
      </c>
      <c r="X43" s="3">
        <f t="shared" ca="1" si="21"/>
        <v>58</v>
      </c>
      <c r="Y43" s="3">
        <f t="shared" ca="1" si="22"/>
        <v>170.05599999999998</v>
      </c>
      <c r="Z43" s="3">
        <f t="shared" ca="1" si="23"/>
        <v>2.9319999999999999</v>
      </c>
      <c r="AA43" s="3">
        <f t="shared" ca="1" si="24"/>
        <v>62.739130434782609</v>
      </c>
      <c r="AB43" s="3">
        <f t="shared" ca="1" si="25"/>
        <v>0.92446292446292444</v>
      </c>
      <c r="AC43" s="3">
        <f t="shared" ca="1" si="26"/>
        <v>2.7105252945252944</v>
      </c>
      <c r="AE43" s="3">
        <f t="shared" ca="1" si="27"/>
        <v>63</v>
      </c>
      <c r="AF43" s="3">
        <f t="shared" ca="1" si="28"/>
        <v>127.071</v>
      </c>
      <c r="AG43" s="3">
        <f t="shared" ca="1" si="29"/>
        <v>2.0169999999999999</v>
      </c>
      <c r="AH43" s="3">
        <f t="shared" ca="1" si="30"/>
        <v>62.260869565217391</v>
      </c>
      <c r="AI43" s="3">
        <f t="shared" ca="1" si="31"/>
        <v>1.0118715083798884</v>
      </c>
      <c r="AJ43" s="3">
        <f t="shared" ca="1" si="32"/>
        <v>2.0409448324022348</v>
      </c>
    </row>
    <row r="44" spans="5:36" x14ac:dyDescent="0.3">
      <c r="F44" s="3">
        <f t="shared" ca="1" si="10"/>
        <v>72</v>
      </c>
      <c r="G44" s="3">
        <f t="shared" ca="1" si="11"/>
        <v>151.20000000000002</v>
      </c>
      <c r="I44" s="3">
        <f t="shared" ca="1" si="12"/>
        <v>62.666666666666664</v>
      </c>
      <c r="J44" s="3">
        <f t="shared" ca="1" si="13"/>
        <v>1.1489361702127661</v>
      </c>
      <c r="K44" s="3">
        <f t="shared" ca="1" si="14"/>
        <v>2.4127659574468088</v>
      </c>
      <c r="N44" s="3">
        <f t="shared" ca="1" si="15"/>
        <v>58</v>
      </c>
      <c r="O44" s="3">
        <f t="shared" ca="1" si="16"/>
        <v>674.01800000000003</v>
      </c>
      <c r="P44" s="3">
        <f t="shared" ca="1" si="17"/>
        <v>11.621</v>
      </c>
      <c r="Q44" s="3">
        <f t="shared" ca="1" si="18"/>
        <v>62.177777777777777</v>
      </c>
      <c r="R44" s="3">
        <f t="shared" ca="1" si="33"/>
        <v>0.93280914939242321</v>
      </c>
      <c r="S44" s="3">
        <f t="shared" ca="1" si="34"/>
        <v>10.840175125089351</v>
      </c>
      <c r="X44" s="3">
        <f t="shared" ca="1" si="21"/>
        <v>69</v>
      </c>
      <c r="Y44" s="3">
        <f t="shared" ca="1" si="22"/>
        <v>111.15900000000001</v>
      </c>
      <c r="Z44" s="3">
        <f t="shared" ca="1" si="23"/>
        <v>1.611</v>
      </c>
      <c r="AA44" s="3">
        <f t="shared" ca="1" si="24"/>
        <v>62.844444444444441</v>
      </c>
      <c r="AB44" s="3">
        <f t="shared" ca="1" si="25"/>
        <v>1.097949080622348</v>
      </c>
      <c r="AC44" s="3">
        <f t="shared" ca="1" si="26"/>
        <v>1.7687959688826027</v>
      </c>
      <c r="AE44" s="3">
        <f t="shared" ca="1" si="27"/>
        <v>67</v>
      </c>
      <c r="AF44" s="3">
        <f t="shared" ca="1" si="28"/>
        <v>189.94499999999999</v>
      </c>
      <c r="AG44" s="3">
        <f t="shared" ca="1" si="29"/>
        <v>2.835</v>
      </c>
      <c r="AH44" s="3">
        <f t="shared" ca="1" si="30"/>
        <v>62.244444444444447</v>
      </c>
      <c r="AI44" s="3">
        <f t="shared" ca="1" si="31"/>
        <v>1.076401285255266</v>
      </c>
      <c r="AJ44" s="3">
        <f t="shared" ca="1" si="32"/>
        <v>3.0515976436986789</v>
      </c>
    </row>
    <row r="45" spans="5:36" x14ac:dyDescent="0.3">
      <c r="N45" s="3">
        <f t="shared" ca="1" si="15"/>
        <v>75</v>
      </c>
      <c r="O45" s="3">
        <f t="shared" ca="1" si="16"/>
        <v>1440.675</v>
      </c>
      <c r="P45" s="3">
        <f t="shared" ca="1" si="17"/>
        <v>19.209</v>
      </c>
      <c r="Q45" s="3">
        <f t="shared" ca="1" si="18"/>
        <v>62.272727272727273</v>
      </c>
      <c r="R45" s="3">
        <f t="shared" ca="1" si="33"/>
        <v>1.2043795620437956</v>
      </c>
      <c r="S45" s="3">
        <f t="shared" ca="1" si="34"/>
        <v>23.134927007299268</v>
      </c>
      <c r="X45" s="3">
        <f t="shared" ca="1" si="21"/>
        <v>72</v>
      </c>
      <c r="Y45" s="3">
        <f t="shared" ca="1" si="22"/>
        <v>213.55200000000002</v>
      </c>
      <c r="Z45" s="3">
        <f t="shared" ca="1" si="23"/>
        <v>2.9660000000000002</v>
      </c>
      <c r="AA45" s="3">
        <f t="shared" ca="1" si="24"/>
        <v>62.704545454545453</v>
      </c>
      <c r="AB45" s="3">
        <f t="shared" ca="1" si="25"/>
        <v>1.1482421167089525</v>
      </c>
      <c r="AC45" s="3">
        <f t="shared" ca="1" si="26"/>
        <v>3.4056861181587537</v>
      </c>
      <c r="AE45" s="3">
        <f t="shared" ca="1" si="27"/>
        <v>55</v>
      </c>
      <c r="AF45" s="3">
        <f t="shared" ca="1" si="28"/>
        <v>169.345</v>
      </c>
      <c r="AG45" s="3">
        <f t="shared" ca="1" si="29"/>
        <v>3.0790000000000002</v>
      </c>
      <c r="AH45" s="3">
        <f t="shared" ca="1" si="30"/>
        <v>62.136363636363633</v>
      </c>
      <c r="AI45" s="3">
        <f t="shared" ca="1" si="31"/>
        <v>0.88514996342355523</v>
      </c>
      <c r="AJ45" s="3">
        <f t="shared" ca="1" si="32"/>
        <v>2.7253767373811266</v>
      </c>
    </row>
    <row r="46" spans="5:36" x14ac:dyDescent="0.3">
      <c r="N46" s="3">
        <f t="shared" ca="1" si="15"/>
        <v>67</v>
      </c>
      <c r="O46" s="3">
        <f t="shared" ca="1" si="16"/>
        <v>528.83100000000002</v>
      </c>
      <c r="P46" s="3">
        <f t="shared" ca="1" si="17"/>
        <v>7.8929999999999998</v>
      </c>
      <c r="Q46" s="3">
        <f t="shared" ca="1" si="18"/>
        <v>61.97674418604651</v>
      </c>
      <c r="R46" s="3">
        <f t="shared" ca="1" si="33"/>
        <v>1.0810506566604128</v>
      </c>
      <c r="S46" s="3">
        <f t="shared" ca="1" si="34"/>
        <v>8.5327328330206385</v>
      </c>
      <c r="X46" s="3">
        <f t="shared" ca="1" si="21"/>
        <v>65</v>
      </c>
      <c r="Y46" s="3">
        <f t="shared" ca="1" si="22"/>
        <v>221.13</v>
      </c>
      <c r="Z46" s="3">
        <f t="shared" ca="1" si="23"/>
        <v>3.4020000000000001</v>
      </c>
      <c r="AA46" s="3">
        <f t="shared" ca="1" si="24"/>
        <v>62.488372093023258</v>
      </c>
      <c r="AB46" s="3">
        <f t="shared" ca="1" si="25"/>
        <v>1.0401935243766283</v>
      </c>
      <c r="AC46" s="3">
        <f t="shared" ca="1" si="26"/>
        <v>3.5387383699292889</v>
      </c>
      <c r="AE46" s="3">
        <f t="shared" ca="1" si="27"/>
        <v>52</v>
      </c>
      <c r="AF46" s="3">
        <f t="shared" ca="1" si="28"/>
        <v>124.956</v>
      </c>
      <c r="AG46" s="3">
        <f t="shared" ca="1" si="29"/>
        <v>2.403</v>
      </c>
      <c r="AH46" s="3">
        <f t="shared" ca="1" si="30"/>
        <v>62.302325581395351</v>
      </c>
      <c r="AI46" s="3">
        <f t="shared" ca="1" si="31"/>
        <v>0.83463979096677865</v>
      </c>
      <c r="AJ46" s="3">
        <f t="shared" ca="1" si="32"/>
        <v>2.0056394176931689</v>
      </c>
    </row>
    <row r="47" spans="5:36" x14ac:dyDescent="0.3">
      <c r="N47" s="3">
        <f t="shared" ca="1" si="15"/>
        <v>69</v>
      </c>
      <c r="O47" s="3">
        <f t="shared" ca="1" si="16"/>
        <v>948.54300000000001</v>
      </c>
      <c r="P47" s="3">
        <f t="shared" ca="1" si="17"/>
        <v>13.747</v>
      </c>
      <c r="Q47" s="3">
        <f t="shared" ca="1" si="18"/>
        <v>61.857142857142854</v>
      </c>
      <c r="R47" s="3">
        <f t="shared" ca="1" si="33"/>
        <v>1.1154734411085452</v>
      </c>
      <c r="S47" s="3">
        <f t="shared" ca="1" si="34"/>
        <v>15.334413394919169</v>
      </c>
      <c r="X47" s="3">
        <f t="shared" ca="1" si="21"/>
        <v>55</v>
      </c>
      <c r="Y47" s="3">
        <f t="shared" ca="1" si="22"/>
        <v>129.69</v>
      </c>
      <c r="Z47" s="3">
        <f t="shared" ca="1" si="23"/>
        <v>2.3580000000000001</v>
      </c>
      <c r="AA47" s="3">
        <f t="shared" ca="1" si="24"/>
        <v>62.428571428571431</v>
      </c>
      <c r="AB47" s="3">
        <f t="shared" ca="1" si="25"/>
        <v>0.88100686498855829</v>
      </c>
      <c r="AC47" s="3">
        <f t="shared" ca="1" si="26"/>
        <v>2.0774141876430203</v>
      </c>
      <c r="AE47" s="3">
        <f t="shared" ca="1" si="27"/>
        <v>57</v>
      </c>
      <c r="AF47" s="3">
        <f t="shared" ca="1" si="28"/>
        <v>148.65600000000001</v>
      </c>
      <c r="AG47" s="3">
        <f t="shared" ca="1" si="29"/>
        <v>2.6080000000000001</v>
      </c>
      <c r="AH47" s="3">
        <f t="shared" ca="1" si="30"/>
        <v>62.547619047619051</v>
      </c>
      <c r="AI47" s="3">
        <f t="shared" ca="1" si="31"/>
        <v>0.91130567186905209</v>
      </c>
      <c r="AJ47" s="3">
        <f t="shared" ca="1" si="32"/>
        <v>2.376685192234488</v>
      </c>
    </row>
    <row r="48" spans="5:36" ht="13.9" x14ac:dyDescent="0.35">
      <c r="E48" s="3" t="s">
        <v>253</v>
      </c>
      <c r="F48" s="3" t="s">
        <v>252</v>
      </c>
      <c r="G48" s="6" t="s">
        <v>95</v>
      </c>
      <c r="J48" s="3" t="s">
        <v>252</v>
      </c>
      <c r="K48" s="6" t="s">
        <v>95</v>
      </c>
      <c r="N48" s="3">
        <f t="shared" ca="1" si="15"/>
        <v>64</v>
      </c>
      <c r="O48" s="3">
        <f t="shared" ca="1" si="16"/>
        <v>520.44799999999998</v>
      </c>
      <c r="P48" s="3">
        <f t="shared" ca="1" si="17"/>
        <v>8.1319999999999997</v>
      </c>
      <c r="Q48" s="3">
        <f t="shared" ca="1" si="18"/>
        <v>61.68292682926829</v>
      </c>
      <c r="R48" s="3">
        <f t="shared" ca="1" si="33"/>
        <v>1.0375642546461052</v>
      </c>
      <c r="S48" s="3">
        <f t="shared" ca="1" si="34"/>
        <v>8.437472518782128</v>
      </c>
      <c r="X48" s="3">
        <f t="shared" ca="1" si="21"/>
        <v>56</v>
      </c>
      <c r="Y48" s="3">
        <f t="shared" ca="1" si="22"/>
        <v>92.96</v>
      </c>
      <c r="Z48" s="3">
        <f t="shared" ca="1" si="23"/>
        <v>1.66</v>
      </c>
      <c r="AA48" s="3">
        <f t="shared" ca="1" si="24"/>
        <v>62.609756097560975</v>
      </c>
      <c r="AB48" s="3">
        <f t="shared" ca="1" si="25"/>
        <v>0.8944292948967667</v>
      </c>
      <c r="AC48" s="3">
        <f t="shared" ca="1" si="26"/>
        <v>1.4847526295286326</v>
      </c>
      <c r="AE48" s="3">
        <f t="shared" ca="1" si="27"/>
        <v>74</v>
      </c>
      <c r="AF48" s="3">
        <f t="shared" ca="1" si="28"/>
        <v>234.06199999999998</v>
      </c>
      <c r="AG48" s="3">
        <f t="shared" ca="1" si="29"/>
        <v>3.1629999999999998</v>
      </c>
      <c r="AH48" s="3">
        <f t="shared" ca="1" si="30"/>
        <v>62.68292682926829</v>
      </c>
      <c r="AI48" s="3">
        <f t="shared" ca="1" si="31"/>
        <v>1.1805447470817121</v>
      </c>
      <c r="AJ48" s="3">
        <f t="shared" ca="1" si="32"/>
        <v>3.7340630350194552</v>
      </c>
    </row>
    <row r="49" spans="5:36" x14ac:dyDescent="0.3">
      <c r="F49" s="3">
        <f ca="1">RANDBETWEEN(50,65)</f>
        <v>65</v>
      </c>
      <c r="G49" s="3">
        <f ca="1">F49*1.7</f>
        <v>110.5</v>
      </c>
      <c r="I49" s="3">
        <f ca="1">AVERAGE(F49:F55)</f>
        <v>58.333333333333336</v>
      </c>
      <c r="J49" s="3">
        <f ca="1">F49/I49</f>
        <v>1.1142857142857143</v>
      </c>
      <c r="K49" s="3">
        <f ca="1">G49/I49</f>
        <v>1.8942857142857141</v>
      </c>
      <c r="N49" s="3">
        <f t="shared" ca="1" si="15"/>
        <v>50</v>
      </c>
      <c r="O49" s="3">
        <f t="shared" ca="1" si="16"/>
        <v>515.9</v>
      </c>
      <c r="P49" s="3">
        <f t="shared" ca="1" si="17"/>
        <v>10.318</v>
      </c>
      <c r="Q49" s="3">
        <f t="shared" ca="1" si="18"/>
        <v>61.625</v>
      </c>
      <c r="R49" s="3">
        <f t="shared" ca="1" si="33"/>
        <v>0.81135902636916835</v>
      </c>
      <c r="S49" s="3">
        <f t="shared" ca="1" si="34"/>
        <v>8.3716024340770794</v>
      </c>
      <c r="X49" s="3">
        <f t="shared" ca="1" si="21"/>
        <v>60</v>
      </c>
      <c r="Y49" s="3">
        <f t="shared" ca="1" si="22"/>
        <v>224.70000000000002</v>
      </c>
      <c r="Z49" s="3">
        <f t="shared" ca="1" si="23"/>
        <v>3.7450000000000001</v>
      </c>
      <c r="AA49" s="3">
        <f t="shared" ca="1" si="24"/>
        <v>62.774999999999999</v>
      </c>
      <c r="AB49" s="3">
        <f t="shared" ca="1" si="25"/>
        <v>0.95579450418160095</v>
      </c>
      <c r="AC49" s="3">
        <f t="shared" ca="1" si="26"/>
        <v>3.5794504181600959</v>
      </c>
      <c r="AE49" s="3">
        <f t="shared" ca="1" si="27"/>
        <v>62</v>
      </c>
      <c r="AF49" s="3">
        <f t="shared" ca="1" si="28"/>
        <v>82.397999999999996</v>
      </c>
      <c r="AG49" s="3">
        <f t="shared" ca="1" si="29"/>
        <v>1.329</v>
      </c>
      <c r="AH49" s="3">
        <f t="shared" ca="1" si="30"/>
        <v>62.4</v>
      </c>
      <c r="AI49" s="3">
        <f t="shared" ca="1" si="31"/>
        <v>0.99358974358974361</v>
      </c>
      <c r="AJ49" s="3">
        <f t="shared" ca="1" si="32"/>
        <v>1.3204807692307692</v>
      </c>
    </row>
    <row r="50" spans="5:36" x14ac:dyDescent="0.3">
      <c r="F50" s="3">
        <f t="shared" ref="F50:F54" ca="1" si="35">RANDBETWEEN(50,65)</f>
        <v>51</v>
      </c>
      <c r="G50" s="3">
        <f t="shared" ref="G50:G54" ca="1" si="36">F50*1.7</f>
        <v>86.7</v>
      </c>
      <c r="I50" s="3">
        <f t="shared" ref="I50:I54" ca="1" si="37">AVERAGE(F50:F56)</f>
        <v>57</v>
      </c>
      <c r="J50" s="3">
        <f t="shared" ref="J50:J54" ca="1" si="38">F50/I50</f>
        <v>0.89473684210526316</v>
      </c>
      <c r="K50" s="3">
        <f t="shared" ref="K50:K54" ca="1" si="39">G50/I50</f>
        <v>1.5210526315789474</v>
      </c>
      <c r="N50" s="3">
        <f t="shared" ca="1" si="15"/>
        <v>71</v>
      </c>
      <c r="O50" s="3">
        <f t="shared" ca="1" si="16"/>
        <v>444.74400000000003</v>
      </c>
      <c r="P50" s="3">
        <f t="shared" ca="1" si="17"/>
        <v>6.2640000000000002</v>
      </c>
      <c r="Q50" s="3">
        <f t="shared" ca="1" si="18"/>
        <v>61.92307692307692</v>
      </c>
      <c r="R50" s="3">
        <f t="shared" ca="1" si="33"/>
        <v>1.146583850931677</v>
      </c>
      <c r="S50" s="3">
        <f t="shared" ca="1" si="34"/>
        <v>7.182201242236026</v>
      </c>
      <c r="X50" s="3">
        <f t="shared" ca="1" si="21"/>
        <v>64</v>
      </c>
      <c r="Y50" s="3">
        <f t="shared" ca="1" si="22"/>
        <v>159.10400000000001</v>
      </c>
      <c r="Z50" s="3">
        <f t="shared" ca="1" si="23"/>
        <v>2.4860000000000002</v>
      </c>
      <c r="AA50" s="3">
        <f t="shared" ca="1" si="24"/>
        <v>62.846153846153847</v>
      </c>
      <c r="AB50" s="3">
        <f t="shared" ca="1" si="25"/>
        <v>1.0183598531211751</v>
      </c>
      <c r="AC50" s="3">
        <f t="shared" ca="1" si="26"/>
        <v>2.5316425948592411</v>
      </c>
      <c r="AE50" s="3">
        <f t="shared" ca="1" si="27"/>
        <v>64</v>
      </c>
      <c r="AF50" s="3">
        <f t="shared" ca="1" si="28"/>
        <v>148.928</v>
      </c>
      <c r="AG50" s="3">
        <f t="shared" ca="1" si="29"/>
        <v>2.327</v>
      </c>
      <c r="AH50" s="3">
        <f t="shared" ca="1" si="30"/>
        <v>62.410256410256409</v>
      </c>
      <c r="AI50" s="3">
        <f t="shared" ca="1" si="31"/>
        <v>1.0254724732949878</v>
      </c>
      <c r="AJ50" s="3">
        <f t="shared" ca="1" si="32"/>
        <v>2.3862744453574365</v>
      </c>
    </row>
    <row r="51" spans="5:36" x14ac:dyDescent="0.3">
      <c r="F51" s="3">
        <f t="shared" ca="1" si="35"/>
        <v>60</v>
      </c>
      <c r="G51" s="3">
        <f t="shared" ca="1" si="36"/>
        <v>102</v>
      </c>
      <c r="I51" s="3">
        <f t="shared" ca="1" si="37"/>
        <v>58.5</v>
      </c>
      <c r="J51" s="3">
        <f t="shared" ca="1" si="38"/>
        <v>1.0256410256410255</v>
      </c>
      <c r="K51" s="3">
        <f t="shared" ca="1" si="39"/>
        <v>1.7435897435897436</v>
      </c>
      <c r="N51" s="3">
        <f t="shared" ca="1" si="15"/>
        <v>53</v>
      </c>
      <c r="O51" s="3">
        <f t="shared" ca="1" si="16"/>
        <v>468.99700000000001</v>
      </c>
      <c r="P51" s="3">
        <f t="shared" ca="1" si="17"/>
        <v>8.8490000000000002</v>
      </c>
      <c r="Q51" s="3">
        <f t="shared" ca="1" si="18"/>
        <v>61.684210526315788</v>
      </c>
      <c r="R51" s="3">
        <f t="shared" ca="1" si="33"/>
        <v>0.85921501706484649</v>
      </c>
      <c r="S51" s="3">
        <f t="shared" ca="1" si="34"/>
        <v>7.6031936860068265</v>
      </c>
      <c r="X51" s="3">
        <f t="shared" ca="1" si="21"/>
        <v>69</v>
      </c>
      <c r="Y51" s="3">
        <f t="shared" ca="1" si="22"/>
        <v>71.622</v>
      </c>
      <c r="Z51" s="3">
        <f t="shared" ca="1" si="23"/>
        <v>1.038</v>
      </c>
      <c r="AA51" s="3">
        <f t="shared" ca="1" si="24"/>
        <v>62.815789473684212</v>
      </c>
      <c r="AB51" s="3">
        <f t="shared" ca="1" si="25"/>
        <v>1.0984499371596146</v>
      </c>
      <c r="AC51" s="3">
        <f t="shared" ca="1" si="26"/>
        <v>1.1401910347716799</v>
      </c>
      <c r="AE51" s="3">
        <f t="shared" ca="1" si="27"/>
        <v>71</v>
      </c>
      <c r="AF51" s="3">
        <f t="shared" ca="1" si="28"/>
        <v>164.08099999999999</v>
      </c>
      <c r="AG51" s="3">
        <f t="shared" ca="1" si="29"/>
        <v>2.3109999999999999</v>
      </c>
      <c r="AH51" s="3">
        <f t="shared" ca="1" si="30"/>
        <v>62.368421052631582</v>
      </c>
      <c r="AI51" s="3">
        <f t="shared" ca="1" si="31"/>
        <v>1.1383966244725738</v>
      </c>
      <c r="AJ51" s="3">
        <f t="shared" ca="1" si="32"/>
        <v>2.6308345991561177</v>
      </c>
    </row>
    <row r="52" spans="5:36" x14ac:dyDescent="0.3">
      <c r="F52" s="3">
        <f t="shared" ca="1" si="35"/>
        <v>52</v>
      </c>
      <c r="G52" s="3">
        <f t="shared" ca="1" si="36"/>
        <v>88.399999999999991</v>
      </c>
      <c r="I52" s="3">
        <f t="shared" ca="1" si="37"/>
        <v>57.5</v>
      </c>
      <c r="J52" s="3">
        <f t="shared" ca="1" si="38"/>
        <v>0.90434782608695652</v>
      </c>
      <c r="K52" s="3">
        <f t="shared" ca="1" si="39"/>
        <v>1.537391304347826</v>
      </c>
      <c r="N52" s="3">
        <f t="shared" ca="1" si="15"/>
        <v>50</v>
      </c>
      <c r="O52" s="3">
        <f t="shared" ca="1" si="16"/>
        <v>614.94999999999993</v>
      </c>
      <c r="P52" s="3">
        <f t="shared" ca="1" si="17"/>
        <v>12.298999999999999</v>
      </c>
      <c r="Q52" s="3">
        <f t="shared" ca="1" si="18"/>
        <v>61.918918918918919</v>
      </c>
      <c r="R52" s="3">
        <f t="shared" ca="1" si="33"/>
        <v>0.80750763858577035</v>
      </c>
      <c r="S52" s="3">
        <f t="shared" ca="1" si="34"/>
        <v>9.9315364469663887</v>
      </c>
      <c r="X52" s="3">
        <f t="shared" ca="1" si="21"/>
        <v>57</v>
      </c>
      <c r="Y52" s="3">
        <f t="shared" ca="1" si="22"/>
        <v>202.863</v>
      </c>
      <c r="Z52" s="3">
        <f t="shared" ca="1" si="23"/>
        <v>3.5590000000000002</v>
      </c>
      <c r="AA52" s="3">
        <f t="shared" ca="1" si="24"/>
        <v>62.648648648648646</v>
      </c>
      <c r="AB52" s="3">
        <f t="shared" ca="1" si="25"/>
        <v>0.9098360655737705</v>
      </c>
      <c r="AC52" s="3">
        <f t="shared" ca="1" si="26"/>
        <v>3.2381065573770491</v>
      </c>
      <c r="AE52" s="3">
        <f t="shared" ca="1" si="27"/>
        <v>73</v>
      </c>
      <c r="AF52" s="3">
        <f t="shared" ca="1" si="28"/>
        <v>127.67700000000001</v>
      </c>
      <c r="AG52" s="3">
        <f t="shared" ca="1" si="29"/>
        <v>1.7490000000000001</v>
      </c>
      <c r="AH52" s="3">
        <f t="shared" ca="1" si="30"/>
        <v>62.135135135135137</v>
      </c>
      <c r="AI52" s="3">
        <f t="shared" ca="1" si="31"/>
        <v>1.1748586341887777</v>
      </c>
      <c r="AJ52" s="3">
        <f t="shared" ca="1" si="32"/>
        <v>2.0548277511961723</v>
      </c>
    </row>
    <row r="53" spans="5:36" x14ac:dyDescent="0.3">
      <c r="F53" s="3">
        <f t="shared" ca="1" si="35"/>
        <v>61</v>
      </c>
      <c r="G53" s="3">
        <f t="shared" ca="1" si="36"/>
        <v>103.7</v>
      </c>
      <c r="I53" s="3">
        <f t="shared" ca="1" si="37"/>
        <v>57.75</v>
      </c>
      <c r="J53" s="3">
        <f t="shared" ca="1" si="38"/>
        <v>1.0562770562770563</v>
      </c>
      <c r="K53" s="3">
        <f t="shared" ca="1" si="39"/>
        <v>1.7956709956709958</v>
      </c>
      <c r="N53" s="3">
        <f t="shared" ca="1" si="15"/>
        <v>74</v>
      </c>
      <c r="O53" s="3">
        <f t="shared" ca="1" si="16"/>
        <v>233.69200000000001</v>
      </c>
      <c r="P53" s="3">
        <f t="shared" ca="1" si="17"/>
        <v>3.1579999999999999</v>
      </c>
      <c r="Q53" s="3">
        <f t="shared" ca="1" si="18"/>
        <v>62.25</v>
      </c>
      <c r="R53" s="3">
        <f t="shared" ca="1" si="33"/>
        <v>1.1887550200803212</v>
      </c>
      <c r="S53" s="3">
        <f t="shared" ca="1" si="34"/>
        <v>3.7540883534136547</v>
      </c>
      <c r="X53" s="3">
        <f t="shared" ca="1" si="21"/>
        <v>59</v>
      </c>
      <c r="Y53" s="3">
        <f t="shared" ca="1" si="22"/>
        <v>218.77200000000002</v>
      </c>
      <c r="Z53" s="3">
        <f t="shared" ca="1" si="23"/>
        <v>3.7080000000000002</v>
      </c>
      <c r="AA53" s="3">
        <f t="shared" ca="1" si="24"/>
        <v>62.805555555555557</v>
      </c>
      <c r="AB53" s="3">
        <f t="shared" ca="1" si="25"/>
        <v>0.939407341884122</v>
      </c>
      <c r="AC53" s="3">
        <f t="shared" ca="1" si="26"/>
        <v>3.4833224237063249</v>
      </c>
      <c r="AE53" s="3">
        <f t="shared" ca="1" si="27"/>
        <v>54</v>
      </c>
      <c r="AF53" s="3">
        <f t="shared" ca="1" si="28"/>
        <v>139.15799999999999</v>
      </c>
      <c r="AG53" s="3">
        <f t="shared" ca="1" si="29"/>
        <v>2.577</v>
      </c>
      <c r="AH53" s="3">
        <f t="shared" ca="1" si="30"/>
        <v>61.833333333333336</v>
      </c>
      <c r="AI53" s="3">
        <f t="shared" ca="1" si="31"/>
        <v>0.87331536388140163</v>
      </c>
      <c r="AJ53" s="3">
        <f t="shared" ca="1" si="32"/>
        <v>2.2505336927223718</v>
      </c>
    </row>
    <row r="54" spans="5:36" x14ac:dyDescent="0.3">
      <c r="F54" s="3">
        <f t="shared" ca="1" si="35"/>
        <v>61</v>
      </c>
      <c r="G54" s="3">
        <f t="shared" ca="1" si="36"/>
        <v>103.7</v>
      </c>
      <c r="I54" s="3">
        <f t="shared" ca="1" si="37"/>
        <v>56.5</v>
      </c>
      <c r="J54" s="3">
        <f t="shared" ca="1" si="38"/>
        <v>1.0796460176991149</v>
      </c>
      <c r="K54" s="3">
        <f t="shared" ca="1" si="39"/>
        <v>1.8353982300884957</v>
      </c>
      <c r="N54" s="3">
        <f t="shared" ca="1" si="15"/>
        <v>56</v>
      </c>
      <c r="O54" s="3">
        <f t="shared" ca="1" si="16"/>
        <v>479.92</v>
      </c>
      <c r="P54" s="3">
        <f t="shared" ca="1" si="17"/>
        <v>8.57</v>
      </c>
      <c r="Q54" s="3">
        <f t="shared" ca="1" si="18"/>
        <v>61.914285714285711</v>
      </c>
      <c r="R54" s="3">
        <f t="shared" ca="1" si="33"/>
        <v>0.90447623442547309</v>
      </c>
      <c r="S54" s="3">
        <f t="shared" ca="1" si="34"/>
        <v>7.7513613290263041</v>
      </c>
      <c r="X54" s="3">
        <f t="shared" ca="1" si="21"/>
        <v>62</v>
      </c>
      <c r="Y54" s="3">
        <f t="shared" ca="1" si="22"/>
        <v>168.45400000000001</v>
      </c>
      <c r="Z54" s="3">
        <f t="shared" ca="1" si="23"/>
        <v>2.7170000000000001</v>
      </c>
      <c r="AA54" s="3">
        <f t="shared" ca="1" si="24"/>
        <v>62.914285714285711</v>
      </c>
      <c r="AB54" s="3">
        <f t="shared" ca="1" si="25"/>
        <v>0.9854677565849228</v>
      </c>
      <c r="AC54" s="3">
        <f t="shared" ca="1" si="26"/>
        <v>2.6775158946412354</v>
      </c>
      <c r="AE54" s="3">
        <f t="shared" ca="1" si="27"/>
        <v>63</v>
      </c>
      <c r="AF54" s="3">
        <f t="shared" ca="1" si="28"/>
        <v>77.742000000000004</v>
      </c>
      <c r="AG54" s="3">
        <f t="shared" ca="1" si="29"/>
        <v>1.234</v>
      </c>
      <c r="AH54" s="3">
        <f t="shared" ca="1" si="30"/>
        <v>62.057142857142857</v>
      </c>
      <c r="AI54" s="3">
        <f t="shared" ca="1" si="31"/>
        <v>1.0151933701657458</v>
      </c>
      <c r="AJ54" s="3">
        <f t="shared" ca="1" si="32"/>
        <v>1.2527486187845305</v>
      </c>
    </row>
    <row r="55" spans="5:36" x14ac:dyDescent="0.3">
      <c r="N55" s="3">
        <f t="shared" ca="1" si="15"/>
        <v>63</v>
      </c>
      <c r="O55" s="3">
        <f t="shared" ca="1" si="16"/>
        <v>887.35500000000002</v>
      </c>
      <c r="P55" s="3">
        <f t="shared" ca="1" si="17"/>
        <v>14.085000000000001</v>
      </c>
      <c r="Q55" s="3">
        <f t="shared" ca="1" si="18"/>
        <v>62.088235294117645</v>
      </c>
      <c r="R55" s="3">
        <f t="shared" ca="1" si="33"/>
        <v>1.0146849834201801</v>
      </c>
      <c r="S55" s="3">
        <f t="shared" ca="1" si="34"/>
        <v>14.291837991473237</v>
      </c>
      <c r="X55" s="3">
        <f t="shared" ca="1" si="21"/>
        <v>51</v>
      </c>
      <c r="Y55" s="3">
        <f t="shared" ca="1" si="22"/>
        <v>156.36599999999999</v>
      </c>
      <c r="Z55" s="3">
        <f t="shared" ca="1" si="23"/>
        <v>3.0659999999999998</v>
      </c>
      <c r="AA55" s="3">
        <f t="shared" ca="1" si="24"/>
        <v>62.941176470588232</v>
      </c>
      <c r="AB55" s="3">
        <f t="shared" ca="1" si="25"/>
        <v>0.81028037383177576</v>
      </c>
      <c r="AC55" s="3">
        <f t="shared" ca="1" si="26"/>
        <v>2.4843196261682241</v>
      </c>
      <c r="AE55" s="3">
        <f t="shared" ca="1" si="27"/>
        <v>57</v>
      </c>
      <c r="AF55" s="3">
        <f t="shared" ca="1" si="28"/>
        <v>174.078</v>
      </c>
      <c r="AG55" s="3">
        <f t="shared" ca="1" si="29"/>
        <v>3.0539999999999998</v>
      </c>
      <c r="AH55" s="3">
        <f t="shared" ca="1" si="30"/>
        <v>62.029411764705884</v>
      </c>
      <c r="AI55" s="3">
        <f t="shared" ca="1" si="31"/>
        <v>0.91891891891891886</v>
      </c>
      <c r="AJ55" s="3">
        <f t="shared" ca="1" si="32"/>
        <v>2.8063783783783784</v>
      </c>
    </row>
    <row r="56" spans="5:36" x14ac:dyDescent="0.3">
      <c r="N56" s="3">
        <f t="shared" ca="1" si="15"/>
        <v>58</v>
      </c>
      <c r="O56" s="3">
        <f t="shared" ca="1" si="16"/>
        <v>567.12400000000002</v>
      </c>
      <c r="P56" s="3">
        <f t="shared" ca="1" si="17"/>
        <v>9.7780000000000005</v>
      </c>
      <c r="Q56" s="3">
        <f t="shared" ca="1" si="18"/>
        <v>62.060606060606062</v>
      </c>
      <c r="R56" s="3">
        <f t="shared" ca="1" si="33"/>
        <v>0.9345703125</v>
      </c>
      <c r="S56" s="3">
        <f t="shared" ca="1" si="34"/>
        <v>9.1382285156250003</v>
      </c>
      <c r="X56" s="3">
        <f t="shared" ca="1" si="21"/>
        <v>56</v>
      </c>
      <c r="Y56" s="3">
        <f t="shared" ca="1" si="22"/>
        <v>65.128</v>
      </c>
      <c r="Z56" s="3">
        <f t="shared" ca="1" si="23"/>
        <v>1.163</v>
      </c>
      <c r="AA56" s="3">
        <f t="shared" ca="1" si="24"/>
        <v>63.303030303030305</v>
      </c>
      <c r="AB56" s="3">
        <f t="shared" ca="1" si="25"/>
        <v>0.88463379607467685</v>
      </c>
      <c r="AC56" s="3">
        <f t="shared" ca="1" si="26"/>
        <v>1.0288291048348492</v>
      </c>
      <c r="AE56" s="3">
        <f t="shared" ca="1" si="27"/>
        <v>50</v>
      </c>
      <c r="AF56" s="3">
        <f t="shared" ca="1" si="28"/>
        <v>117.30000000000001</v>
      </c>
      <c r="AG56" s="3">
        <f t="shared" ca="1" si="29"/>
        <v>2.3460000000000001</v>
      </c>
      <c r="AH56" s="3">
        <f t="shared" ca="1" si="30"/>
        <v>62.18181818181818</v>
      </c>
      <c r="AI56" s="3">
        <f t="shared" ca="1" si="31"/>
        <v>0.80409356725146197</v>
      </c>
      <c r="AJ56" s="3">
        <f t="shared" ca="1" si="32"/>
        <v>1.88640350877193</v>
      </c>
    </row>
    <row r="57" spans="5:36" ht="13.9" x14ac:dyDescent="0.35">
      <c r="E57" s="3" t="s">
        <v>254</v>
      </c>
      <c r="F57" s="3" t="s">
        <v>252</v>
      </c>
      <c r="G57" s="6" t="s">
        <v>95</v>
      </c>
      <c r="J57" s="3" t="s">
        <v>252</v>
      </c>
      <c r="K57" s="6" t="s">
        <v>95</v>
      </c>
      <c r="N57" s="3">
        <f t="shared" ca="1" si="15"/>
        <v>51</v>
      </c>
      <c r="O57" s="3">
        <f t="shared" ca="1" si="16"/>
        <v>887.24699999999996</v>
      </c>
      <c r="P57" s="3">
        <f t="shared" ca="1" si="17"/>
        <v>17.396999999999998</v>
      </c>
      <c r="Q57" s="3">
        <f t="shared" ca="1" si="18"/>
        <v>62.1875</v>
      </c>
      <c r="R57" s="3">
        <f t="shared" ca="1" si="33"/>
        <v>0.82010050251256283</v>
      </c>
      <c r="S57" s="3">
        <f t="shared" ca="1" si="34"/>
        <v>14.267288442211054</v>
      </c>
      <c r="X57" s="3">
        <f t="shared" ca="1" si="21"/>
        <v>53</v>
      </c>
      <c r="Y57" s="3">
        <f t="shared" ca="1" si="22"/>
        <v>155.97900000000001</v>
      </c>
      <c r="Z57" s="3">
        <f t="shared" ca="1" si="23"/>
        <v>2.9430000000000001</v>
      </c>
      <c r="AA57" s="3">
        <f t="shared" ca="1" si="24"/>
        <v>63.53125</v>
      </c>
      <c r="AB57" s="3">
        <f t="shared" ca="1" si="25"/>
        <v>0.83423512051155924</v>
      </c>
      <c r="AC57" s="3">
        <f t="shared" ca="1" si="26"/>
        <v>2.4551539596655192</v>
      </c>
      <c r="AE57" s="3">
        <f t="shared" ca="1" si="27"/>
        <v>62</v>
      </c>
      <c r="AF57" s="3">
        <f t="shared" ca="1" si="28"/>
        <v>196.292</v>
      </c>
      <c r="AG57" s="3">
        <f t="shared" ca="1" si="29"/>
        <v>3.1659999999999999</v>
      </c>
      <c r="AH57" s="3">
        <f t="shared" ca="1" si="30"/>
        <v>62.5625</v>
      </c>
      <c r="AI57" s="3">
        <f t="shared" ca="1" si="31"/>
        <v>0.99100899100899098</v>
      </c>
      <c r="AJ57" s="3">
        <f t="shared" ca="1" si="32"/>
        <v>3.1375344655344657</v>
      </c>
    </row>
    <row r="58" spans="5:36" x14ac:dyDescent="0.3">
      <c r="F58" s="3">
        <f ca="1">RANDBETWEEN(50,65)</f>
        <v>56</v>
      </c>
      <c r="G58" s="3">
        <f ca="1">F58*1.8</f>
        <v>100.8</v>
      </c>
      <c r="I58" s="3">
        <f ca="1">AVERAGE(F58:F64)</f>
        <v>53.166666666666664</v>
      </c>
      <c r="J58" s="3">
        <f ca="1">F58/I58</f>
        <v>1.0532915360501567</v>
      </c>
      <c r="K58" s="3">
        <f ca="1">G58/I58</f>
        <v>1.8959247648902822</v>
      </c>
      <c r="N58" s="3">
        <f ca="1">RANDBETWEEN(50,75)</f>
        <v>57</v>
      </c>
      <c r="O58" s="3">
        <f t="shared" ca="1" si="16"/>
        <v>702.01200000000006</v>
      </c>
      <c r="P58" s="3">
        <f t="shared" ca="1" si="17"/>
        <v>12.316000000000001</v>
      </c>
      <c r="Q58" s="3">
        <f t="shared" ca="1" si="18"/>
        <v>62.548387096774192</v>
      </c>
      <c r="R58" s="3">
        <f t="shared" ca="1" si="33"/>
        <v>0.91129448169159366</v>
      </c>
      <c r="S58" s="3">
        <f t="shared" ca="1" si="34"/>
        <v>11.223502836513669</v>
      </c>
      <c r="X58" s="3">
        <f ca="1">RANDBETWEEN(50,75)</f>
        <v>52</v>
      </c>
      <c r="Y58" s="3">
        <f t="shared" ca="1" si="22"/>
        <v>75.14</v>
      </c>
      <c r="Z58" s="3">
        <f t="shared" ca="1" si="23"/>
        <v>1.4450000000000001</v>
      </c>
      <c r="AA58" s="3">
        <f t="shared" ca="1" si="24"/>
        <v>63.87096774193548</v>
      </c>
      <c r="AB58" s="3">
        <f t="shared" ca="1" si="25"/>
        <v>0.81414141414141417</v>
      </c>
      <c r="AC58" s="3">
        <f t="shared" ca="1" si="26"/>
        <v>1.1764343434343436</v>
      </c>
      <c r="AE58" s="3">
        <f ca="1">RANDBETWEEN(50,75)</f>
        <v>73</v>
      </c>
      <c r="AF58" s="3">
        <f t="shared" ca="1" si="28"/>
        <v>218.489</v>
      </c>
      <c r="AG58" s="3">
        <f t="shared" ca="1" si="29"/>
        <v>2.9929999999999999</v>
      </c>
      <c r="AH58" s="3">
        <f t="shared" ca="1" si="30"/>
        <v>62.58064516129032</v>
      </c>
      <c r="AI58" s="3">
        <f t="shared" ca="1" si="31"/>
        <v>1.1664948453608248</v>
      </c>
      <c r="AJ58" s="3">
        <f t="shared" ca="1" si="32"/>
        <v>3.4913190721649485</v>
      </c>
    </row>
    <row r="59" spans="5:36" x14ac:dyDescent="0.3">
      <c r="F59" s="3">
        <f t="shared" ref="F59:F63" ca="1" si="40">RANDBETWEEN(50,65)</f>
        <v>53</v>
      </c>
      <c r="G59" s="3">
        <f t="shared" ref="G59" ca="1" si="41">F59*1.7</f>
        <v>90.1</v>
      </c>
      <c r="I59" s="3">
        <f t="shared" ref="I59:I63" ca="1" si="42">AVERAGE(F59:F65)</f>
        <v>52.6</v>
      </c>
      <c r="J59" s="3">
        <f t="shared" ref="J59:J63" ca="1" si="43">F59/I59</f>
        <v>1.0076045627376427</v>
      </c>
      <c r="K59" s="3">
        <f t="shared" ref="K59:K63" ca="1" si="44">G59/I59</f>
        <v>1.7129277566539922</v>
      </c>
      <c r="N59" s="3">
        <f t="shared" ca="1" si="15"/>
        <v>52</v>
      </c>
      <c r="O59" s="3">
        <f t="shared" ca="1" si="16"/>
        <v>993.0440000000001</v>
      </c>
      <c r="P59" s="3">
        <f t="shared" ca="1" si="17"/>
        <v>19.097000000000001</v>
      </c>
      <c r="Q59" s="3">
        <f t="shared" ca="1" si="18"/>
        <v>62.733333333333334</v>
      </c>
      <c r="R59" s="3">
        <f t="shared" ca="1" si="33"/>
        <v>0.82890541976620613</v>
      </c>
      <c r="S59" s="3">
        <f t="shared" ca="1" si="34"/>
        <v>15.82960680127524</v>
      </c>
      <c r="X59" s="3">
        <f t="shared" ca="1" si="21"/>
        <v>64</v>
      </c>
      <c r="Y59" s="3">
        <f t="shared" ca="1" si="22"/>
        <v>130.17599999999999</v>
      </c>
      <c r="Z59" s="3">
        <f t="shared" ca="1" si="23"/>
        <v>2.0339999999999998</v>
      </c>
      <c r="AA59" s="3">
        <f t="shared" ca="1" si="24"/>
        <v>64.266666666666666</v>
      </c>
      <c r="AB59" s="3">
        <f t="shared" ca="1" si="25"/>
        <v>0.99585062240663902</v>
      </c>
      <c r="AC59" s="3">
        <f t="shared" ca="1" si="26"/>
        <v>2.0255601659751035</v>
      </c>
      <c r="AE59" s="3">
        <f t="shared" ca="1" si="27"/>
        <v>56</v>
      </c>
      <c r="AF59" s="3">
        <f t="shared" ca="1" si="28"/>
        <v>135.35199999999998</v>
      </c>
      <c r="AG59" s="3">
        <f t="shared" ca="1" si="29"/>
        <v>2.4169999999999998</v>
      </c>
      <c r="AH59" s="3">
        <f t="shared" ca="1" si="30"/>
        <v>62.233333333333334</v>
      </c>
      <c r="AI59" s="3">
        <f t="shared" ca="1" si="31"/>
        <v>0.89983931440814136</v>
      </c>
      <c r="AJ59" s="3">
        <f t="shared" ca="1" si="32"/>
        <v>2.1749116229244772</v>
      </c>
    </row>
    <row r="60" spans="5:36" x14ac:dyDescent="0.3">
      <c r="F60" s="3">
        <f t="shared" ca="1" si="40"/>
        <v>56</v>
      </c>
      <c r="G60" s="3">
        <f ca="1">F60*1.5</f>
        <v>84</v>
      </c>
      <c r="I60" s="3">
        <f t="shared" ca="1" si="42"/>
        <v>52.5</v>
      </c>
      <c r="J60" s="3">
        <f t="shared" ca="1" si="43"/>
        <v>1.0666666666666667</v>
      </c>
      <c r="K60" s="3">
        <f t="shared" ca="1" si="44"/>
        <v>1.6</v>
      </c>
      <c r="N60" s="3">
        <f t="shared" ca="1" si="15"/>
        <v>57</v>
      </c>
      <c r="O60" s="3">
        <f t="shared" ca="1" si="16"/>
        <v>565.61099999999999</v>
      </c>
      <c r="P60" s="3">
        <f t="shared" ca="1" si="17"/>
        <v>9.923</v>
      </c>
      <c r="Q60" s="3">
        <f t="shared" ca="1" si="18"/>
        <v>63.103448275862071</v>
      </c>
      <c r="R60" s="3">
        <f t="shared" ca="1" si="33"/>
        <v>0.90327868852459015</v>
      </c>
      <c r="S60" s="3">
        <f t="shared" ca="1" si="34"/>
        <v>8.9632344262295085</v>
      </c>
      <c r="X60" s="3">
        <f t="shared" ca="1" si="21"/>
        <v>74</v>
      </c>
      <c r="Y60" s="3">
        <f t="shared" ca="1" si="22"/>
        <v>158.36000000000001</v>
      </c>
      <c r="Z60" s="3">
        <f t="shared" ca="1" si="23"/>
        <v>2.14</v>
      </c>
      <c r="AA60" s="3">
        <f t="shared" ca="1" si="24"/>
        <v>64.275862068965523</v>
      </c>
      <c r="AB60" s="3">
        <f t="shared" ca="1" si="25"/>
        <v>1.1512875536480687</v>
      </c>
      <c r="AC60" s="3">
        <f t="shared" ca="1" si="26"/>
        <v>2.4637553648068669</v>
      </c>
      <c r="AE60" s="3">
        <f t="shared" ca="1" si="27"/>
        <v>68</v>
      </c>
      <c r="AF60" s="3">
        <f t="shared" ca="1" si="28"/>
        <v>143.34399999999999</v>
      </c>
      <c r="AG60" s="3">
        <f t="shared" ca="1" si="29"/>
        <v>2.1080000000000001</v>
      </c>
      <c r="AH60" s="3">
        <f t="shared" ca="1" si="30"/>
        <v>62.448275862068968</v>
      </c>
      <c r="AI60" s="3">
        <f t="shared" ca="1" si="31"/>
        <v>1.0889011595803424</v>
      </c>
      <c r="AJ60" s="3">
        <f t="shared" ca="1" si="32"/>
        <v>2.2954036443953614</v>
      </c>
    </row>
    <row r="61" spans="5:36" x14ac:dyDescent="0.3">
      <c r="F61" s="3">
        <f t="shared" ca="1" si="40"/>
        <v>53</v>
      </c>
      <c r="G61" s="3">
        <f ca="1">F61*1.9</f>
        <v>100.69999999999999</v>
      </c>
      <c r="I61" s="3">
        <f t="shared" ca="1" si="42"/>
        <v>51.333333333333336</v>
      </c>
      <c r="J61" s="3">
        <f t="shared" ca="1" si="43"/>
        <v>1.0324675324675323</v>
      </c>
      <c r="K61" s="3">
        <f t="shared" ca="1" si="44"/>
        <v>1.9616883116883115</v>
      </c>
      <c r="N61" s="3">
        <f t="shared" ca="1" si="15"/>
        <v>68</v>
      </c>
      <c r="O61" s="3">
        <f t="shared" ca="1" si="16"/>
        <v>731.27199999999993</v>
      </c>
      <c r="P61" s="3">
        <f t="shared" ca="1" si="17"/>
        <v>10.754</v>
      </c>
      <c r="Q61" s="3">
        <f t="shared" ca="1" si="18"/>
        <v>63.321428571428569</v>
      </c>
      <c r="R61" s="3">
        <f t="shared" ca="1" si="33"/>
        <v>1.0738860688099268</v>
      </c>
      <c r="S61" s="3">
        <f t="shared" ca="1" si="34"/>
        <v>11.548570783981951</v>
      </c>
      <c r="X61" s="3">
        <f t="shared" ca="1" si="21"/>
        <v>64</v>
      </c>
      <c r="Y61" s="3">
        <f t="shared" ca="1" si="22"/>
        <v>157.44</v>
      </c>
      <c r="Z61" s="3">
        <f t="shared" ca="1" si="23"/>
        <v>2.46</v>
      </c>
      <c r="AA61" s="3">
        <f t="shared" ca="1" si="24"/>
        <v>63.928571428571431</v>
      </c>
      <c r="AB61" s="3">
        <f t="shared" ca="1" si="25"/>
        <v>1.0011173184357542</v>
      </c>
      <c r="AC61" s="3">
        <f t="shared" ca="1" si="26"/>
        <v>2.462748603351955</v>
      </c>
      <c r="AE61" s="3">
        <f t="shared" ca="1" si="27"/>
        <v>54</v>
      </c>
      <c r="AF61" s="3">
        <f t="shared" ca="1" si="28"/>
        <v>71.496000000000009</v>
      </c>
      <c r="AG61" s="3">
        <f t="shared" ca="1" si="29"/>
        <v>1.3240000000000001</v>
      </c>
      <c r="AH61" s="3">
        <f t="shared" ca="1" si="30"/>
        <v>62.25</v>
      </c>
      <c r="AI61" s="3">
        <f t="shared" ca="1" si="31"/>
        <v>0.86746987951807231</v>
      </c>
      <c r="AJ61" s="3">
        <f t="shared" ca="1" si="32"/>
        <v>1.1485301204819278</v>
      </c>
    </row>
    <row r="62" spans="5:36" x14ac:dyDescent="0.3">
      <c r="F62" s="3">
        <f t="shared" ca="1" si="40"/>
        <v>50</v>
      </c>
      <c r="G62" s="3">
        <f ca="1">F62*2</f>
        <v>100</v>
      </c>
      <c r="I62" s="3">
        <f t="shared" ca="1" si="42"/>
        <v>51.333333333333336</v>
      </c>
      <c r="J62" s="3">
        <f t="shared" ca="1" si="43"/>
        <v>0.97402597402597402</v>
      </c>
      <c r="K62" s="3">
        <f t="shared" ca="1" si="44"/>
        <v>1.948051948051948</v>
      </c>
      <c r="N62" s="3">
        <f t="shared" ca="1" si="15"/>
        <v>56</v>
      </c>
      <c r="O62" s="3">
        <f t="shared" ca="1" si="16"/>
        <v>859.32</v>
      </c>
      <c r="P62" s="3">
        <f t="shared" ca="1" si="17"/>
        <v>15.345000000000001</v>
      </c>
      <c r="Q62" s="3">
        <f t="shared" ca="1" si="18"/>
        <v>63.148148148148145</v>
      </c>
      <c r="R62" s="3">
        <f t="shared" ca="1" si="33"/>
        <v>0.88680351906158361</v>
      </c>
      <c r="S62" s="3">
        <f t="shared" ca="1" si="34"/>
        <v>13.608000000000001</v>
      </c>
      <c r="X62" s="3">
        <f t="shared" ca="1" si="21"/>
        <v>55</v>
      </c>
      <c r="Y62" s="3">
        <f t="shared" ca="1" si="22"/>
        <v>71.5</v>
      </c>
      <c r="Z62" s="3">
        <f t="shared" ca="1" si="23"/>
        <v>1.3</v>
      </c>
      <c r="AA62" s="3">
        <f t="shared" ca="1" si="24"/>
        <v>63.925925925925924</v>
      </c>
      <c r="AB62" s="3">
        <f t="shared" ca="1" si="25"/>
        <v>0.86037079953650064</v>
      </c>
      <c r="AC62" s="3">
        <f t="shared" ca="1" si="26"/>
        <v>1.1184820393974508</v>
      </c>
      <c r="AE62" s="3">
        <f t="shared" ca="1" si="27"/>
        <v>68</v>
      </c>
      <c r="AF62" s="3">
        <f t="shared" ca="1" si="28"/>
        <v>73.576000000000008</v>
      </c>
      <c r="AG62" s="3">
        <f t="shared" ca="1" si="29"/>
        <v>1.0820000000000001</v>
      </c>
      <c r="AH62" s="3">
        <f t="shared" ca="1" si="30"/>
        <v>62.555555555555557</v>
      </c>
      <c r="AI62" s="3">
        <f t="shared" ca="1" si="31"/>
        <v>1.0870337477797514</v>
      </c>
      <c r="AJ62" s="3">
        <f t="shared" ca="1" si="32"/>
        <v>1.1761705150976911</v>
      </c>
    </row>
    <row r="63" spans="5:36" x14ac:dyDescent="0.3">
      <c r="F63" s="3">
        <f t="shared" ca="1" si="40"/>
        <v>51</v>
      </c>
      <c r="G63" s="3">
        <f ca="1">F63*2.5</f>
        <v>127.5</v>
      </c>
      <c r="I63" s="3">
        <f t="shared" ca="1" si="42"/>
        <v>55.333333333333336</v>
      </c>
      <c r="J63" s="3">
        <f t="shared" ca="1" si="43"/>
        <v>0.92168674698795172</v>
      </c>
      <c r="K63" s="3">
        <f t="shared" ca="1" si="44"/>
        <v>2.3042168674698793</v>
      </c>
      <c r="N63" s="3">
        <f t="shared" ca="1" si="15"/>
        <v>50</v>
      </c>
      <c r="O63" s="3">
        <f t="shared" ca="1" si="16"/>
        <v>724.65</v>
      </c>
      <c r="P63" s="3">
        <f t="shared" ca="1" si="17"/>
        <v>14.493</v>
      </c>
      <c r="Q63" s="3">
        <f t="shared" ca="1" si="18"/>
        <v>63.42307692307692</v>
      </c>
      <c r="R63" s="3">
        <f t="shared" ca="1" si="33"/>
        <v>0.78835657974530027</v>
      </c>
      <c r="S63" s="3">
        <f t="shared" ca="1" si="34"/>
        <v>11.425651910248636</v>
      </c>
      <c r="X63" s="3">
        <f t="shared" ca="1" si="21"/>
        <v>64</v>
      </c>
      <c r="Y63" s="3">
        <f t="shared" ca="1" si="22"/>
        <v>184.256</v>
      </c>
      <c r="Z63" s="3">
        <f t="shared" ca="1" si="23"/>
        <v>2.879</v>
      </c>
      <c r="AA63" s="3">
        <f t="shared" ca="1" si="24"/>
        <v>64.269230769230774</v>
      </c>
      <c r="AB63" s="3">
        <f t="shared" ca="1" si="25"/>
        <v>0.99581089168162773</v>
      </c>
      <c r="AC63" s="3">
        <f t="shared" ca="1" si="26"/>
        <v>2.8669395571514062</v>
      </c>
      <c r="AE63" s="3">
        <f t="shared" ca="1" si="27"/>
        <v>55</v>
      </c>
      <c r="AF63" s="3">
        <f t="shared" ca="1" si="28"/>
        <v>148.44499999999999</v>
      </c>
      <c r="AG63" s="3">
        <f t="shared" ca="1" si="29"/>
        <v>2.6989999999999998</v>
      </c>
      <c r="AH63" s="3">
        <f t="shared" ca="1" si="30"/>
        <v>62.346153846153847</v>
      </c>
      <c r="AI63" s="3">
        <f t="shared" ca="1" si="31"/>
        <v>0.88217149907464532</v>
      </c>
      <c r="AJ63" s="3">
        <f t="shared" ca="1" si="32"/>
        <v>2.3809808760024676</v>
      </c>
    </row>
    <row r="64" spans="5:36" x14ac:dyDescent="0.3">
      <c r="N64" s="3">
        <f t="shared" ca="1" si="15"/>
        <v>69</v>
      </c>
      <c r="O64" s="3">
        <f t="shared" ca="1" si="16"/>
        <v>1300.443</v>
      </c>
      <c r="P64" s="3">
        <f t="shared" ca="1" si="17"/>
        <v>18.847000000000001</v>
      </c>
      <c r="Q64" s="3">
        <f t="shared" ca="1" si="18"/>
        <v>63.96</v>
      </c>
      <c r="R64" s="3">
        <f t="shared" ca="1" si="33"/>
        <v>1.0787992495309568</v>
      </c>
      <c r="S64" s="3">
        <f t="shared" ca="1" si="34"/>
        <v>20.332129455909943</v>
      </c>
      <c r="X64" s="3">
        <f t="shared" ca="1" si="21"/>
        <v>62</v>
      </c>
      <c r="Y64" s="3">
        <f t="shared" ca="1" si="22"/>
        <v>122.45</v>
      </c>
      <c r="Z64" s="3">
        <f t="shared" ca="1" si="23"/>
        <v>1.9750000000000001</v>
      </c>
      <c r="AA64" s="3">
        <f t="shared" ca="1" si="24"/>
        <v>64.28</v>
      </c>
      <c r="AB64" s="3">
        <f t="shared" ca="1" si="25"/>
        <v>0.96453018046048533</v>
      </c>
      <c r="AC64" s="3">
        <f t="shared" ca="1" si="26"/>
        <v>1.9049471064094585</v>
      </c>
      <c r="AE64" s="3">
        <f t="shared" ca="1" si="27"/>
        <v>66</v>
      </c>
      <c r="AF64" s="3">
        <f t="shared" ca="1" si="28"/>
        <v>171.33600000000001</v>
      </c>
      <c r="AG64" s="3">
        <f t="shared" ca="1" si="29"/>
        <v>2.5960000000000001</v>
      </c>
      <c r="AH64" s="3">
        <f t="shared" ca="1" si="30"/>
        <v>62.64</v>
      </c>
      <c r="AI64" s="3">
        <f t="shared" ca="1" si="31"/>
        <v>1.053639846743295</v>
      </c>
      <c r="AJ64" s="3">
        <f t="shared" ca="1" si="32"/>
        <v>2.7352490421455942</v>
      </c>
    </row>
    <row r="65" spans="5:36" x14ac:dyDescent="0.3">
      <c r="N65" s="3">
        <f t="shared" ca="1" si="15"/>
        <v>56</v>
      </c>
      <c r="O65" s="3">
        <f t="shared" ca="1" si="16"/>
        <v>871.24800000000005</v>
      </c>
      <c r="P65" s="3">
        <f t="shared" ca="1" si="17"/>
        <v>15.558</v>
      </c>
      <c r="Q65" s="3">
        <f t="shared" ca="1" si="18"/>
        <v>63.75</v>
      </c>
      <c r="R65" s="3">
        <f t="shared" ca="1" si="33"/>
        <v>0.8784313725490196</v>
      </c>
      <c r="S65" s="3">
        <f t="shared" ca="1" si="34"/>
        <v>13.666635294117647</v>
      </c>
      <c r="X65" s="3">
        <f t="shared" ca="1" si="21"/>
        <v>60</v>
      </c>
      <c r="Y65" s="3">
        <f t="shared" ca="1" si="22"/>
        <v>162.06</v>
      </c>
      <c r="Z65" s="3">
        <f t="shared" ca="1" si="23"/>
        <v>2.7010000000000001</v>
      </c>
      <c r="AA65" s="3">
        <f t="shared" ca="1" si="24"/>
        <v>64.375</v>
      </c>
      <c r="AB65" s="3">
        <f t="shared" ca="1" si="25"/>
        <v>0.93203883495145634</v>
      </c>
      <c r="AC65" s="3">
        <f t="shared" ca="1" si="26"/>
        <v>2.5174368932038838</v>
      </c>
      <c r="AE65" s="3">
        <f t="shared" ca="1" si="27"/>
        <v>56</v>
      </c>
      <c r="AF65" s="3">
        <f t="shared" ca="1" si="28"/>
        <v>135.68799999999999</v>
      </c>
      <c r="AG65" s="3">
        <f t="shared" ca="1" si="29"/>
        <v>2.423</v>
      </c>
      <c r="AH65" s="3">
        <f t="shared" ca="1" si="30"/>
        <v>62.5</v>
      </c>
      <c r="AI65" s="3">
        <f t="shared" ca="1" si="31"/>
        <v>0.89600000000000002</v>
      </c>
      <c r="AJ65" s="3">
        <f t="shared" ca="1" si="32"/>
        <v>2.1710079999999996</v>
      </c>
    </row>
    <row r="66" spans="5:36" x14ac:dyDescent="0.3">
      <c r="N66" s="3">
        <f t="shared" ca="1" si="15"/>
        <v>53</v>
      </c>
      <c r="O66" s="3">
        <f t="shared" ca="1" si="16"/>
        <v>626.72499999999991</v>
      </c>
      <c r="P66" s="3">
        <f t="shared" ca="1" si="17"/>
        <v>11.824999999999999</v>
      </c>
      <c r="Q66" s="3">
        <f t="shared" ca="1" si="18"/>
        <v>64.086956521739125</v>
      </c>
      <c r="R66" s="3">
        <f t="shared" ca="1" si="33"/>
        <v>0.82700135685210319</v>
      </c>
      <c r="S66" s="3">
        <f t="shared" ca="1" si="34"/>
        <v>9.7792910447761194</v>
      </c>
      <c r="X66" s="3">
        <f t="shared" ca="1" si="21"/>
        <v>60</v>
      </c>
      <c r="Y66" s="3">
        <f t="shared" ca="1" si="22"/>
        <v>127.44000000000001</v>
      </c>
      <c r="Z66" s="3">
        <f t="shared" ca="1" si="23"/>
        <v>2.1240000000000001</v>
      </c>
      <c r="AA66" s="3">
        <f t="shared" ca="1" si="24"/>
        <v>64.565217391304344</v>
      </c>
      <c r="AB66" s="3">
        <f t="shared" ca="1" si="25"/>
        <v>0.92929292929292939</v>
      </c>
      <c r="AC66" s="3">
        <f t="shared" ca="1" si="26"/>
        <v>1.9738181818181821</v>
      </c>
      <c r="AE66" s="3">
        <f t="shared" ca="1" si="27"/>
        <v>73</v>
      </c>
      <c r="AF66" s="3">
        <f t="shared" ca="1" si="28"/>
        <v>202.35599999999999</v>
      </c>
      <c r="AG66" s="3">
        <f t="shared" ca="1" si="29"/>
        <v>2.7719999999999998</v>
      </c>
      <c r="AH66" s="3">
        <f t="shared" ca="1" si="30"/>
        <v>62.782608695652172</v>
      </c>
      <c r="AI66" s="3">
        <f t="shared" ca="1" si="31"/>
        <v>1.1627423822714682</v>
      </c>
      <c r="AJ66" s="3">
        <f t="shared" ca="1" si="32"/>
        <v>3.2231218836565096</v>
      </c>
    </row>
    <row r="67" spans="5:36" ht="13.9" x14ac:dyDescent="0.35">
      <c r="E67" s="3" t="s">
        <v>255</v>
      </c>
      <c r="F67" s="3" t="s">
        <v>252</v>
      </c>
      <c r="G67" s="6" t="s">
        <v>95</v>
      </c>
      <c r="J67" s="3" t="s">
        <v>252</v>
      </c>
      <c r="K67" s="6" t="s">
        <v>95</v>
      </c>
      <c r="N67" s="3">
        <f t="shared" ca="1" si="15"/>
        <v>70</v>
      </c>
      <c r="O67" s="3">
        <f t="shared" ca="1" si="16"/>
        <v>1082.83</v>
      </c>
      <c r="P67" s="3">
        <f t="shared" ca="1" si="17"/>
        <v>15.468999999999999</v>
      </c>
      <c r="Q67" s="3">
        <f t="shared" ca="1" si="18"/>
        <v>64.590909090909093</v>
      </c>
      <c r="R67" s="3">
        <f t="shared" ca="1" si="33"/>
        <v>1.083743842364532</v>
      </c>
      <c r="S67" s="3">
        <f t="shared" ca="1" si="34"/>
        <v>16.764433497536945</v>
      </c>
      <c r="X67" s="3">
        <f t="shared" ca="1" si="21"/>
        <v>74</v>
      </c>
      <c r="Y67" s="3">
        <f t="shared" ca="1" si="22"/>
        <v>246.494</v>
      </c>
      <c r="Z67" s="3">
        <f t="shared" ca="1" si="23"/>
        <v>3.331</v>
      </c>
      <c r="AA67" s="3">
        <f t="shared" ca="1" si="24"/>
        <v>64.772727272727266</v>
      </c>
      <c r="AB67" s="3">
        <f t="shared" ca="1" si="25"/>
        <v>1.1424561403508773</v>
      </c>
      <c r="AC67" s="3">
        <f t="shared" ca="1" si="26"/>
        <v>3.8055214035087723</v>
      </c>
      <c r="AE67" s="3">
        <f t="shared" ca="1" si="27"/>
        <v>56</v>
      </c>
      <c r="AF67" s="3">
        <f t="shared" ca="1" si="28"/>
        <v>128.40800000000002</v>
      </c>
      <c r="AG67" s="3">
        <f t="shared" ca="1" si="29"/>
        <v>2.2930000000000001</v>
      </c>
      <c r="AH67" s="3">
        <f t="shared" ca="1" si="30"/>
        <v>62.31818181818182</v>
      </c>
      <c r="AI67" s="3">
        <f t="shared" ca="1" si="31"/>
        <v>0.89861415025528812</v>
      </c>
      <c r="AJ67" s="3">
        <f t="shared" ca="1" si="32"/>
        <v>2.0605222465353759</v>
      </c>
    </row>
    <row r="68" spans="5:36" x14ac:dyDescent="0.3">
      <c r="F68" s="3">
        <f ca="1">RANDBETWEEN(50,65)</f>
        <v>53</v>
      </c>
      <c r="G68" s="3">
        <f ca="1">F68*1.1</f>
        <v>58.300000000000004</v>
      </c>
      <c r="I68" s="3">
        <f ca="1">AVERAGE(F68:F74)</f>
        <v>55.333333333333336</v>
      </c>
      <c r="J68" s="3">
        <f ca="1">F68/I68</f>
        <v>0.95783132530120474</v>
      </c>
      <c r="K68" s="3">
        <f ca="1">G68/I68</f>
        <v>1.0536144578313253</v>
      </c>
      <c r="N68" s="3">
        <f t="shared" ca="1" si="15"/>
        <v>65</v>
      </c>
      <c r="O68" s="3">
        <f t="shared" ca="1" si="16"/>
        <v>213.33</v>
      </c>
      <c r="P68" s="3">
        <f t="shared" ca="1" si="17"/>
        <v>3.282</v>
      </c>
      <c r="Q68" s="3">
        <f t="shared" ca="1" si="18"/>
        <v>64.333333333333329</v>
      </c>
      <c r="R68" s="3">
        <f t="shared" ca="1" si="33"/>
        <v>1.0103626943005182</v>
      </c>
      <c r="S68" s="3">
        <f t="shared" ca="1" si="34"/>
        <v>3.3160103626943012</v>
      </c>
      <c r="X68" s="3">
        <f t="shared" ca="1" si="21"/>
        <v>65</v>
      </c>
      <c r="Y68" s="3">
        <f t="shared" ca="1" si="22"/>
        <v>251.42</v>
      </c>
      <c r="Z68" s="3">
        <f t="shared" ca="1" si="23"/>
        <v>3.8679999999999999</v>
      </c>
      <c r="AA68" s="3">
        <f t="shared" ca="1" si="24"/>
        <v>64.333333333333329</v>
      </c>
      <c r="AB68" s="3">
        <f t="shared" ca="1" si="25"/>
        <v>1.0103626943005182</v>
      </c>
      <c r="AC68" s="3">
        <f t="shared" ca="1" si="26"/>
        <v>3.9080829015544043</v>
      </c>
      <c r="AE68" s="3">
        <f t="shared" ca="1" si="27"/>
        <v>70</v>
      </c>
      <c r="AF68" s="3">
        <f t="shared" ca="1" si="28"/>
        <v>84.98</v>
      </c>
      <c r="AG68" s="3">
        <f t="shared" ca="1" si="29"/>
        <v>1.214</v>
      </c>
      <c r="AH68" s="3">
        <f t="shared" ca="1" si="30"/>
        <v>62.61904761904762</v>
      </c>
      <c r="AI68" s="3">
        <f t="shared" ca="1" si="31"/>
        <v>1.1178707224334601</v>
      </c>
      <c r="AJ68" s="3">
        <f t="shared" ca="1" si="32"/>
        <v>1.3570950570342206</v>
      </c>
    </row>
    <row r="69" spans="5:36" x14ac:dyDescent="0.3">
      <c r="F69" s="3">
        <f t="shared" ref="F69:F73" ca="1" si="45">RANDBETWEEN(50,65)</f>
        <v>62</v>
      </c>
      <c r="G69" s="3">
        <f ca="1">F69*1.3</f>
        <v>80.600000000000009</v>
      </c>
      <c r="I69" s="3">
        <f t="shared" ref="I69:I73" ca="1" si="46">AVERAGE(F69:F75)</f>
        <v>55.8</v>
      </c>
      <c r="J69" s="3">
        <f t="shared" ref="J69:J73" ca="1" si="47">F69/I69</f>
        <v>1.1111111111111112</v>
      </c>
      <c r="K69" s="3">
        <f t="shared" ref="K69:K73" ca="1" si="48">G69/I69</f>
        <v>1.4444444444444446</v>
      </c>
      <c r="N69" s="3">
        <f t="shared" ca="1" si="15"/>
        <v>57</v>
      </c>
      <c r="O69" s="3">
        <f t="shared" ca="1" si="16"/>
        <v>225.60600000000002</v>
      </c>
      <c r="P69" s="3">
        <f t="shared" ca="1" si="17"/>
        <v>3.9580000000000002</v>
      </c>
      <c r="Q69" s="3">
        <f t="shared" ca="1" si="18"/>
        <v>64.3</v>
      </c>
      <c r="R69" s="3">
        <f t="shared" ca="1" si="33"/>
        <v>0.88646967340590987</v>
      </c>
      <c r="S69" s="3">
        <f t="shared" ca="1" si="34"/>
        <v>3.5086469673405913</v>
      </c>
      <c r="X69" s="3">
        <f t="shared" ca="1" si="21"/>
        <v>69</v>
      </c>
      <c r="Y69" s="3">
        <f t="shared" ca="1" si="22"/>
        <v>251.43600000000001</v>
      </c>
      <c r="Z69" s="3">
        <f t="shared" ca="1" si="23"/>
        <v>3.6440000000000001</v>
      </c>
      <c r="AA69" s="3">
        <f t="shared" ca="1" si="24"/>
        <v>64.3</v>
      </c>
      <c r="AB69" s="3">
        <f t="shared" ca="1" si="25"/>
        <v>1.0730948678071539</v>
      </c>
      <c r="AC69" s="3">
        <f t="shared" ca="1" si="26"/>
        <v>3.9103576982892694</v>
      </c>
      <c r="AE69" s="3">
        <f t="shared" ca="1" si="27"/>
        <v>67</v>
      </c>
      <c r="AF69" s="3">
        <f t="shared" ca="1" si="28"/>
        <v>120.73400000000001</v>
      </c>
      <c r="AG69" s="3">
        <f t="shared" ca="1" si="29"/>
        <v>1.802</v>
      </c>
      <c r="AH69" s="3">
        <f t="shared" ca="1" si="30"/>
        <v>62.25</v>
      </c>
      <c r="AI69" s="3">
        <f t="shared" ca="1" si="31"/>
        <v>1.0763052208835342</v>
      </c>
      <c r="AJ69" s="3">
        <f t="shared" ca="1" si="32"/>
        <v>1.9395020080321286</v>
      </c>
    </row>
    <row r="70" spans="5:36" x14ac:dyDescent="0.3">
      <c r="F70" s="3">
        <f t="shared" ca="1" si="45"/>
        <v>59</v>
      </c>
      <c r="G70" s="3">
        <f ca="1">F70*1.5</f>
        <v>88.5</v>
      </c>
      <c r="I70" s="3">
        <f t="shared" ca="1" si="46"/>
        <v>53.6</v>
      </c>
      <c r="J70" s="3">
        <f t="shared" ca="1" si="47"/>
        <v>1.1007462686567164</v>
      </c>
      <c r="K70" s="3">
        <f t="shared" ca="1" si="48"/>
        <v>1.6511194029850746</v>
      </c>
      <c r="N70" s="3">
        <f t="shared" ca="1" si="15"/>
        <v>68</v>
      </c>
      <c r="O70" s="3">
        <f t="shared" ca="1" si="16"/>
        <v>849.59199999999998</v>
      </c>
      <c r="P70" s="3">
        <f t="shared" ca="1" si="17"/>
        <v>12.494</v>
      </c>
      <c r="Q70" s="3">
        <f t="shared" ca="1" si="18"/>
        <v>64.684210526315795</v>
      </c>
      <c r="R70" s="3">
        <f t="shared" ca="1" si="33"/>
        <v>1.0512611879576892</v>
      </c>
      <c r="S70" s="3">
        <f t="shared" ca="1" si="34"/>
        <v>13.134457282343368</v>
      </c>
      <c r="X70" s="3">
        <f t="shared" ca="1" si="21"/>
        <v>68</v>
      </c>
      <c r="Y70" s="3">
        <f t="shared" ca="1" si="22"/>
        <v>199.852</v>
      </c>
      <c r="Z70" s="3">
        <f t="shared" ca="1" si="23"/>
        <v>2.9390000000000001</v>
      </c>
      <c r="AA70" s="3">
        <f t="shared" ca="1" si="24"/>
        <v>64.05263157894737</v>
      </c>
      <c r="AB70" s="3">
        <f t="shared" ca="1" si="25"/>
        <v>1.0616269515201315</v>
      </c>
      <c r="AC70" s="3">
        <f t="shared" ca="1" si="26"/>
        <v>3.1201216105176663</v>
      </c>
      <c r="AE70" s="3">
        <f t="shared" ca="1" si="27"/>
        <v>53</v>
      </c>
      <c r="AF70" s="3">
        <f t="shared" ca="1" si="28"/>
        <v>54.748999999999995</v>
      </c>
      <c r="AG70" s="3">
        <f t="shared" ca="1" si="29"/>
        <v>1.0329999999999999</v>
      </c>
      <c r="AH70" s="3">
        <f t="shared" ca="1" si="30"/>
        <v>62</v>
      </c>
      <c r="AI70" s="3">
        <f t="shared" ca="1" si="31"/>
        <v>0.85483870967741937</v>
      </c>
      <c r="AJ70" s="3">
        <f t="shared" ca="1" si="32"/>
        <v>0.88304838709677413</v>
      </c>
    </row>
    <row r="71" spans="5:36" x14ac:dyDescent="0.3">
      <c r="F71" s="3">
        <f t="shared" ca="1" si="45"/>
        <v>51</v>
      </c>
      <c r="G71" s="3">
        <f ca="1">F71*1.5</f>
        <v>76.5</v>
      </c>
      <c r="I71" s="3">
        <f t="shared" ca="1" si="46"/>
        <v>52.2</v>
      </c>
      <c r="J71" s="3">
        <f t="shared" ca="1" si="47"/>
        <v>0.97701149425287348</v>
      </c>
      <c r="K71" s="3">
        <f t="shared" ca="1" si="48"/>
        <v>1.4655172413793103</v>
      </c>
      <c r="N71" s="3">
        <f t="shared" ca="1" si="15"/>
        <v>74</v>
      </c>
      <c r="O71" s="3">
        <f t="shared" ca="1" si="16"/>
        <v>1089.8720000000001</v>
      </c>
      <c r="P71" s="3">
        <f t="shared" ca="1" si="17"/>
        <v>14.728</v>
      </c>
      <c r="Q71" s="3">
        <f t="shared" ca="1" si="18"/>
        <v>64.5</v>
      </c>
      <c r="R71" s="3">
        <f t="shared" ca="1" si="33"/>
        <v>1.1472868217054264</v>
      </c>
      <c r="S71" s="3">
        <f t="shared" ca="1" si="34"/>
        <v>16.897240310077521</v>
      </c>
      <c r="X71" s="3">
        <f t="shared" ca="1" si="21"/>
        <v>74</v>
      </c>
      <c r="Y71" s="3">
        <f t="shared" ca="1" si="22"/>
        <v>249.82399999999998</v>
      </c>
      <c r="Z71" s="3">
        <f t="shared" ca="1" si="23"/>
        <v>3.3759999999999999</v>
      </c>
      <c r="AA71" s="3">
        <f t="shared" ca="1" si="24"/>
        <v>63.833333333333336</v>
      </c>
      <c r="AB71" s="3">
        <f t="shared" ca="1" si="25"/>
        <v>1.1592689295039165</v>
      </c>
      <c r="AC71" s="3">
        <f t="shared" ca="1" si="26"/>
        <v>3.9136919060052215</v>
      </c>
      <c r="AE71" s="3">
        <f t="shared" ca="1" si="27"/>
        <v>74</v>
      </c>
      <c r="AF71" s="3">
        <f t="shared" ca="1" si="28"/>
        <v>217.70800000000003</v>
      </c>
      <c r="AG71" s="3">
        <f t="shared" ca="1" si="29"/>
        <v>2.9420000000000002</v>
      </c>
      <c r="AH71" s="3">
        <f t="shared" ca="1" si="30"/>
        <v>62.5</v>
      </c>
      <c r="AI71" s="3">
        <f t="shared" ca="1" si="31"/>
        <v>1.1839999999999999</v>
      </c>
      <c r="AJ71" s="3">
        <f t="shared" ca="1" si="32"/>
        <v>3.4833280000000006</v>
      </c>
    </row>
    <row r="72" spans="5:36" x14ac:dyDescent="0.3">
      <c r="F72" s="3">
        <f t="shared" ca="1" si="45"/>
        <v>54</v>
      </c>
      <c r="G72" s="3">
        <f ca="1">F72*1.3</f>
        <v>70.2</v>
      </c>
      <c r="I72" s="3">
        <f t="shared" ca="1" si="46"/>
        <v>52.4</v>
      </c>
      <c r="J72" s="3">
        <f t="shared" ca="1" si="47"/>
        <v>1.0305343511450382</v>
      </c>
      <c r="K72" s="3">
        <f t="shared" ca="1" si="48"/>
        <v>1.3396946564885497</v>
      </c>
      <c r="N72" s="3">
        <f t="shared" ca="1" si="15"/>
        <v>51</v>
      </c>
      <c r="O72" s="3">
        <f t="shared" ca="1" si="16"/>
        <v>480.57299999999998</v>
      </c>
      <c r="P72" s="3">
        <f t="shared" ca="1" si="17"/>
        <v>9.423</v>
      </c>
      <c r="Q72" s="3">
        <f t="shared" ca="1" si="18"/>
        <v>63.941176470588232</v>
      </c>
      <c r="R72" s="3">
        <f t="shared" ca="1" si="33"/>
        <v>0.79760809567617297</v>
      </c>
      <c r="S72" s="3">
        <f t="shared" ca="1" si="34"/>
        <v>7.5158610855565779</v>
      </c>
      <c r="X72" s="3">
        <f t="shared" ca="1" si="21"/>
        <v>75</v>
      </c>
      <c r="Y72" s="3">
        <f t="shared" ca="1" si="22"/>
        <v>141.29999999999998</v>
      </c>
      <c r="Z72" s="3">
        <f t="shared" ca="1" si="23"/>
        <v>1.8839999999999999</v>
      </c>
      <c r="AA72" s="3">
        <f t="shared" ca="1" si="24"/>
        <v>63.235294117647058</v>
      </c>
      <c r="AB72" s="3">
        <f t="shared" ca="1" si="25"/>
        <v>1.1860465116279071</v>
      </c>
      <c r="AC72" s="3">
        <f t="shared" ca="1" si="26"/>
        <v>2.2345116279069765</v>
      </c>
      <c r="AE72" s="3">
        <f t="shared" ca="1" si="27"/>
        <v>73</v>
      </c>
      <c r="AF72" s="3">
        <f t="shared" ca="1" si="28"/>
        <v>166.29400000000001</v>
      </c>
      <c r="AG72" s="3">
        <f t="shared" ca="1" si="29"/>
        <v>2.278</v>
      </c>
      <c r="AH72" s="3">
        <f t="shared" ca="1" si="30"/>
        <v>61.823529411764703</v>
      </c>
      <c r="AI72" s="3">
        <f t="shared" ca="1" si="31"/>
        <v>1.180780209324453</v>
      </c>
      <c r="AJ72" s="3">
        <f t="shared" ca="1" si="32"/>
        <v>2.6898173168411041</v>
      </c>
    </row>
    <row r="73" spans="5:36" x14ac:dyDescent="0.3">
      <c r="F73" s="3">
        <f t="shared" ca="1" si="45"/>
        <v>53</v>
      </c>
      <c r="G73" s="3">
        <f ca="1">F73*2.2</f>
        <v>116.60000000000001</v>
      </c>
      <c r="I73" s="3">
        <f t="shared" ca="1" si="46"/>
        <v>54</v>
      </c>
      <c r="J73" s="3">
        <f t="shared" ca="1" si="47"/>
        <v>0.98148148148148151</v>
      </c>
      <c r="K73" s="3">
        <f t="shared" ca="1" si="48"/>
        <v>2.1592592592592594</v>
      </c>
      <c r="N73" s="3">
        <f t="shared" ca="1" si="15"/>
        <v>52</v>
      </c>
      <c r="O73" s="3">
        <f t="shared" ca="1" si="16"/>
        <v>777.60800000000006</v>
      </c>
      <c r="P73" s="3">
        <f t="shared" ca="1" si="17"/>
        <v>14.954000000000001</v>
      </c>
      <c r="Q73" s="3">
        <f t="shared" ca="1" si="18"/>
        <v>64.75</v>
      </c>
      <c r="R73" s="3">
        <f t="shared" ca="1" si="33"/>
        <v>0.80308880308880304</v>
      </c>
      <c r="S73" s="3">
        <f t="shared" ca="1" si="34"/>
        <v>12.009389961389962</v>
      </c>
      <c r="X73" s="3">
        <f t="shared" ca="1" si="21"/>
        <v>52</v>
      </c>
      <c r="Y73" s="3">
        <f t="shared" ca="1" si="22"/>
        <v>141.54400000000001</v>
      </c>
      <c r="Z73" s="3">
        <f t="shared" ca="1" si="23"/>
        <v>2.722</v>
      </c>
      <c r="AA73" s="3">
        <f t="shared" ca="1" si="24"/>
        <v>62.5</v>
      </c>
      <c r="AB73" s="3">
        <f t="shared" ca="1" si="25"/>
        <v>0.83199999999999996</v>
      </c>
      <c r="AC73" s="3">
        <f t="shared" ca="1" si="26"/>
        <v>2.2647040000000001</v>
      </c>
      <c r="AE73" s="3">
        <f t="shared" ca="1" si="27"/>
        <v>75</v>
      </c>
      <c r="AF73" s="3">
        <f t="shared" ca="1" si="28"/>
        <v>139.42500000000001</v>
      </c>
      <c r="AG73" s="3">
        <f t="shared" ca="1" si="29"/>
        <v>1.859</v>
      </c>
      <c r="AH73" s="3">
        <f t="shared" ca="1" si="30"/>
        <v>61.125</v>
      </c>
      <c r="AI73" s="3">
        <f t="shared" ca="1" si="31"/>
        <v>1.2269938650306749</v>
      </c>
      <c r="AJ73" s="3">
        <f t="shared" ca="1" si="32"/>
        <v>2.2809815950920247</v>
      </c>
    </row>
    <row r="74" spans="5:36" x14ac:dyDescent="0.3">
      <c r="N74" s="3">
        <f t="shared" ca="1" si="15"/>
        <v>57</v>
      </c>
      <c r="O74" s="3">
        <f t="shared" ca="1" si="16"/>
        <v>1125.75</v>
      </c>
      <c r="P74" s="3">
        <f t="shared" ca="1" si="17"/>
        <v>19.75</v>
      </c>
      <c r="Q74" s="3">
        <f t="shared" ca="1" si="18"/>
        <v>65.599999999999994</v>
      </c>
      <c r="R74" s="3">
        <f t="shared" ca="1" si="33"/>
        <v>0.86890243902439035</v>
      </c>
      <c r="S74" s="3">
        <f t="shared" ca="1" si="34"/>
        <v>17.16082317073171</v>
      </c>
      <c r="X74" s="3">
        <f t="shared" ca="1" si="21"/>
        <v>60</v>
      </c>
      <c r="Y74" s="3">
        <f t="shared" ca="1" si="22"/>
        <v>178.5</v>
      </c>
      <c r="Z74" s="3">
        <f t="shared" ca="1" si="23"/>
        <v>2.9750000000000001</v>
      </c>
      <c r="AA74" s="3">
        <f t="shared" ca="1" si="24"/>
        <v>63.2</v>
      </c>
      <c r="AB74" s="3">
        <f t="shared" ca="1" si="25"/>
        <v>0.94936708860759489</v>
      </c>
      <c r="AC74" s="3">
        <f t="shared" ca="1" si="26"/>
        <v>2.8243670886075947</v>
      </c>
      <c r="AE74" s="3">
        <f t="shared" ca="1" si="27"/>
        <v>69</v>
      </c>
      <c r="AF74" s="3">
        <f t="shared" ca="1" si="28"/>
        <v>178.15799999999999</v>
      </c>
      <c r="AG74" s="3">
        <f t="shared" ca="1" si="29"/>
        <v>2.5819999999999999</v>
      </c>
      <c r="AH74" s="3">
        <f t="shared" ca="1" si="30"/>
        <v>60.2</v>
      </c>
      <c r="AI74" s="3">
        <f t="shared" ca="1" si="31"/>
        <v>1.1461794019933553</v>
      </c>
      <c r="AJ74" s="3">
        <f t="shared" ca="1" si="32"/>
        <v>2.9594352159468436</v>
      </c>
    </row>
    <row r="75" spans="5:36" ht="13.9" x14ac:dyDescent="0.35">
      <c r="E75" s="3" t="s">
        <v>254</v>
      </c>
      <c r="F75" s="3" t="s">
        <v>252</v>
      </c>
      <c r="G75" s="6" t="s">
        <v>95</v>
      </c>
      <c r="J75" s="3" t="s">
        <v>252</v>
      </c>
      <c r="K75" s="6" t="s">
        <v>95</v>
      </c>
      <c r="N75" s="3">
        <f t="shared" ca="1" si="15"/>
        <v>73</v>
      </c>
      <c r="O75" s="3">
        <f t="shared" ca="1" si="16"/>
        <v>276.23199999999997</v>
      </c>
      <c r="P75" s="3">
        <f t="shared" ca="1" si="17"/>
        <v>3.7839999999999998</v>
      </c>
      <c r="Q75" s="3">
        <f t="shared" ca="1" si="18"/>
        <v>66.214285714285708</v>
      </c>
      <c r="R75" s="3">
        <f t="shared" ca="1" si="33"/>
        <v>1.1024811218985977</v>
      </c>
      <c r="S75" s="3">
        <f t="shared" ca="1" si="34"/>
        <v>4.1717885652642934</v>
      </c>
      <c r="X75" s="3">
        <f t="shared" ca="1" si="21"/>
        <v>62</v>
      </c>
      <c r="Y75" s="3">
        <f t="shared" ca="1" si="22"/>
        <v>107.756</v>
      </c>
      <c r="Z75" s="3">
        <f t="shared" ca="1" si="23"/>
        <v>1.738</v>
      </c>
      <c r="AA75" s="3">
        <f t="shared" ca="1" si="24"/>
        <v>63.428571428571431</v>
      </c>
      <c r="AB75" s="3">
        <f t="shared" ca="1" si="25"/>
        <v>0.97747747747747749</v>
      </c>
      <c r="AC75" s="3">
        <f t="shared" ca="1" si="26"/>
        <v>1.6988558558558557</v>
      </c>
      <c r="AE75" s="3">
        <f t="shared" ca="1" si="27"/>
        <v>56</v>
      </c>
      <c r="AF75" s="3">
        <f t="shared" ca="1" si="28"/>
        <v>121.464</v>
      </c>
      <c r="AG75" s="3">
        <f t="shared" ca="1" si="29"/>
        <v>2.169</v>
      </c>
      <c r="AH75" s="3">
        <f t="shared" ca="1" si="30"/>
        <v>59.571428571428569</v>
      </c>
      <c r="AI75" s="3">
        <f t="shared" ca="1" si="31"/>
        <v>0.94004796163069548</v>
      </c>
      <c r="AJ75" s="3">
        <f t="shared" ca="1" si="32"/>
        <v>2.0389640287769786</v>
      </c>
    </row>
    <row r="76" spans="5:36" x14ac:dyDescent="0.3">
      <c r="F76" s="3">
        <f ca="1">RANDBETWEEN(50,65)</f>
        <v>51</v>
      </c>
      <c r="G76" s="3">
        <f ca="1">F76*1.5</f>
        <v>76.5</v>
      </c>
      <c r="I76" s="3">
        <f ca="1">AVERAGE(F76:F82)</f>
        <v>54.666666666666664</v>
      </c>
      <c r="J76" s="3">
        <f ca="1">F76/I76</f>
        <v>0.93292682926829273</v>
      </c>
      <c r="K76" s="3">
        <f ca="1">G76/I76</f>
        <v>1.399390243902439</v>
      </c>
      <c r="N76" s="3">
        <f ca="1">RANDBETWEEN(50,75)</f>
        <v>74</v>
      </c>
      <c r="O76" s="3">
        <f t="shared" ca="1" si="16"/>
        <v>1105.56</v>
      </c>
      <c r="P76" s="3">
        <f t="shared" ca="1" si="17"/>
        <v>14.94</v>
      </c>
      <c r="Q76" s="3">
        <f t="shared" ca="1" si="18"/>
        <v>65.692307692307693</v>
      </c>
      <c r="R76" s="3">
        <f t="shared" ca="1" si="33"/>
        <v>1.126463700234192</v>
      </c>
      <c r="S76" s="3">
        <f t="shared" ca="1" si="34"/>
        <v>16.829367681498827</v>
      </c>
      <c r="X76" s="3">
        <f ca="1">RANDBETWEEN(50,75)</f>
        <v>62</v>
      </c>
      <c r="Y76" s="3">
        <f t="shared" ca="1" si="22"/>
        <v>73.097999999999999</v>
      </c>
      <c r="Z76" s="3">
        <f t="shared" ca="1" si="23"/>
        <v>1.179</v>
      </c>
      <c r="AA76" s="3">
        <f t="shared" ca="1" si="24"/>
        <v>63.53846153846154</v>
      </c>
      <c r="AB76" s="3">
        <f t="shared" ca="1" si="25"/>
        <v>0.97578692493946728</v>
      </c>
      <c r="AC76" s="3">
        <f t="shared" ca="1" si="26"/>
        <v>1.1504527845036319</v>
      </c>
      <c r="AE76" s="3">
        <f ca="1">RANDBETWEEN(50,75)</f>
        <v>71</v>
      </c>
      <c r="AF76" s="3">
        <f t="shared" ca="1" si="28"/>
        <v>158.25900000000001</v>
      </c>
      <c r="AG76" s="3">
        <f t="shared" ca="1" si="29"/>
        <v>2.2290000000000001</v>
      </c>
      <c r="AH76" s="3">
        <f t="shared" ca="1" si="30"/>
        <v>59.846153846153847</v>
      </c>
      <c r="AI76" s="3">
        <f t="shared" ca="1" si="31"/>
        <v>1.1863753213367609</v>
      </c>
      <c r="AJ76" s="3">
        <f t="shared" ca="1" si="32"/>
        <v>2.6444305912596402</v>
      </c>
    </row>
    <row r="77" spans="5:36" x14ac:dyDescent="0.3">
      <c r="F77" s="3">
        <f t="shared" ref="F77:F81" ca="1" si="49">RANDBETWEEN(50,65)</f>
        <v>52</v>
      </c>
      <c r="G77" s="3">
        <f ca="1">F77*1.5</f>
        <v>78</v>
      </c>
      <c r="I77" s="3">
        <f t="shared" ref="I77:I81" ca="1" si="50">AVERAGE(F77:F83)</f>
        <v>55.4</v>
      </c>
      <c r="J77" s="3">
        <f t="shared" ref="J77:J81" ca="1" si="51">F77/I77</f>
        <v>0.93862815884476536</v>
      </c>
      <c r="K77" s="3">
        <f t="shared" ref="K77:K81" ca="1" si="52">G77/I77</f>
        <v>1.407942238267148</v>
      </c>
      <c r="N77" s="3">
        <f t="shared" ca="1" si="15"/>
        <v>66</v>
      </c>
      <c r="O77" s="3">
        <f t="shared" ca="1" si="16"/>
        <v>601.32600000000002</v>
      </c>
      <c r="P77" s="3">
        <f t="shared" ca="1" si="17"/>
        <v>9.1110000000000007</v>
      </c>
      <c r="Q77" s="3">
        <f t="shared" ca="1" si="18"/>
        <v>65</v>
      </c>
      <c r="R77" s="3">
        <f t="shared" ca="1" si="33"/>
        <v>1.0153846153846153</v>
      </c>
      <c r="S77" s="3">
        <f t="shared" ca="1" si="34"/>
        <v>9.2511692307692304</v>
      </c>
      <c r="X77" s="3">
        <f t="shared" ca="1" si="21"/>
        <v>62</v>
      </c>
      <c r="Y77" s="3">
        <f t="shared" ca="1" si="22"/>
        <v>186</v>
      </c>
      <c r="Z77" s="3">
        <f t="shared" ca="1" si="23"/>
        <v>3</v>
      </c>
      <c r="AA77" s="3">
        <f t="shared" ca="1" si="24"/>
        <v>63.666666666666664</v>
      </c>
      <c r="AB77" s="3">
        <f t="shared" ca="1" si="25"/>
        <v>0.97382198952879584</v>
      </c>
      <c r="AC77" s="3">
        <f t="shared" ca="1" si="26"/>
        <v>2.9214659685863875</v>
      </c>
      <c r="AE77" s="3">
        <f t="shared" ca="1" si="27"/>
        <v>54</v>
      </c>
      <c r="AF77" s="3">
        <f t="shared" ca="1" si="28"/>
        <v>74.411999999999992</v>
      </c>
      <c r="AG77" s="3">
        <f t="shared" ca="1" si="29"/>
        <v>1.3779999999999999</v>
      </c>
      <c r="AH77" s="3">
        <f t="shared" ca="1" si="30"/>
        <v>58.916666666666664</v>
      </c>
      <c r="AI77" s="3">
        <f t="shared" ca="1" si="31"/>
        <v>0.91654879773691655</v>
      </c>
      <c r="AJ77" s="3">
        <f t="shared" ca="1" si="32"/>
        <v>1.263004243281471</v>
      </c>
    </row>
    <row r="78" spans="5:36" x14ac:dyDescent="0.3">
      <c r="F78" s="3">
        <f t="shared" ca="1" si="49"/>
        <v>52</v>
      </c>
      <c r="G78" s="3">
        <f ca="1">F78*1.5</f>
        <v>78</v>
      </c>
      <c r="I78" s="3">
        <f t="shared" ca="1" si="50"/>
        <v>56.25</v>
      </c>
      <c r="J78" s="3">
        <f t="shared" ca="1" si="51"/>
        <v>0.9244444444444444</v>
      </c>
      <c r="K78" s="3">
        <f t="shared" ca="1" si="52"/>
        <v>1.3866666666666667</v>
      </c>
      <c r="N78" s="3">
        <f t="shared" ca="1" si="15"/>
        <v>58</v>
      </c>
      <c r="O78" s="3">
        <f t="shared" ca="1" si="16"/>
        <v>291.21800000000002</v>
      </c>
      <c r="P78" s="3">
        <f t="shared" ca="1" si="17"/>
        <v>5.0209999999999999</v>
      </c>
      <c r="Q78" s="3">
        <f t="shared" ca="1" si="18"/>
        <v>64.909090909090907</v>
      </c>
      <c r="R78" s="3">
        <f t="shared" ca="1" si="33"/>
        <v>0.89355742296918772</v>
      </c>
      <c r="S78" s="3">
        <f t="shared" ca="1" si="34"/>
        <v>4.486551820728292</v>
      </c>
      <c r="X78" s="3">
        <f t="shared" ca="1" si="21"/>
        <v>70</v>
      </c>
      <c r="Y78" s="3">
        <f t="shared" ca="1" si="22"/>
        <v>185.99</v>
      </c>
      <c r="Z78" s="3">
        <f t="shared" ca="1" si="23"/>
        <v>2.657</v>
      </c>
      <c r="AA78" s="3">
        <f t="shared" ca="1" si="24"/>
        <v>63.81818181818182</v>
      </c>
      <c r="AB78" s="3">
        <f t="shared" ca="1" si="25"/>
        <v>1.0968660968660968</v>
      </c>
      <c r="AC78" s="3">
        <f t="shared" ca="1" si="26"/>
        <v>2.9143732193732195</v>
      </c>
      <c r="AE78" s="3">
        <f t="shared" ca="1" si="27"/>
        <v>60</v>
      </c>
      <c r="AF78" s="3">
        <f t="shared" ca="1" si="28"/>
        <v>140.76</v>
      </c>
      <c r="AG78" s="3">
        <f t="shared" ca="1" si="29"/>
        <v>2.3460000000000001</v>
      </c>
      <c r="AH78" s="3">
        <f t="shared" ca="1" si="30"/>
        <v>59.363636363636367</v>
      </c>
      <c r="AI78" s="3">
        <f t="shared" ca="1" si="31"/>
        <v>1.010719754977029</v>
      </c>
      <c r="AJ78" s="3">
        <f t="shared" ca="1" si="32"/>
        <v>2.3711485451761098</v>
      </c>
    </row>
    <row r="79" spans="5:36" x14ac:dyDescent="0.3">
      <c r="F79" s="3">
        <f t="shared" ca="1" si="49"/>
        <v>62</v>
      </c>
      <c r="G79" s="3">
        <f ca="1">F79*1.9</f>
        <v>117.8</v>
      </c>
      <c r="I79" s="3">
        <f t="shared" ca="1" si="50"/>
        <v>57.666666666666664</v>
      </c>
      <c r="J79" s="3">
        <f t="shared" ca="1" si="51"/>
        <v>1.0751445086705202</v>
      </c>
      <c r="K79" s="3">
        <f t="shared" ca="1" si="52"/>
        <v>2.0427745664739887</v>
      </c>
      <c r="N79" s="3">
        <f t="shared" ca="1" si="15"/>
        <v>69</v>
      </c>
      <c r="O79" s="3">
        <f t="shared" ca="1" si="16"/>
        <v>606.44100000000003</v>
      </c>
      <c r="P79" s="3">
        <f t="shared" ca="1" si="17"/>
        <v>8.7889999999999997</v>
      </c>
      <c r="Q79" s="3">
        <f t="shared" ca="1" si="18"/>
        <v>65.599999999999994</v>
      </c>
      <c r="R79" s="3">
        <f t="shared" ca="1" si="33"/>
        <v>1.0518292682926831</v>
      </c>
      <c r="S79" s="3">
        <f t="shared" ca="1" si="34"/>
        <v>9.2445274390243917</v>
      </c>
      <c r="X79" s="3">
        <f t="shared" ca="1" si="21"/>
        <v>65</v>
      </c>
      <c r="Y79" s="3">
        <f t="shared" ca="1" si="22"/>
        <v>172.76999999999998</v>
      </c>
      <c r="Z79" s="3">
        <f t="shared" ca="1" si="23"/>
        <v>2.6579999999999999</v>
      </c>
      <c r="AA79" s="3">
        <f t="shared" ca="1" si="24"/>
        <v>63.2</v>
      </c>
      <c r="AB79" s="3">
        <f t="shared" ca="1" si="25"/>
        <v>1.0284810126582278</v>
      </c>
      <c r="AC79" s="3">
        <f t="shared" ca="1" si="26"/>
        <v>2.7337025316455694</v>
      </c>
      <c r="AE79" s="3">
        <f t="shared" ca="1" si="27"/>
        <v>75</v>
      </c>
      <c r="AF79" s="3">
        <f t="shared" ca="1" si="28"/>
        <v>233.25</v>
      </c>
      <c r="AG79" s="3">
        <f t="shared" ca="1" si="29"/>
        <v>3.11</v>
      </c>
      <c r="AH79" s="3">
        <f t="shared" ca="1" si="30"/>
        <v>59.3</v>
      </c>
      <c r="AI79" s="3">
        <f t="shared" ca="1" si="31"/>
        <v>1.2647554806070826</v>
      </c>
      <c r="AJ79" s="3">
        <f t="shared" ca="1" si="32"/>
        <v>3.9333895446880272</v>
      </c>
    </row>
    <row r="80" spans="5:36" x14ac:dyDescent="0.3">
      <c r="F80" s="3">
        <f t="shared" ca="1" si="49"/>
        <v>60</v>
      </c>
      <c r="G80" s="3">
        <f ca="1">F80*2.6</f>
        <v>156</v>
      </c>
      <c r="I80" s="3">
        <f t="shared" ca="1" si="50"/>
        <v>56</v>
      </c>
      <c r="J80" s="3">
        <f t="shared" ca="1" si="51"/>
        <v>1.0714285714285714</v>
      </c>
      <c r="K80" s="3">
        <f t="shared" ca="1" si="52"/>
        <v>2.7857142857142856</v>
      </c>
      <c r="N80" s="3">
        <f t="shared" ca="1" si="15"/>
        <v>75</v>
      </c>
      <c r="O80" s="3">
        <f t="shared" ca="1" si="16"/>
        <v>505.57499999999999</v>
      </c>
      <c r="P80" s="3">
        <f t="shared" ca="1" si="17"/>
        <v>6.7409999999999997</v>
      </c>
      <c r="Q80" s="3">
        <f t="shared" ca="1" si="18"/>
        <v>65.222222222222229</v>
      </c>
      <c r="R80" s="3">
        <f t="shared" ca="1" si="33"/>
        <v>1.1499148211243611</v>
      </c>
      <c r="S80" s="3">
        <f t="shared" ca="1" si="34"/>
        <v>7.7515758091993172</v>
      </c>
      <c r="X80" s="3">
        <f t="shared" ca="1" si="21"/>
        <v>71</v>
      </c>
      <c r="Y80" s="3">
        <f t="shared" ca="1" si="22"/>
        <v>201.49800000000002</v>
      </c>
      <c r="Z80" s="3">
        <f t="shared" ca="1" si="23"/>
        <v>2.8380000000000001</v>
      </c>
      <c r="AA80" s="3">
        <f t="shared" ca="1" si="24"/>
        <v>63</v>
      </c>
      <c r="AB80" s="3">
        <f t="shared" ca="1" si="25"/>
        <v>1.126984126984127</v>
      </c>
      <c r="AC80" s="3">
        <f t="shared" ca="1" si="26"/>
        <v>3.1983809523809525</v>
      </c>
      <c r="AE80" s="3">
        <f t="shared" ca="1" si="27"/>
        <v>56</v>
      </c>
      <c r="AF80" s="3">
        <f t="shared" ca="1" si="28"/>
        <v>121.072</v>
      </c>
      <c r="AG80" s="3">
        <f t="shared" ca="1" si="29"/>
        <v>2.1619999999999999</v>
      </c>
      <c r="AH80" s="3">
        <f t="shared" ca="1" si="30"/>
        <v>57.555555555555557</v>
      </c>
      <c r="AI80" s="3">
        <f t="shared" ca="1" si="31"/>
        <v>0.97297297297297292</v>
      </c>
      <c r="AJ80" s="3">
        <f t="shared" ca="1" si="32"/>
        <v>2.1035675675675676</v>
      </c>
    </row>
    <row r="81" spans="5:36" x14ac:dyDescent="0.3">
      <c r="F81" s="3">
        <f t="shared" ca="1" si="49"/>
        <v>51</v>
      </c>
      <c r="G81" s="3">
        <f ca="1">F81*2.3</f>
        <v>117.3</v>
      </c>
      <c r="I81" s="3">
        <f t="shared" ca="1" si="50"/>
        <v>55.333333333333336</v>
      </c>
      <c r="J81" s="3">
        <f t="shared" ca="1" si="51"/>
        <v>0.92168674698795172</v>
      </c>
      <c r="K81" s="3">
        <f t="shared" ca="1" si="52"/>
        <v>2.1198795180722891</v>
      </c>
      <c r="N81" s="3">
        <f t="shared" ca="1" si="15"/>
        <v>71</v>
      </c>
      <c r="O81" s="3">
        <f t="shared" ca="1" si="16"/>
        <v>177.71300000000002</v>
      </c>
      <c r="P81" s="3">
        <f t="shared" ca="1" si="17"/>
        <v>2.5030000000000001</v>
      </c>
      <c r="Q81" s="3">
        <f t="shared" ca="1" si="18"/>
        <v>64</v>
      </c>
      <c r="R81" s="3">
        <f t="shared" ca="1" si="33"/>
        <v>1.109375</v>
      </c>
      <c r="S81" s="3">
        <f t="shared" ca="1" si="34"/>
        <v>2.7767656250000003</v>
      </c>
      <c r="X81" s="3">
        <f t="shared" ca="1" si="21"/>
        <v>52</v>
      </c>
      <c r="Y81" s="3">
        <f t="shared" ca="1" si="22"/>
        <v>162.292</v>
      </c>
      <c r="Z81" s="3">
        <f t="shared" ca="1" si="23"/>
        <v>3.121</v>
      </c>
      <c r="AA81" s="3">
        <f t="shared" ca="1" si="24"/>
        <v>62</v>
      </c>
      <c r="AB81" s="3">
        <f t="shared" ca="1" si="25"/>
        <v>0.83870967741935487</v>
      </c>
      <c r="AC81" s="3">
        <f t="shared" ca="1" si="26"/>
        <v>2.6176129032258064</v>
      </c>
      <c r="AE81" s="3">
        <f t="shared" ca="1" si="27"/>
        <v>58</v>
      </c>
      <c r="AF81" s="3">
        <f t="shared" ca="1" si="28"/>
        <v>199.69400000000002</v>
      </c>
      <c r="AG81" s="3">
        <f t="shared" ca="1" si="29"/>
        <v>3.4430000000000001</v>
      </c>
      <c r="AH81" s="3">
        <f t="shared" ca="1" si="30"/>
        <v>57.75</v>
      </c>
      <c r="AI81" s="3">
        <f t="shared" ca="1" si="31"/>
        <v>1.0043290043290043</v>
      </c>
      <c r="AJ81" s="3">
        <f t="shared" ca="1" si="32"/>
        <v>3.457904761904762</v>
      </c>
    </row>
    <row r="82" spans="5:36" x14ac:dyDescent="0.3">
      <c r="N82" s="3">
        <f t="shared" ca="1" si="15"/>
        <v>71</v>
      </c>
      <c r="O82" s="3">
        <f t="shared" ca="1" si="16"/>
        <v>714.26</v>
      </c>
      <c r="P82" s="3">
        <f t="shared" ca="1" si="17"/>
        <v>10.06</v>
      </c>
      <c r="Q82" s="3">
        <f t="shared" ca="1" si="18"/>
        <v>63</v>
      </c>
      <c r="R82" s="3">
        <f t="shared" ca="1" si="33"/>
        <v>1.126984126984127</v>
      </c>
      <c r="S82" s="3">
        <f t="shared" ca="1" si="34"/>
        <v>11.337460317460318</v>
      </c>
      <c r="X82" s="3">
        <f t="shared" ca="1" si="21"/>
        <v>55</v>
      </c>
      <c r="Y82" s="3">
        <f t="shared" ca="1" si="22"/>
        <v>56.43</v>
      </c>
      <c r="Z82" s="3">
        <f t="shared" ca="1" si="23"/>
        <v>1.026</v>
      </c>
      <c r="AA82" s="3">
        <f t="shared" ca="1" si="24"/>
        <v>63.428571428571431</v>
      </c>
      <c r="AB82" s="3">
        <f t="shared" ca="1" si="25"/>
        <v>0.86711711711711714</v>
      </c>
      <c r="AC82" s="3">
        <f t="shared" ca="1" si="26"/>
        <v>0.8896621621621621</v>
      </c>
      <c r="AE82" s="3">
        <f t="shared" ca="1" si="27"/>
        <v>75</v>
      </c>
      <c r="AF82" s="3">
        <f t="shared" ca="1" si="28"/>
        <v>211.27500000000001</v>
      </c>
      <c r="AG82" s="3">
        <f t="shared" ca="1" si="29"/>
        <v>2.8170000000000002</v>
      </c>
      <c r="AH82" s="3">
        <f t="shared" ca="1" si="30"/>
        <v>57.714285714285715</v>
      </c>
      <c r="AI82" s="3">
        <f t="shared" ca="1" si="31"/>
        <v>1.2995049504950495</v>
      </c>
      <c r="AJ82" s="3">
        <f t="shared" ca="1" si="32"/>
        <v>3.6607054455445547</v>
      </c>
    </row>
    <row r="83" spans="5:36" x14ac:dyDescent="0.3">
      <c r="N83" s="3">
        <f t="shared" ca="1" si="15"/>
        <v>69</v>
      </c>
      <c r="O83" s="3">
        <f t="shared" ca="1" si="16"/>
        <v>368.73600000000005</v>
      </c>
      <c r="P83" s="3">
        <f t="shared" ca="1" si="17"/>
        <v>5.3440000000000003</v>
      </c>
      <c r="Q83" s="3">
        <f t="shared" ca="1" si="18"/>
        <v>61.666666666666664</v>
      </c>
      <c r="R83" s="3">
        <f t="shared" ca="1" si="33"/>
        <v>1.118918918918919</v>
      </c>
      <c r="S83" s="3">
        <f t="shared" ca="1" si="34"/>
        <v>5.9795027027027041</v>
      </c>
      <c r="X83" s="3">
        <f t="shared" ca="1" si="21"/>
        <v>73</v>
      </c>
      <c r="Y83" s="3">
        <f t="shared" ca="1" si="22"/>
        <v>196.51600000000002</v>
      </c>
      <c r="Z83" s="3">
        <f t="shared" ca="1" si="23"/>
        <v>2.6920000000000002</v>
      </c>
      <c r="AA83" s="3">
        <f t="shared" ca="1" si="24"/>
        <v>64.833333333333329</v>
      </c>
      <c r="AB83" s="3">
        <f t="shared" ca="1" si="25"/>
        <v>1.1259640102827764</v>
      </c>
      <c r="AC83" s="3">
        <f t="shared" ca="1" si="26"/>
        <v>3.0310951156812345</v>
      </c>
      <c r="AE83" s="3">
        <f t="shared" ca="1" si="27"/>
        <v>52</v>
      </c>
      <c r="AF83" s="3">
        <f t="shared" ca="1" si="28"/>
        <v>172.48400000000001</v>
      </c>
      <c r="AG83" s="3">
        <f t="shared" ca="1" si="29"/>
        <v>3.3170000000000002</v>
      </c>
      <c r="AH83" s="3">
        <f t="shared" ca="1" si="30"/>
        <v>54.833333333333336</v>
      </c>
      <c r="AI83" s="3">
        <f t="shared" ca="1" si="31"/>
        <v>0.94832826747720356</v>
      </c>
      <c r="AJ83" s="3">
        <f t="shared" ca="1" si="32"/>
        <v>3.1456048632218847</v>
      </c>
    </row>
    <row r="84" spans="5:36" x14ac:dyDescent="0.3">
      <c r="N84" s="3">
        <f t="shared" ca="1" si="15"/>
        <v>60</v>
      </c>
      <c r="O84" s="3">
        <f t="shared" ca="1" si="16"/>
        <v>800.34</v>
      </c>
      <c r="P84" s="3">
        <f t="shared" ca="1" si="17"/>
        <v>13.339</v>
      </c>
      <c r="Q84" s="3">
        <f t="shared" ca="1" si="18"/>
        <v>60.2</v>
      </c>
      <c r="R84" s="3">
        <f t="shared" ca="1" si="33"/>
        <v>0.99667774086378735</v>
      </c>
      <c r="S84" s="3">
        <f t="shared" ca="1" si="34"/>
        <v>13.294684385382059</v>
      </c>
      <c r="X84" s="3">
        <f t="shared" ca="1" si="21"/>
        <v>71</v>
      </c>
      <c r="Y84" s="3">
        <f t="shared" ca="1" si="22"/>
        <v>108.346</v>
      </c>
      <c r="Z84" s="3">
        <f t="shared" ca="1" si="23"/>
        <v>1.526</v>
      </c>
      <c r="AA84" s="3">
        <f t="shared" ca="1" si="24"/>
        <v>63.2</v>
      </c>
      <c r="AB84" s="3">
        <f t="shared" ca="1" si="25"/>
        <v>1.1234177215189873</v>
      </c>
      <c r="AC84" s="3">
        <f t="shared" ca="1" si="26"/>
        <v>1.7143354430379747</v>
      </c>
      <c r="AE84" s="3">
        <f t="shared" ca="1" si="27"/>
        <v>68</v>
      </c>
      <c r="AF84" s="3">
        <f t="shared" ca="1" si="28"/>
        <v>182.78400000000002</v>
      </c>
      <c r="AG84" s="3">
        <f t="shared" ca="1" si="29"/>
        <v>2.6880000000000002</v>
      </c>
      <c r="AH84" s="3">
        <f t="shared" ca="1" si="30"/>
        <v>55.4</v>
      </c>
      <c r="AI84" s="3">
        <f t="shared" ca="1" si="31"/>
        <v>1.2274368231046933</v>
      </c>
      <c r="AJ84" s="3">
        <f t="shared" ca="1" si="32"/>
        <v>3.2993501805054155</v>
      </c>
    </row>
    <row r="85" spans="5:36" ht="13.9" x14ac:dyDescent="0.35">
      <c r="E85" s="3" t="s">
        <v>255</v>
      </c>
      <c r="F85" s="3" t="s">
        <v>252</v>
      </c>
      <c r="G85" s="6" t="s">
        <v>95</v>
      </c>
      <c r="J85" s="3" t="s">
        <v>252</v>
      </c>
      <c r="K85" s="6" t="s">
        <v>95</v>
      </c>
      <c r="N85" s="3">
        <f t="shared" ca="1" si="15"/>
        <v>52</v>
      </c>
      <c r="O85" s="3">
        <f t="shared" ca="1" si="16"/>
        <v>462.22799999999995</v>
      </c>
      <c r="P85" s="3">
        <f t="shared" ca="1" si="17"/>
        <v>8.8889999999999993</v>
      </c>
      <c r="Q85" s="3">
        <f t="shared" ca="1" si="18"/>
        <v>60.25</v>
      </c>
      <c r="R85" s="3">
        <f t="shared" ca="1" si="33"/>
        <v>0.86307053941908718</v>
      </c>
      <c r="S85" s="3">
        <f t="shared" ca="1" si="34"/>
        <v>7.6718340248962651</v>
      </c>
      <c r="X85" s="3">
        <f t="shared" ca="1" si="21"/>
        <v>62</v>
      </c>
      <c r="Y85" s="3">
        <f t="shared" ca="1" si="22"/>
        <v>69.564000000000007</v>
      </c>
      <c r="Z85" s="3">
        <f t="shared" ca="1" si="23"/>
        <v>1.1220000000000001</v>
      </c>
      <c r="AA85" s="3">
        <f t="shared" ca="1" si="24"/>
        <v>61.25</v>
      </c>
      <c r="AB85" s="3">
        <f t="shared" ca="1" si="25"/>
        <v>1.0122448979591836</v>
      </c>
      <c r="AC85" s="3">
        <f t="shared" ca="1" si="26"/>
        <v>1.1357387755102042</v>
      </c>
      <c r="AE85" s="3">
        <f t="shared" ca="1" si="27"/>
        <v>52</v>
      </c>
      <c r="AF85" s="3">
        <f t="shared" ca="1" si="28"/>
        <v>62.764000000000003</v>
      </c>
      <c r="AG85" s="3">
        <f t="shared" ca="1" si="29"/>
        <v>1.2070000000000001</v>
      </c>
      <c r="AH85" s="3">
        <f t="shared" ca="1" si="30"/>
        <v>52.25</v>
      </c>
      <c r="AI85" s="3">
        <f t="shared" ca="1" si="31"/>
        <v>0.99521531100478466</v>
      </c>
      <c r="AJ85" s="3">
        <f t="shared" ca="1" si="32"/>
        <v>1.2012248803827752</v>
      </c>
    </row>
    <row r="86" spans="5:36" x14ac:dyDescent="0.3">
      <c r="F86" s="3">
        <f ca="1">RANDBETWEEN(50,65)</f>
        <v>57</v>
      </c>
      <c r="G86" s="3">
        <f ca="1">F86*1.3</f>
        <v>74.100000000000009</v>
      </c>
      <c r="I86" s="3">
        <f ca="1">AVERAGE(F86:F92)</f>
        <v>59.666666666666664</v>
      </c>
      <c r="J86" s="3">
        <f ca="1">F86/I86</f>
        <v>0.95530726256983245</v>
      </c>
      <c r="K86" s="3">
        <f ca="1">G86/I86</f>
        <v>1.2418994413407822</v>
      </c>
      <c r="N86" s="3">
        <f t="shared" ca="1" si="15"/>
        <v>67</v>
      </c>
      <c r="O86" s="3">
        <f t="shared" ca="1" si="16"/>
        <v>236.24199999999999</v>
      </c>
      <c r="P86" s="3">
        <f t="shared" ca="1" si="17"/>
        <v>3.5259999999999998</v>
      </c>
      <c r="Q86" s="3">
        <f t="shared" ca="1" si="18"/>
        <v>63</v>
      </c>
      <c r="R86" s="3">
        <f t="shared" ca="1" si="33"/>
        <v>1.0634920634920635</v>
      </c>
      <c r="S86" s="3">
        <f t="shared" ca="1" si="34"/>
        <v>3.7498730158730158</v>
      </c>
      <c r="X86" s="3">
        <f t="shared" ca="1" si="21"/>
        <v>61</v>
      </c>
      <c r="Y86" s="3">
        <f t="shared" ca="1" si="22"/>
        <v>67.893000000000001</v>
      </c>
      <c r="Z86" s="3">
        <f t="shared" ca="1" si="23"/>
        <v>1.113</v>
      </c>
      <c r="AA86" s="3">
        <f t="shared" ca="1" si="24"/>
        <v>61</v>
      </c>
      <c r="AB86" s="3">
        <f t="shared" ca="1" si="25"/>
        <v>1</v>
      </c>
      <c r="AC86" s="3">
        <f t="shared" ca="1" si="26"/>
        <v>1.113</v>
      </c>
      <c r="AE86" s="3">
        <f t="shared" ca="1" si="27"/>
        <v>53</v>
      </c>
      <c r="AF86" s="3">
        <f t="shared" ca="1" si="28"/>
        <v>112.413</v>
      </c>
      <c r="AG86" s="3">
        <f t="shared" ca="1" si="29"/>
        <v>2.121</v>
      </c>
      <c r="AH86" s="3">
        <f t="shared" ca="1" si="30"/>
        <v>52.333333333333336</v>
      </c>
      <c r="AI86" s="3">
        <f t="shared" ca="1" si="31"/>
        <v>1.0127388535031847</v>
      </c>
      <c r="AJ86" s="3">
        <f t="shared" ca="1" si="32"/>
        <v>2.1480191082802547</v>
      </c>
    </row>
    <row r="87" spans="5:36" x14ac:dyDescent="0.3">
      <c r="F87" s="3">
        <f t="shared" ref="F87:F91" ca="1" si="53">RANDBETWEEN(50,65)</f>
        <v>58</v>
      </c>
      <c r="G87" s="3">
        <f ca="1">F87*1.2</f>
        <v>69.599999999999994</v>
      </c>
      <c r="I87" s="3">
        <f t="shared" ref="I87:I91" ca="1" si="54">AVERAGE(F87:F93)</f>
        <v>60.2</v>
      </c>
      <c r="J87" s="3">
        <f t="shared" ref="J87:J91" ca="1" si="55">F87/I87</f>
        <v>0.96345514950166111</v>
      </c>
      <c r="K87" s="3">
        <f t="shared" ref="K87:K91" ca="1" si="56">G87/I87</f>
        <v>1.1561461794019932</v>
      </c>
      <c r="N87" s="3">
        <f t="shared" ca="1" si="15"/>
        <v>56</v>
      </c>
      <c r="O87" s="3">
        <f t="shared" ca="1" si="16"/>
        <v>838.76800000000003</v>
      </c>
      <c r="P87" s="3">
        <f t="shared" ca="1" si="17"/>
        <v>14.978</v>
      </c>
      <c r="Q87" s="3">
        <f t="shared" ca="1" si="18"/>
        <v>61</v>
      </c>
      <c r="R87" s="3">
        <f t="shared" ca="1" si="33"/>
        <v>0.91803278688524592</v>
      </c>
      <c r="S87" s="3">
        <f t="shared" ca="1" si="34"/>
        <v>13.750295081967213</v>
      </c>
      <c r="X87" s="3">
        <f t="shared" ca="1" si="21"/>
        <v>52</v>
      </c>
      <c r="Y87" s="3">
        <f t="shared" ca="1" si="22"/>
        <v>85.331999999999994</v>
      </c>
      <c r="Z87" s="3">
        <f t="shared" ca="1" si="23"/>
        <v>1.641</v>
      </c>
      <c r="AA87" s="3">
        <f t="shared" ca="1" si="24"/>
        <v>61</v>
      </c>
      <c r="AB87" s="3">
        <f t="shared" ca="1" si="25"/>
        <v>0.85245901639344257</v>
      </c>
      <c r="AC87" s="3">
        <f t="shared" ca="1" si="26"/>
        <v>1.3988852459016392</v>
      </c>
      <c r="AE87" s="3">
        <f t="shared" ca="1" si="27"/>
        <v>51</v>
      </c>
      <c r="AF87" s="3">
        <f t="shared" ca="1" si="28"/>
        <v>91.29</v>
      </c>
      <c r="AG87" s="3">
        <f t="shared" ca="1" si="29"/>
        <v>1.79</v>
      </c>
      <c r="AH87" s="3">
        <f t="shared" ca="1" si="30"/>
        <v>52</v>
      </c>
      <c r="AI87" s="3">
        <f t="shared" ca="1" si="31"/>
        <v>0.98076923076923073</v>
      </c>
      <c r="AJ87" s="3">
        <f t="shared" ca="1" si="32"/>
        <v>1.7555769230769231</v>
      </c>
    </row>
    <row r="88" spans="5:36" x14ac:dyDescent="0.3">
      <c r="F88" s="3">
        <f t="shared" ca="1" si="53"/>
        <v>59</v>
      </c>
      <c r="G88" s="3">
        <f ca="1">F88*1.6</f>
        <v>94.4</v>
      </c>
      <c r="I88" s="3">
        <f t="shared" ca="1" si="54"/>
        <v>60.75</v>
      </c>
      <c r="J88" s="3">
        <f t="shared" ca="1" si="55"/>
        <v>0.9711934156378601</v>
      </c>
      <c r="K88" s="3">
        <f t="shared" ca="1" si="56"/>
        <v>1.5539094650205763</v>
      </c>
      <c r="N88" s="3">
        <f t="shared" ca="1" si="15"/>
        <v>66</v>
      </c>
      <c r="O88" s="3">
        <f t="shared" ca="1" si="16"/>
        <v>455.73</v>
      </c>
      <c r="P88" s="3">
        <f t="shared" ca="1" si="17"/>
        <v>6.9050000000000002</v>
      </c>
      <c r="Q88" s="3">
        <f t="shared" ca="1" si="18"/>
        <v>66</v>
      </c>
      <c r="R88" s="3">
        <f t="shared" ca="1" si="33"/>
        <v>1</v>
      </c>
      <c r="S88" s="3">
        <f t="shared" ca="1" si="34"/>
        <v>6.9050000000000002</v>
      </c>
      <c r="X88" s="3">
        <f t="shared" ca="1" si="21"/>
        <v>70</v>
      </c>
      <c r="Y88" s="3">
        <f t="shared" ca="1" si="22"/>
        <v>96.39</v>
      </c>
      <c r="Z88" s="3">
        <f t="shared" ca="1" si="23"/>
        <v>1.377</v>
      </c>
      <c r="AA88" s="3">
        <f t="shared" ca="1" si="24"/>
        <v>70</v>
      </c>
      <c r="AB88" s="3">
        <f t="shared" ca="1" si="25"/>
        <v>1</v>
      </c>
      <c r="AC88" s="3">
        <f t="shared" ca="1" si="26"/>
        <v>1.377</v>
      </c>
      <c r="AE88" s="3">
        <f t="shared" ca="1" si="27"/>
        <v>53</v>
      </c>
      <c r="AF88" s="3">
        <f t="shared" ca="1" si="28"/>
        <v>143.36500000000001</v>
      </c>
      <c r="AG88" s="3">
        <f t="shared" ca="1" si="29"/>
        <v>2.7050000000000001</v>
      </c>
      <c r="AH88" s="3">
        <f t="shared" ca="1" si="30"/>
        <v>53</v>
      </c>
      <c r="AI88" s="3">
        <f t="shared" ca="1" si="31"/>
        <v>1</v>
      </c>
      <c r="AJ88" s="3">
        <f t="shared" ca="1" si="32"/>
        <v>2.7050000000000001</v>
      </c>
    </row>
    <row r="89" spans="5:36" x14ac:dyDescent="0.3">
      <c r="F89" s="3">
        <f t="shared" ca="1" si="53"/>
        <v>60</v>
      </c>
      <c r="G89" s="3">
        <f ca="1">F89*1.4</f>
        <v>84</v>
      </c>
      <c r="I89" s="3">
        <f t="shared" ca="1" si="54"/>
        <v>61.333333333333336</v>
      </c>
      <c r="J89" s="3">
        <f t="shared" ca="1" si="55"/>
        <v>0.97826086956521741</v>
      </c>
      <c r="K89" s="3">
        <f t="shared" ca="1" si="56"/>
        <v>1.3695652173913042</v>
      </c>
    </row>
    <row r="90" spans="5:36" x14ac:dyDescent="0.3">
      <c r="F90" s="3">
        <f t="shared" ca="1" si="53"/>
        <v>62</v>
      </c>
      <c r="G90" s="3">
        <f ca="1">F90*2</f>
        <v>124</v>
      </c>
      <c r="I90" s="3">
        <f t="shared" ca="1" si="54"/>
        <v>62</v>
      </c>
      <c r="J90" s="3">
        <f ca="1">F90/I90</f>
        <v>1</v>
      </c>
      <c r="K90" s="3">
        <f t="shared" ca="1" si="56"/>
        <v>2</v>
      </c>
    </row>
    <row r="91" spans="5:36" x14ac:dyDescent="0.3">
      <c r="F91" s="3">
        <f t="shared" ca="1" si="53"/>
        <v>62</v>
      </c>
      <c r="G91" s="3">
        <f ca="1">F91*2.4</f>
        <v>148.79999999999998</v>
      </c>
      <c r="I91" s="3">
        <f t="shared" ca="1" si="54"/>
        <v>62</v>
      </c>
      <c r="J91" s="3">
        <f t="shared" ca="1" si="55"/>
        <v>1</v>
      </c>
      <c r="K91" s="3">
        <f t="shared" ca="1" si="56"/>
        <v>2.4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Q179"/>
  <sheetViews>
    <sheetView workbookViewId="0">
      <selection activeCell="F187" sqref="F187"/>
    </sheetView>
  </sheetViews>
  <sheetFormatPr defaultRowHeight="13.5" x14ac:dyDescent="0.3"/>
  <cols>
    <col min="1" max="1" width="4.06640625" style="5" bestFit="1" customWidth="1"/>
    <col min="2" max="2" width="36.53125" style="5" bestFit="1" customWidth="1"/>
    <col min="3" max="3" width="11.1328125" style="5" bestFit="1" customWidth="1"/>
    <col min="4" max="4" width="10.06640625" style="5" bestFit="1" customWidth="1"/>
    <col min="5" max="6" width="12.19921875" style="5" bestFit="1" customWidth="1"/>
    <col min="7" max="7" width="3.06640625" style="5" bestFit="1" customWidth="1"/>
    <col min="8" max="9" width="12.19921875" style="5" bestFit="1" customWidth="1"/>
    <col min="10" max="10" width="5.265625" style="5" bestFit="1" customWidth="1"/>
    <col min="11" max="11" width="10.06640625" style="5" bestFit="1" customWidth="1"/>
    <col min="12" max="12" width="11" style="5" bestFit="1" customWidth="1"/>
    <col min="13" max="13" width="10.06640625" style="5" bestFit="1" customWidth="1"/>
    <col min="14" max="14" width="33.3984375" style="5" bestFit="1" customWidth="1"/>
    <col min="15" max="15" width="22.796875" style="5" bestFit="1" customWidth="1"/>
    <col min="16" max="16" width="11.1328125" style="5" bestFit="1" customWidth="1"/>
    <col min="17" max="17" width="3.06640625" style="5" bestFit="1" customWidth="1"/>
    <col min="18" max="16384" width="9.06640625" style="5"/>
  </cols>
  <sheetData>
    <row r="1" spans="1:17" x14ac:dyDescent="0.3">
      <c r="A1" s="5">
        <v>1</v>
      </c>
      <c r="C1" s="5" t="s">
        <v>189</v>
      </c>
      <c r="D1" s="5" t="s">
        <v>190</v>
      </c>
      <c r="E1" s="5" t="s">
        <v>191</v>
      </c>
      <c r="F1" s="5" t="s">
        <v>192</v>
      </c>
      <c r="G1" s="5" t="s">
        <v>193</v>
      </c>
      <c r="H1" s="5" t="s">
        <v>194</v>
      </c>
      <c r="I1" s="5" t="s">
        <v>195</v>
      </c>
      <c r="J1" s="5" t="s">
        <v>196</v>
      </c>
    </row>
    <row r="2" spans="1:17" x14ac:dyDescent="0.3">
      <c r="A2" s="5">
        <v>128</v>
      </c>
      <c r="B2" s="5" t="s">
        <v>240</v>
      </c>
      <c r="C2" s="5">
        <v>1.6873199999999999</v>
      </c>
      <c r="D2" s="5">
        <v>2.62059</v>
      </c>
      <c r="E2" s="5">
        <v>64.816043433710476</v>
      </c>
      <c r="F2" s="5">
        <v>2.5136815170077792E-2</v>
      </c>
      <c r="G2" s="5" t="s">
        <v>197</v>
      </c>
      <c r="H2" s="5">
        <v>80.723223124882907</v>
      </c>
      <c r="I2" s="5">
        <v>4.3126534006319682E-3</v>
      </c>
      <c r="J2" s="5" t="s">
        <v>197</v>
      </c>
      <c r="K2" s="5" t="s">
        <v>198</v>
      </c>
      <c r="L2" s="5" t="s">
        <v>199</v>
      </c>
      <c r="M2" s="5" t="s">
        <v>200</v>
      </c>
      <c r="N2" s="5" t="s">
        <v>234</v>
      </c>
      <c r="O2" s="5" t="s">
        <v>201</v>
      </c>
      <c r="P2" s="5" t="s">
        <v>202</v>
      </c>
      <c r="Q2" s="5">
        <v>4</v>
      </c>
    </row>
    <row r="3" spans="1:17" x14ac:dyDescent="0.3">
      <c r="A3" s="5">
        <v>103</v>
      </c>
      <c r="B3" s="5" t="s">
        <v>241</v>
      </c>
      <c r="C3" s="5">
        <v>1.6011599999999999</v>
      </c>
      <c r="D3" s="5">
        <v>2.60283</v>
      </c>
      <c r="E3" s="5">
        <v>1.4702201031048818</v>
      </c>
      <c r="F3" s="5">
        <v>2.6209779680014499E-2</v>
      </c>
      <c r="G3" s="5" t="s">
        <v>197</v>
      </c>
      <c r="H3" s="5">
        <v>1.5596850231316799</v>
      </c>
      <c r="I3" s="5">
        <v>1.0505343133451139E-2</v>
      </c>
      <c r="J3" s="5" t="s">
        <v>197</v>
      </c>
      <c r="K3" s="5" t="s">
        <v>203</v>
      </c>
      <c r="L3" s="5" t="s">
        <v>204</v>
      </c>
      <c r="M3" s="5" t="s">
        <v>205</v>
      </c>
      <c r="Q3" s="5">
        <v>0</v>
      </c>
    </row>
    <row r="4" spans="1:17" x14ac:dyDescent="0.3">
      <c r="A4" s="5">
        <v>205</v>
      </c>
      <c r="B4" s="5" t="s">
        <v>237</v>
      </c>
      <c r="C4" s="5">
        <v>1.5800399999999999</v>
      </c>
      <c r="D4" s="5">
        <v>2.0123000000000002</v>
      </c>
      <c r="E4" s="5">
        <v>2.2341162565438033</v>
      </c>
      <c r="F4" s="5">
        <v>0.1058346133113557</v>
      </c>
      <c r="G4" s="5" t="s">
        <v>9</v>
      </c>
      <c r="H4" s="5">
        <v>2.70902235377809</v>
      </c>
      <c r="I4" s="5">
        <v>6.4701261594124725E-3</v>
      </c>
      <c r="J4" s="5" t="s">
        <v>197</v>
      </c>
      <c r="K4" s="5" t="s">
        <v>206</v>
      </c>
      <c r="L4" s="5" t="s">
        <v>207</v>
      </c>
      <c r="M4" s="5" t="s">
        <v>208</v>
      </c>
      <c r="N4" s="5" t="s">
        <v>209</v>
      </c>
      <c r="O4" s="5" t="s">
        <v>233</v>
      </c>
      <c r="P4" s="5" t="s">
        <v>202</v>
      </c>
      <c r="Q4" s="5">
        <v>2</v>
      </c>
    </row>
    <row r="5" spans="1:17" x14ac:dyDescent="0.3">
      <c r="A5" s="5">
        <v>261</v>
      </c>
      <c r="B5" s="5" t="s">
        <v>181</v>
      </c>
      <c r="C5" s="5">
        <v>1.51092</v>
      </c>
      <c r="D5" s="5">
        <v>2.5883600000000002</v>
      </c>
      <c r="E5" s="5">
        <v>0.15404376856436577</v>
      </c>
      <c r="F5" s="5">
        <v>2.7937150790183073E-2</v>
      </c>
      <c r="G5" s="5" t="s">
        <v>197</v>
      </c>
      <c r="H5" s="5">
        <v>0.11282947443210574</v>
      </c>
      <c r="I5" s="5">
        <v>2.1119749633182368E-2</v>
      </c>
      <c r="J5" s="5" t="s">
        <v>197</v>
      </c>
      <c r="K5" s="5" t="s">
        <v>210</v>
      </c>
    </row>
    <row r="6" spans="1:17" x14ac:dyDescent="0.3">
      <c r="A6" s="5">
        <v>170</v>
      </c>
      <c r="B6" s="5" t="s">
        <v>262</v>
      </c>
      <c r="C6" s="5">
        <v>1.4762999999999999</v>
      </c>
      <c r="D6" s="5">
        <v>2.0739899999999998</v>
      </c>
      <c r="E6" s="5">
        <v>1.5902706334374852</v>
      </c>
      <c r="F6" s="5">
        <v>8.9174268848232763E-2</v>
      </c>
      <c r="G6" s="5" t="s">
        <v>9</v>
      </c>
      <c r="H6" s="5">
        <v>1.7762021571462501</v>
      </c>
      <c r="I6" s="5">
        <v>2.4749087669335958E-2</v>
      </c>
      <c r="J6" s="5" t="s">
        <v>197</v>
      </c>
      <c r="K6" s="5" t="s">
        <v>211</v>
      </c>
      <c r="L6" s="5" t="s">
        <v>212</v>
      </c>
      <c r="M6" s="5" t="s">
        <v>238</v>
      </c>
      <c r="N6" s="5" t="s">
        <v>231</v>
      </c>
      <c r="O6" s="5" t="s">
        <v>232</v>
      </c>
      <c r="P6" s="5" t="s">
        <v>202</v>
      </c>
      <c r="Q6" s="5">
        <v>12</v>
      </c>
    </row>
    <row r="7" spans="1:17" x14ac:dyDescent="0.3">
      <c r="A7" s="5">
        <v>96</v>
      </c>
      <c r="B7" s="5" t="s">
        <v>257</v>
      </c>
      <c r="C7" s="5">
        <v>1.44198</v>
      </c>
      <c r="D7" s="5">
        <v>2.1228600000000002</v>
      </c>
      <c r="E7" s="5">
        <v>0.29273177995112526</v>
      </c>
      <c r="F7" s="5">
        <v>9.2740339129379359E-2</v>
      </c>
      <c r="G7" s="5" t="s">
        <v>9</v>
      </c>
      <c r="H7" s="5">
        <v>0.17035749896121813</v>
      </c>
      <c r="I7" s="5">
        <v>3.2533420068317616E-2</v>
      </c>
      <c r="J7" s="5" t="s">
        <v>197</v>
      </c>
      <c r="K7" s="5" t="s">
        <v>214</v>
      </c>
      <c r="L7" s="5" t="s">
        <v>215</v>
      </c>
      <c r="M7" s="5" t="s">
        <v>216</v>
      </c>
      <c r="Q7" s="5">
        <v>0</v>
      </c>
    </row>
    <row r="8" spans="1:17" x14ac:dyDescent="0.3">
      <c r="A8" s="5">
        <v>38</v>
      </c>
      <c r="B8" s="5" t="s">
        <v>259</v>
      </c>
      <c r="C8" s="5">
        <v>1.3563400000000001</v>
      </c>
      <c r="D8" s="5">
        <v>1.0479400000000001</v>
      </c>
      <c r="E8" s="5">
        <v>0.64028910755916535</v>
      </c>
      <c r="F8" s="5">
        <v>0.18841960857524293</v>
      </c>
      <c r="G8" s="5" t="s">
        <v>9</v>
      </c>
      <c r="H8" s="5">
        <v>0.31471437799286966</v>
      </c>
      <c r="I8" s="5">
        <v>1.1366641807668358E-2</v>
      </c>
      <c r="J8" s="5" t="s">
        <v>197</v>
      </c>
      <c r="K8" s="5" t="s">
        <v>217</v>
      </c>
      <c r="L8" s="5" t="s">
        <v>218</v>
      </c>
      <c r="M8" s="5" t="s">
        <v>219</v>
      </c>
      <c r="N8" s="5" t="s">
        <v>235</v>
      </c>
      <c r="O8" s="5" t="s">
        <v>213</v>
      </c>
      <c r="P8" s="5" t="s">
        <v>202</v>
      </c>
      <c r="Q8" s="5">
        <v>1</v>
      </c>
    </row>
    <row r="9" spans="1:17" customFormat="1" hidden="1" x14ac:dyDescent="0.3">
      <c r="A9">
        <v>234</v>
      </c>
      <c r="B9" t="s">
        <v>163</v>
      </c>
      <c r="C9" s="1">
        <v>1.33039</v>
      </c>
      <c r="D9">
        <v>1.6948799999999999</v>
      </c>
      <c r="E9">
        <v>2.2097211881856609</v>
      </c>
      <c r="F9">
        <v>0.17679425156966444</v>
      </c>
      <c r="G9" t="s">
        <v>9</v>
      </c>
      <c r="H9" s="1">
        <v>2.7053240844262234</v>
      </c>
      <c r="I9" s="1">
        <v>5.7792518783706462E-2</v>
      </c>
      <c r="J9" s="1" t="s">
        <v>9</v>
      </c>
    </row>
    <row r="10" spans="1:17" x14ac:dyDescent="0.3">
      <c r="A10" s="5">
        <v>172</v>
      </c>
      <c r="B10" s="5" t="s">
        <v>258</v>
      </c>
      <c r="C10" s="5">
        <v>1.3253900000000001</v>
      </c>
      <c r="D10" s="5">
        <v>1.78773</v>
      </c>
      <c r="E10" s="5">
        <v>0.4152987592257012</v>
      </c>
      <c r="F10" s="5">
        <v>0.11017398537078672</v>
      </c>
      <c r="G10" s="5" t="s">
        <v>9</v>
      </c>
      <c r="H10" s="5">
        <v>0.20472888219854837</v>
      </c>
      <c r="I10" s="5">
        <v>1.7080859359728775E-2</v>
      </c>
      <c r="J10" s="5" t="s">
        <v>197</v>
      </c>
      <c r="K10" s="5" t="s">
        <v>220</v>
      </c>
      <c r="L10" s="5" t="s">
        <v>221</v>
      </c>
      <c r="M10" s="5" t="s">
        <v>222</v>
      </c>
      <c r="N10" s="5" t="s">
        <v>236</v>
      </c>
      <c r="O10" s="5" t="s">
        <v>213</v>
      </c>
      <c r="P10" s="5" t="s">
        <v>202</v>
      </c>
      <c r="Q10" s="5">
        <v>7</v>
      </c>
    </row>
    <row r="11" spans="1:17" customFormat="1" hidden="1" x14ac:dyDescent="0.3">
      <c r="A11">
        <v>95</v>
      </c>
      <c r="B11" t="s">
        <v>68</v>
      </c>
      <c r="C11" s="1">
        <v>1.3155600000000001</v>
      </c>
      <c r="D11">
        <v>1.7735000000000001</v>
      </c>
      <c r="E11">
        <v>2.9240063838957839</v>
      </c>
      <c r="F11">
        <v>0.15450030492969483</v>
      </c>
      <c r="G11" t="s">
        <v>9</v>
      </c>
      <c r="H11" s="1">
        <v>3.6193990956481175</v>
      </c>
      <c r="I11" s="1">
        <v>6.1818392657753754E-2</v>
      </c>
      <c r="J11" s="1" t="s">
        <v>9</v>
      </c>
    </row>
    <row r="12" spans="1:17" x14ac:dyDescent="0.3">
      <c r="A12" s="5">
        <v>159</v>
      </c>
      <c r="B12" s="5" t="s">
        <v>113</v>
      </c>
      <c r="C12" s="5">
        <v>1.31291</v>
      </c>
      <c r="D12" s="5">
        <v>1.99698</v>
      </c>
      <c r="E12" s="5">
        <v>1.9965454406662326</v>
      </c>
      <c r="F12" s="5">
        <v>8.7532296521604658E-2</v>
      </c>
      <c r="G12" s="5" t="s">
        <v>9</v>
      </c>
      <c r="H12" s="5">
        <v>2.2509500123683517</v>
      </c>
      <c r="I12" s="5">
        <v>4.8739639937012191E-2</v>
      </c>
      <c r="J12" s="5" t="s">
        <v>197</v>
      </c>
      <c r="K12" s="5" t="s">
        <v>224</v>
      </c>
      <c r="L12" s="5" t="s">
        <v>225</v>
      </c>
      <c r="M12" s="5" t="s">
        <v>226</v>
      </c>
      <c r="N12" s="5" t="s">
        <v>223</v>
      </c>
      <c r="O12" s="5" t="s">
        <v>213</v>
      </c>
      <c r="P12" s="5" t="s">
        <v>202</v>
      </c>
      <c r="Q12" s="5">
        <v>13</v>
      </c>
    </row>
    <row r="13" spans="1:17" customFormat="1" hidden="1" x14ac:dyDescent="0.3">
      <c r="A13">
        <v>191</v>
      </c>
      <c r="B13" t="s">
        <v>136</v>
      </c>
      <c r="C13" s="1">
        <v>1.28966</v>
      </c>
      <c r="D13">
        <v>1.39615</v>
      </c>
      <c r="E13">
        <v>1.7285359285891517</v>
      </c>
      <c r="F13">
        <v>0.28579977677469159</v>
      </c>
      <c r="G13" t="s">
        <v>9</v>
      </c>
      <c r="H13" s="1">
        <v>2.1403173316932471</v>
      </c>
      <c r="I13" s="1">
        <v>6.9240001783325567E-2</v>
      </c>
      <c r="J13" s="1" t="s">
        <v>9</v>
      </c>
    </row>
    <row r="14" spans="1:17" customFormat="1" hidden="1" x14ac:dyDescent="0.3">
      <c r="A14">
        <v>134</v>
      </c>
      <c r="B14" t="s">
        <v>100</v>
      </c>
      <c r="C14" s="1">
        <v>1.28545</v>
      </c>
      <c r="D14">
        <v>1.12659</v>
      </c>
      <c r="E14">
        <v>0.54898418814569061</v>
      </c>
      <c r="F14">
        <v>0.40301750537323128</v>
      </c>
      <c r="G14" t="s">
        <v>9</v>
      </c>
      <c r="H14" s="1">
        <v>0.19490049555168928</v>
      </c>
      <c r="I14" s="1">
        <v>7.0493850376595876E-2</v>
      </c>
      <c r="J14" s="1" t="s">
        <v>9</v>
      </c>
    </row>
    <row r="15" spans="1:17" customFormat="1" hidden="1" x14ac:dyDescent="0.3">
      <c r="A15">
        <v>72</v>
      </c>
      <c r="B15" t="s">
        <v>50</v>
      </c>
      <c r="C15" s="1">
        <v>1.2755700000000001</v>
      </c>
      <c r="D15">
        <v>1.7074199999999999</v>
      </c>
      <c r="E15">
        <v>0.42793998220967866</v>
      </c>
      <c r="F15">
        <v>0.19468041651174464</v>
      </c>
      <c r="G15" t="s">
        <v>9</v>
      </c>
      <c r="H15" s="1">
        <v>0.26596552595069217</v>
      </c>
      <c r="I15" s="1">
        <v>7.3487219825636663E-2</v>
      </c>
      <c r="J15" s="1" t="s">
        <v>9</v>
      </c>
    </row>
    <row r="16" spans="1:17" customFormat="1" hidden="1" x14ac:dyDescent="0.3">
      <c r="A16">
        <v>106</v>
      </c>
      <c r="B16" t="s">
        <v>78</v>
      </c>
      <c r="C16" s="1">
        <v>1.27542</v>
      </c>
      <c r="D16">
        <v>0.70754300000000003</v>
      </c>
      <c r="E16">
        <v>0.79480708491309215</v>
      </c>
      <c r="F16">
        <v>0.397431492546721</v>
      </c>
      <c r="G16" t="s">
        <v>9</v>
      </c>
      <c r="H16" s="1">
        <v>0.50506597568119815</v>
      </c>
      <c r="I16" s="1">
        <v>5.2203524309973985E-2</v>
      </c>
      <c r="J16" s="1" t="s">
        <v>9</v>
      </c>
    </row>
    <row r="17" spans="1:13" x14ac:dyDescent="0.3">
      <c r="A17" s="5">
        <v>160</v>
      </c>
      <c r="B17" s="5" t="s">
        <v>260</v>
      </c>
      <c r="C17" s="5">
        <v>1.26614</v>
      </c>
      <c r="D17" s="5">
        <v>0.94796800000000003</v>
      </c>
      <c r="E17" s="5">
        <v>0.62262863410045055</v>
      </c>
      <c r="F17" s="5">
        <v>0.23311958954881287</v>
      </c>
      <c r="G17" s="5" t="s">
        <v>9</v>
      </c>
      <c r="H17" s="5">
        <v>0.25264481327087029</v>
      </c>
      <c r="I17" s="5">
        <v>4.3515037007511519E-2</v>
      </c>
      <c r="J17" s="5" t="s">
        <v>197</v>
      </c>
      <c r="K17" s="5" t="s">
        <v>227</v>
      </c>
      <c r="M17" s="5" t="s">
        <v>228</v>
      </c>
    </row>
    <row r="18" spans="1:13" customFormat="1" hidden="1" x14ac:dyDescent="0.3">
      <c r="A18">
        <v>13</v>
      </c>
      <c r="B18" t="s">
        <v>14</v>
      </c>
      <c r="C18" s="1">
        <v>1.2650699999999999</v>
      </c>
      <c r="D18">
        <v>1.4702</v>
      </c>
      <c r="E18">
        <v>0.58848142831113681</v>
      </c>
      <c r="F18">
        <v>0.17576617285642132</v>
      </c>
      <c r="G18" t="s">
        <v>9</v>
      </c>
      <c r="H18" s="1">
        <v>0.38198435362125355</v>
      </c>
      <c r="I18" s="1">
        <v>5.7165780475087719E-2</v>
      </c>
      <c r="J18" s="1" t="s">
        <v>9</v>
      </c>
    </row>
    <row r="19" spans="1:13" customFormat="1" hidden="1" x14ac:dyDescent="0.3">
      <c r="A19">
        <v>223</v>
      </c>
      <c r="B19" t="s">
        <v>157</v>
      </c>
      <c r="C19" s="1">
        <v>1.2383500000000001</v>
      </c>
      <c r="D19">
        <v>0.94393099999999996</v>
      </c>
      <c r="E19">
        <v>0.59133684326877267</v>
      </c>
      <c r="F19">
        <v>0.22021405365425889</v>
      </c>
      <c r="G19" t="s">
        <v>9</v>
      </c>
      <c r="H19" s="1">
        <v>0.195162984432626</v>
      </c>
      <c r="I19" s="1">
        <v>6.8695577861981813E-2</v>
      </c>
      <c r="J19" s="1" t="s">
        <v>9</v>
      </c>
    </row>
    <row r="20" spans="1:13" customFormat="1" hidden="1" x14ac:dyDescent="0.3">
      <c r="A20">
        <v>64</v>
      </c>
      <c r="B20" t="s">
        <v>44</v>
      </c>
      <c r="C20" s="1">
        <v>1.23766</v>
      </c>
      <c r="D20">
        <v>2.18506</v>
      </c>
      <c r="E20">
        <v>0.53143703056339697</v>
      </c>
      <c r="F20">
        <v>8.1214579833967168E-2</v>
      </c>
      <c r="G20" t="s">
        <v>9</v>
      </c>
      <c r="H20" s="1">
        <v>0.4794617542980929</v>
      </c>
      <c r="I20" s="1">
        <v>7.2061721395545592E-2</v>
      </c>
      <c r="J20" s="1" t="s">
        <v>9</v>
      </c>
    </row>
    <row r="21" spans="1:13" customFormat="1" hidden="1" x14ac:dyDescent="0.3">
      <c r="A21">
        <v>78</v>
      </c>
      <c r="B21" t="s">
        <v>56</v>
      </c>
      <c r="C21" s="1">
        <v>1.2330399999999999</v>
      </c>
      <c r="D21">
        <v>0.907968</v>
      </c>
      <c r="E21">
        <v>0.638808211518756</v>
      </c>
      <c r="F21">
        <v>0.26457111674615019</v>
      </c>
      <c r="G21" t="s">
        <v>9</v>
      </c>
      <c r="H21" s="1">
        <v>0.27154381830402408</v>
      </c>
      <c r="I21" s="1">
        <v>8.7213024424580871E-2</v>
      </c>
      <c r="J21" s="1" t="s">
        <v>9</v>
      </c>
    </row>
    <row r="22" spans="1:13" customFormat="1" hidden="1" x14ac:dyDescent="0.3">
      <c r="A22">
        <v>22</v>
      </c>
      <c r="B22" t="s">
        <v>19</v>
      </c>
      <c r="C22" s="1">
        <v>1.22885</v>
      </c>
      <c r="D22">
        <v>0.97204599999999997</v>
      </c>
      <c r="E22">
        <v>0.57987795463823877</v>
      </c>
      <c r="F22">
        <v>0.42970028293626117</v>
      </c>
      <c r="G22" t="s">
        <v>9</v>
      </c>
      <c r="H22" s="1">
        <v>0.19064581005912259</v>
      </c>
      <c r="I22" s="1">
        <v>8.8639850873110021E-2</v>
      </c>
      <c r="J22" s="1" t="s">
        <v>9</v>
      </c>
    </row>
    <row r="23" spans="1:13" customFormat="1" hidden="1" x14ac:dyDescent="0.3">
      <c r="A23">
        <v>133</v>
      </c>
      <c r="B23" t="s">
        <v>99</v>
      </c>
      <c r="C23" s="1">
        <v>1.2205299999999999</v>
      </c>
      <c r="D23">
        <v>0.90009899999999998</v>
      </c>
      <c r="E23">
        <v>0.62337214106048167</v>
      </c>
      <c r="F23">
        <v>0.28970491236627227</v>
      </c>
      <c r="G23" t="s">
        <v>9</v>
      </c>
      <c r="H23" s="1">
        <v>0.2389970713182919</v>
      </c>
      <c r="I23" s="1">
        <v>7.3169460247341986E-2</v>
      </c>
      <c r="J23" s="1" t="s">
        <v>9</v>
      </c>
    </row>
    <row r="24" spans="1:13" x14ac:dyDescent="0.3">
      <c r="A24" s="5">
        <v>197</v>
      </c>
      <c r="B24" s="5" t="s">
        <v>261</v>
      </c>
      <c r="C24" s="5">
        <v>1.19876</v>
      </c>
      <c r="D24" s="5">
        <v>1.6114900000000001</v>
      </c>
      <c r="E24" s="5">
        <v>0.50319184079292201</v>
      </c>
      <c r="F24" s="5">
        <v>0.1771992039237287</v>
      </c>
      <c r="G24" s="5" t="s">
        <v>9</v>
      </c>
      <c r="H24" s="5">
        <v>0.31741323946263866</v>
      </c>
      <c r="I24" s="5">
        <v>4.8160942233621037E-2</v>
      </c>
      <c r="J24" s="5" t="s">
        <v>197</v>
      </c>
      <c r="K24" s="5" t="s">
        <v>229</v>
      </c>
      <c r="M24" s="5" t="s">
        <v>230</v>
      </c>
    </row>
    <row r="25" spans="1:13" customFormat="1" hidden="1" x14ac:dyDescent="0.3">
      <c r="A25">
        <v>116</v>
      </c>
      <c r="B25" t="s">
        <v>85</v>
      </c>
      <c r="C25" s="1">
        <v>1.1960500000000001</v>
      </c>
      <c r="D25">
        <v>0.91084699999999996</v>
      </c>
      <c r="E25">
        <v>0.59572550589795847</v>
      </c>
      <c r="F25">
        <v>0.44400229607144381</v>
      </c>
      <c r="G25" t="s">
        <v>9</v>
      </c>
      <c r="H25" s="1">
        <v>0.19585599131053363</v>
      </c>
      <c r="I25" s="1">
        <v>0.10027656512852554</v>
      </c>
      <c r="J25" s="1" t="s">
        <v>9</v>
      </c>
    </row>
    <row r="26" spans="1:13" customFormat="1" hidden="1" x14ac:dyDescent="0.3">
      <c r="A26">
        <v>242</v>
      </c>
      <c r="B26" t="s">
        <v>169</v>
      </c>
      <c r="C26" s="1">
        <v>1.1944699999999999</v>
      </c>
      <c r="D26">
        <v>1.4201699999999999</v>
      </c>
      <c r="E26">
        <v>1.6859562536592845</v>
      </c>
      <c r="F26">
        <v>0.26555495533997797</v>
      </c>
      <c r="G26" t="s">
        <v>9</v>
      </c>
      <c r="H26" s="1">
        <v>2.022571443431445</v>
      </c>
      <c r="I26" s="1">
        <v>9.9192596351045367E-2</v>
      </c>
      <c r="J26" s="1" t="s">
        <v>9</v>
      </c>
    </row>
    <row r="27" spans="1:13" customFormat="1" hidden="1" x14ac:dyDescent="0.3">
      <c r="A27">
        <v>269</v>
      </c>
      <c r="B27" t="s">
        <v>187</v>
      </c>
      <c r="C27" s="1">
        <v>1.1894499999999999</v>
      </c>
      <c r="D27">
        <v>0.66722899999999996</v>
      </c>
      <c r="E27">
        <v>0.66134725831914654</v>
      </c>
      <c r="F27">
        <v>0.46310301509264895</v>
      </c>
      <c r="G27" t="s">
        <v>9</v>
      </c>
      <c r="H27" s="1">
        <v>0.16869588714520467</v>
      </c>
      <c r="I27" s="1">
        <v>0.10271750250886022</v>
      </c>
      <c r="J27" s="1" t="s">
        <v>9</v>
      </c>
    </row>
    <row r="28" spans="1:13" customFormat="1" hidden="1" x14ac:dyDescent="0.3">
      <c r="A28">
        <v>93</v>
      </c>
      <c r="B28" t="s">
        <v>66</v>
      </c>
      <c r="C28" s="1">
        <v>1.1879999999999999</v>
      </c>
      <c r="D28">
        <v>1.1240699999999999</v>
      </c>
      <c r="E28">
        <v>0.51497102908713266</v>
      </c>
      <c r="F28">
        <v>0.4110260074846851</v>
      </c>
      <c r="G28" t="s">
        <v>9</v>
      </c>
      <c r="H28" s="1">
        <v>0.16141007585240624</v>
      </c>
      <c r="I28" s="1">
        <v>0.10325808499300126</v>
      </c>
      <c r="J28" s="1" t="s">
        <v>9</v>
      </c>
    </row>
    <row r="29" spans="1:13" customFormat="1" hidden="1" x14ac:dyDescent="0.3">
      <c r="A29">
        <v>114</v>
      </c>
      <c r="B29" t="s">
        <v>83</v>
      </c>
      <c r="C29" s="1">
        <v>1.1835500000000001</v>
      </c>
      <c r="D29">
        <v>0.87734299999999998</v>
      </c>
      <c r="E29">
        <v>0.60564743319705616</v>
      </c>
      <c r="F29">
        <v>0.33434232524107926</v>
      </c>
      <c r="G29" t="s">
        <v>9</v>
      </c>
      <c r="H29" s="1">
        <v>0.19911801196876724</v>
      </c>
      <c r="I29" s="1">
        <v>0.10492895323133095</v>
      </c>
      <c r="J29" s="1" t="s">
        <v>9</v>
      </c>
    </row>
    <row r="30" spans="1:13" customFormat="1" hidden="1" x14ac:dyDescent="0.3">
      <c r="A30">
        <v>257</v>
      </c>
      <c r="B30" t="s">
        <v>180</v>
      </c>
      <c r="C30" s="1">
        <v>1.17743</v>
      </c>
      <c r="D30">
        <v>0.85678699999999997</v>
      </c>
      <c r="E30">
        <v>0.62415728554914329</v>
      </c>
      <c r="F30">
        <v>0.38369924389946897</v>
      </c>
      <c r="G30" t="s">
        <v>9</v>
      </c>
      <c r="H30" s="1">
        <v>0.22606135479526329</v>
      </c>
      <c r="I30" s="1">
        <v>0.10724833882741286</v>
      </c>
      <c r="J30" s="1" t="s">
        <v>9</v>
      </c>
    </row>
    <row r="31" spans="1:13" customFormat="1" hidden="1" x14ac:dyDescent="0.3">
      <c r="A31">
        <v>201</v>
      </c>
      <c r="B31" t="s">
        <v>143</v>
      </c>
      <c r="C31" s="1">
        <v>1.17378</v>
      </c>
      <c r="D31">
        <v>0.86557200000000001</v>
      </c>
      <c r="E31">
        <v>0.60835309967182483</v>
      </c>
      <c r="F31">
        <v>0.37455228802334484</v>
      </c>
      <c r="G31" t="s">
        <v>9</v>
      </c>
      <c r="H31" s="1">
        <v>0.20000755083243016</v>
      </c>
      <c r="I31" s="1">
        <v>0.10864996559423935</v>
      </c>
      <c r="J31" s="1" t="s">
        <v>9</v>
      </c>
    </row>
    <row r="32" spans="1:13" customFormat="1" hidden="1" x14ac:dyDescent="0.3">
      <c r="A32">
        <v>208</v>
      </c>
      <c r="B32" t="s">
        <v>147</v>
      </c>
      <c r="C32" s="1">
        <v>1.1736599999999999</v>
      </c>
      <c r="D32">
        <v>0.86542699999999995</v>
      </c>
      <c r="E32">
        <v>0.60838625234848642</v>
      </c>
      <c r="F32">
        <v>0.37511684092705327</v>
      </c>
      <c r="G32" t="s">
        <v>9</v>
      </c>
      <c r="H32" s="1">
        <v>0.20001845039991198</v>
      </c>
      <c r="I32" s="1">
        <v>0.10869588985446937</v>
      </c>
      <c r="J32" s="1" t="s">
        <v>9</v>
      </c>
    </row>
    <row r="33" spans="1:10" customFormat="1" hidden="1" x14ac:dyDescent="0.3">
      <c r="A33">
        <v>252</v>
      </c>
      <c r="B33" t="s">
        <v>176</v>
      </c>
      <c r="C33" s="1">
        <v>1.1710400000000001</v>
      </c>
      <c r="D33">
        <v>0.71869700000000003</v>
      </c>
      <c r="E33">
        <v>0.69480252460007819</v>
      </c>
      <c r="F33">
        <v>0.42255807426554626</v>
      </c>
      <c r="G33" t="s">
        <v>9</v>
      </c>
      <c r="H33" s="1">
        <v>0.29274685560862213</v>
      </c>
      <c r="I33" s="1">
        <v>0.10917836815270501</v>
      </c>
      <c r="J33" s="1" t="s">
        <v>9</v>
      </c>
    </row>
    <row r="34" spans="1:10" customFormat="1" hidden="1" x14ac:dyDescent="0.3">
      <c r="A34">
        <v>70</v>
      </c>
      <c r="B34" t="s">
        <v>48</v>
      </c>
      <c r="C34" s="1">
        <v>1.1660600000000001</v>
      </c>
      <c r="D34">
        <v>0.855132</v>
      </c>
      <c r="E34">
        <v>0.61196233481272555</v>
      </c>
      <c r="F34">
        <v>0.42390496581715131</v>
      </c>
      <c r="G34" t="s">
        <v>9</v>
      </c>
      <c r="H34" s="1">
        <v>0.20297190712620911</v>
      </c>
      <c r="I34" s="1">
        <v>0.11164169579022014</v>
      </c>
      <c r="J34" s="1" t="s">
        <v>9</v>
      </c>
    </row>
    <row r="35" spans="1:10" customFormat="1" hidden="1" x14ac:dyDescent="0.3">
      <c r="A35">
        <v>14</v>
      </c>
      <c r="B35" t="s">
        <v>15</v>
      </c>
      <c r="C35" s="1">
        <v>1.16604</v>
      </c>
      <c r="D35">
        <v>0.85477499999999995</v>
      </c>
      <c r="E35">
        <v>0.61244933868348161</v>
      </c>
      <c r="F35">
        <v>0.41827426601758377</v>
      </c>
      <c r="G35" t="s">
        <v>9</v>
      </c>
      <c r="H35" s="1">
        <v>0.20375208840138892</v>
      </c>
      <c r="I35" s="1">
        <v>0.1116484967358424</v>
      </c>
      <c r="J35" s="1" t="s">
        <v>9</v>
      </c>
    </row>
    <row r="36" spans="1:10" customFormat="1" hidden="1" x14ac:dyDescent="0.3">
      <c r="A36">
        <v>118</v>
      </c>
      <c r="B36" t="s">
        <v>87</v>
      </c>
      <c r="C36" s="1">
        <v>1.1626799999999999</v>
      </c>
      <c r="D36">
        <v>0.83454499999999998</v>
      </c>
      <c r="E36">
        <v>0.63566426907086726</v>
      </c>
      <c r="F36">
        <v>0.39871002494695901</v>
      </c>
      <c r="G36" t="s">
        <v>9</v>
      </c>
      <c r="H36" s="1">
        <v>0.24010116131411413</v>
      </c>
      <c r="I36" s="1">
        <v>0.11296441484943016</v>
      </c>
      <c r="J36" s="1" t="s">
        <v>9</v>
      </c>
    </row>
    <row r="37" spans="1:10" customFormat="1" hidden="1" x14ac:dyDescent="0.3">
      <c r="A37">
        <v>117</v>
      </c>
      <c r="B37" t="s">
        <v>86</v>
      </c>
      <c r="C37" s="1">
        <v>1.1618900000000001</v>
      </c>
      <c r="D37">
        <v>0.85092900000000005</v>
      </c>
      <c r="E37">
        <v>0.61218116744987494</v>
      </c>
      <c r="F37">
        <v>0.44372017535882247</v>
      </c>
      <c r="G37" t="s">
        <v>9</v>
      </c>
      <c r="H37" s="1">
        <v>0.20190396383530518</v>
      </c>
      <c r="I37" s="1">
        <v>0.11327481117677339</v>
      </c>
      <c r="J37" s="1" t="s">
        <v>9</v>
      </c>
    </row>
    <row r="38" spans="1:10" customFormat="1" hidden="1" x14ac:dyDescent="0.3">
      <c r="A38">
        <v>181</v>
      </c>
      <c r="B38" t="s">
        <v>129</v>
      </c>
      <c r="C38" s="1">
        <v>1.16181</v>
      </c>
      <c r="D38">
        <v>0.84800900000000001</v>
      </c>
      <c r="E38">
        <v>0.61571243937014575</v>
      </c>
      <c r="F38">
        <v>0.45607242475285159</v>
      </c>
      <c r="G38" t="s">
        <v>9</v>
      </c>
      <c r="H38" s="1">
        <v>0.20735493134602467</v>
      </c>
      <c r="I38" s="1">
        <v>0.11330596691986058</v>
      </c>
      <c r="J38" s="1" t="s">
        <v>9</v>
      </c>
    </row>
    <row r="39" spans="1:10" customFormat="1" hidden="1" x14ac:dyDescent="0.3">
      <c r="A39">
        <v>237</v>
      </c>
      <c r="B39" t="s">
        <v>166</v>
      </c>
      <c r="C39" s="1">
        <v>1.1611</v>
      </c>
      <c r="D39">
        <v>0.84813099999999997</v>
      </c>
      <c r="E39">
        <v>0.61469418608598969</v>
      </c>
      <c r="F39">
        <v>0.45885511430733905</v>
      </c>
      <c r="G39" t="s">
        <v>9</v>
      </c>
      <c r="H39" s="1">
        <v>0.2055259575869795</v>
      </c>
      <c r="I39" s="1">
        <v>0.11358553345586156</v>
      </c>
      <c r="J39" s="1" t="s">
        <v>9</v>
      </c>
    </row>
    <row r="40" spans="1:10" customFormat="1" hidden="1" x14ac:dyDescent="0.3">
      <c r="A40">
        <v>69</v>
      </c>
      <c r="B40" t="s">
        <v>47</v>
      </c>
      <c r="C40" s="1">
        <v>1.1603300000000001</v>
      </c>
      <c r="D40">
        <v>0.84946200000000005</v>
      </c>
      <c r="E40">
        <v>0.6121013624960181</v>
      </c>
      <c r="F40">
        <v>0.45478321315442105</v>
      </c>
      <c r="G40" t="s">
        <v>9</v>
      </c>
      <c r="H40" s="1">
        <v>0.20123986290209422</v>
      </c>
      <c r="I40" s="1">
        <v>0.11389121166662108</v>
      </c>
      <c r="J40" s="1" t="s">
        <v>9</v>
      </c>
    </row>
    <row r="41" spans="1:10" customFormat="1" hidden="1" x14ac:dyDescent="0.3">
      <c r="A41">
        <v>89</v>
      </c>
      <c r="B41" t="s">
        <v>63</v>
      </c>
      <c r="C41" s="1">
        <v>1.1602300000000001</v>
      </c>
      <c r="D41">
        <v>0.84768299999999996</v>
      </c>
      <c r="E41">
        <v>0.61419506677636027</v>
      </c>
      <c r="F41">
        <v>0.46309321242364876</v>
      </c>
      <c r="G41" t="s">
        <v>9</v>
      </c>
      <c r="H41" s="1">
        <v>0.20445223413747848</v>
      </c>
      <c r="I41" s="1">
        <v>0.11392941275075999</v>
      </c>
      <c r="J41" s="1" t="s">
        <v>9</v>
      </c>
    </row>
    <row r="42" spans="1:10" customFormat="1" hidden="1" x14ac:dyDescent="0.3">
      <c r="A42">
        <v>11</v>
      </c>
      <c r="B42" t="s">
        <v>13</v>
      </c>
      <c r="C42" s="1">
        <v>1.15977</v>
      </c>
      <c r="D42">
        <v>0.80316500000000002</v>
      </c>
      <c r="E42">
        <v>0.68976220220265594</v>
      </c>
      <c r="F42">
        <v>0.33562205901156417</v>
      </c>
      <c r="G42" t="s">
        <v>9</v>
      </c>
      <c r="H42" s="1">
        <v>0.33649511352731326</v>
      </c>
      <c r="I42" s="1">
        <v>9.0516910261151634E-2</v>
      </c>
      <c r="J42" s="1" t="s">
        <v>9</v>
      </c>
    </row>
    <row r="43" spans="1:10" customFormat="1" hidden="1" x14ac:dyDescent="0.3">
      <c r="A43">
        <v>6</v>
      </c>
      <c r="B43" t="s">
        <v>10</v>
      </c>
      <c r="C43" s="1">
        <v>1.1595200000000001</v>
      </c>
      <c r="D43">
        <v>0.84849200000000002</v>
      </c>
      <c r="E43">
        <v>0.61232873548616074</v>
      </c>
      <c r="F43">
        <v>0.46105820474522785</v>
      </c>
      <c r="G43" t="s">
        <v>9</v>
      </c>
      <c r="H43" s="1">
        <v>0.2013146160592795</v>
      </c>
      <c r="I43" s="1">
        <v>0.11421226604746641</v>
      </c>
      <c r="J43" s="1" t="s">
        <v>9</v>
      </c>
    </row>
    <row r="44" spans="1:10" customFormat="1" hidden="1" x14ac:dyDescent="0.3">
      <c r="A44">
        <v>7</v>
      </c>
      <c r="B44" t="s">
        <v>11</v>
      </c>
      <c r="C44" s="1">
        <v>1.1595200000000001</v>
      </c>
      <c r="D44">
        <v>0.84849300000000005</v>
      </c>
      <c r="E44">
        <v>0.61232873548616074</v>
      </c>
      <c r="F44">
        <v>0.46105820474522896</v>
      </c>
      <c r="G44" t="s">
        <v>9</v>
      </c>
      <c r="H44" s="1">
        <v>0.20131461605927947</v>
      </c>
      <c r="I44" s="1">
        <v>0.11421226604746648</v>
      </c>
      <c r="J44" s="1" t="s">
        <v>9</v>
      </c>
    </row>
    <row r="45" spans="1:10" customFormat="1" hidden="1" x14ac:dyDescent="0.3">
      <c r="A45">
        <v>18</v>
      </c>
      <c r="B45" t="s">
        <v>18</v>
      </c>
      <c r="C45" s="1">
        <v>1.1595200000000001</v>
      </c>
      <c r="D45">
        <v>0.84849300000000005</v>
      </c>
      <c r="E45">
        <v>0.61232873548616074</v>
      </c>
      <c r="F45">
        <v>0.46105820474522774</v>
      </c>
      <c r="G45" t="s">
        <v>9</v>
      </c>
      <c r="H45" s="1">
        <v>0.20131461605927944</v>
      </c>
      <c r="I45" s="1">
        <v>0.11421226604746636</v>
      </c>
      <c r="J45" s="1" t="s">
        <v>9</v>
      </c>
    </row>
    <row r="46" spans="1:10" customFormat="1" hidden="1" x14ac:dyDescent="0.3">
      <c r="A46">
        <v>27</v>
      </c>
      <c r="B46" t="s">
        <v>21</v>
      </c>
      <c r="C46" s="1">
        <v>1.1595200000000001</v>
      </c>
      <c r="D46">
        <v>0.84849300000000005</v>
      </c>
      <c r="E46">
        <v>0.61232873548616085</v>
      </c>
      <c r="F46">
        <v>0.46105820474522796</v>
      </c>
      <c r="G46" t="s">
        <v>9</v>
      </c>
      <c r="H46" s="1">
        <v>0.2013146160592795</v>
      </c>
      <c r="I46" s="1">
        <v>0.11421226604746641</v>
      </c>
      <c r="J46" s="1" t="s">
        <v>9</v>
      </c>
    </row>
    <row r="47" spans="1:10" customFormat="1" hidden="1" x14ac:dyDescent="0.3">
      <c r="A47">
        <v>49</v>
      </c>
      <c r="B47" t="s">
        <v>35</v>
      </c>
      <c r="C47" s="1">
        <v>1.1595200000000001</v>
      </c>
      <c r="D47">
        <v>0.84849200000000002</v>
      </c>
      <c r="E47">
        <v>0.61232873548616085</v>
      </c>
      <c r="F47">
        <v>0.46105820474522896</v>
      </c>
      <c r="G47" t="s">
        <v>9</v>
      </c>
      <c r="H47" s="1">
        <v>0.20131461605927944</v>
      </c>
      <c r="I47" s="1">
        <v>0.11421226604746636</v>
      </c>
      <c r="J47" s="1" t="s">
        <v>9</v>
      </c>
    </row>
    <row r="48" spans="1:10" customFormat="1" hidden="1" x14ac:dyDescent="0.3">
      <c r="A48">
        <v>54</v>
      </c>
      <c r="B48" t="s">
        <v>37</v>
      </c>
      <c r="C48" s="1">
        <v>1.1595200000000001</v>
      </c>
      <c r="D48">
        <v>0.84849600000000003</v>
      </c>
      <c r="E48">
        <v>0.61232873548616085</v>
      </c>
      <c r="F48">
        <v>0.46105820474522896</v>
      </c>
      <c r="G48" t="s">
        <v>9</v>
      </c>
      <c r="H48" s="1">
        <v>0.20131461605927947</v>
      </c>
      <c r="I48" s="1">
        <v>0.11421226604746641</v>
      </c>
      <c r="J48" s="1" t="s">
        <v>9</v>
      </c>
    </row>
    <row r="49" spans="1:10" customFormat="1" hidden="1" x14ac:dyDescent="0.3">
      <c r="A49">
        <v>85</v>
      </c>
      <c r="B49" t="s">
        <v>60</v>
      </c>
      <c r="C49" s="1">
        <v>1.1595200000000001</v>
      </c>
      <c r="D49">
        <v>0.48813499999999999</v>
      </c>
      <c r="E49">
        <v>0.73875812489431381</v>
      </c>
      <c r="F49">
        <v>0.49334669582333202</v>
      </c>
      <c r="G49" t="s">
        <v>9</v>
      </c>
      <c r="H49" s="1">
        <v>0.20131461605927947</v>
      </c>
      <c r="I49" s="1">
        <v>0.11421226604746648</v>
      </c>
      <c r="J49" s="1" t="s">
        <v>9</v>
      </c>
    </row>
    <row r="50" spans="1:10" customFormat="1" hidden="1" x14ac:dyDescent="0.3">
      <c r="A50">
        <v>97</v>
      </c>
      <c r="B50" t="s">
        <v>70</v>
      </c>
      <c r="C50" s="1">
        <v>1.1595200000000001</v>
      </c>
      <c r="D50">
        <v>0.84849200000000002</v>
      </c>
      <c r="E50">
        <v>0.61232873548616085</v>
      </c>
      <c r="F50">
        <v>0.46105820474522796</v>
      </c>
      <c r="G50" t="s">
        <v>9</v>
      </c>
      <c r="H50" s="1">
        <v>0.2013146160592795</v>
      </c>
      <c r="I50" s="1">
        <v>0.11421226604746636</v>
      </c>
      <c r="J50" s="1" t="s">
        <v>9</v>
      </c>
    </row>
    <row r="51" spans="1:10" customFormat="1" hidden="1" x14ac:dyDescent="0.3">
      <c r="A51">
        <v>100</v>
      </c>
      <c r="B51" t="s">
        <v>73</v>
      </c>
      <c r="C51" s="1">
        <v>1.1595200000000001</v>
      </c>
      <c r="D51">
        <v>0.84849399999999997</v>
      </c>
      <c r="E51">
        <v>0.61232873548616062</v>
      </c>
      <c r="F51">
        <v>0.46105820474522852</v>
      </c>
      <c r="G51" t="s">
        <v>9</v>
      </c>
      <c r="H51" s="1">
        <v>0.20131461605927947</v>
      </c>
      <c r="I51" s="1">
        <v>0.11421226604746641</v>
      </c>
      <c r="J51" s="1" t="s">
        <v>9</v>
      </c>
    </row>
    <row r="52" spans="1:10" customFormat="1" hidden="1" x14ac:dyDescent="0.3">
      <c r="A52">
        <v>119</v>
      </c>
      <c r="B52" t="s">
        <v>88</v>
      </c>
      <c r="C52" s="1">
        <v>1.1595200000000001</v>
      </c>
      <c r="D52">
        <v>0.848491</v>
      </c>
      <c r="E52">
        <v>0.61232873548616062</v>
      </c>
      <c r="F52">
        <v>0.46105820474522896</v>
      </c>
      <c r="G52" t="s">
        <v>9</v>
      </c>
      <c r="H52" s="1">
        <v>0.20131461605927947</v>
      </c>
      <c r="I52" s="1">
        <v>0.11421226604746641</v>
      </c>
      <c r="J52" s="1" t="s">
        <v>9</v>
      </c>
    </row>
    <row r="53" spans="1:10" customFormat="1" hidden="1" x14ac:dyDescent="0.3">
      <c r="A53">
        <v>120</v>
      </c>
      <c r="B53" t="s">
        <v>89</v>
      </c>
      <c r="C53" s="1">
        <v>1.1595200000000001</v>
      </c>
      <c r="D53">
        <v>0.84849200000000002</v>
      </c>
      <c r="E53">
        <v>0.61232873548616062</v>
      </c>
      <c r="F53">
        <v>0.46105820474522841</v>
      </c>
      <c r="G53" t="s">
        <v>9</v>
      </c>
      <c r="H53" s="1">
        <v>0.20131461605927947</v>
      </c>
      <c r="I53" s="1">
        <v>0.11421226604746648</v>
      </c>
      <c r="J53" s="1" t="s">
        <v>9</v>
      </c>
    </row>
    <row r="54" spans="1:10" customFormat="1" hidden="1" x14ac:dyDescent="0.3">
      <c r="A54">
        <v>158</v>
      </c>
      <c r="B54" t="s">
        <v>112</v>
      </c>
      <c r="C54" s="1">
        <v>1.1595200000000001</v>
      </c>
      <c r="D54">
        <v>0.84848999999999997</v>
      </c>
      <c r="E54">
        <v>0.61232873548616085</v>
      </c>
      <c r="F54">
        <v>0.46105820474523007</v>
      </c>
      <c r="G54" t="s">
        <v>9</v>
      </c>
      <c r="H54" s="1">
        <v>0.20131461605927947</v>
      </c>
      <c r="I54" s="1">
        <v>0.11421226604746636</v>
      </c>
      <c r="J54" s="1" t="s">
        <v>9</v>
      </c>
    </row>
    <row r="55" spans="1:10" customFormat="1" hidden="1" x14ac:dyDescent="0.3">
      <c r="A55">
        <v>178</v>
      </c>
      <c r="B55" t="s">
        <v>128</v>
      </c>
      <c r="C55" s="1">
        <v>1.1595200000000001</v>
      </c>
      <c r="D55">
        <v>0.848495</v>
      </c>
      <c r="E55">
        <v>0.61232873548616085</v>
      </c>
      <c r="F55">
        <v>0.46105820474522707</v>
      </c>
      <c r="G55" t="s">
        <v>9</v>
      </c>
      <c r="H55" s="1">
        <v>0.20131461605927947</v>
      </c>
      <c r="I55" s="1">
        <v>0.11421226604746648</v>
      </c>
      <c r="J55" s="1" t="s">
        <v>9</v>
      </c>
    </row>
    <row r="56" spans="1:10" customFormat="1" hidden="1" x14ac:dyDescent="0.3">
      <c r="A56">
        <v>184</v>
      </c>
      <c r="B56" t="s">
        <v>131</v>
      </c>
      <c r="C56" s="1">
        <v>1.1595200000000001</v>
      </c>
      <c r="D56">
        <v>0.84849200000000002</v>
      </c>
      <c r="E56">
        <v>0.61232873548616074</v>
      </c>
      <c r="F56">
        <v>0.46105820474522952</v>
      </c>
      <c r="G56" t="s">
        <v>9</v>
      </c>
      <c r="H56" s="1">
        <v>0.20131461605927947</v>
      </c>
      <c r="I56" s="1">
        <v>0.11421226604746636</v>
      </c>
      <c r="J56" s="1" t="s">
        <v>9</v>
      </c>
    </row>
    <row r="57" spans="1:10" customFormat="1" hidden="1" x14ac:dyDescent="0.3">
      <c r="A57">
        <v>209</v>
      </c>
      <c r="B57" t="s">
        <v>148</v>
      </c>
      <c r="C57" s="1">
        <v>1.1595200000000001</v>
      </c>
      <c r="D57">
        <v>0.84849300000000005</v>
      </c>
      <c r="E57">
        <v>0.61232873548616085</v>
      </c>
      <c r="F57">
        <v>0.46105820474522952</v>
      </c>
      <c r="G57" t="s">
        <v>9</v>
      </c>
      <c r="H57" s="1">
        <v>0.2013146160592795</v>
      </c>
      <c r="I57" s="1">
        <v>0.11421226604746641</v>
      </c>
      <c r="J57" s="1" t="s">
        <v>9</v>
      </c>
    </row>
    <row r="58" spans="1:10" customFormat="1" hidden="1" x14ac:dyDescent="0.3">
      <c r="A58">
        <v>219</v>
      </c>
      <c r="B58" t="s">
        <v>154</v>
      </c>
      <c r="C58" s="1">
        <v>1.1595200000000001</v>
      </c>
      <c r="D58">
        <v>0.84849399999999997</v>
      </c>
      <c r="E58">
        <v>0.61232873548616074</v>
      </c>
      <c r="F58">
        <v>0.46105820474522796</v>
      </c>
      <c r="G58" t="s">
        <v>9</v>
      </c>
      <c r="H58" s="1">
        <v>0.20131461605927947</v>
      </c>
      <c r="I58" s="1">
        <v>0.11421226604746648</v>
      </c>
      <c r="J58" s="1" t="s">
        <v>9</v>
      </c>
    </row>
    <row r="59" spans="1:10" customFormat="1" hidden="1" x14ac:dyDescent="0.3">
      <c r="A59">
        <v>236</v>
      </c>
      <c r="B59" t="s">
        <v>165</v>
      </c>
      <c r="C59" s="1">
        <v>1.1595200000000001</v>
      </c>
      <c r="D59">
        <v>0.848495</v>
      </c>
      <c r="E59">
        <v>0.61232873548616074</v>
      </c>
      <c r="F59">
        <v>0.46105820474522796</v>
      </c>
      <c r="G59" t="s">
        <v>9</v>
      </c>
      <c r="H59" s="1">
        <v>0.20131461605927947</v>
      </c>
      <c r="I59" s="1">
        <v>0.11421226604746648</v>
      </c>
      <c r="J59" s="1" t="s">
        <v>9</v>
      </c>
    </row>
    <row r="60" spans="1:10" customFormat="1" hidden="1" x14ac:dyDescent="0.3">
      <c r="A60">
        <v>251</v>
      </c>
      <c r="B60" t="s">
        <v>175</v>
      </c>
      <c r="C60" s="1">
        <v>1.1595200000000001</v>
      </c>
      <c r="D60">
        <v>0.84849200000000002</v>
      </c>
      <c r="E60">
        <v>0.61232873548616085</v>
      </c>
      <c r="F60">
        <v>0.46105820474522929</v>
      </c>
      <c r="G60" t="s">
        <v>9</v>
      </c>
      <c r="H60" s="1">
        <v>0.20131461605927947</v>
      </c>
      <c r="I60" s="1">
        <v>0.11421226604746648</v>
      </c>
      <c r="J60" s="1" t="s">
        <v>9</v>
      </c>
    </row>
    <row r="61" spans="1:10" customFormat="1" hidden="1" x14ac:dyDescent="0.3">
      <c r="A61">
        <v>256</v>
      </c>
      <c r="B61" t="s">
        <v>179</v>
      </c>
      <c r="C61" s="1">
        <v>1.1595200000000001</v>
      </c>
      <c r="D61">
        <v>0.84849200000000002</v>
      </c>
      <c r="E61">
        <v>0.61232873548616074</v>
      </c>
      <c r="F61">
        <v>0.46105820474522841</v>
      </c>
      <c r="G61" t="s">
        <v>9</v>
      </c>
      <c r="H61" s="1">
        <v>0.20131461605927947</v>
      </c>
      <c r="I61" s="1">
        <v>0.11421226604746648</v>
      </c>
      <c r="J61" s="1" t="s">
        <v>9</v>
      </c>
    </row>
    <row r="62" spans="1:10" customFormat="1" hidden="1" x14ac:dyDescent="0.3">
      <c r="A62">
        <v>268</v>
      </c>
      <c r="B62" t="s">
        <v>186</v>
      </c>
      <c r="C62" s="1">
        <v>1.1595200000000001</v>
      </c>
      <c r="D62">
        <v>0.84849200000000002</v>
      </c>
      <c r="E62">
        <v>0.61232873548616074</v>
      </c>
      <c r="F62">
        <v>0.46105820474522885</v>
      </c>
      <c r="G62" t="s">
        <v>9</v>
      </c>
      <c r="H62" s="1">
        <v>0.20131461605927947</v>
      </c>
      <c r="I62" s="1">
        <v>0.11421226604746636</v>
      </c>
      <c r="J62" s="1" t="s">
        <v>9</v>
      </c>
    </row>
    <row r="63" spans="1:10" customFormat="1" hidden="1" x14ac:dyDescent="0.3">
      <c r="A63">
        <v>94</v>
      </c>
      <c r="B63" t="s">
        <v>67</v>
      </c>
      <c r="C63" s="1">
        <v>1.15906</v>
      </c>
      <c r="D63">
        <v>1.64235</v>
      </c>
      <c r="E63">
        <v>1.3791974595248981</v>
      </c>
      <c r="F63">
        <v>0.20779277599931839</v>
      </c>
      <c r="G63" t="s">
        <v>9</v>
      </c>
      <c r="H63" s="1">
        <v>1.5034755375615438</v>
      </c>
      <c r="I63" s="1">
        <v>0.11439618204868338</v>
      </c>
      <c r="J63" s="1" t="s">
        <v>9</v>
      </c>
    </row>
    <row r="64" spans="1:10" customFormat="1" hidden="1" x14ac:dyDescent="0.3">
      <c r="A64">
        <v>25</v>
      </c>
      <c r="B64" t="s">
        <v>20</v>
      </c>
      <c r="C64" s="1">
        <v>1.15879</v>
      </c>
      <c r="D64">
        <v>0.84711099999999995</v>
      </c>
      <c r="E64">
        <v>0.61316250660395066</v>
      </c>
      <c r="F64">
        <v>0.46910450393564818</v>
      </c>
      <c r="G64" t="s">
        <v>9</v>
      </c>
      <c r="H64" s="1">
        <v>0.20235682995651669</v>
      </c>
      <c r="I64" s="1">
        <v>0.11450059408631331</v>
      </c>
      <c r="J64" s="1" t="s">
        <v>9</v>
      </c>
    </row>
    <row r="65" spans="1:10" customFormat="1" hidden="1" x14ac:dyDescent="0.3">
      <c r="A65">
        <v>45</v>
      </c>
      <c r="B65" t="s">
        <v>32</v>
      </c>
      <c r="C65" s="1">
        <v>1.15784</v>
      </c>
      <c r="D65">
        <v>0.84025799999999995</v>
      </c>
      <c r="E65">
        <v>0.62064600021245864</v>
      </c>
      <c r="F65">
        <v>0.47964553435023993</v>
      </c>
      <c r="G65" t="s">
        <v>9</v>
      </c>
      <c r="H65" s="1">
        <v>0.21372845360865456</v>
      </c>
      <c r="I65" s="1">
        <v>0.11487818518756264</v>
      </c>
      <c r="J65" s="1" t="s">
        <v>9</v>
      </c>
    </row>
    <row r="66" spans="1:10" customFormat="1" hidden="1" x14ac:dyDescent="0.3">
      <c r="A66">
        <v>195</v>
      </c>
      <c r="B66" t="s">
        <v>140</v>
      </c>
      <c r="C66" s="1">
        <v>1.1577500000000001</v>
      </c>
      <c r="D66">
        <v>0.84515499999999999</v>
      </c>
      <c r="E66">
        <v>0.6143460993184453</v>
      </c>
      <c r="F66">
        <v>0.47935760630373681</v>
      </c>
      <c r="G66" t="s">
        <v>9</v>
      </c>
      <c r="H66" s="1">
        <v>0.20383632084963535</v>
      </c>
      <c r="I66" s="1">
        <v>0.11491433456206766</v>
      </c>
      <c r="J66" s="1" t="s">
        <v>9</v>
      </c>
    </row>
    <row r="67" spans="1:10" customFormat="1" hidden="1" x14ac:dyDescent="0.3">
      <c r="A67">
        <v>192</v>
      </c>
      <c r="B67" t="s">
        <v>137</v>
      </c>
      <c r="C67" s="1">
        <v>1.1575200000000001</v>
      </c>
      <c r="D67">
        <v>0.84324500000000002</v>
      </c>
      <c r="E67">
        <v>0.61658311314582148</v>
      </c>
      <c r="F67">
        <v>0.47219696141844303</v>
      </c>
      <c r="G67" t="s">
        <v>9</v>
      </c>
      <c r="H67" s="1">
        <v>0.20730337810056307</v>
      </c>
      <c r="I67" s="1">
        <v>0.11500443115203725</v>
      </c>
      <c r="J67" s="1" t="s">
        <v>9</v>
      </c>
    </row>
    <row r="68" spans="1:10" customFormat="1" hidden="1" x14ac:dyDescent="0.3">
      <c r="A68">
        <v>132</v>
      </c>
      <c r="B68" t="s">
        <v>98</v>
      </c>
      <c r="C68" s="1">
        <v>1.15663</v>
      </c>
      <c r="D68">
        <v>0.842781</v>
      </c>
      <c r="E68">
        <v>0.61596574492815115</v>
      </c>
      <c r="F68">
        <v>0.48966727145861821</v>
      </c>
      <c r="G68" t="s">
        <v>9</v>
      </c>
      <c r="H68" s="1">
        <v>0.20597424476959897</v>
      </c>
      <c r="I68" s="1">
        <v>0.11535762083714614</v>
      </c>
      <c r="J68" s="1" t="s">
        <v>9</v>
      </c>
    </row>
    <row r="69" spans="1:10" customFormat="1" hidden="1" x14ac:dyDescent="0.3">
      <c r="A69">
        <v>262</v>
      </c>
      <c r="B69" t="s">
        <v>182</v>
      </c>
      <c r="C69" s="1">
        <v>1.15663</v>
      </c>
      <c r="D69">
        <v>0.84307799999999999</v>
      </c>
      <c r="E69">
        <v>0.61559561392771944</v>
      </c>
      <c r="F69">
        <v>0.48930171204054329</v>
      </c>
      <c r="G69" t="s">
        <v>9</v>
      </c>
      <c r="H69" s="1">
        <v>0.20539821411122766</v>
      </c>
      <c r="I69" s="1">
        <v>0.11535681213773186</v>
      </c>
      <c r="J69" s="1" t="s">
        <v>9</v>
      </c>
    </row>
    <row r="70" spans="1:10" customFormat="1" hidden="1" x14ac:dyDescent="0.3">
      <c r="A70">
        <v>225</v>
      </c>
      <c r="B70" t="s">
        <v>158</v>
      </c>
      <c r="C70" s="1">
        <v>1.1565300000000001</v>
      </c>
      <c r="D70">
        <v>0.84299599999999997</v>
      </c>
      <c r="E70">
        <v>0.61562527486303387</v>
      </c>
      <c r="F70">
        <v>0.48429404951427724</v>
      </c>
      <c r="G70" t="s">
        <v>9</v>
      </c>
      <c r="H70" s="1">
        <v>0.20543529028037091</v>
      </c>
      <c r="I70" s="1">
        <v>0.11539787764811724</v>
      </c>
      <c r="J70" s="1" t="s">
        <v>9</v>
      </c>
    </row>
    <row r="71" spans="1:10" customFormat="1" hidden="1" x14ac:dyDescent="0.3">
      <c r="A71">
        <v>121</v>
      </c>
      <c r="B71" t="s">
        <v>90</v>
      </c>
      <c r="C71" s="1">
        <v>1.1563699999999999</v>
      </c>
      <c r="D71">
        <v>0.84259399999999995</v>
      </c>
      <c r="E71">
        <v>0.61588705214908368</v>
      </c>
      <c r="F71">
        <v>0.49151073702546255</v>
      </c>
      <c r="G71" t="s">
        <v>9</v>
      </c>
      <c r="H71" s="1">
        <v>0.20576251188793321</v>
      </c>
      <c r="I71" s="1">
        <v>0.11546086205565198</v>
      </c>
      <c r="J71" s="1" t="s">
        <v>9</v>
      </c>
    </row>
    <row r="72" spans="1:10" customFormat="1" hidden="1" x14ac:dyDescent="0.3">
      <c r="A72">
        <v>186</v>
      </c>
      <c r="B72" t="s">
        <v>133</v>
      </c>
      <c r="C72" s="1">
        <v>1.15622</v>
      </c>
      <c r="D72">
        <v>0.84231699999999998</v>
      </c>
      <c r="E72">
        <v>0.61605027228199694</v>
      </c>
      <c r="F72">
        <v>0.49222141836141553</v>
      </c>
      <c r="G72" t="s">
        <v>9</v>
      </c>
      <c r="H72" s="1">
        <v>0.20596653705407456</v>
      </c>
      <c r="I72" s="1">
        <v>0.11552241964600724</v>
      </c>
      <c r="J72" s="1" t="s">
        <v>9</v>
      </c>
    </row>
    <row r="73" spans="1:10" customFormat="1" hidden="1" x14ac:dyDescent="0.3">
      <c r="A73">
        <v>59</v>
      </c>
      <c r="B73" t="s">
        <v>42</v>
      </c>
      <c r="C73" s="1">
        <v>1.1561999999999999</v>
      </c>
      <c r="D73">
        <v>0.84227600000000002</v>
      </c>
      <c r="E73">
        <v>0.61607681353746124</v>
      </c>
      <c r="F73">
        <v>0.49292867199397861</v>
      </c>
      <c r="G73" t="s">
        <v>9</v>
      </c>
      <c r="H73" s="1">
        <v>0.20599971362340491</v>
      </c>
      <c r="I73" s="1">
        <v>0.11552878372995136</v>
      </c>
      <c r="J73" s="1" t="s">
        <v>9</v>
      </c>
    </row>
    <row r="74" spans="1:10" customFormat="1" hidden="1" x14ac:dyDescent="0.3">
      <c r="A74">
        <v>144</v>
      </c>
      <c r="B74" t="s">
        <v>104</v>
      </c>
      <c r="C74" s="1">
        <v>1.1552800000000001</v>
      </c>
      <c r="D74">
        <v>0.84307900000000002</v>
      </c>
      <c r="E74">
        <v>0.6151392316997365</v>
      </c>
      <c r="F74">
        <v>0.46458783037799345</v>
      </c>
      <c r="G74" t="s">
        <v>9</v>
      </c>
      <c r="H74" s="1">
        <v>0.20482773632624932</v>
      </c>
      <c r="I74" s="1">
        <v>0.11589560700859716</v>
      </c>
      <c r="J74" s="1" t="s">
        <v>9</v>
      </c>
    </row>
    <row r="75" spans="1:10" customFormat="1" hidden="1" x14ac:dyDescent="0.3">
      <c r="A75">
        <v>146</v>
      </c>
      <c r="B75" t="s">
        <v>105</v>
      </c>
      <c r="C75" s="1">
        <v>1.1549799999999999</v>
      </c>
      <c r="D75">
        <v>0.84026199999999995</v>
      </c>
      <c r="E75">
        <v>0.61723766558931137</v>
      </c>
      <c r="F75">
        <v>0.4902267245105465</v>
      </c>
      <c r="G75" t="s">
        <v>9</v>
      </c>
      <c r="H75" s="1">
        <v>0.20745077868821765</v>
      </c>
      <c r="I75" s="1">
        <v>0.11601658377379474</v>
      </c>
      <c r="J75" s="1" t="s">
        <v>9</v>
      </c>
    </row>
    <row r="76" spans="1:10" customFormat="1" hidden="1" x14ac:dyDescent="0.3">
      <c r="A76">
        <v>68</v>
      </c>
      <c r="B76" t="s">
        <v>46</v>
      </c>
      <c r="C76" s="1">
        <v>1.15489</v>
      </c>
      <c r="D76">
        <v>0.83923000000000003</v>
      </c>
      <c r="E76">
        <v>0.61831807953825391</v>
      </c>
      <c r="F76">
        <v>0.5027998217136862</v>
      </c>
      <c r="G76" t="s">
        <v>9</v>
      </c>
      <c r="H76" s="1">
        <v>0.20905231602301047</v>
      </c>
      <c r="I76" s="1">
        <v>0.11605065062730113</v>
      </c>
      <c r="J76" s="1" t="s">
        <v>9</v>
      </c>
    </row>
    <row r="77" spans="1:10" customFormat="1" hidden="1" x14ac:dyDescent="0.3">
      <c r="A77">
        <v>169</v>
      </c>
      <c r="B77" t="s">
        <v>122</v>
      </c>
      <c r="C77" s="1">
        <v>1.1538900000000001</v>
      </c>
      <c r="D77">
        <v>0.83701700000000001</v>
      </c>
      <c r="E77">
        <v>0.61989086217664968</v>
      </c>
      <c r="F77">
        <v>0.50891304716671237</v>
      </c>
      <c r="G77" t="s">
        <v>9</v>
      </c>
      <c r="H77" s="1">
        <v>0.21117427674877715</v>
      </c>
      <c r="I77" s="1">
        <v>0.11645204087375963</v>
      </c>
      <c r="J77" s="1" t="s">
        <v>9</v>
      </c>
    </row>
    <row r="78" spans="1:10" customFormat="1" hidden="1" x14ac:dyDescent="0.3">
      <c r="A78">
        <v>263</v>
      </c>
      <c r="B78" t="s">
        <v>183</v>
      </c>
      <c r="C78" s="1">
        <v>1.15378</v>
      </c>
      <c r="D78">
        <v>0.83781600000000001</v>
      </c>
      <c r="E78">
        <v>0.61874077338632116</v>
      </c>
      <c r="F78">
        <v>0.51136762583701922</v>
      </c>
      <c r="G78" t="s">
        <v>9</v>
      </c>
      <c r="H78" s="1">
        <v>0.20932966343447998</v>
      </c>
      <c r="I78" s="1">
        <v>0.11649677081844409</v>
      </c>
      <c r="J78" s="1" t="s">
        <v>9</v>
      </c>
    </row>
    <row r="79" spans="1:10" customFormat="1" hidden="1" x14ac:dyDescent="0.3">
      <c r="A79">
        <v>28</v>
      </c>
      <c r="B79" t="s">
        <v>22</v>
      </c>
      <c r="C79" s="1">
        <v>1.15324</v>
      </c>
      <c r="D79">
        <v>0.83684000000000003</v>
      </c>
      <c r="E79">
        <v>0.61932107953754967</v>
      </c>
      <c r="F79">
        <v>0.51507172241096799</v>
      </c>
      <c r="G79" t="s">
        <v>9</v>
      </c>
      <c r="H79" s="1">
        <v>0.2100550461235155</v>
      </c>
      <c r="I79" s="1">
        <v>0.11671124316392836</v>
      </c>
      <c r="J79" s="1" t="s">
        <v>9</v>
      </c>
    </row>
    <row r="80" spans="1:10" customFormat="1" hidden="1" x14ac:dyDescent="0.3">
      <c r="A80">
        <v>48</v>
      </c>
      <c r="B80" t="s">
        <v>34</v>
      </c>
      <c r="C80" s="1">
        <v>1.153</v>
      </c>
      <c r="D80">
        <v>0.83294199999999996</v>
      </c>
      <c r="E80">
        <v>0.62401031441602828</v>
      </c>
      <c r="F80">
        <v>0.50712018440926432</v>
      </c>
      <c r="G80" t="s">
        <v>9</v>
      </c>
      <c r="H80" s="1">
        <v>0.21737552935382121</v>
      </c>
      <c r="I80" s="1">
        <v>0.11680924258621345</v>
      </c>
      <c r="J80" s="1" t="s">
        <v>9</v>
      </c>
    </row>
    <row r="81" spans="1:10" customFormat="1" hidden="1" x14ac:dyDescent="0.3">
      <c r="A81">
        <v>108</v>
      </c>
      <c r="B81" t="s">
        <v>79</v>
      </c>
      <c r="C81" s="1">
        <v>1.1519999999999999</v>
      </c>
      <c r="D81">
        <v>0.80764899999999995</v>
      </c>
      <c r="E81">
        <v>0.65858781756163531</v>
      </c>
      <c r="F81">
        <v>0.4357148105007923</v>
      </c>
      <c r="G81" t="s">
        <v>9</v>
      </c>
      <c r="H81" s="1">
        <v>0.27450750376764838</v>
      </c>
      <c r="I81" s="1">
        <v>0.11720805923943303</v>
      </c>
      <c r="J81" s="1" t="s">
        <v>9</v>
      </c>
    </row>
    <row r="82" spans="1:10" customFormat="1" hidden="1" x14ac:dyDescent="0.3">
      <c r="A82">
        <v>42</v>
      </c>
      <c r="B82" t="s">
        <v>30</v>
      </c>
      <c r="C82" s="1">
        <v>1.15063</v>
      </c>
      <c r="D82">
        <v>0.83213300000000001</v>
      </c>
      <c r="E82">
        <v>0.62210570219371575</v>
      </c>
      <c r="F82">
        <v>0.53161261336208276</v>
      </c>
      <c r="G82" t="s">
        <v>9</v>
      </c>
      <c r="H82" s="1">
        <v>0.21353582444372315</v>
      </c>
      <c r="I82" s="1">
        <v>0.11775859589059423</v>
      </c>
      <c r="J82" s="1" t="s">
        <v>9</v>
      </c>
    </row>
    <row r="83" spans="1:10" customFormat="1" hidden="1" x14ac:dyDescent="0.3">
      <c r="A83">
        <v>34</v>
      </c>
      <c r="B83" t="s">
        <v>25</v>
      </c>
      <c r="C83" s="1">
        <v>1.1496999999999999</v>
      </c>
      <c r="D83">
        <v>0.83073200000000003</v>
      </c>
      <c r="E83">
        <v>0.62288207370003479</v>
      </c>
      <c r="F83">
        <v>0.52684517736661296</v>
      </c>
      <c r="G83" t="s">
        <v>9</v>
      </c>
      <c r="H83" s="1">
        <v>0.21450628882662212</v>
      </c>
      <c r="I83" s="1">
        <v>0.1181324367953737</v>
      </c>
      <c r="J83" s="1" t="s">
        <v>9</v>
      </c>
    </row>
    <row r="84" spans="1:10" customFormat="1" hidden="1" x14ac:dyDescent="0.3">
      <c r="A84">
        <v>264</v>
      </c>
      <c r="B84" t="s">
        <v>184</v>
      </c>
      <c r="C84" s="1">
        <v>1.14839</v>
      </c>
      <c r="D84">
        <v>0.82814200000000004</v>
      </c>
      <c r="E84">
        <v>0.62444891595106455</v>
      </c>
      <c r="F84">
        <v>0.54421692051291415</v>
      </c>
      <c r="G84" t="s">
        <v>9</v>
      </c>
      <c r="H84" s="1">
        <v>0.21646484164040899</v>
      </c>
      <c r="I84" s="1">
        <v>0.11866354525194669</v>
      </c>
      <c r="J84" s="1" t="s">
        <v>9</v>
      </c>
    </row>
    <row r="85" spans="1:10" customFormat="1" hidden="1" x14ac:dyDescent="0.3">
      <c r="A85">
        <v>162</v>
      </c>
      <c r="B85" t="s">
        <v>116</v>
      </c>
      <c r="C85" s="1">
        <v>1.1474599999999999</v>
      </c>
      <c r="D85">
        <v>0.82639799999999997</v>
      </c>
      <c r="E85">
        <v>0.62548709927366786</v>
      </c>
      <c r="F85">
        <v>0.54649737313360447</v>
      </c>
      <c r="G85" t="s">
        <v>9</v>
      </c>
      <c r="H85" s="1">
        <v>0.21776257079366337</v>
      </c>
      <c r="I85" s="1">
        <v>0.11904030079644647</v>
      </c>
      <c r="J85" s="1" t="s">
        <v>9</v>
      </c>
    </row>
    <row r="86" spans="1:10" customFormat="1" hidden="1" x14ac:dyDescent="0.3">
      <c r="A86">
        <v>109</v>
      </c>
      <c r="B86" t="s">
        <v>80</v>
      </c>
      <c r="C86" s="1">
        <v>1.1455599999999999</v>
      </c>
      <c r="D86">
        <v>0.82285799999999998</v>
      </c>
      <c r="E86">
        <v>0.62758872244720287</v>
      </c>
      <c r="F86">
        <v>0.54836132125322168</v>
      </c>
      <c r="G86" t="s">
        <v>9</v>
      </c>
      <c r="H86" s="1">
        <v>0.22038959976058212</v>
      </c>
      <c r="I86" s="1">
        <v>0.11980903530971128</v>
      </c>
      <c r="J86" s="1" t="s">
        <v>9</v>
      </c>
    </row>
    <row r="87" spans="1:10" customFormat="1" hidden="1" x14ac:dyDescent="0.3">
      <c r="A87">
        <v>174</v>
      </c>
      <c r="B87" t="s">
        <v>127</v>
      </c>
      <c r="C87" s="1">
        <v>1.1445399999999999</v>
      </c>
      <c r="D87">
        <v>0.82141699999999995</v>
      </c>
      <c r="E87">
        <v>0.62836300808560597</v>
      </c>
      <c r="F87">
        <v>0.54910166522128412</v>
      </c>
      <c r="G87" t="s">
        <v>9</v>
      </c>
      <c r="H87" s="1">
        <v>0.22135745680858604</v>
      </c>
      <c r="I87" s="1">
        <v>0.12022423075933075</v>
      </c>
      <c r="J87" s="1" t="s">
        <v>9</v>
      </c>
    </row>
    <row r="88" spans="1:10" customFormat="1" hidden="1" x14ac:dyDescent="0.3">
      <c r="A88">
        <v>164</v>
      </c>
      <c r="B88" t="s">
        <v>117</v>
      </c>
      <c r="C88" s="1">
        <v>1.14364</v>
      </c>
      <c r="D88">
        <v>0.81378799999999996</v>
      </c>
      <c r="E88">
        <v>0.63660168687208318</v>
      </c>
      <c r="F88">
        <v>0.55299905213030898</v>
      </c>
      <c r="G88" t="s">
        <v>9</v>
      </c>
      <c r="H88" s="1">
        <v>0.23399467439445282</v>
      </c>
      <c r="I88" s="1">
        <v>0.12059333434746906</v>
      </c>
      <c r="J88" s="1" t="s">
        <v>9</v>
      </c>
    </row>
    <row r="89" spans="1:10" customFormat="1" hidden="1" x14ac:dyDescent="0.3">
      <c r="A89">
        <v>235</v>
      </c>
      <c r="B89" t="s">
        <v>164</v>
      </c>
      <c r="C89" s="1">
        <v>1.14337</v>
      </c>
      <c r="D89">
        <v>0.81892500000000001</v>
      </c>
      <c r="E89">
        <v>0.62989058568560152</v>
      </c>
      <c r="F89">
        <v>0.55042818661499604</v>
      </c>
      <c r="G89" t="s">
        <v>9</v>
      </c>
      <c r="H89" s="1">
        <v>0.22326692880858046</v>
      </c>
      <c r="I89" s="1">
        <v>0.12070128318149578</v>
      </c>
      <c r="J89" s="1" t="s">
        <v>9</v>
      </c>
    </row>
    <row r="90" spans="1:10" customFormat="1" hidden="1" x14ac:dyDescent="0.3">
      <c r="A90">
        <v>210</v>
      </c>
      <c r="B90" t="s">
        <v>149</v>
      </c>
      <c r="C90" s="1">
        <v>1.13951</v>
      </c>
      <c r="D90">
        <v>0.81283000000000005</v>
      </c>
      <c r="E90">
        <v>0.63329843065791303</v>
      </c>
      <c r="F90">
        <v>0.55359960780956174</v>
      </c>
      <c r="G90" t="s">
        <v>9</v>
      </c>
      <c r="H90" s="1">
        <v>0.22752673502396989</v>
      </c>
      <c r="I90" s="1">
        <v>0.12228169561545818</v>
      </c>
      <c r="J90" s="1" t="s">
        <v>9</v>
      </c>
    </row>
    <row r="91" spans="1:10" customFormat="1" hidden="1" x14ac:dyDescent="0.3">
      <c r="A91">
        <v>113</v>
      </c>
      <c r="B91" t="s">
        <v>82</v>
      </c>
      <c r="C91" s="1">
        <v>1.1379999999999999</v>
      </c>
      <c r="D91">
        <v>0.809527</v>
      </c>
      <c r="E91">
        <v>0.6353238509122251</v>
      </c>
      <c r="F91">
        <v>0.5553659665868409</v>
      </c>
      <c r="G91" t="s">
        <v>9</v>
      </c>
      <c r="H91" s="1">
        <v>0.23005851034185973</v>
      </c>
      <c r="I91" s="1">
        <v>0.12290368860316424</v>
      </c>
      <c r="J91" s="1" t="s">
        <v>9</v>
      </c>
    </row>
    <row r="92" spans="1:10" customFormat="1" hidden="1" x14ac:dyDescent="0.3">
      <c r="A92">
        <v>104</v>
      </c>
      <c r="B92" t="s">
        <v>76</v>
      </c>
      <c r="C92" s="1">
        <v>1.135</v>
      </c>
      <c r="D92">
        <v>0.81776400000000005</v>
      </c>
      <c r="E92">
        <v>0.62806017098767908</v>
      </c>
      <c r="F92">
        <v>0.47971964020547131</v>
      </c>
      <c r="G92" t="s">
        <v>9</v>
      </c>
      <c r="H92" s="1">
        <v>0.22097891043617723</v>
      </c>
      <c r="I92" s="1">
        <v>0.12414411582939441</v>
      </c>
      <c r="J92" s="1" t="s">
        <v>9</v>
      </c>
    </row>
    <row r="93" spans="1:10" customFormat="1" hidden="1" x14ac:dyDescent="0.3">
      <c r="A93">
        <v>193</v>
      </c>
      <c r="B93" t="s">
        <v>138</v>
      </c>
      <c r="C93" s="1">
        <v>1.1277200000000001</v>
      </c>
      <c r="D93">
        <v>0.72329200000000005</v>
      </c>
      <c r="E93">
        <v>0.7307001360755645</v>
      </c>
      <c r="F93">
        <v>0.46219653415663298</v>
      </c>
      <c r="G93" t="s">
        <v>9</v>
      </c>
      <c r="H93" s="1">
        <v>0.38746759204692821</v>
      </c>
      <c r="I93" s="1">
        <v>0.11273075650795156</v>
      </c>
      <c r="J93" s="1" t="s">
        <v>9</v>
      </c>
    </row>
    <row r="94" spans="1:10" customFormat="1" hidden="1" x14ac:dyDescent="0.3">
      <c r="A94">
        <v>222</v>
      </c>
      <c r="B94" t="s">
        <v>156</v>
      </c>
      <c r="C94" s="1">
        <v>1.1228800000000001</v>
      </c>
      <c r="D94">
        <v>0.78349899999999995</v>
      </c>
      <c r="E94">
        <v>0.65180382628223499</v>
      </c>
      <c r="F94">
        <v>0.56885073374991646</v>
      </c>
      <c r="G94" t="s">
        <v>9</v>
      </c>
      <c r="H94" s="1">
        <v>0.25216750266269389</v>
      </c>
      <c r="I94" s="1">
        <v>0.12922762803296722</v>
      </c>
      <c r="J94" s="1" t="s">
        <v>9</v>
      </c>
    </row>
    <row r="95" spans="1:10" customFormat="1" hidden="1" x14ac:dyDescent="0.3">
      <c r="A95">
        <v>16</v>
      </c>
      <c r="B95" t="s">
        <v>17</v>
      </c>
      <c r="C95" s="1">
        <v>1.11785</v>
      </c>
      <c r="D95">
        <v>0.77841800000000005</v>
      </c>
      <c r="E95">
        <v>0.65236126083535573</v>
      </c>
      <c r="F95">
        <v>0.57162110882370087</v>
      </c>
      <c r="G95" t="s">
        <v>9</v>
      </c>
      <c r="H95" s="1">
        <v>0.25135527274577302</v>
      </c>
      <c r="I95" s="1">
        <v>0.1313732629545076</v>
      </c>
      <c r="J95" s="1" t="s">
        <v>9</v>
      </c>
    </row>
    <row r="96" spans="1:10" customFormat="1" hidden="1" x14ac:dyDescent="0.3">
      <c r="A96">
        <v>194</v>
      </c>
      <c r="B96" t="s">
        <v>139</v>
      </c>
      <c r="C96" s="1">
        <v>1.1174200000000001</v>
      </c>
      <c r="D96">
        <v>1.0806899999999999</v>
      </c>
      <c r="E96">
        <v>1.33171950854583</v>
      </c>
      <c r="F96">
        <v>0.42580810598406249</v>
      </c>
      <c r="G96" t="s">
        <v>9</v>
      </c>
      <c r="H96" s="1">
        <v>1.5719866734357741</v>
      </c>
      <c r="I96" s="1">
        <v>0.13155643200121395</v>
      </c>
      <c r="J96" s="1" t="s">
        <v>9</v>
      </c>
    </row>
    <row r="97" spans="1:10" customFormat="1" hidden="1" x14ac:dyDescent="0.3">
      <c r="A97">
        <v>36</v>
      </c>
      <c r="B97" t="s">
        <v>26</v>
      </c>
      <c r="C97" s="1">
        <v>1.11527</v>
      </c>
      <c r="D97">
        <v>0.77425600000000006</v>
      </c>
      <c r="E97">
        <v>0.6693761559984005</v>
      </c>
      <c r="F97">
        <v>0.39758675117859271</v>
      </c>
      <c r="G97" t="s">
        <v>9</v>
      </c>
      <c r="H97" s="1">
        <v>0.28601372587268825</v>
      </c>
      <c r="I97" s="1">
        <v>0.13247757666558205</v>
      </c>
      <c r="J97" s="1" t="s">
        <v>9</v>
      </c>
    </row>
    <row r="98" spans="1:10" customFormat="1" hidden="1" x14ac:dyDescent="0.3">
      <c r="A98">
        <v>156</v>
      </c>
      <c r="B98" t="s">
        <v>110</v>
      </c>
      <c r="C98" s="1">
        <v>1.1120399999999999</v>
      </c>
      <c r="D98">
        <v>0.77661199999999997</v>
      </c>
      <c r="E98">
        <v>0.65253894566730808</v>
      </c>
      <c r="F98">
        <v>0.57085126735752734</v>
      </c>
      <c r="G98" t="s">
        <v>9</v>
      </c>
      <c r="H98" s="1">
        <v>0.25211693649268563</v>
      </c>
      <c r="I98" s="1">
        <v>0.1338710422348503</v>
      </c>
      <c r="J98" s="1" t="s">
        <v>9</v>
      </c>
    </row>
    <row r="99" spans="1:10" customFormat="1" hidden="1" x14ac:dyDescent="0.3">
      <c r="A99">
        <v>244</v>
      </c>
      <c r="B99" t="s">
        <v>171</v>
      </c>
      <c r="C99" s="1">
        <v>1.1085700000000001</v>
      </c>
      <c r="D99">
        <v>0.69589199999999996</v>
      </c>
      <c r="E99">
        <v>0.64895406795312116</v>
      </c>
      <c r="F99">
        <v>0.48722423849989571</v>
      </c>
      <c r="G99" t="s">
        <v>9</v>
      </c>
      <c r="H99" s="1">
        <v>0.1849578450510192</v>
      </c>
      <c r="I99" s="1">
        <v>0.13537760654532843</v>
      </c>
      <c r="J99" s="1" t="s">
        <v>9</v>
      </c>
    </row>
    <row r="100" spans="1:10" customFormat="1" hidden="1" x14ac:dyDescent="0.3">
      <c r="A100">
        <v>91</v>
      </c>
      <c r="B100" t="s">
        <v>64</v>
      </c>
      <c r="C100" s="1">
        <v>1.0710500000000001</v>
      </c>
      <c r="D100">
        <v>0.69161700000000004</v>
      </c>
      <c r="E100">
        <v>0.70606752346529367</v>
      </c>
      <c r="F100">
        <v>0.61754637501348886</v>
      </c>
      <c r="G100" t="s">
        <v>9</v>
      </c>
      <c r="H100" s="1">
        <v>0.32395237120551457</v>
      </c>
      <c r="I100" s="1">
        <v>0.15225442815001319</v>
      </c>
      <c r="J100" s="1" t="s">
        <v>9</v>
      </c>
    </row>
    <row r="101" spans="1:10" customFormat="1" hidden="1" x14ac:dyDescent="0.3">
      <c r="A101">
        <v>55</v>
      </c>
      <c r="B101" t="s">
        <v>38</v>
      </c>
      <c r="C101" s="1">
        <v>1.06586</v>
      </c>
      <c r="D101">
        <v>1.03342</v>
      </c>
      <c r="E101">
        <v>1.378316202261479</v>
      </c>
      <c r="F101">
        <v>0.45166513858464519</v>
      </c>
      <c r="G101" t="s">
        <v>9</v>
      </c>
      <c r="H101" s="1">
        <v>1.6568527656782961</v>
      </c>
      <c r="I101" s="1">
        <v>0.15467701638649586</v>
      </c>
      <c r="J101" s="1" t="s">
        <v>9</v>
      </c>
    </row>
    <row r="102" spans="1:10" customFormat="1" hidden="1" x14ac:dyDescent="0.3">
      <c r="A102">
        <v>220</v>
      </c>
      <c r="B102" t="s">
        <v>155</v>
      </c>
      <c r="C102" s="1">
        <v>1.05633</v>
      </c>
      <c r="D102">
        <v>0.69291400000000003</v>
      </c>
      <c r="E102">
        <v>0.6961725156107188</v>
      </c>
      <c r="F102">
        <v>0.61655102967768971</v>
      </c>
      <c r="G102" t="s">
        <v>9</v>
      </c>
      <c r="H102" s="1">
        <v>0.30611934121497691</v>
      </c>
      <c r="I102" s="1">
        <v>0.15917941068674418</v>
      </c>
      <c r="J102" s="1" t="s">
        <v>9</v>
      </c>
    </row>
    <row r="103" spans="1:10" customFormat="1" hidden="1" x14ac:dyDescent="0.3">
      <c r="A103">
        <v>65</v>
      </c>
      <c r="B103" t="s">
        <v>45</v>
      </c>
      <c r="C103" s="1">
        <v>1.03789</v>
      </c>
      <c r="D103">
        <v>1.3362799999999999</v>
      </c>
      <c r="E103">
        <v>0.28522468105541249</v>
      </c>
      <c r="F103">
        <v>0.23968900745940369</v>
      </c>
      <c r="G103" t="s">
        <v>9</v>
      </c>
      <c r="H103" s="1">
        <v>0.1028389155890265</v>
      </c>
      <c r="I103" s="1">
        <v>0.16808550951735374</v>
      </c>
      <c r="J103" s="1" t="s">
        <v>9</v>
      </c>
    </row>
    <row r="104" spans="1:10" customFormat="1" hidden="1" x14ac:dyDescent="0.3">
      <c r="A104">
        <v>245</v>
      </c>
      <c r="B104" t="s">
        <v>172</v>
      </c>
      <c r="C104" s="1">
        <v>1.0340400000000001</v>
      </c>
      <c r="D104">
        <v>0.94866499999999998</v>
      </c>
      <c r="E104">
        <v>0.62407897112609567</v>
      </c>
      <c r="F104">
        <v>0.27437785281302035</v>
      </c>
      <c r="G104" t="s">
        <v>9</v>
      </c>
      <c r="H104" s="1">
        <v>0.31820325539647754</v>
      </c>
      <c r="I104" s="1">
        <v>0.13476383479063064</v>
      </c>
      <c r="J104" s="1" t="s">
        <v>9</v>
      </c>
    </row>
    <row r="105" spans="1:10" customFormat="1" hidden="1" x14ac:dyDescent="0.3">
      <c r="A105">
        <v>115</v>
      </c>
      <c r="B105" t="s">
        <v>84</v>
      </c>
      <c r="C105" s="1">
        <v>1.0305200000000001</v>
      </c>
      <c r="D105">
        <v>0.61648199999999997</v>
      </c>
      <c r="E105">
        <v>0.78666103964911827</v>
      </c>
      <c r="F105">
        <v>0.46251557835876955</v>
      </c>
      <c r="G105" t="s">
        <v>9</v>
      </c>
      <c r="H105" s="1">
        <v>0.47504513318742431</v>
      </c>
      <c r="I105" s="1">
        <v>0.13844791392278474</v>
      </c>
      <c r="J105" s="1" t="s">
        <v>9</v>
      </c>
    </row>
    <row r="106" spans="1:10" customFormat="1" hidden="1" x14ac:dyDescent="0.3">
      <c r="A106">
        <v>189</v>
      </c>
      <c r="B106" t="s">
        <v>135</v>
      </c>
      <c r="C106" s="1">
        <v>1.02729</v>
      </c>
      <c r="D106">
        <v>1.2703500000000001</v>
      </c>
      <c r="E106">
        <v>0.35810148498622718</v>
      </c>
      <c r="F106">
        <v>0.27849995412065548</v>
      </c>
      <c r="G106" t="s">
        <v>9</v>
      </c>
      <c r="H106" s="1">
        <v>0.11773261449672646</v>
      </c>
      <c r="I106" s="1">
        <v>0.15289771229494084</v>
      </c>
      <c r="J106" s="1" t="s">
        <v>9</v>
      </c>
    </row>
    <row r="107" spans="1:10" customFormat="1" hidden="1" x14ac:dyDescent="0.3">
      <c r="A107">
        <v>182</v>
      </c>
      <c r="B107" t="s">
        <v>130</v>
      </c>
      <c r="C107" s="1">
        <v>1.0262100000000001</v>
      </c>
      <c r="D107">
        <v>1.2652699999999999</v>
      </c>
      <c r="E107">
        <v>1.7364682856013263</v>
      </c>
      <c r="F107">
        <v>0.34012400705235751</v>
      </c>
      <c r="G107" t="s">
        <v>9</v>
      </c>
      <c r="H107" s="1">
        <v>2.0887938583634322</v>
      </c>
      <c r="I107" s="1">
        <v>0.1049664996219261</v>
      </c>
      <c r="J107" s="1" t="s">
        <v>9</v>
      </c>
    </row>
    <row r="108" spans="1:10" customFormat="1" hidden="1" x14ac:dyDescent="0.3">
      <c r="A108">
        <v>39</v>
      </c>
      <c r="B108" t="s">
        <v>29</v>
      </c>
      <c r="C108" s="1">
        <v>1.0243100000000001</v>
      </c>
      <c r="D108">
        <v>0.64742</v>
      </c>
      <c r="E108">
        <v>0.71903061476279695</v>
      </c>
      <c r="F108">
        <v>0.64090281166701901</v>
      </c>
      <c r="G108" t="s">
        <v>9</v>
      </c>
      <c r="H108" s="1">
        <v>0.33469196515507488</v>
      </c>
      <c r="I108" s="1">
        <v>0.1748102021845718</v>
      </c>
      <c r="J108" s="1" t="s">
        <v>9</v>
      </c>
    </row>
    <row r="109" spans="1:10" customFormat="1" hidden="1" x14ac:dyDescent="0.3">
      <c r="A109">
        <v>130</v>
      </c>
      <c r="B109" t="s">
        <v>96</v>
      </c>
      <c r="C109" s="1">
        <v>1.00776</v>
      </c>
      <c r="D109">
        <v>1.25756</v>
      </c>
      <c r="E109">
        <v>0.30281727600708686</v>
      </c>
      <c r="F109">
        <v>0.25989030402718971</v>
      </c>
      <c r="G109" t="s">
        <v>9</v>
      </c>
      <c r="H109" s="1">
        <v>9.9556888518522499E-2</v>
      </c>
      <c r="I109" s="1">
        <v>0.17905881626163786</v>
      </c>
      <c r="J109" s="1" t="s">
        <v>9</v>
      </c>
    </row>
    <row r="110" spans="1:10" customFormat="1" hidden="1" x14ac:dyDescent="0.3">
      <c r="A110">
        <v>253</v>
      </c>
      <c r="B110" t="s">
        <v>177</v>
      </c>
      <c r="C110" s="1">
        <v>0.99516300000000002</v>
      </c>
      <c r="D110">
        <v>1.6819</v>
      </c>
      <c r="E110">
        <v>0.43203111945685069</v>
      </c>
      <c r="F110">
        <v>0.20238478449397795</v>
      </c>
      <c r="G110" t="s">
        <v>9</v>
      </c>
      <c r="H110" s="1">
        <v>0.34218406465049667</v>
      </c>
      <c r="I110" s="1">
        <v>0.16152706434025399</v>
      </c>
      <c r="J110" s="1" t="s">
        <v>9</v>
      </c>
    </row>
    <row r="111" spans="1:10" customFormat="1" hidden="1" x14ac:dyDescent="0.3">
      <c r="A111">
        <v>56</v>
      </c>
      <c r="B111" t="s">
        <v>39</v>
      </c>
      <c r="C111" s="1">
        <v>0.99238499999999996</v>
      </c>
      <c r="D111">
        <v>0.53307300000000002</v>
      </c>
      <c r="E111">
        <v>0.84297012165493035</v>
      </c>
      <c r="F111">
        <v>0.55193642250459052</v>
      </c>
      <c r="G111" t="s">
        <v>9</v>
      </c>
      <c r="H111" s="1">
        <v>0.57592867706536732</v>
      </c>
      <c r="I111" s="1">
        <v>0.19118717935759444</v>
      </c>
      <c r="J111" s="1" t="s">
        <v>9</v>
      </c>
    </row>
    <row r="112" spans="1:10" customFormat="1" hidden="1" x14ac:dyDescent="0.3">
      <c r="A112">
        <v>254</v>
      </c>
      <c r="B112" t="s">
        <v>178</v>
      </c>
      <c r="C112" s="1">
        <v>0.986564</v>
      </c>
      <c r="D112">
        <v>1.3630100000000001</v>
      </c>
      <c r="E112">
        <v>2.5355310687156227</v>
      </c>
      <c r="F112">
        <v>0.28262625504645716</v>
      </c>
      <c r="G112" t="s">
        <v>9</v>
      </c>
      <c r="H112" s="1">
        <v>3.0959339756383781</v>
      </c>
      <c r="I112" s="1">
        <v>0.19425732393503806</v>
      </c>
      <c r="J112" s="1" t="s">
        <v>9</v>
      </c>
    </row>
    <row r="113" spans="1:10" customFormat="1" hidden="1" x14ac:dyDescent="0.3">
      <c r="A113">
        <v>75</v>
      </c>
      <c r="B113" t="s">
        <v>53</v>
      </c>
      <c r="C113" s="1">
        <v>0.98620699999999994</v>
      </c>
      <c r="D113">
        <v>1.6396900000000001</v>
      </c>
      <c r="E113">
        <v>0.62681615138015068</v>
      </c>
      <c r="F113">
        <v>0.21549495739778282</v>
      </c>
      <c r="G113" t="s">
        <v>9</v>
      </c>
      <c r="H113" s="1">
        <v>0.56132332934444251</v>
      </c>
      <c r="I113" s="1">
        <v>0.19444597527492793</v>
      </c>
      <c r="J113" s="1" t="s">
        <v>9</v>
      </c>
    </row>
    <row r="114" spans="1:10" customFormat="1" hidden="1" x14ac:dyDescent="0.3">
      <c r="A114">
        <v>44</v>
      </c>
      <c r="B114" t="s">
        <v>31</v>
      </c>
      <c r="C114" s="1">
        <v>0.97472099999999995</v>
      </c>
      <c r="D114">
        <v>1.1507000000000001</v>
      </c>
      <c r="E114">
        <v>0.37726292644487563</v>
      </c>
      <c r="F114">
        <v>0.34195157425099471</v>
      </c>
      <c r="G114" t="s">
        <v>9</v>
      </c>
      <c r="H114" s="1">
        <v>0.12403229962799428</v>
      </c>
      <c r="I114" s="1">
        <v>0.20058313963070082</v>
      </c>
      <c r="J114" s="1" t="s">
        <v>9</v>
      </c>
    </row>
    <row r="115" spans="1:10" customFormat="1" hidden="1" x14ac:dyDescent="0.3">
      <c r="A115">
        <v>142</v>
      </c>
      <c r="B115" t="s">
        <v>103</v>
      </c>
      <c r="C115" s="1">
        <v>0.96686499999999997</v>
      </c>
      <c r="D115">
        <v>0.50291300000000005</v>
      </c>
      <c r="E115">
        <v>0.82087474499992064</v>
      </c>
      <c r="F115">
        <v>0.6771109758714291</v>
      </c>
      <c r="G115" t="s">
        <v>9</v>
      </c>
      <c r="H115" s="1">
        <v>0.49971205753363218</v>
      </c>
      <c r="I115" s="1">
        <v>0.20483851879735704</v>
      </c>
      <c r="J115" s="1" t="s">
        <v>9</v>
      </c>
    </row>
    <row r="116" spans="1:10" customFormat="1" hidden="1" x14ac:dyDescent="0.3">
      <c r="A116">
        <v>199</v>
      </c>
      <c r="B116" t="s">
        <v>142</v>
      </c>
      <c r="C116" s="1">
        <v>0.95891800000000005</v>
      </c>
      <c r="D116">
        <v>1.2116800000000001</v>
      </c>
      <c r="E116">
        <v>0.60296560227269969</v>
      </c>
      <c r="F116">
        <v>0.26851504326699643</v>
      </c>
      <c r="G116" t="s">
        <v>9</v>
      </c>
      <c r="H116" s="1">
        <v>0.4197992065003826</v>
      </c>
      <c r="I116" s="1">
        <v>0.18575524884866837</v>
      </c>
      <c r="J116" s="1" t="s">
        <v>9</v>
      </c>
    </row>
    <row r="117" spans="1:10" customFormat="1" hidden="1" x14ac:dyDescent="0.3">
      <c r="A117">
        <v>149</v>
      </c>
      <c r="B117" t="s">
        <v>106</v>
      </c>
      <c r="C117" s="1">
        <v>0.92216200000000004</v>
      </c>
      <c r="D117">
        <v>1.03101</v>
      </c>
      <c r="E117">
        <v>1.5210905797534877</v>
      </c>
      <c r="F117">
        <v>0.43474394470218769</v>
      </c>
      <c r="G117" t="s">
        <v>9</v>
      </c>
      <c r="H117" s="1">
        <v>1.8361466058947544</v>
      </c>
      <c r="I117" s="1">
        <v>0.17466236548486919</v>
      </c>
      <c r="J117" s="1" t="s">
        <v>9</v>
      </c>
    </row>
    <row r="118" spans="1:10" customFormat="1" hidden="1" x14ac:dyDescent="0.3">
      <c r="A118">
        <v>240</v>
      </c>
      <c r="B118" t="s">
        <v>167</v>
      </c>
      <c r="C118" s="1">
        <v>0.91779299999999997</v>
      </c>
      <c r="D118">
        <v>0.49031000000000002</v>
      </c>
      <c r="E118">
        <v>0.80248207530640525</v>
      </c>
      <c r="F118">
        <v>0.72554390316168604</v>
      </c>
      <c r="G118" t="s">
        <v>9</v>
      </c>
      <c r="H118" s="1">
        <v>0.45000555264897252</v>
      </c>
      <c r="I118" s="1">
        <v>0.23247333948041896</v>
      </c>
      <c r="J118" s="1" t="s">
        <v>9</v>
      </c>
    </row>
    <row r="119" spans="1:10" customFormat="1" hidden="1" x14ac:dyDescent="0.3">
      <c r="A119">
        <v>230</v>
      </c>
      <c r="B119" t="s">
        <v>160</v>
      </c>
      <c r="C119" s="1">
        <v>0.89859999999999995</v>
      </c>
      <c r="D119">
        <v>1.02881</v>
      </c>
      <c r="E119">
        <v>0.37887600390784409</v>
      </c>
      <c r="F119">
        <v>0.34576714272110753</v>
      </c>
      <c r="G119" t="s">
        <v>9</v>
      </c>
      <c r="H119" s="1">
        <v>0.13791398107355257</v>
      </c>
      <c r="I119" s="1">
        <v>0.21806562887699532</v>
      </c>
      <c r="J119" s="1" t="s">
        <v>9</v>
      </c>
    </row>
    <row r="120" spans="1:10" customFormat="1" hidden="1" x14ac:dyDescent="0.3">
      <c r="A120">
        <v>165</v>
      </c>
      <c r="B120" t="s">
        <v>118</v>
      </c>
      <c r="C120" s="1">
        <v>0.88635799999999998</v>
      </c>
      <c r="D120">
        <v>0.92477299999999996</v>
      </c>
      <c r="E120">
        <v>1.4071571537170466</v>
      </c>
      <c r="F120">
        <v>0.48179752087332717</v>
      </c>
      <c r="G120" t="s">
        <v>9</v>
      </c>
      <c r="H120" s="1">
        <v>1.6909088578639055</v>
      </c>
      <c r="I120" s="1">
        <v>0.18323042346983179</v>
      </c>
      <c r="J120" s="1" t="s">
        <v>9</v>
      </c>
    </row>
    <row r="121" spans="1:10" customFormat="1" hidden="1" x14ac:dyDescent="0.3">
      <c r="A121">
        <v>122</v>
      </c>
      <c r="B121" t="s">
        <v>91</v>
      </c>
      <c r="C121" s="1">
        <v>0.877498</v>
      </c>
      <c r="D121">
        <v>0.83295200000000003</v>
      </c>
      <c r="E121">
        <v>1.2350143104438389</v>
      </c>
      <c r="F121">
        <v>0.54356557302366948</v>
      </c>
      <c r="G121" t="s">
        <v>9</v>
      </c>
      <c r="H121" s="1">
        <v>1.4283868267806576</v>
      </c>
      <c r="I121" s="1">
        <v>0.22286405819054697</v>
      </c>
      <c r="J121" s="1" t="s">
        <v>9</v>
      </c>
    </row>
    <row r="122" spans="1:10" customFormat="1" hidden="1" x14ac:dyDescent="0.3">
      <c r="A122">
        <v>131</v>
      </c>
      <c r="B122" t="s">
        <v>97</v>
      </c>
      <c r="C122" s="1">
        <v>0.87300100000000003</v>
      </c>
      <c r="D122">
        <v>1.7992300000000001</v>
      </c>
      <c r="E122">
        <v>1.4436060665575716</v>
      </c>
      <c r="F122">
        <v>0.16628657940219224</v>
      </c>
      <c r="G122" t="s">
        <v>9</v>
      </c>
      <c r="H122" s="1">
        <v>1.404796123707736</v>
      </c>
      <c r="I122" s="1">
        <v>0.25926591968527329</v>
      </c>
      <c r="J122" s="1" t="s">
        <v>9</v>
      </c>
    </row>
    <row r="123" spans="1:10" customFormat="1" hidden="1" x14ac:dyDescent="0.3">
      <c r="A123">
        <v>267</v>
      </c>
      <c r="B123" t="s">
        <v>185</v>
      </c>
      <c r="C123" s="1">
        <v>0.86697800000000003</v>
      </c>
      <c r="D123">
        <v>0.73095600000000005</v>
      </c>
      <c r="E123">
        <v>1.1947940660046923</v>
      </c>
      <c r="F123">
        <v>0.59770260261503605</v>
      </c>
      <c r="G123" t="s">
        <v>9</v>
      </c>
      <c r="H123" s="1">
        <v>1.3887869053837345</v>
      </c>
      <c r="I123" s="1">
        <v>0.23538054226419031</v>
      </c>
      <c r="J123" s="1" t="s">
        <v>9</v>
      </c>
    </row>
    <row r="124" spans="1:10" customFormat="1" hidden="1" x14ac:dyDescent="0.3">
      <c r="A124">
        <v>110</v>
      </c>
      <c r="B124" t="s">
        <v>81</v>
      </c>
      <c r="C124" s="1">
        <v>0.85306599999999999</v>
      </c>
      <c r="D124">
        <v>0.46178900000000001</v>
      </c>
      <c r="E124">
        <v>1.0987851875826999</v>
      </c>
      <c r="F124">
        <v>0.71717991261216629</v>
      </c>
      <c r="G124" t="s">
        <v>9</v>
      </c>
      <c r="H124" s="1">
        <v>1.2787189440596054</v>
      </c>
      <c r="I124" s="1">
        <v>0.27166155637824274</v>
      </c>
      <c r="J124" s="1" t="s">
        <v>9</v>
      </c>
    </row>
    <row r="125" spans="1:10" customFormat="1" hidden="1" x14ac:dyDescent="0.3">
      <c r="A125">
        <v>233</v>
      </c>
      <c r="B125" t="s">
        <v>162</v>
      </c>
      <c r="C125" s="1">
        <v>0.84773699999999996</v>
      </c>
      <c r="D125">
        <v>1.08192</v>
      </c>
      <c r="E125">
        <v>1.9564291274910182</v>
      </c>
      <c r="F125">
        <v>0.32246838927050686</v>
      </c>
      <c r="G125" t="s">
        <v>9</v>
      </c>
      <c r="H125" s="1">
        <v>2.4004889027005052</v>
      </c>
      <c r="I125" s="1">
        <v>0.11552227078456595</v>
      </c>
      <c r="J125" s="1" t="s">
        <v>9</v>
      </c>
    </row>
    <row r="126" spans="1:10" customFormat="1" hidden="1" x14ac:dyDescent="0.3">
      <c r="A126">
        <v>271</v>
      </c>
      <c r="B126" t="s">
        <v>188</v>
      </c>
      <c r="C126" s="1">
        <v>0.81213199999999997</v>
      </c>
      <c r="D126">
        <v>0.93780799999999997</v>
      </c>
      <c r="E126">
        <v>1.6807933843409382</v>
      </c>
      <c r="F126">
        <v>0.43801471363796851</v>
      </c>
      <c r="G126" t="s">
        <v>9</v>
      </c>
      <c r="H126" s="1">
        <v>2.0809609651005596</v>
      </c>
      <c r="I126" s="1">
        <v>0.14559731207392265</v>
      </c>
      <c r="J126" s="1" t="s">
        <v>9</v>
      </c>
    </row>
    <row r="127" spans="1:10" customFormat="1" hidden="1" x14ac:dyDescent="0.3">
      <c r="A127">
        <v>29</v>
      </c>
      <c r="B127" t="s">
        <v>23</v>
      </c>
      <c r="C127" s="1">
        <v>0.80677200000000004</v>
      </c>
      <c r="D127">
        <v>0.234093</v>
      </c>
      <c r="E127">
        <v>0.93219772745424756</v>
      </c>
      <c r="F127">
        <v>0.85950444736657583</v>
      </c>
      <c r="G127" t="s">
        <v>9</v>
      </c>
      <c r="H127" s="1">
        <v>0.67089148202898918</v>
      </c>
      <c r="I127" s="1">
        <v>0.3015466124756484</v>
      </c>
      <c r="J127" s="1" t="s">
        <v>9</v>
      </c>
    </row>
    <row r="128" spans="1:10" customFormat="1" hidden="1" x14ac:dyDescent="0.3">
      <c r="A128">
        <v>81</v>
      </c>
      <c r="B128" t="s">
        <v>57</v>
      </c>
      <c r="C128" s="1">
        <v>0.79697099999999998</v>
      </c>
      <c r="D128">
        <v>1.1338299999999999</v>
      </c>
      <c r="E128">
        <v>0.67211868374006212</v>
      </c>
      <c r="F128">
        <v>0.40675165788133072</v>
      </c>
      <c r="G128" t="s">
        <v>9</v>
      </c>
      <c r="H128" s="1">
        <v>0.55830709581387317</v>
      </c>
      <c r="I128" s="1">
        <v>0.30806578311421839</v>
      </c>
      <c r="J128" s="1" t="s">
        <v>9</v>
      </c>
    </row>
    <row r="129" spans="1:10" customFormat="1" hidden="1" x14ac:dyDescent="0.3">
      <c r="A129">
        <v>188</v>
      </c>
      <c r="B129" t="s">
        <v>134</v>
      </c>
      <c r="C129" s="1">
        <v>0.79070499999999999</v>
      </c>
      <c r="D129">
        <v>0.90023500000000001</v>
      </c>
      <c r="E129">
        <v>1.5887712827616212</v>
      </c>
      <c r="F129">
        <v>0.49869178719378371</v>
      </c>
      <c r="G129" t="s">
        <v>9</v>
      </c>
      <c r="H129" s="1">
        <v>1.947658234130389</v>
      </c>
      <c r="I129" s="1">
        <v>0.27634314591597592</v>
      </c>
      <c r="J129" s="1" t="s">
        <v>9</v>
      </c>
    </row>
    <row r="130" spans="1:10" customFormat="1" hidden="1" x14ac:dyDescent="0.3">
      <c r="A130">
        <v>76</v>
      </c>
      <c r="B130" t="s">
        <v>54</v>
      </c>
      <c r="C130" s="1">
        <v>0.78690700000000002</v>
      </c>
      <c r="D130">
        <v>1.4079900000000001</v>
      </c>
      <c r="E130">
        <v>4.7759376507500599</v>
      </c>
      <c r="F130">
        <v>0.1749009759582292</v>
      </c>
      <c r="G130" t="s">
        <v>9</v>
      </c>
      <c r="H130" s="1">
        <v>5.5609572567732375</v>
      </c>
      <c r="I130" s="1">
        <v>0.15274921515534584</v>
      </c>
      <c r="J130" s="1" t="s">
        <v>9</v>
      </c>
    </row>
    <row r="131" spans="1:10" customFormat="1" hidden="1" x14ac:dyDescent="0.3">
      <c r="A131">
        <v>204</v>
      </c>
      <c r="B131" t="s">
        <v>144</v>
      </c>
      <c r="C131" s="1">
        <v>0.77422299999999999</v>
      </c>
      <c r="D131">
        <v>0.88089600000000001</v>
      </c>
      <c r="E131">
        <v>1.6362516464000445</v>
      </c>
      <c r="F131">
        <v>0.51562205011788009</v>
      </c>
      <c r="G131" t="s">
        <v>9</v>
      </c>
      <c r="H131" s="1">
        <v>2.0267211393197115</v>
      </c>
      <c r="I131" s="1">
        <v>0.20019599610163713</v>
      </c>
      <c r="J131" s="1" t="s">
        <v>9</v>
      </c>
    </row>
    <row r="132" spans="1:10" customFormat="1" hidden="1" x14ac:dyDescent="0.3">
      <c r="A132">
        <v>99</v>
      </c>
      <c r="B132" t="s">
        <v>72</v>
      </c>
      <c r="C132" s="1">
        <v>0.76861699999999999</v>
      </c>
      <c r="D132">
        <v>1.1952100000000001</v>
      </c>
      <c r="E132">
        <v>0.53244913512207581</v>
      </c>
      <c r="F132">
        <v>0.3803560272506763</v>
      </c>
      <c r="G132" t="s">
        <v>9</v>
      </c>
      <c r="H132" s="1">
        <v>0.41545014090121535</v>
      </c>
      <c r="I132" s="1">
        <v>0.32730400126064807</v>
      </c>
      <c r="J132" s="1" t="s">
        <v>9</v>
      </c>
    </row>
    <row r="133" spans="1:10" customFormat="1" hidden="1" x14ac:dyDescent="0.3">
      <c r="A133">
        <v>161</v>
      </c>
      <c r="B133" t="s">
        <v>115</v>
      </c>
      <c r="C133" s="1">
        <v>0.74491799999999997</v>
      </c>
      <c r="D133">
        <v>0.78080499999999997</v>
      </c>
      <c r="E133">
        <v>1.3082331911734271</v>
      </c>
      <c r="F133">
        <v>0.5505002212468848</v>
      </c>
      <c r="G133" t="s">
        <v>9</v>
      </c>
      <c r="H133" s="1">
        <v>1.5327948007682806</v>
      </c>
      <c r="I133" s="1">
        <v>0.34380198656138611</v>
      </c>
      <c r="J133" s="1" t="s">
        <v>9</v>
      </c>
    </row>
    <row r="134" spans="1:10" customFormat="1" hidden="1" x14ac:dyDescent="0.3">
      <c r="A134">
        <v>168</v>
      </c>
      <c r="B134" t="s">
        <v>121</v>
      </c>
      <c r="C134" s="1">
        <v>0.73682899999999996</v>
      </c>
      <c r="D134">
        <v>0.77643499999999999</v>
      </c>
      <c r="E134">
        <v>1.2838627886056426</v>
      </c>
      <c r="F134">
        <v>0.55307720181421338</v>
      </c>
      <c r="G134" t="s">
        <v>9</v>
      </c>
      <c r="H134" s="1">
        <v>1.4892217284003584</v>
      </c>
      <c r="I134" s="1">
        <v>0.34951854032756136</v>
      </c>
      <c r="J134" s="1" t="s">
        <v>9</v>
      </c>
    </row>
    <row r="135" spans="1:10" customFormat="1" hidden="1" x14ac:dyDescent="0.3">
      <c r="A135">
        <v>8</v>
      </c>
      <c r="B135" t="s">
        <v>12</v>
      </c>
      <c r="C135" s="1">
        <v>0.70176899999999998</v>
      </c>
      <c r="D135">
        <v>0.745838</v>
      </c>
      <c r="E135">
        <v>1.2166611014184854</v>
      </c>
      <c r="F135">
        <v>0.56139028992550921</v>
      </c>
      <c r="G135" t="s">
        <v>9</v>
      </c>
      <c r="H135" s="1">
        <v>1.3728370534617365</v>
      </c>
      <c r="I135" s="1">
        <v>0.37479323577107071</v>
      </c>
      <c r="J135" s="1" t="s">
        <v>9</v>
      </c>
    </row>
    <row r="136" spans="1:10" customFormat="1" hidden="1" x14ac:dyDescent="0.3">
      <c r="A136">
        <v>250</v>
      </c>
      <c r="B136" t="s">
        <v>174</v>
      </c>
      <c r="C136" s="1">
        <v>0.64949299999999999</v>
      </c>
      <c r="D136">
        <v>1.27068</v>
      </c>
      <c r="E136">
        <v>10.322026051755605</v>
      </c>
      <c r="F136">
        <v>0.22239480409981929</v>
      </c>
      <c r="G136" t="s">
        <v>9</v>
      </c>
      <c r="H136" s="1">
        <v>12.338436261396085</v>
      </c>
      <c r="I136" s="1">
        <v>0.20255751187360446</v>
      </c>
      <c r="J136" s="1" t="s">
        <v>9</v>
      </c>
    </row>
    <row r="137" spans="1:10" customFormat="1" hidden="1" x14ac:dyDescent="0.3">
      <c r="A137">
        <v>154</v>
      </c>
      <c r="B137" t="s">
        <v>108</v>
      </c>
      <c r="C137" s="1">
        <v>0.63445700000000005</v>
      </c>
      <c r="D137">
        <v>0.74315200000000003</v>
      </c>
      <c r="E137">
        <v>1.5489848665177472</v>
      </c>
      <c r="F137">
        <v>0.43914659744378892</v>
      </c>
      <c r="G137" t="s">
        <v>9</v>
      </c>
      <c r="H137" s="1">
        <v>1.8797318767706914</v>
      </c>
      <c r="I137" s="1">
        <v>0.26725012553339111</v>
      </c>
      <c r="J137" s="1" t="s">
        <v>9</v>
      </c>
    </row>
    <row r="138" spans="1:10" customFormat="1" hidden="1" x14ac:dyDescent="0.3">
      <c r="A138">
        <v>207</v>
      </c>
      <c r="B138" t="s">
        <v>146</v>
      </c>
      <c r="C138" s="1">
        <v>0.58205799999999996</v>
      </c>
      <c r="D138">
        <v>0.67399799999999999</v>
      </c>
      <c r="E138">
        <v>1.4377296576226288</v>
      </c>
      <c r="F138">
        <v>0.33305684007959457</v>
      </c>
      <c r="G138" t="s">
        <v>9</v>
      </c>
      <c r="H138" s="1">
        <v>1.7124952315029354</v>
      </c>
      <c r="I138" s="1">
        <v>0.20048148817216865</v>
      </c>
      <c r="J138" s="1" t="s">
        <v>9</v>
      </c>
    </row>
    <row r="139" spans="1:10" customFormat="1" hidden="1" x14ac:dyDescent="0.3">
      <c r="A139">
        <v>228</v>
      </c>
      <c r="B139" t="s">
        <v>159</v>
      </c>
      <c r="C139" s="1">
        <v>0.57138299999999997</v>
      </c>
      <c r="D139">
        <v>8.7984000000000007E-2</v>
      </c>
      <c r="E139">
        <v>0.96438550931899414</v>
      </c>
      <c r="F139">
        <v>0.70986565420358638</v>
      </c>
      <c r="G139" t="s">
        <v>9</v>
      </c>
      <c r="H139" s="1">
        <v>0.64425615966607397</v>
      </c>
      <c r="I139" s="1">
        <v>0.47545109987826861</v>
      </c>
      <c r="J139" s="1" t="s">
        <v>9</v>
      </c>
    </row>
    <row r="140" spans="1:10" customFormat="1" hidden="1" x14ac:dyDescent="0.3">
      <c r="A140">
        <v>101</v>
      </c>
      <c r="B140" t="s">
        <v>74</v>
      </c>
      <c r="C140" s="1">
        <v>0.55942099999999995</v>
      </c>
      <c r="D140">
        <v>1.21852</v>
      </c>
      <c r="E140">
        <v>0.51456578920931406</v>
      </c>
      <c r="F140">
        <v>0.37054780266694293</v>
      </c>
      <c r="G140" t="s">
        <v>9</v>
      </c>
      <c r="H140" s="1">
        <v>0.57426255860263453</v>
      </c>
      <c r="I140" s="1">
        <v>0.48517707558129175</v>
      </c>
      <c r="J140" s="1" t="s">
        <v>9</v>
      </c>
    </row>
    <row r="141" spans="1:10" customFormat="1" hidden="1" x14ac:dyDescent="0.3">
      <c r="A141">
        <v>83</v>
      </c>
      <c r="B141" t="s">
        <v>59</v>
      </c>
      <c r="C141" s="1">
        <v>0.55704100000000001</v>
      </c>
      <c r="D141">
        <v>8.2534800000000005E-2</v>
      </c>
      <c r="E141">
        <v>1.0199668339417978</v>
      </c>
      <c r="F141">
        <v>0.92123537393911781</v>
      </c>
      <c r="G141" t="s">
        <v>9</v>
      </c>
      <c r="H141" s="1">
        <v>0.81021234290237676</v>
      </c>
      <c r="I141" s="1">
        <v>0.4871209235177304</v>
      </c>
      <c r="J141" s="1" t="s">
        <v>9</v>
      </c>
    </row>
    <row r="142" spans="1:10" customFormat="1" hidden="1" x14ac:dyDescent="0.3">
      <c r="A142">
        <v>150</v>
      </c>
      <c r="B142" t="s">
        <v>107</v>
      </c>
      <c r="C142" s="1">
        <v>0.53101900000000002</v>
      </c>
      <c r="D142">
        <v>1.11907</v>
      </c>
      <c r="E142">
        <v>1.570830683513178</v>
      </c>
      <c r="F142">
        <v>0.37999430736783657</v>
      </c>
      <c r="G142" t="s">
        <v>9</v>
      </c>
      <c r="H142" s="1">
        <v>1.5232643485127151</v>
      </c>
      <c r="I142" s="1">
        <v>0.50857467490651453</v>
      </c>
      <c r="J142" s="1" t="s">
        <v>9</v>
      </c>
    </row>
    <row r="143" spans="1:10" customFormat="1" hidden="1" x14ac:dyDescent="0.3">
      <c r="A143">
        <v>51</v>
      </c>
      <c r="B143" t="s">
        <v>36</v>
      </c>
      <c r="C143" s="1">
        <v>0.52201799999999998</v>
      </c>
      <c r="D143">
        <v>8.8051400000000002E-2</v>
      </c>
      <c r="E143">
        <v>1.0565512536564396</v>
      </c>
      <c r="F143">
        <v>0.91265017141432947</v>
      </c>
      <c r="G143" t="s">
        <v>9</v>
      </c>
      <c r="H143" s="1">
        <v>0.51577495428622888</v>
      </c>
      <c r="I143" s="1">
        <v>0.51607605795197942</v>
      </c>
      <c r="J143" s="1" t="s">
        <v>9</v>
      </c>
    </row>
    <row r="144" spans="1:10" customFormat="1" hidden="1" x14ac:dyDescent="0.3">
      <c r="A144">
        <v>58</v>
      </c>
      <c r="B144" t="s">
        <v>41</v>
      </c>
      <c r="C144" s="1">
        <v>0.51911499999999999</v>
      </c>
      <c r="D144">
        <v>0.19050700000000001</v>
      </c>
      <c r="E144">
        <v>0.84863351093495287</v>
      </c>
      <c r="F144">
        <v>0.83958603063438386</v>
      </c>
      <c r="G144" t="s">
        <v>9</v>
      </c>
      <c r="H144" s="1">
        <v>1.0345306971675228</v>
      </c>
      <c r="I144" s="1">
        <v>0.51850570622920433</v>
      </c>
      <c r="J144" s="1" t="s">
        <v>9</v>
      </c>
    </row>
    <row r="145" spans="1:10" customFormat="1" hidden="1" x14ac:dyDescent="0.3">
      <c r="A145">
        <v>241</v>
      </c>
      <c r="B145" t="s">
        <v>168</v>
      </c>
      <c r="C145" s="1">
        <v>0.48219800000000002</v>
      </c>
      <c r="D145">
        <v>1.05291</v>
      </c>
      <c r="E145">
        <v>3.1671353743606678</v>
      </c>
      <c r="F145">
        <v>0.31761483278665548</v>
      </c>
      <c r="G145" t="s">
        <v>9</v>
      </c>
      <c r="H145" s="1">
        <v>3.4382328677510485</v>
      </c>
      <c r="I145" s="1">
        <v>0.3548511769494711</v>
      </c>
      <c r="J145" s="1" t="s">
        <v>9</v>
      </c>
    </row>
    <row r="146" spans="1:10" customFormat="1" hidden="1" x14ac:dyDescent="0.3">
      <c r="A146">
        <v>157</v>
      </c>
      <c r="B146" t="s">
        <v>111</v>
      </c>
      <c r="C146" s="1">
        <v>0.45434000000000002</v>
      </c>
      <c r="D146">
        <v>0.98726700000000001</v>
      </c>
      <c r="E146">
        <v>0.74673914360956684</v>
      </c>
      <c r="F146">
        <v>0.47299339674521856</v>
      </c>
      <c r="G146" t="s">
        <v>9</v>
      </c>
      <c r="H146" s="1">
        <v>0.77490914601087213</v>
      </c>
      <c r="I146" s="1">
        <v>0.57376395633323585</v>
      </c>
      <c r="J146" s="1" t="s">
        <v>9</v>
      </c>
    </row>
    <row r="147" spans="1:10" customFormat="1" hidden="1" x14ac:dyDescent="0.3">
      <c r="A147">
        <v>249</v>
      </c>
      <c r="B147" t="s">
        <v>173</v>
      </c>
      <c r="C147" s="1">
        <v>0.40129599999999999</v>
      </c>
      <c r="D147">
        <v>0.47705599999999998</v>
      </c>
      <c r="E147">
        <v>0.8309103381941515</v>
      </c>
      <c r="F147">
        <v>0.68761023131341492</v>
      </c>
      <c r="G147" t="s">
        <v>9</v>
      </c>
      <c r="H147" s="1">
        <v>0.72624390341109968</v>
      </c>
      <c r="I147" s="1">
        <v>0.55226347304901902</v>
      </c>
      <c r="J147" s="1" t="s">
        <v>9</v>
      </c>
    </row>
    <row r="148" spans="1:10" customFormat="1" hidden="1" x14ac:dyDescent="0.3">
      <c r="A148">
        <v>218</v>
      </c>
      <c r="B148" t="s">
        <v>153</v>
      </c>
      <c r="C148" s="1">
        <v>0.36774699999999999</v>
      </c>
      <c r="D148">
        <v>0.64070300000000002</v>
      </c>
      <c r="E148">
        <v>1.2056333893210665</v>
      </c>
      <c r="F148">
        <v>0.59626870596597592</v>
      </c>
      <c r="G148" t="s">
        <v>9</v>
      </c>
      <c r="H148" s="1">
        <v>1.2314843407851725</v>
      </c>
      <c r="I148" s="1">
        <v>0.65054556838783295</v>
      </c>
      <c r="J148" s="1" t="s">
        <v>9</v>
      </c>
    </row>
    <row r="149" spans="1:10" customFormat="1" hidden="1" x14ac:dyDescent="0.3">
      <c r="A149">
        <v>217</v>
      </c>
      <c r="B149" t="s">
        <v>152</v>
      </c>
      <c r="C149" s="1">
        <v>0.36463200000000001</v>
      </c>
      <c r="D149">
        <v>1.1127499999999999</v>
      </c>
      <c r="E149">
        <v>0.76315897158314494</v>
      </c>
      <c r="F149">
        <v>0.41600726231082985</v>
      </c>
      <c r="G149" t="s">
        <v>9</v>
      </c>
      <c r="H149" s="1">
        <v>0.86692041114628338</v>
      </c>
      <c r="I149" s="1">
        <v>0.65336252987346766</v>
      </c>
      <c r="J149" s="1" t="s">
        <v>9</v>
      </c>
    </row>
    <row r="150" spans="1:10" customFormat="1" hidden="1" x14ac:dyDescent="0.3">
      <c r="A150">
        <v>47</v>
      </c>
      <c r="B150" t="s">
        <v>33</v>
      </c>
      <c r="C150" s="1">
        <v>0.35610799999999998</v>
      </c>
      <c r="D150">
        <v>0.28715499999999999</v>
      </c>
      <c r="E150">
        <v>0.91490862258627137</v>
      </c>
      <c r="F150">
        <v>0.6069176610474829</v>
      </c>
      <c r="G150" t="s">
        <v>9</v>
      </c>
      <c r="H150" s="1">
        <v>0.80126859882271773</v>
      </c>
      <c r="I150" s="1">
        <v>0.46647057963734695</v>
      </c>
      <c r="J150" s="1" t="s">
        <v>9</v>
      </c>
    </row>
    <row r="151" spans="1:10" customFormat="1" hidden="1" x14ac:dyDescent="0.3">
      <c r="A151">
        <v>216</v>
      </c>
      <c r="B151" t="s">
        <v>151</v>
      </c>
      <c r="C151" s="1">
        <v>0.33948</v>
      </c>
      <c r="D151">
        <v>0.29291699999999998</v>
      </c>
      <c r="E151">
        <v>1.1062941056539997</v>
      </c>
      <c r="F151">
        <v>0.5748227206604597</v>
      </c>
      <c r="G151" t="s">
        <v>9</v>
      </c>
      <c r="H151" s="1">
        <v>1.2337485388320153</v>
      </c>
      <c r="I151" s="1">
        <v>0.49423767381407413</v>
      </c>
      <c r="J151" s="1" t="s">
        <v>9</v>
      </c>
    </row>
    <row r="152" spans="1:10" customFormat="1" hidden="1" x14ac:dyDescent="0.3">
      <c r="A152">
        <v>15</v>
      </c>
      <c r="B152" t="s">
        <v>16</v>
      </c>
      <c r="C152" s="1">
        <v>0.335812</v>
      </c>
      <c r="D152">
        <v>0.50390100000000004</v>
      </c>
      <c r="E152">
        <v>0.93161765138986918</v>
      </c>
      <c r="F152">
        <v>0.67808667596412042</v>
      </c>
      <c r="G152" t="s">
        <v>9</v>
      </c>
      <c r="H152" s="1">
        <v>0.91088420586541696</v>
      </c>
      <c r="I152" s="1">
        <v>0.61675364919072662</v>
      </c>
      <c r="J152" s="1" t="s">
        <v>9</v>
      </c>
    </row>
    <row r="153" spans="1:10" customFormat="1" hidden="1" x14ac:dyDescent="0.3">
      <c r="A153">
        <v>57</v>
      </c>
      <c r="B153" t="s">
        <v>40</v>
      </c>
      <c r="C153" s="1">
        <v>0.32570100000000002</v>
      </c>
      <c r="D153">
        <v>0.18065100000000001</v>
      </c>
      <c r="E153">
        <v>1.0951257471576041</v>
      </c>
      <c r="F153">
        <v>0.89483975294057205</v>
      </c>
      <c r="G153" t="s">
        <v>9</v>
      </c>
      <c r="H153" s="1">
        <v>1.3185622158546233</v>
      </c>
      <c r="I153" s="1">
        <v>0.63484122204417059</v>
      </c>
      <c r="J153" s="1" t="s">
        <v>9</v>
      </c>
    </row>
    <row r="154" spans="1:10" customFormat="1" hidden="1" x14ac:dyDescent="0.3">
      <c r="A154">
        <v>105</v>
      </c>
      <c r="B154" t="s">
        <v>77</v>
      </c>
      <c r="C154" s="1">
        <v>0.31851400000000002</v>
      </c>
      <c r="D154">
        <v>0.21368400000000001</v>
      </c>
      <c r="E154">
        <v>1.0553518823424453</v>
      </c>
      <c r="F154">
        <v>0.87309023299795629</v>
      </c>
      <c r="G154" t="s">
        <v>9</v>
      </c>
      <c r="H154" s="1">
        <v>1.1550254248215392</v>
      </c>
      <c r="I154" s="1">
        <v>0.69548361870904085</v>
      </c>
      <c r="J154" s="1" t="s">
        <v>9</v>
      </c>
    </row>
    <row r="155" spans="1:10" customFormat="1" hidden="1" x14ac:dyDescent="0.3">
      <c r="A155">
        <v>123</v>
      </c>
      <c r="B155" t="s">
        <v>92</v>
      </c>
      <c r="C155" s="1">
        <v>0.27250400000000002</v>
      </c>
      <c r="D155">
        <v>0.62588699999999997</v>
      </c>
      <c r="E155">
        <v>0.76828717593994256</v>
      </c>
      <c r="F155">
        <v>0.6530728540020192</v>
      </c>
      <c r="G155" t="s">
        <v>9</v>
      </c>
      <c r="H155" s="1">
        <v>0.80385172405414396</v>
      </c>
      <c r="I155" s="1">
        <v>0.73819102105881129</v>
      </c>
      <c r="J155" s="1" t="s">
        <v>9</v>
      </c>
    </row>
    <row r="156" spans="1:10" customFormat="1" hidden="1" x14ac:dyDescent="0.3">
      <c r="A156">
        <v>71</v>
      </c>
      <c r="B156" t="s">
        <v>49</v>
      </c>
      <c r="C156" s="1">
        <v>0.25910499999999997</v>
      </c>
      <c r="D156">
        <v>0.59869000000000006</v>
      </c>
      <c r="E156">
        <v>0.72386225076205624</v>
      </c>
      <c r="F156">
        <v>0.51124818611865464</v>
      </c>
      <c r="G156" t="s">
        <v>9</v>
      </c>
      <c r="H156" s="1">
        <v>0.76753534671636259</v>
      </c>
      <c r="I156" s="1">
        <v>0.51467763536349853</v>
      </c>
      <c r="J156" s="1" t="s">
        <v>9</v>
      </c>
    </row>
    <row r="157" spans="1:10" customFormat="1" hidden="1" x14ac:dyDescent="0.3">
      <c r="A157">
        <v>74</v>
      </c>
      <c r="B157" t="s">
        <v>52</v>
      </c>
      <c r="C157" s="1">
        <v>0.25500400000000001</v>
      </c>
      <c r="D157">
        <v>0.98038499999999995</v>
      </c>
      <c r="E157">
        <v>1.3726276460748159</v>
      </c>
      <c r="F157">
        <v>0.35186144815298342</v>
      </c>
      <c r="G157" t="s">
        <v>9</v>
      </c>
      <c r="H157" s="1">
        <v>1.1614579685519657</v>
      </c>
      <c r="I157" s="1">
        <v>0.51508859056362089</v>
      </c>
      <c r="J157" s="1" t="s">
        <v>9</v>
      </c>
    </row>
    <row r="158" spans="1:10" customFormat="1" hidden="1" x14ac:dyDescent="0.3">
      <c r="A158">
        <v>166</v>
      </c>
      <c r="B158" t="s">
        <v>119</v>
      </c>
      <c r="C158" s="1">
        <v>0.23921700000000001</v>
      </c>
      <c r="D158">
        <v>0.30122700000000002</v>
      </c>
      <c r="E158">
        <v>0.91106225561498932</v>
      </c>
      <c r="F158">
        <v>0.73494861532967914</v>
      </c>
      <c r="G158" t="s">
        <v>9</v>
      </c>
      <c r="H158" s="1">
        <v>0.86223643294793006</v>
      </c>
      <c r="I158" s="1">
        <v>0.63538956311556216</v>
      </c>
      <c r="J158" s="1" t="s">
        <v>9</v>
      </c>
    </row>
    <row r="159" spans="1:10" customFormat="1" hidden="1" x14ac:dyDescent="0.3">
      <c r="A159">
        <v>243</v>
      </c>
      <c r="B159" t="s">
        <v>170</v>
      </c>
      <c r="C159" s="1">
        <v>0.21623999999999999</v>
      </c>
      <c r="D159">
        <v>4.5671999999999997E-2</v>
      </c>
      <c r="E159">
        <v>1.0291863297446304</v>
      </c>
      <c r="F159">
        <v>0.45813454994323588</v>
      </c>
      <c r="G159" t="s">
        <v>9</v>
      </c>
      <c r="H159" s="1">
        <v>1.2599590855193812</v>
      </c>
      <c r="I159" s="1">
        <v>0.28324287137376036</v>
      </c>
      <c r="J159" s="1" t="s">
        <v>9</v>
      </c>
    </row>
    <row r="160" spans="1:10" customFormat="1" hidden="1" x14ac:dyDescent="0.3">
      <c r="A160">
        <v>139</v>
      </c>
      <c r="B160" t="s">
        <v>102</v>
      </c>
      <c r="C160" s="1">
        <v>0.215476</v>
      </c>
      <c r="D160">
        <v>4.03916E-2</v>
      </c>
      <c r="E160">
        <v>1.0166434018095722</v>
      </c>
      <c r="F160">
        <v>0.74487095005016446</v>
      </c>
      <c r="G160" t="s">
        <v>9</v>
      </c>
      <c r="H160" s="1">
        <v>0.83688202634258257</v>
      </c>
      <c r="I160" s="1">
        <v>0.57838626989854003</v>
      </c>
      <c r="J160" s="1" t="s">
        <v>9</v>
      </c>
    </row>
    <row r="161" spans="1:10" customFormat="1" hidden="1" x14ac:dyDescent="0.3">
      <c r="A161">
        <v>155</v>
      </c>
      <c r="B161" t="s">
        <v>109</v>
      </c>
      <c r="C161" s="1">
        <v>0.21018300000000001</v>
      </c>
      <c r="D161">
        <v>0.72157099999999996</v>
      </c>
      <c r="E161">
        <v>0.89197319966472743</v>
      </c>
      <c r="F161">
        <v>0.60336006278792231</v>
      </c>
      <c r="G161" t="s">
        <v>9</v>
      </c>
      <c r="H161" s="1">
        <v>0.94168620485491961</v>
      </c>
      <c r="I161" s="1">
        <v>0.79696997038825801</v>
      </c>
      <c r="J161" s="1" t="s">
        <v>9</v>
      </c>
    </row>
    <row r="162" spans="1:10" customFormat="1" hidden="1" x14ac:dyDescent="0.3">
      <c r="A162">
        <v>88</v>
      </c>
      <c r="B162" t="s">
        <v>62</v>
      </c>
      <c r="C162" s="1">
        <v>0.183806</v>
      </c>
      <c r="D162">
        <v>0.105923</v>
      </c>
      <c r="E162">
        <v>0.87173039000690222</v>
      </c>
      <c r="F162">
        <v>0.91583278411964519</v>
      </c>
      <c r="G162" t="s">
        <v>9</v>
      </c>
      <c r="H162" s="1">
        <v>1.0833600843142019</v>
      </c>
      <c r="I162" s="1">
        <v>0.82211718766081787</v>
      </c>
      <c r="J162" s="1" t="s">
        <v>9</v>
      </c>
    </row>
    <row r="163" spans="1:10" customFormat="1" hidden="1" x14ac:dyDescent="0.3">
      <c r="A163">
        <v>185</v>
      </c>
      <c r="B163" t="s">
        <v>132</v>
      </c>
      <c r="C163" s="1">
        <v>0.17147399999999999</v>
      </c>
      <c r="D163">
        <v>0.70139200000000002</v>
      </c>
      <c r="E163">
        <v>1.318439760722157</v>
      </c>
      <c r="F163">
        <v>0.59269422623598289</v>
      </c>
      <c r="G163" t="s">
        <v>9</v>
      </c>
      <c r="H163" s="1">
        <v>1.14179745177697</v>
      </c>
      <c r="I163" s="1">
        <v>0.83392022732898319</v>
      </c>
      <c r="J163" s="1" t="s">
        <v>9</v>
      </c>
    </row>
    <row r="164" spans="1:10" customFormat="1" hidden="1" x14ac:dyDescent="0.3">
      <c r="A164">
        <v>135</v>
      </c>
      <c r="B164" t="s">
        <v>101</v>
      </c>
      <c r="C164" s="1">
        <v>0.15206600000000001</v>
      </c>
      <c r="D164">
        <v>0.84248800000000001</v>
      </c>
      <c r="E164">
        <v>1.2977004983081812</v>
      </c>
      <c r="F164">
        <v>0.45015422259018512</v>
      </c>
      <c r="G164" t="s">
        <v>9</v>
      </c>
      <c r="H164" s="1">
        <v>1.088368049861703</v>
      </c>
      <c r="I164" s="1">
        <v>0.66792980410091118</v>
      </c>
      <c r="J164" s="1" t="s">
        <v>9</v>
      </c>
    </row>
    <row r="165" spans="1:10" customFormat="1" hidden="1" x14ac:dyDescent="0.3">
      <c r="A165">
        <v>98</v>
      </c>
      <c r="B165" t="s">
        <v>71</v>
      </c>
      <c r="C165" s="1">
        <v>0.14954899999999999</v>
      </c>
      <c r="D165">
        <v>0.64213500000000001</v>
      </c>
      <c r="E165">
        <v>1.2384950153097698</v>
      </c>
      <c r="F165">
        <v>0.62508724938071059</v>
      </c>
      <c r="G165" t="s">
        <v>9</v>
      </c>
      <c r="H165" s="1">
        <v>1.1021161557199639</v>
      </c>
      <c r="I165" s="1">
        <v>0.85180542803997739</v>
      </c>
      <c r="J165" s="1" t="s">
        <v>9</v>
      </c>
    </row>
    <row r="166" spans="1:10" customFormat="1" hidden="1" x14ac:dyDescent="0.3">
      <c r="A166">
        <v>232</v>
      </c>
      <c r="B166" t="s">
        <v>161</v>
      </c>
      <c r="C166" s="1">
        <v>0.14705599999999999</v>
      </c>
      <c r="D166">
        <v>6.3772099999999998E-2</v>
      </c>
      <c r="E166">
        <v>0.97843981709865779</v>
      </c>
      <c r="F166">
        <v>0.7211163702773643</v>
      </c>
      <c r="G166" t="s">
        <v>9</v>
      </c>
      <c r="H166" s="1">
        <v>0.90390138107664397</v>
      </c>
      <c r="I166" s="1">
        <v>0.59521833356945653</v>
      </c>
      <c r="J166" s="1" t="s">
        <v>9</v>
      </c>
    </row>
    <row r="167" spans="1:10" customFormat="1" hidden="1" x14ac:dyDescent="0.3">
      <c r="A167">
        <v>171</v>
      </c>
      <c r="B167" t="s">
        <v>124</v>
      </c>
      <c r="C167" s="1">
        <v>0.12651399999999999</v>
      </c>
      <c r="D167">
        <v>0.426647</v>
      </c>
      <c r="E167">
        <v>0.87565868555428683</v>
      </c>
      <c r="F167">
        <v>0.76027420195401307</v>
      </c>
      <c r="G167" t="s">
        <v>9</v>
      </c>
      <c r="H167" s="1">
        <v>1.0607646805844366</v>
      </c>
      <c r="I167" s="1">
        <v>0.61579326626018893</v>
      </c>
      <c r="J167" s="1" t="s">
        <v>9</v>
      </c>
    </row>
    <row r="168" spans="1:10" customFormat="1" hidden="1" x14ac:dyDescent="0.3">
      <c r="A168">
        <v>126</v>
      </c>
      <c r="B168" t="s">
        <v>93</v>
      </c>
      <c r="C168" s="1">
        <v>0.118217</v>
      </c>
      <c r="D168">
        <v>2.3956499999999999E-2</v>
      </c>
      <c r="E168">
        <v>1.0097356709867011</v>
      </c>
      <c r="F168">
        <v>0.98581447377515052</v>
      </c>
      <c r="G168" t="s">
        <v>9</v>
      </c>
      <c r="H168" s="1">
        <v>1.0930024503506035</v>
      </c>
      <c r="I168" s="1">
        <v>0.88518418975598401</v>
      </c>
      <c r="J168" s="1" t="s">
        <v>9</v>
      </c>
    </row>
    <row r="169" spans="1:10" customFormat="1" hidden="1" x14ac:dyDescent="0.3">
      <c r="A169">
        <v>33</v>
      </c>
      <c r="B169" t="s">
        <v>24</v>
      </c>
      <c r="C169" s="1">
        <v>0.10270899999999999</v>
      </c>
      <c r="D169">
        <v>0.32156200000000001</v>
      </c>
      <c r="E169">
        <v>1.1290585094040246</v>
      </c>
      <c r="F169">
        <v>0.77924404745114928</v>
      </c>
      <c r="G169" t="s">
        <v>9</v>
      </c>
      <c r="H169" s="1">
        <v>0.92694450194774947</v>
      </c>
      <c r="I169" s="1">
        <v>0.54406014571298011</v>
      </c>
      <c r="J169" s="1" t="s">
        <v>9</v>
      </c>
    </row>
    <row r="170" spans="1:10" customFormat="1" hidden="1" x14ac:dyDescent="0.3">
      <c r="A170">
        <v>37</v>
      </c>
      <c r="B170" t="s">
        <v>27</v>
      </c>
      <c r="C170" s="1">
        <v>8.0229300000000003E-2</v>
      </c>
      <c r="D170">
        <v>0.78518699999999997</v>
      </c>
      <c r="E170">
        <v>1.4152259142658452</v>
      </c>
      <c r="F170">
        <v>0.55070817925881976</v>
      </c>
      <c r="G170" t="s">
        <v>9</v>
      </c>
      <c r="H170" s="1">
        <v>1.0670485586449812</v>
      </c>
      <c r="I170" s="1">
        <v>0.89122623389393851</v>
      </c>
      <c r="J170" s="1" t="s">
        <v>9</v>
      </c>
    </row>
    <row r="171" spans="1:10" customFormat="1" hidden="1" x14ac:dyDescent="0.3">
      <c r="A171">
        <v>77</v>
      </c>
      <c r="B171" t="s">
        <v>55</v>
      </c>
      <c r="C171" s="1">
        <v>6.0973899999999998E-2</v>
      </c>
      <c r="D171">
        <v>3.8657700000000003E-2</v>
      </c>
      <c r="E171">
        <v>1.0187462851999194</v>
      </c>
      <c r="F171">
        <v>0.73885467041368935</v>
      </c>
      <c r="G171" t="s">
        <v>9</v>
      </c>
      <c r="H171" s="1">
        <v>0.94248696225336492</v>
      </c>
      <c r="I171" s="1">
        <v>0.61849288292386773</v>
      </c>
      <c r="J171" s="1" t="s">
        <v>9</v>
      </c>
    </row>
    <row r="172" spans="1:10" customFormat="1" hidden="1" x14ac:dyDescent="0.3">
      <c r="A172">
        <v>215</v>
      </c>
      <c r="B172" t="s">
        <v>150</v>
      </c>
      <c r="C172" s="1">
        <v>5.9665700000000002E-2</v>
      </c>
      <c r="D172">
        <v>7.5049400000000002E-2</v>
      </c>
      <c r="E172">
        <v>0.98289786764058595</v>
      </c>
      <c r="F172">
        <v>0.71977219452704566</v>
      </c>
      <c r="G172" t="s">
        <v>9</v>
      </c>
      <c r="H172" s="1">
        <v>0.97334239775522347</v>
      </c>
      <c r="I172" s="1">
        <v>0.68629662480809972</v>
      </c>
      <c r="J172" s="1" t="s">
        <v>9</v>
      </c>
    </row>
    <row r="173" spans="1:10" customFormat="1" hidden="1" x14ac:dyDescent="0.3">
      <c r="A173">
        <v>82</v>
      </c>
      <c r="B173" t="s">
        <v>58</v>
      </c>
      <c r="C173" s="1">
        <v>5.95749E-2</v>
      </c>
      <c r="D173">
        <v>0.28979700000000003</v>
      </c>
      <c r="E173">
        <v>0.86694179370435398</v>
      </c>
      <c r="F173">
        <v>0.75065393091290411</v>
      </c>
      <c r="G173" t="s">
        <v>9</v>
      </c>
      <c r="H173" s="1">
        <v>1.0503951614401903</v>
      </c>
      <c r="I173" s="1">
        <v>0.91744449810807471</v>
      </c>
      <c r="J173" s="1" t="s">
        <v>9</v>
      </c>
    </row>
    <row r="174" spans="1:10" customFormat="1" hidden="1" x14ac:dyDescent="0.3">
      <c r="A174">
        <v>167</v>
      </c>
      <c r="B174" t="s">
        <v>120</v>
      </c>
      <c r="C174" s="1">
        <v>5.7619299999999998E-2</v>
      </c>
      <c r="D174">
        <v>0.112292</v>
      </c>
      <c r="E174">
        <v>0.98011424815157611</v>
      </c>
      <c r="F174">
        <v>0.9362074437920056</v>
      </c>
      <c r="G174" t="s">
        <v>9</v>
      </c>
      <c r="H174" s="1">
        <v>0.97998822977970834</v>
      </c>
      <c r="I174" s="1">
        <v>0.92083567241916242</v>
      </c>
      <c r="J174" s="1" t="s">
        <v>9</v>
      </c>
    </row>
    <row r="175" spans="1:10" customFormat="1" hidden="1" x14ac:dyDescent="0.3">
      <c r="A175">
        <v>127</v>
      </c>
      <c r="B175" t="s">
        <v>94</v>
      </c>
      <c r="C175" s="1">
        <v>3.3281600000000001E-2</v>
      </c>
      <c r="D175">
        <v>0.66261499999999995</v>
      </c>
      <c r="E175">
        <v>1.1582736294429796</v>
      </c>
      <c r="F175">
        <v>0.62747831998638803</v>
      </c>
      <c r="G175" t="s">
        <v>9</v>
      </c>
      <c r="H175" s="1">
        <v>1.0131101591799434</v>
      </c>
      <c r="I175" s="1">
        <v>0.96760367439982797</v>
      </c>
      <c r="J175" s="1" t="s">
        <v>9</v>
      </c>
    </row>
    <row r="176" spans="1:10" customFormat="1" hidden="1" x14ac:dyDescent="0.3">
      <c r="A176">
        <v>92</v>
      </c>
      <c r="B176" t="s">
        <v>65</v>
      </c>
      <c r="C176" s="1">
        <v>3.17478E-2</v>
      </c>
      <c r="D176">
        <v>0.32089899999999999</v>
      </c>
      <c r="E176">
        <v>1.1108706943543807</v>
      </c>
      <c r="F176">
        <v>0.81308868199973938</v>
      </c>
      <c r="G176" t="s">
        <v>9</v>
      </c>
      <c r="H176" s="1">
        <v>0.97968819673719265</v>
      </c>
      <c r="I176" s="1">
        <v>0.85837672067740278</v>
      </c>
      <c r="J176" s="1" t="s">
        <v>9</v>
      </c>
    </row>
    <row r="177" spans="1:10" customFormat="1" hidden="1" x14ac:dyDescent="0.3">
      <c r="A177">
        <v>87</v>
      </c>
      <c r="B177" t="s">
        <v>61</v>
      </c>
      <c r="C177" s="1">
        <v>1.7241699999999999E-2</v>
      </c>
      <c r="D177">
        <v>8.2027500000000003E-2</v>
      </c>
      <c r="E177">
        <v>0.9604487373901246</v>
      </c>
      <c r="F177">
        <v>0.75082056397056263</v>
      </c>
      <c r="G177" t="s">
        <v>9</v>
      </c>
      <c r="H177" s="1">
        <v>1.0162249042966793</v>
      </c>
      <c r="I177" s="1">
        <v>0.7832719154942025</v>
      </c>
      <c r="J177" s="1" t="s">
        <v>9</v>
      </c>
    </row>
    <row r="178" spans="1:10" customFormat="1" hidden="1" x14ac:dyDescent="0.3">
      <c r="A178">
        <v>173</v>
      </c>
      <c r="B178" t="s">
        <v>126</v>
      </c>
      <c r="C178" s="1">
        <v>8.5375099999999999E-3</v>
      </c>
      <c r="D178">
        <v>0.110112</v>
      </c>
      <c r="E178">
        <v>1.0052931484596794</v>
      </c>
      <c r="F178">
        <v>0.93725522055598898</v>
      </c>
      <c r="G178" t="s">
        <v>9</v>
      </c>
      <c r="H178" s="1">
        <v>1.2434357526520576</v>
      </c>
      <c r="I178" s="1">
        <v>0.87620232939504705</v>
      </c>
      <c r="J178" s="1" t="s">
        <v>9</v>
      </c>
    </row>
    <row r="179" spans="1:10" customFormat="1" hidden="1" x14ac:dyDescent="0.3">
      <c r="A179">
        <v>63</v>
      </c>
      <c r="B179" t="s">
        <v>43</v>
      </c>
      <c r="C179" s="1">
        <v>3.6561100000000002E-3</v>
      </c>
      <c r="D179">
        <v>0.137658</v>
      </c>
      <c r="E179">
        <v>1.0537320819924607</v>
      </c>
      <c r="F179">
        <v>0.80570896617279886</v>
      </c>
      <c r="G179" t="s">
        <v>9</v>
      </c>
      <c r="H179" s="1">
        <v>1.0027801537574568</v>
      </c>
      <c r="I179" s="1">
        <v>0.92852391261005773</v>
      </c>
      <c r="J179" s="1" t="s">
        <v>9</v>
      </c>
    </row>
  </sheetData>
  <autoFilter ref="J1:J179" xr:uid="{00000000-0009-0000-0000-000002000000}">
    <filterColumn colId="0">
      <customFilters>
        <customFilter operator="notEqual" val=" "/>
      </customFilters>
    </filterColumn>
  </autoFilter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CLUSTER</vt:lpstr>
      <vt:lpstr>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2021-08-21T09:16:03Z</dcterms:modified>
</cp:coreProperties>
</file>