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F:\实验工作\张老师\cp ssd\文章1腺泡细胞\原始数据\"/>
    </mc:Choice>
  </mc:AlternateContent>
  <xr:revisionPtr revIDLastSave="0" documentId="13_ncr:1_{96080EAA-7D67-4A16-8A0A-7410277BE0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0" i="1" l="1"/>
  <c r="Q261" i="1"/>
  <c r="Q263" i="1"/>
  <c r="Q264" i="1"/>
  <c r="Q265" i="1"/>
  <c r="Q267" i="1"/>
  <c r="Q268" i="1"/>
  <c r="Q269" i="1"/>
  <c r="Q271" i="1"/>
  <c r="Q272" i="1"/>
  <c r="Q273" i="1"/>
  <c r="Q275" i="1"/>
  <c r="Q276" i="1"/>
  <c r="Q277" i="1"/>
  <c r="Q259" i="1"/>
  <c r="M260" i="1"/>
  <c r="M261" i="1"/>
  <c r="M263" i="1"/>
  <c r="M264" i="1"/>
  <c r="M265" i="1"/>
  <c r="M267" i="1"/>
  <c r="M268" i="1"/>
  <c r="M269" i="1"/>
  <c r="M271" i="1"/>
  <c r="M272" i="1"/>
  <c r="M273" i="1"/>
  <c r="M275" i="1"/>
  <c r="M276" i="1"/>
  <c r="M277" i="1"/>
  <c r="M259" i="1"/>
  <c r="Q229" i="1"/>
  <c r="P221" i="1"/>
  <c r="Q221" i="1" s="1"/>
  <c r="P229" i="1"/>
  <c r="O218" i="1"/>
  <c r="P218" i="1" s="1"/>
  <c r="Q218" i="1" s="1"/>
  <c r="O219" i="1"/>
  <c r="P219" i="1" s="1"/>
  <c r="Q219" i="1" s="1"/>
  <c r="O221" i="1"/>
  <c r="O222" i="1"/>
  <c r="P222" i="1" s="1"/>
  <c r="Q222" i="1" s="1"/>
  <c r="O223" i="1"/>
  <c r="P223" i="1" s="1"/>
  <c r="Q223" i="1" s="1"/>
  <c r="O225" i="1"/>
  <c r="P225" i="1" s="1"/>
  <c r="Q225" i="1" s="1"/>
  <c r="O226" i="1"/>
  <c r="P226" i="1" s="1"/>
  <c r="Q226" i="1" s="1"/>
  <c r="O227" i="1"/>
  <c r="P227" i="1" s="1"/>
  <c r="Q227" i="1" s="1"/>
  <c r="O229" i="1"/>
  <c r="O230" i="1"/>
  <c r="P230" i="1" s="1"/>
  <c r="Q230" i="1" s="1"/>
  <c r="O231" i="1"/>
  <c r="P231" i="1" s="1"/>
  <c r="Q231" i="1" s="1"/>
  <c r="O233" i="1"/>
  <c r="P233" i="1" s="1"/>
  <c r="Q233" i="1" s="1"/>
  <c r="O234" i="1"/>
  <c r="P234" i="1" s="1"/>
  <c r="Q234" i="1" s="1"/>
  <c r="O235" i="1"/>
  <c r="P235" i="1" s="1"/>
  <c r="Q235" i="1" s="1"/>
  <c r="O217" i="1"/>
  <c r="P217" i="1" s="1"/>
  <c r="Q217" i="1" s="1"/>
  <c r="Q159" i="1"/>
  <c r="Q160" i="1"/>
  <c r="Q162" i="1"/>
  <c r="Q163" i="1"/>
  <c r="Q164" i="1"/>
  <c r="Q166" i="1"/>
  <c r="Q167" i="1"/>
  <c r="Q168" i="1"/>
  <c r="Q170" i="1"/>
  <c r="Q171" i="1"/>
  <c r="Q172" i="1"/>
  <c r="Q158" i="1"/>
  <c r="M159" i="1"/>
  <c r="M160" i="1"/>
  <c r="M162" i="1"/>
  <c r="M163" i="1"/>
  <c r="M164" i="1"/>
  <c r="M166" i="1"/>
  <c r="M167" i="1"/>
  <c r="M168" i="1"/>
  <c r="M170" i="1"/>
  <c r="M171" i="1"/>
  <c r="M172" i="1"/>
  <c r="M158" i="1"/>
  <c r="P125" i="1"/>
  <c r="Q125" i="1" s="1"/>
  <c r="P126" i="1"/>
  <c r="Q126" i="1" s="1"/>
  <c r="P128" i="1"/>
  <c r="P129" i="1"/>
  <c r="Q129" i="1" s="1"/>
  <c r="P130" i="1"/>
  <c r="P132" i="1"/>
  <c r="P133" i="1"/>
  <c r="Q133" i="1" s="1"/>
  <c r="P134" i="1"/>
  <c r="Q134" i="1" s="1"/>
  <c r="P124" i="1"/>
  <c r="Q124" i="1" s="1"/>
  <c r="O127" i="1"/>
  <c r="O125" i="1"/>
  <c r="O126" i="1"/>
  <c r="O128" i="1"/>
  <c r="O129" i="1"/>
  <c r="O130" i="1"/>
  <c r="O132" i="1"/>
  <c r="O133" i="1"/>
  <c r="O134" i="1"/>
  <c r="O136" i="1"/>
  <c r="P136" i="1" s="1"/>
  <c r="Q136" i="1" s="1"/>
  <c r="O137" i="1"/>
  <c r="P137" i="1" s="1"/>
  <c r="Q137" i="1" s="1"/>
  <c r="O138" i="1"/>
  <c r="P138" i="1" s="1"/>
  <c r="O124" i="1"/>
  <c r="Q130" i="1"/>
  <c r="Q128" i="1"/>
  <c r="E193" i="1"/>
  <c r="E192" i="1"/>
  <c r="E191" i="1"/>
  <c r="E189" i="1"/>
  <c r="E188" i="1"/>
  <c r="E187" i="1"/>
  <c r="E185" i="1"/>
  <c r="E184" i="1"/>
  <c r="E183" i="1"/>
  <c r="E181" i="1"/>
  <c r="E180" i="1"/>
  <c r="E179" i="1"/>
  <c r="E177" i="1"/>
  <c r="E176" i="1"/>
  <c r="E175" i="1"/>
  <c r="E90" i="1"/>
  <c r="E104" i="1"/>
  <c r="E103" i="1"/>
  <c r="E102" i="1"/>
  <c r="E100" i="1"/>
  <c r="E99" i="1"/>
  <c r="E98" i="1"/>
  <c r="E96" i="1"/>
  <c r="E95" i="1"/>
  <c r="E94" i="1"/>
  <c r="E92" i="1"/>
  <c r="E91" i="1"/>
  <c r="M307" i="1"/>
  <c r="M299" i="1"/>
  <c r="M300" i="1"/>
  <c r="M302" i="1"/>
  <c r="M303" i="1"/>
  <c r="M304" i="1"/>
  <c r="M306" i="1"/>
  <c r="M308" i="1"/>
  <c r="M310" i="1"/>
  <c r="M311" i="1"/>
  <c r="M312" i="1"/>
  <c r="M314" i="1"/>
  <c r="M315" i="1"/>
  <c r="M316" i="1"/>
  <c r="M298" i="1"/>
  <c r="I299" i="1"/>
  <c r="I300" i="1"/>
  <c r="I302" i="1"/>
  <c r="I303" i="1"/>
  <c r="I304" i="1"/>
  <c r="I306" i="1"/>
  <c r="I307" i="1"/>
  <c r="I308" i="1"/>
  <c r="I310" i="1"/>
  <c r="I311" i="1"/>
  <c r="I312" i="1"/>
  <c r="I314" i="1"/>
  <c r="I315" i="1"/>
  <c r="I316" i="1"/>
  <c r="I298" i="1"/>
  <c r="E299" i="1"/>
  <c r="E300" i="1"/>
  <c r="E302" i="1"/>
  <c r="E303" i="1"/>
  <c r="E304" i="1"/>
  <c r="E306" i="1"/>
  <c r="E307" i="1"/>
  <c r="E308" i="1"/>
  <c r="E310" i="1"/>
  <c r="E311" i="1"/>
  <c r="E312" i="1"/>
  <c r="E314" i="1"/>
  <c r="E315" i="1"/>
  <c r="E316" i="1"/>
  <c r="E298" i="1"/>
  <c r="M282" i="1"/>
  <c r="M283" i="1"/>
  <c r="M285" i="1"/>
  <c r="M286" i="1"/>
  <c r="M287" i="1"/>
  <c r="M289" i="1"/>
  <c r="M290" i="1"/>
  <c r="M291" i="1"/>
  <c r="M293" i="1"/>
  <c r="M294" i="1"/>
  <c r="M295" i="1"/>
  <c r="M281" i="1"/>
  <c r="I282" i="1"/>
  <c r="I283" i="1"/>
  <c r="I285" i="1"/>
  <c r="I286" i="1"/>
  <c r="I287" i="1"/>
  <c r="I289" i="1"/>
  <c r="I290" i="1"/>
  <c r="I291" i="1"/>
  <c r="I293" i="1"/>
  <c r="I294" i="1"/>
  <c r="I295" i="1"/>
  <c r="I281" i="1"/>
  <c r="E282" i="1"/>
  <c r="E283" i="1"/>
  <c r="E285" i="1"/>
  <c r="E286" i="1"/>
  <c r="E287" i="1"/>
  <c r="E289" i="1"/>
  <c r="E290" i="1"/>
  <c r="E291" i="1"/>
  <c r="E293" i="1"/>
  <c r="E294" i="1"/>
  <c r="E295" i="1"/>
  <c r="E281" i="1"/>
  <c r="I260" i="1"/>
  <c r="I261" i="1"/>
  <c r="I263" i="1"/>
  <c r="I264" i="1"/>
  <c r="I265" i="1"/>
  <c r="I267" i="1"/>
  <c r="I268" i="1"/>
  <c r="I269" i="1"/>
  <c r="I271" i="1"/>
  <c r="I272" i="1"/>
  <c r="I273" i="1"/>
  <c r="I275" i="1"/>
  <c r="I276" i="1"/>
  <c r="I277" i="1"/>
  <c r="I259" i="1"/>
  <c r="E260" i="1"/>
  <c r="E261" i="1"/>
  <c r="E263" i="1"/>
  <c r="E264" i="1"/>
  <c r="E265" i="1"/>
  <c r="E267" i="1"/>
  <c r="E268" i="1"/>
  <c r="E269" i="1"/>
  <c r="E271" i="1"/>
  <c r="E272" i="1"/>
  <c r="E273" i="1"/>
  <c r="E275" i="1"/>
  <c r="E276" i="1"/>
  <c r="E277" i="1"/>
  <c r="E259" i="1"/>
  <c r="I239" i="1"/>
  <c r="I240" i="1"/>
  <c r="I242" i="1"/>
  <c r="I243" i="1"/>
  <c r="I244" i="1"/>
  <c r="I246" i="1"/>
  <c r="I247" i="1"/>
  <c r="I248" i="1"/>
  <c r="I250" i="1"/>
  <c r="I251" i="1"/>
  <c r="I252" i="1"/>
  <c r="I254" i="1"/>
  <c r="I255" i="1"/>
  <c r="I256" i="1"/>
  <c r="I238" i="1"/>
  <c r="E242" i="1"/>
  <c r="E239" i="1"/>
  <c r="E240" i="1"/>
  <c r="E243" i="1"/>
  <c r="E244" i="1"/>
  <c r="E246" i="1"/>
  <c r="E247" i="1"/>
  <c r="E248" i="1"/>
  <c r="E250" i="1"/>
  <c r="E251" i="1"/>
  <c r="E252" i="1"/>
  <c r="E254" i="1"/>
  <c r="E255" i="1"/>
  <c r="E256" i="1"/>
  <c r="E238" i="1"/>
  <c r="J235" i="1"/>
  <c r="K235" i="1" s="1"/>
  <c r="L235" i="1" s="1"/>
  <c r="J234" i="1"/>
  <c r="K234" i="1" s="1"/>
  <c r="L234" i="1" s="1"/>
  <c r="J233" i="1"/>
  <c r="K233" i="1" s="1"/>
  <c r="L233" i="1" s="1"/>
  <c r="J231" i="1"/>
  <c r="K231" i="1" s="1"/>
  <c r="L231" i="1" s="1"/>
  <c r="J230" i="1"/>
  <c r="K230" i="1" s="1"/>
  <c r="L230" i="1" s="1"/>
  <c r="J229" i="1"/>
  <c r="K229" i="1" s="1"/>
  <c r="L229" i="1" s="1"/>
  <c r="J227" i="1"/>
  <c r="K227" i="1" s="1"/>
  <c r="L227" i="1" s="1"/>
  <c r="J226" i="1"/>
  <c r="K226" i="1" s="1"/>
  <c r="L226" i="1" s="1"/>
  <c r="J225" i="1"/>
  <c r="K225" i="1" s="1"/>
  <c r="L225" i="1" s="1"/>
  <c r="J223" i="1"/>
  <c r="K223" i="1" s="1"/>
  <c r="L223" i="1" s="1"/>
  <c r="J222" i="1"/>
  <c r="K222" i="1" s="1"/>
  <c r="L222" i="1" s="1"/>
  <c r="J221" i="1"/>
  <c r="K221" i="1" s="1"/>
  <c r="L221" i="1" s="1"/>
  <c r="J218" i="1"/>
  <c r="K218" i="1" s="1"/>
  <c r="L218" i="1" s="1"/>
  <c r="J219" i="1"/>
  <c r="K219" i="1" s="1"/>
  <c r="L219" i="1" s="1"/>
  <c r="J217" i="1"/>
  <c r="K217" i="1" s="1"/>
  <c r="L217" i="1" s="1"/>
  <c r="E235" i="1"/>
  <c r="F235" i="1" s="1"/>
  <c r="G235" i="1" s="1"/>
  <c r="E234" i="1"/>
  <c r="F234" i="1" s="1"/>
  <c r="G234" i="1" s="1"/>
  <c r="E232" i="1"/>
  <c r="E233" i="1"/>
  <c r="F233" i="1" s="1"/>
  <c r="G233" i="1" s="1"/>
  <c r="E231" i="1"/>
  <c r="F231" i="1" s="1"/>
  <c r="G231" i="1" s="1"/>
  <c r="E230" i="1"/>
  <c r="F230" i="1" s="1"/>
  <c r="G230" i="1" s="1"/>
  <c r="E228" i="1"/>
  <c r="E229" i="1"/>
  <c r="F229" i="1" s="1"/>
  <c r="G229" i="1" s="1"/>
  <c r="E227" i="1"/>
  <c r="F227" i="1" s="1"/>
  <c r="G227" i="1" s="1"/>
  <c r="E226" i="1"/>
  <c r="F226" i="1" s="1"/>
  <c r="G226" i="1" s="1"/>
  <c r="E224" i="1"/>
  <c r="E225" i="1"/>
  <c r="F225" i="1" s="1"/>
  <c r="G225" i="1" s="1"/>
  <c r="E223" i="1"/>
  <c r="F223" i="1" s="1"/>
  <c r="G223" i="1" s="1"/>
  <c r="E222" i="1"/>
  <c r="F222" i="1" s="1"/>
  <c r="G222" i="1" s="1"/>
  <c r="E221" i="1"/>
  <c r="F221" i="1" s="1"/>
  <c r="G221" i="1" s="1"/>
  <c r="E218" i="1"/>
  <c r="F218" i="1" s="1"/>
  <c r="G218" i="1" s="1"/>
  <c r="E219" i="1"/>
  <c r="F219" i="1" s="1"/>
  <c r="G219" i="1" s="1"/>
  <c r="E217" i="1"/>
  <c r="F217" i="1" s="1"/>
  <c r="G217" i="1" s="1"/>
  <c r="J197" i="1"/>
  <c r="J198" i="1"/>
  <c r="K198" i="1" s="1"/>
  <c r="L198" i="1" s="1"/>
  <c r="J200" i="1"/>
  <c r="K200" i="1" s="1"/>
  <c r="L200" i="1" s="1"/>
  <c r="J201" i="1"/>
  <c r="K201" i="1" s="1"/>
  <c r="L201" i="1" s="1"/>
  <c r="J202" i="1"/>
  <c r="K202" i="1" s="1"/>
  <c r="L202" i="1" s="1"/>
  <c r="J204" i="1"/>
  <c r="K204" i="1" s="1"/>
  <c r="L204" i="1" s="1"/>
  <c r="J205" i="1"/>
  <c r="K205" i="1" s="1"/>
  <c r="L205" i="1" s="1"/>
  <c r="J206" i="1"/>
  <c r="K206" i="1" s="1"/>
  <c r="L206" i="1" s="1"/>
  <c r="J208" i="1"/>
  <c r="K208" i="1" s="1"/>
  <c r="L208" i="1" s="1"/>
  <c r="J209" i="1"/>
  <c r="K209" i="1" s="1"/>
  <c r="L209" i="1" s="1"/>
  <c r="J210" i="1"/>
  <c r="K210" i="1" s="1"/>
  <c r="L210" i="1" s="1"/>
  <c r="J212" i="1"/>
  <c r="K212" i="1" s="1"/>
  <c r="L212" i="1" s="1"/>
  <c r="J213" i="1"/>
  <c r="K213" i="1" s="1"/>
  <c r="L213" i="1" s="1"/>
  <c r="J214" i="1"/>
  <c r="K214" i="1" s="1"/>
  <c r="L214" i="1" s="1"/>
  <c r="J196" i="1"/>
  <c r="K196" i="1" s="1"/>
  <c r="E214" i="1"/>
  <c r="F214" i="1" s="1"/>
  <c r="G214" i="1" s="1"/>
  <c r="E213" i="1"/>
  <c r="F213" i="1" s="1"/>
  <c r="G213" i="1" s="1"/>
  <c r="E212" i="1"/>
  <c r="F212" i="1" s="1"/>
  <c r="G212" i="1" s="1"/>
  <c r="E210" i="1"/>
  <c r="F210" i="1" s="1"/>
  <c r="G210" i="1" s="1"/>
  <c r="E209" i="1"/>
  <c r="F209" i="1" s="1"/>
  <c r="G209" i="1" s="1"/>
  <c r="E207" i="1"/>
  <c r="F207" i="1" s="1"/>
  <c r="G207" i="1" s="1"/>
  <c r="E208" i="1"/>
  <c r="F208" i="1" s="1"/>
  <c r="G208" i="1" s="1"/>
  <c r="E206" i="1"/>
  <c r="F206" i="1" s="1"/>
  <c r="G206" i="1" s="1"/>
  <c r="E205" i="1"/>
  <c r="F205" i="1" s="1"/>
  <c r="G205" i="1" s="1"/>
  <c r="E204" i="1"/>
  <c r="F204" i="1" s="1"/>
  <c r="G204" i="1" s="1"/>
  <c r="E202" i="1"/>
  <c r="F202" i="1" s="1"/>
  <c r="G202" i="1" s="1"/>
  <c r="E201" i="1"/>
  <c r="F201" i="1" s="1"/>
  <c r="G201" i="1" s="1"/>
  <c r="E200" i="1"/>
  <c r="F200" i="1" s="1"/>
  <c r="G200" i="1" s="1"/>
  <c r="E197" i="1"/>
  <c r="F197" i="1" s="1"/>
  <c r="G197" i="1" s="1"/>
  <c r="E198" i="1"/>
  <c r="F198" i="1" s="1"/>
  <c r="G198" i="1" s="1"/>
  <c r="E196" i="1"/>
  <c r="F196" i="1" s="1"/>
  <c r="G196" i="1" s="1"/>
  <c r="I159" i="1"/>
  <c r="I160" i="1"/>
  <c r="I162" i="1"/>
  <c r="I163" i="1"/>
  <c r="I164" i="1"/>
  <c r="I166" i="1"/>
  <c r="I167" i="1"/>
  <c r="I168" i="1"/>
  <c r="I170" i="1"/>
  <c r="I171" i="1"/>
  <c r="I172" i="1"/>
  <c r="I158" i="1"/>
  <c r="E159" i="1"/>
  <c r="E160" i="1"/>
  <c r="E162" i="1"/>
  <c r="E163" i="1"/>
  <c r="E164" i="1"/>
  <c r="E166" i="1"/>
  <c r="E167" i="1"/>
  <c r="E168" i="1"/>
  <c r="E170" i="1"/>
  <c r="E171" i="1"/>
  <c r="E172" i="1"/>
  <c r="E158" i="1"/>
  <c r="I142" i="1"/>
  <c r="I143" i="1"/>
  <c r="I145" i="1"/>
  <c r="I146" i="1"/>
  <c r="I147" i="1"/>
  <c r="I149" i="1"/>
  <c r="I150" i="1"/>
  <c r="I151" i="1"/>
  <c r="I153" i="1"/>
  <c r="I154" i="1"/>
  <c r="I155" i="1"/>
  <c r="I141" i="1"/>
  <c r="E142" i="1"/>
  <c r="E143" i="1"/>
  <c r="E145" i="1"/>
  <c r="E146" i="1"/>
  <c r="E147" i="1"/>
  <c r="E149" i="1"/>
  <c r="E150" i="1"/>
  <c r="E151" i="1"/>
  <c r="E153" i="1"/>
  <c r="E154" i="1"/>
  <c r="E155" i="1"/>
  <c r="E141" i="1"/>
  <c r="J128" i="1"/>
  <c r="K128" i="1" s="1"/>
  <c r="L128" i="1" s="1"/>
  <c r="J125" i="1"/>
  <c r="K125" i="1" s="1"/>
  <c r="L125" i="1" s="1"/>
  <c r="J126" i="1"/>
  <c r="K126" i="1" s="1"/>
  <c r="L126" i="1" s="1"/>
  <c r="J129" i="1"/>
  <c r="K129" i="1" s="1"/>
  <c r="L129" i="1" s="1"/>
  <c r="J130" i="1"/>
  <c r="K130" i="1" s="1"/>
  <c r="L130" i="1" s="1"/>
  <c r="J132" i="1"/>
  <c r="K132" i="1" s="1"/>
  <c r="L132" i="1" s="1"/>
  <c r="J133" i="1"/>
  <c r="K133" i="1" s="1"/>
  <c r="L133" i="1" s="1"/>
  <c r="J134" i="1"/>
  <c r="K134" i="1" s="1"/>
  <c r="L134" i="1" s="1"/>
  <c r="J136" i="1"/>
  <c r="K136" i="1" s="1"/>
  <c r="L136" i="1" s="1"/>
  <c r="J137" i="1"/>
  <c r="K137" i="1" s="1"/>
  <c r="L137" i="1" s="1"/>
  <c r="J138" i="1"/>
  <c r="K138" i="1" s="1"/>
  <c r="L138" i="1" s="1"/>
  <c r="J124" i="1"/>
  <c r="K124" i="1" s="1"/>
  <c r="L124" i="1" s="1"/>
  <c r="E125" i="1"/>
  <c r="F125" i="1" s="1"/>
  <c r="G125" i="1" s="1"/>
  <c r="E126" i="1"/>
  <c r="F126" i="1" s="1"/>
  <c r="G126" i="1" s="1"/>
  <c r="E128" i="1"/>
  <c r="F128" i="1" s="1"/>
  <c r="G128" i="1" s="1"/>
  <c r="E129" i="1"/>
  <c r="F129" i="1" s="1"/>
  <c r="G129" i="1" s="1"/>
  <c r="E130" i="1"/>
  <c r="F130" i="1" s="1"/>
  <c r="G130" i="1" s="1"/>
  <c r="E132" i="1"/>
  <c r="F132" i="1" s="1"/>
  <c r="G132" i="1" s="1"/>
  <c r="E133" i="1"/>
  <c r="F133" i="1" s="1"/>
  <c r="G133" i="1" s="1"/>
  <c r="E134" i="1"/>
  <c r="F134" i="1" s="1"/>
  <c r="G134" i="1" s="1"/>
  <c r="E136" i="1"/>
  <c r="F136" i="1" s="1"/>
  <c r="G136" i="1" s="1"/>
  <c r="E137" i="1"/>
  <c r="F137" i="1" s="1"/>
  <c r="G137" i="1" s="1"/>
  <c r="E138" i="1"/>
  <c r="F138" i="1" s="1"/>
  <c r="G138" i="1" s="1"/>
  <c r="E124" i="1"/>
  <c r="F124" i="1" s="1"/>
  <c r="G124" i="1" s="1"/>
  <c r="J108" i="1"/>
  <c r="K108" i="1" s="1"/>
  <c r="L108" i="1" s="1"/>
  <c r="J109" i="1"/>
  <c r="K109" i="1" s="1"/>
  <c r="L109" i="1" s="1"/>
  <c r="J111" i="1"/>
  <c r="K111" i="1" s="1"/>
  <c r="L111" i="1" s="1"/>
  <c r="J112" i="1"/>
  <c r="K112" i="1" s="1"/>
  <c r="L112" i="1" s="1"/>
  <c r="J113" i="1"/>
  <c r="K113" i="1" s="1"/>
  <c r="L113" i="1" s="1"/>
  <c r="J115" i="1"/>
  <c r="K115" i="1" s="1"/>
  <c r="L115" i="1" s="1"/>
  <c r="J116" i="1"/>
  <c r="K116" i="1" s="1"/>
  <c r="L116" i="1" s="1"/>
  <c r="J117" i="1"/>
  <c r="K117" i="1" s="1"/>
  <c r="L117" i="1" s="1"/>
  <c r="J119" i="1"/>
  <c r="K119" i="1" s="1"/>
  <c r="L119" i="1" s="1"/>
  <c r="J120" i="1"/>
  <c r="K120" i="1" s="1"/>
  <c r="L120" i="1" s="1"/>
  <c r="J121" i="1"/>
  <c r="K121" i="1" s="1"/>
  <c r="L121" i="1" s="1"/>
  <c r="J107" i="1"/>
  <c r="E115" i="1"/>
  <c r="F115" i="1" s="1"/>
  <c r="G115" i="1" s="1"/>
  <c r="E117" i="1"/>
  <c r="F117" i="1" s="1"/>
  <c r="G117" i="1" s="1"/>
  <c r="E113" i="1"/>
  <c r="F113" i="1" s="1"/>
  <c r="G113" i="1" s="1"/>
  <c r="E109" i="1"/>
  <c r="E108" i="1"/>
  <c r="F108" i="1" s="1"/>
  <c r="G108" i="1" s="1"/>
  <c r="E111" i="1"/>
  <c r="F111" i="1" s="1"/>
  <c r="G111" i="1" s="1"/>
  <c r="E112" i="1"/>
  <c r="F112" i="1" s="1"/>
  <c r="G112" i="1" s="1"/>
  <c r="E116" i="1"/>
  <c r="F116" i="1" s="1"/>
  <c r="G116" i="1" s="1"/>
  <c r="E119" i="1"/>
  <c r="F119" i="1" s="1"/>
  <c r="G119" i="1" s="1"/>
  <c r="E120" i="1"/>
  <c r="F120" i="1" s="1"/>
  <c r="G120" i="1" s="1"/>
  <c r="E107" i="1"/>
  <c r="F107" i="1" s="1"/>
  <c r="G107" i="1" s="1"/>
  <c r="E121" i="1"/>
  <c r="F121" i="1" s="1"/>
  <c r="G121" i="1" s="1"/>
  <c r="H86" i="1"/>
  <c r="I86" i="1"/>
  <c r="H87" i="1"/>
  <c r="I87" i="1"/>
  <c r="H88" i="1"/>
  <c r="I88" i="1"/>
  <c r="I85" i="1"/>
  <c r="F88" i="1"/>
  <c r="F87" i="1"/>
  <c r="F86" i="1"/>
  <c r="F85" i="1"/>
  <c r="C86" i="1"/>
  <c r="D86" i="1"/>
  <c r="E86" i="1"/>
  <c r="G86" i="1"/>
  <c r="C87" i="1"/>
  <c r="D87" i="1"/>
  <c r="E87" i="1"/>
  <c r="G87" i="1"/>
  <c r="C88" i="1"/>
  <c r="D88" i="1"/>
  <c r="E88" i="1"/>
  <c r="G88" i="1"/>
  <c r="D85" i="1"/>
  <c r="E85" i="1"/>
  <c r="G85" i="1"/>
  <c r="H85" i="1"/>
  <c r="C85" i="1"/>
  <c r="B83" i="1"/>
  <c r="M68" i="1"/>
  <c r="M69" i="1"/>
  <c r="M71" i="1"/>
  <c r="M72" i="1"/>
  <c r="M73" i="1"/>
  <c r="M75" i="1"/>
  <c r="M76" i="1"/>
  <c r="M77" i="1"/>
  <c r="M67" i="1"/>
  <c r="I68" i="1"/>
  <c r="I69" i="1"/>
  <c r="I71" i="1"/>
  <c r="I72" i="1"/>
  <c r="I73" i="1"/>
  <c r="I75" i="1"/>
  <c r="I76" i="1"/>
  <c r="I77" i="1"/>
  <c r="I67" i="1"/>
  <c r="E68" i="1"/>
  <c r="E69" i="1"/>
  <c r="E71" i="1"/>
  <c r="E72" i="1"/>
  <c r="E73" i="1"/>
  <c r="E75" i="1"/>
  <c r="E76" i="1"/>
  <c r="E77" i="1"/>
  <c r="E67" i="1"/>
  <c r="R55" i="1"/>
  <c r="R56" i="1"/>
  <c r="R58" i="1"/>
  <c r="R59" i="1"/>
  <c r="R60" i="1"/>
  <c r="R62" i="1"/>
  <c r="R63" i="1"/>
  <c r="R64" i="1"/>
  <c r="R54" i="1"/>
  <c r="M55" i="1"/>
  <c r="M56" i="1"/>
  <c r="M58" i="1"/>
  <c r="M59" i="1"/>
  <c r="M60" i="1"/>
  <c r="M62" i="1"/>
  <c r="M63" i="1"/>
  <c r="M64" i="1"/>
  <c r="M54" i="1"/>
  <c r="I55" i="1"/>
  <c r="I56" i="1"/>
  <c r="I58" i="1"/>
  <c r="I59" i="1"/>
  <c r="I60" i="1"/>
  <c r="I62" i="1"/>
  <c r="I63" i="1"/>
  <c r="I64" i="1"/>
  <c r="I54" i="1"/>
  <c r="E58" i="1"/>
  <c r="E59" i="1"/>
  <c r="E60" i="1"/>
  <c r="E62" i="1"/>
  <c r="E63" i="1"/>
  <c r="E64" i="1"/>
  <c r="E55" i="1"/>
  <c r="E56" i="1"/>
  <c r="E54" i="1"/>
  <c r="I41" i="1"/>
  <c r="I42" i="1"/>
  <c r="I44" i="1"/>
  <c r="I45" i="1"/>
  <c r="I46" i="1"/>
  <c r="I48" i="1"/>
  <c r="I49" i="1"/>
  <c r="I50" i="1"/>
  <c r="I40" i="1"/>
  <c r="E48" i="1"/>
  <c r="E49" i="1"/>
  <c r="E50" i="1"/>
  <c r="E44" i="1"/>
  <c r="E45" i="1"/>
  <c r="E46" i="1"/>
  <c r="E41" i="1"/>
  <c r="E42" i="1"/>
  <c r="E40" i="1"/>
  <c r="O220" i="1" l="1"/>
  <c r="Q138" i="1"/>
  <c r="Q132" i="1"/>
  <c r="E220" i="1"/>
  <c r="J199" i="1"/>
  <c r="J220" i="1"/>
  <c r="L196" i="1"/>
  <c r="K197" i="1"/>
  <c r="L197" i="1" s="1"/>
  <c r="E199" i="1"/>
  <c r="J127" i="1"/>
  <c r="E127" i="1"/>
  <c r="J110" i="1"/>
  <c r="K107" i="1"/>
  <c r="L107" i="1" s="1"/>
  <c r="E110" i="1"/>
  <c r="F109" i="1"/>
  <c r="G109" i="1" s="1"/>
</calcChain>
</file>

<file path=xl/sharedStrings.xml><?xml version="1.0" encoding="utf-8"?>
<sst xmlns="http://schemas.openxmlformats.org/spreadsheetml/2006/main" count="278" uniqueCount="86">
  <si>
    <t>Fig.2C</t>
    <phoneticPr fontId="1" type="noConversion"/>
  </si>
  <si>
    <t>Fig.1C</t>
    <phoneticPr fontId="1" type="noConversion"/>
  </si>
  <si>
    <t>Pathology Score</t>
    <phoneticPr fontId="1" type="noConversion"/>
  </si>
  <si>
    <t>sham</t>
    <phoneticPr fontId="1" type="noConversion"/>
  </si>
  <si>
    <t>CP</t>
    <phoneticPr fontId="1" type="noConversion"/>
  </si>
  <si>
    <t>serum amylase(U/L)</t>
    <phoneticPr fontId="1" type="noConversion"/>
  </si>
  <si>
    <t>serum lipsae(U/L)</t>
    <phoneticPr fontId="1" type="noConversion"/>
  </si>
  <si>
    <t>CP+SSd</t>
    <phoneticPr fontId="1" type="noConversion"/>
  </si>
  <si>
    <t>Fig.1D&amp;E</t>
    <phoneticPr fontId="1" type="noConversion"/>
  </si>
  <si>
    <t>Fig.2A</t>
    <phoneticPr fontId="1" type="noConversion"/>
  </si>
  <si>
    <t>Tunel-positive cells(%)</t>
  </si>
  <si>
    <t>Fig.2B</t>
    <phoneticPr fontId="1" type="noConversion"/>
  </si>
  <si>
    <t>Sham</t>
    <phoneticPr fontId="1" type="noConversion"/>
  </si>
  <si>
    <t>WB</t>
  </si>
  <si>
    <t>GAPDH</t>
    <phoneticPr fontId="1" type="noConversion"/>
  </si>
  <si>
    <t>BAX</t>
    <phoneticPr fontId="1" type="noConversion"/>
  </si>
  <si>
    <t>BAX/GAPDH</t>
    <phoneticPr fontId="1" type="noConversion"/>
  </si>
  <si>
    <t>Bcl-2</t>
    <phoneticPr fontId="1" type="noConversion"/>
  </si>
  <si>
    <t>Bcl-2/GAPDH</t>
    <phoneticPr fontId="1" type="noConversion"/>
  </si>
  <si>
    <t>Pro-cas3</t>
    <phoneticPr fontId="1" type="noConversion"/>
  </si>
  <si>
    <t>Pro-cas3/GAPDH</t>
    <phoneticPr fontId="1" type="noConversion"/>
  </si>
  <si>
    <t>Cleaved-cas3</t>
    <phoneticPr fontId="1" type="noConversion"/>
  </si>
  <si>
    <t>Cleaved-cas3/GAPDH</t>
    <phoneticPr fontId="1" type="noConversion"/>
  </si>
  <si>
    <t>Pro-cas9</t>
    <phoneticPr fontId="1" type="noConversion"/>
  </si>
  <si>
    <t>Pro-cas9/GAPDH</t>
    <phoneticPr fontId="1" type="noConversion"/>
  </si>
  <si>
    <t>Cleaved-cas9</t>
    <phoneticPr fontId="1" type="noConversion"/>
  </si>
  <si>
    <t>Cleaved-cas9/GAPDH</t>
    <phoneticPr fontId="1" type="noConversion"/>
  </si>
  <si>
    <t>Fig.3A</t>
    <phoneticPr fontId="1" type="noConversion"/>
  </si>
  <si>
    <t>p-p38</t>
    <phoneticPr fontId="1" type="noConversion"/>
  </si>
  <si>
    <t>p-p38/GAPDH</t>
    <phoneticPr fontId="1" type="noConversion"/>
  </si>
  <si>
    <t>p-JNK</t>
    <phoneticPr fontId="1" type="noConversion"/>
  </si>
  <si>
    <t>p-JNK/GAPDH</t>
    <phoneticPr fontId="1" type="noConversion"/>
  </si>
  <si>
    <t>p-ERK</t>
    <phoneticPr fontId="1" type="noConversion"/>
  </si>
  <si>
    <t>p-ERK/GAPDH</t>
    <phoneticPr fontId="1" type="noConversion"/>
  </si>
  <si>
    <t>Fig.4A</t>
    <phoneticPr fontId="1" type="noConversion"/>
  </si>
  <si>
    <t>CCK8</t>
  </si>
  <si>
    <t>OD</t>
    <phoneticPr fontId="1" type="noConversion"/>
  </si>
  <si>
    <t>survival(%)</t>
    <phoneticPr fontId="1" type="noConversion"/>
  </si>
  <si>
    <r>
      <t>SSd concentration</t>
    </r>
    <r>
      <rPr>
        <sz val="11"/>
        <color theme="1"/>
        <rFont val="等线"/>
        <family val="2"/>
      </rPr>
      <t>（</t>
    </r>
    <r>
      <rPr>
        <sz val="11"/>
        <color theme="1"/>
        <rFont val="Arial"/>
        <family val="2"/>
      </rPr>
      <t>μM</t>
    </r>
    <r>
      <rPr>
        <sz val="11"/>
        <color theme="1"/>
        <rFont val="等线"/>
        <family val="2"/>
      </rPr>
      <t>）</t>
    </r>
    <phoneticPr fontId="1" type="noConversion"/>
  </si>
  <si>
    <t>Fig.4B</t>
    <phoneticPr fontId="1" type="noConversion"/>
  </si>
  <si>
    <t>Apoptosis(%)</t>
  </si>
  <si>
    <t>Control</t>
    <phoneticPr fontId="1" type="noConversion"/>
  </si>
  <si>
    <t>Cerulein</t>
    <phoneticPr fontId="1" type="noConversion"/>
  </si>
  <si>
    <t>Cerulein+SSd(2.5μM)</t>
    <phoneticPr fontId="1" type="noConversion"/>
  </si>
  <si>
    <t>Cerulein+SSd(5μM)</t>
    <phoneticPr fontId="1" type="noConversion"/>
  </si>
  <si>
    <t>Fig.4C</t>
    <phoneticPr fontId="1" type="noConversion"/>
  </si>
  <si>
    <t>delta CT-ave</t>
    <phoneticPr fontId="1" type="noConversion"/>
  </si>
  <si>
    <t>Bax</t>
    <phoneticPr fontId="1" type="noConversion"/>
  </si>
  <si>
    <t>Bax-GAPDH</t>
    <phoneticPr fontId="1" type="noConversion"/>
  </si>
  <si>
    <t>Bax ref to control (ave)</t>
    <phoneticPr fontId="1" type="noConversion"/>
  </si>
  <si>
    <t>Bcl-2-GAPDH</t>
    <phoneticPr fontId="1" type="noConversion"/>
  </si>
  <si>
    <t>Bcl-2 ref to control (ave)</t>
    <phoneticPr fontId="1" type="noConversion"/>
  </si>
  <si>
    <t>IL-6</t>
    <phoneticPr fontId="1" type="noConversion"/>
  </si>
  <si>
    <t>IL-6-GAPDH</t>
    <phoneticPr fontId="1" type="noConversion"/>
  </si>
  <si>
    <t>IL-6 ref to control (ave)</t>
    <phoneticPr fontId="1" type="noConversion"/>
  </si>
  <si>
    <t>TNFα</t>
    <phoneticPr fontId="1" type="noConversion"/>
  </si>
  <si>
    <t>TNFα-GAPDH</t>
    <phoneticPr fontId="1" type="noConversion"/>
  </si>
  <si>
    <t>TNFα-2 ref to control (ave)</t>
    <phoneticPr fontId="1" type="noConversion"/>
  </si>
  <si>
    <t>ave</t>
    <phoneticPr fontId="1" type="noConversion"/>
  </si>
  <si>
    <t>Fig.4D</t>
    <phoneticPr fontId="1" type="noConversion"/>
  </si>
  <si>
    <t>Fig.4E</t>
    <phoneticPr fontId="1" type="noConversion"/>
  </si>
  <si>
    <t>Fig.5A</t>
    <phoneticPr fontId="1" type="noConversion"/>
  </si>
  <si>
    <t>PSC CM</t>
    <phoneticPr fontId="1" type="noConversion"/>
  </si>
  <si>
    <t>PSC CM+SSd</t>
    <phoneticPr fontId="1" type="noConversion"/>
  </si>
  <si>
    <t>PSC CM+Cerulein</t>
    <phoneticPr fontId="1" type="noConversion"/>
  </si>
  <si>
    <t>PSC CM+Cerulein+SSd</t>
    <phoneticPr fontId="1" type="noConversion"/>
  </si>
  <si>
    <t>Fig.5B</t>
    <phoneticPr fontId="1" type="noConversion"/>
  </si>
  <si>
    <t>Fig.5C</t>
    <phoneticPr fontId="1" type="noConversion"/>
  </si>
  <si>
    <t>Fig.5D</t>
    <phoneticPr fontId="1" type="noConversion"/>
  </si>
  <si>
    <t>Fig.6A</t>
    <phoneticPr fontId="1" type="noConversion"/>
  </si>
  <si>
    <t>Fig.6B</t>
    <phoneticPr fontId="1" type="noConversion"/>
  </si>
  <si>
    <t>Contro</t>
    <phoneticPr fontId="1" type="noConversion"/>
  </si>
  <si>
    <t>early apoptosis</t>
    <phoneticPr fontId="1" type="noConversion"/>
  </si>
  <si>
    <t>late apoptosis</t>
    <phoneticPr fontId="1" type="noConversion"/>
  </si>
  <si>
    <t>apoptosis</t>
    <phoneticPr fontId="1" type="noConversion"/>
  </si>
  <si>
    <t>Fig.1F</t>
    <phoneticPr fontId="1" type="noConversion"/>
  </si>
  <si>
    <t>Fig.1G</t>
    <phoneticPr fontId="1" type="noConversion"/>
  </si>
  <si>
    <t>serum IL-6(pg/mg)</t>
    <phoneticPr fontId="1" type="noConversion"/>
  </si>
  <si>
    <t>Pancreatic tissue IL-6(pg/mL)</t>
    <phoneticPr fontId="1" type="noConversion"/>
  </si>
  <si>
    <t>serum TNFα(pg/mg)</t>
    <phoneticPr fontId="1" type="noConversion"/>
  </si>
  <si>
    <t>serum IL1β(pg/mg)</t>
    <phoneticPr fontId="1" type="noConversion"/>
  </si>
  <si>
    <t>Pancreatic tissue  IL1β(pg/mL)</t>
    <phoneticPr fontId="1" type="noConversion"/>
  </si>
  <si>
    <t>Pancreatic tissue TNFα(pg/mL)</t>
    <phoneticPr fontId="1" type="noConversion"/>
  </si>
  <si>
    <t>IL-1β</t>
  </si>
  <si>
    <t>IL-1β-GAPDH</t>
    <phoneticPr fontId="1" type="noConversion"/>
  </si>
  <si>
    <t>IL-1β-2 ref to control (ave)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</si>
</sst>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b/>
      <sz val="11"/>
      <color rgb="FFFF0000"/>
      <name val="等线"/>
      <family val="3"/>
      <charset val="134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176" fontId="3" fillId="0" borderId="0" xfId="0" applyNumberFormat="1" applyFont="1"/>
    <xf numFmtId="176" fontId="0" fillId="0" borderId="0" xfId="0" applyNumberFormat="1"/>
    <xf numFmtId="176" fontId="7" fillId="0" borderId="0" xfId="0" applyNumberFormat="1" applyFont="1"/>
    <xf numFmtId="0" fontId="6" fillId="0" borderId="0" xfId="0" applyFont="1"/>
    <xf numFmtId="0" fontId="11" fillId="0" borderId="0" xfId="0" applyFont="1"/>
    <xf numFmtId="0" fontId="0" fillId="0" borderId="0" xfId="0" applyFont="1"/>
    <xf numFmtId="176" fontId="0" fillId="0" borderId="0" xfId="0" applyNumberFormat="1" applyFont="1"/>
    <xf numFmtId="176" fontId="11" fillId="0" borderId="0" xfId="0" applyNumberFormat="1" applyFont="1"/>
  </cellXfs>
  <cellStyles count="2">
    <cellStyle name="常规" xfId="0" builtinId="0"/>
    <cellStyle name="常规 2" xfId="1" xr:uid="{AC964F00-18ED-4B99-BA3A-B74011617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6"/>
  <sheetViews>
    <sheetView tabSelected="1" topLeftCell="A82" workbookViewId="0">
      <selection activeCell="Q29" sqref="Q29"/>
    </sheetView>
  </sheetViews>
  <sheetFormatPr defaultRowHeight="14" x14ac:dyDescent="0.3"/>
  <cols>
    <col min="2" max="2" width="22.83203125" customWidth="1"/>
    <col min="3" max="3" width="13.6640625" customWidth="1"/>
    <col min="4" max="4" width="12.5" customWidth="1"/>
    <col min="5" max="5" width="12.1640625" customWidth="1"/>
    <col min="6" max="6" width="10.6640625" customWidth="1"/>
    <col min="7" max="7" width="18.75" customWidth="1"/>
    <col min="8" max="8" width="12.33203125" customWidth="1"/>
    <col min="9" max="9" width="17.58203125" customWidth="1"/>
    <col min="12" max="12" width="25.9140625" customWidth="1"/>
    <col min="16" max="16" width="8" customWidth="1"/>
    <col min="17" max="17" width="12" customWidth="1"/>
  </cols>
  <sheetData>
    <row r="1" spans="1:10" x14ac:dyDescent="0.3">
      <c r="A1" s="1" t="s">
        <v>1</v>
      </c>
      <c r="B1" s="5" t="s">
        <v>2</v>
      </c>
    </row>
    <row r="2" spans="1:10" x14ac:dyDescent="0.3">
      <c r="C2" s="2" t="s">
        <v>12</v>
      </c>
      <c r="D2" s="2" t="s">
        <v>4</v>
      </c>
      <c r="E2" s="2" t="s">
        <v>7</v>
      </c>
    </row>
    <row r="3" spans="1:10" x14ac:dyDescent="0.3">
      <c r="C3" s="3">
        <v>0.9</v>
      </c>
      <c r="D3" s="3">
        <v>4.2</v>
      </c>
      <c r="E3" s="3">
        <v>2.2999999999999998</v>
      </c>
    </row>
    <row r="4" spans="1:10" x14ac:dyDescent="0.3">
      <c r="C4" s="3">
        <v>1.1000000000000001</v>
      </c>
      <c r="D4" s="3">
        <v>5.3</v>
      </c>
      <c r="E4" s="3">
        <v>2.8</v>
      </c>
    </row>
    <row r="5" spans="1:10" x14ac:dyDescent="0.3">
      <c r="C5" s="3">
        <v>0.8</v>
      </c>
      <c r="D5" s="3">
        <v>6.1</v>
      </c>
      <c r="E5" s="3">
        <v>3.5</v>
      </c>
    </row>
    <row r="6" spans="1:10" x14ac:dyDescent="0.3">
      <c r="C6" s="3">
        <v>0.6</v>
      </c>
      <c r="D6" s="3">
        <v>3.8</v>
      </c>
      <c r="E6" s="3">
        <v>2.1</v>
      </c>
    </row>
    <row r="7" spans="1:10" x14ac:dyDescent="0.3">
      <c r="C7" s="3">
        <v>0.5</v>
      </c>
      <c r="D7" s="3">
        <v>5.6</v>
      </c>
      <c r="E7" s="3">
        <v>1.9</v>
      </c>
    </row>
    <row r="8" spans="1:10" x14ac:dyDescent="0.3">
      <c r="C8" s="3">
        <v>0.8</v>
      </c>
      <c r="D8" s="3">
        <v>4.0999999999999996</v>
      </c>
      <c r="E8" s="3">
        <v>1.8</v>
      </c>
    </row>
    <row r="9" spans="1:10" x14ac:dyDescent="0.3">
      <c r="A9" s="1" t="s">
        <v>8</v>
      </c>
      <c r="B9" s="6" t="s">
        <v>5</v>
      </c>
      <c r="C9" s="2" t="s">
        <v>12</v>
      </c>
      <c r="D9" s="2" t="s">
        <v>4</v>
      </c>
      <c r="E9" s="2" t="s">
        <v>7</v>
      </c>
      <c r="G9" s="7" t="s">
        <v>6</v>
      </c>
      <c r="H9" s="2" t="s">
        <v>3</v>
      </c>
      <c r="I9" s="2" t="s">
        <v>4</v>
      </c>
      <c r="J9" s="2" t="s">
        <v>7</v>
      </c>
    </row>
    <row r="10" spans="1:10" x14ac:dyDescent="0.3">
      <c r="C10" s="3">
        <v>2340</v>
      </c>
      <c r="D10" s="3">
        <v>2422</v>
      </c>
      <c r="E10" s="3">
        <v>2310</v>
      </c>
      <c r="H10" s="3">
        <v>10</v>
      </c>
      <c r="I10" s="3">
        <v>14</v>
      </c>
      <c r="J10" s="3">
        <v>14</v>
      </c>
    </row>
    <row r="11" spans="1:10" x14ac:dyDescent="0.3">
      <c r="C11" s="3">
        <v>2268</v>
      </c>
      <c r="D11" s="3">
        <v>2130</v>
      </c>
      <c r="E11" s="3">
        <v>2210</v>
      </c>
      <c r="H11" s="3">
        <v>11</v>
      </c>
      <c r="I11" s="3">
        <v>15</v>
      </c>
      <c r="J11" s="3">
        <v>15</v>
      </c>
    </row>
    <row r="12" spans="1:10" x14ac:dyDescent="0.3">
      <c r="C12" s="3">
        <v>2015</v>
      </c>
      <c r="D12" s="3">
        <v>2567</v>
      </c>
      <c r="E12" s="3">
        <v>2422</v>
      </c>
      <c r="H12" s="3">
        <v>14</v>
      </c>
      <c r="I12" s="3">
        <v>19</v>
      </c>
      <c r="J12" s="3">
        <v>17</v>
      </c>
    </row>
    <row r="13" spans="1:10" x14ac:dyDescent="0.3">
      <c r="C13" s="3">
        <v>2540</v>
      </c>
      <c r="D13" s="3">
        <v>2588</v>
      </c>
      <c r="E13" s="3">
        <v>2510</v>
      </c>
      <c r="H13" s="3">
        <v>17</v>
      </c>
      <c r="I13" s="3">
        <v>12</v>
      </c>
      <c r="J13" s="3">
        <v>12</v>
      </c>
    </row>
    <row r="14" spans="1:10" x14ac:dyDescent="0.3">
      <c r="C14" s="3">
        <v>2230</v>
      </c>
      <c r="D14" s="3">
        <v>2089</v>
      </c>
      <c r="E14" s="3">
        <v>2389</v>
      </c>
      <c r="H14" s="3">
        <v>18</v>
      </c>
      <c r="I14" s="3">
        <v>13</v>
      </c>
      <c r="J14" s="3">
        <v>18</v>
      </c>
    </row>
    <row r="15" spans="1:10" x14ac:dyDescent="0.3">
      <c r="C15" s="3">
        <v>2431</v>
      </c>
      <c r="D15" s="3">
        <v>2447</v>
      </c>
      <c r="E15" s="3">
        <v>2232</v>
      </c>
      <c r="H15" s="3">
        <v>12</v>
      </c>
      <c r="I15" s="3">
        <v>17</v>
      </c>
      <c r="J15" s="3">
        <v>11</v>
      </c>
    </row>
    <row r="16" spans="1:10" x14ac:dyDescent="0.3">
      <c r="C16" s="3"/>
      <c r="D16" s="3"/>
      <c r="E16" s="3"/>
      <c r="H16" s="3"/>
      <c r="I16" s="3"/>
      <c r="J16" s="3"/>
    </row>
    <row r="17" spans="1:15" x14ac:dyDescent="0.3">
      <c r="A17" s="1" t="s">
        <v>75</v>
      </c>
      <c r="B17" s="6" t="s">
        <v>77</v>
      </c>
      <c r="C17" s="2" t="s">
        <v>12</v>
      </c>
      <c r="D17" s="2" t="s">
        <v>4</v>
      </c>
      <c r="E17" s="2" t="s">
        <v>7</v>
      </c>
      <c r="G17" s="6" t="s">
        <v>79</v>
      </c>
      <c r="H17" s="2" t="s">
        <v>3</v>
      </c>
      <c r="I17" s="2" t="s">
        <v>4</v>
      </c>
      <c r="J17" s="2" t="s">
        <v>7</v>
      </c>
      <c r="L17" s="6" t="s">
        <v>80</v>
      </c>
      <c r="M17" s="2" t="s">
        <v>3</v>
      </c>
      <c r="N17" s="2" t="s">
        <v>4</v>
      </c>
      <c r="O17" s="2" t="s">
        <v>7</v>
      </c>
    </row>
    <row r="18" spans="1:15" x14ac:dyDescent="0.3">
      <c r="C18" s="3">
        <v>1.2</v>
      </c>
      <c r="D18" s="3">
        <v>4.5</v>
      </c>
      <c r="E18" s="3">
        <v>2.1</v>
      </c>
      <c r="H18" s="3">
        <v>12.3</v>
      </c>
      <c r="I18" s="3">
        <v>288.89999999999998</v>
      </c>
      <c r="J18" s="3">
        <v>51.1</v>
      </c>
      <c r="M18" s="3">
        <v>64.5</v>
      </c>
      <c r="N18" s="3">
        <v>165.3</v>
      </c>
      <c r="O18" s="3">
        <v>94.21</v>
      </c>
    </row>
    <row r="19" spans="1:15" x14ac:dyDescent="0.3">
      <c r="C19" s="3">
        <v>1.9</v>
      </c>
      <c r="D19" s="3">
        <v>4.7</v>
      </c>
      <c r="E19" s="3">
        <v>1.9</v>
      </c>
      <c r="H19" s="3">
        <v>10.9</v>
      </c>
      <c r="I19" s="3">
        <v>302.5</v>
      </c>
      <c r="J19" s="3">
        <v>66.430000000000007</v>
      </c>
      <c r="M19" s="3">
        <v>67.900000000000006</v>
      </c>
      <c r="N19" s="3">
        <v>178.3</v>
      </c>
      <c r="O19" s="3">
        <v>85.3</v>
      </c>
    </row>
    <row r="20" spans="1:15" x14ac:dyDescent="0.3">
      <c r="C20" s="3">
        <v>1</v>
      </c>
      <c r="D20" s="3">
        <v>5.3</v>
      </c>
      <c r="E20" s="3">
        <v>1.8</v>
      </c>
      <c r="H20" s="3">
        <v>16.8</v>
      </c>
      <c r="I20" s="3">
        <v>267.3</v>
      </c>
      <c r="J20" s="3">
        <v>65.3</v>
      </c>
      <c r="M20" s="3">
        <v>67.900000000000006</v>
      </c>
      <c r="N20" s="3">
        <v>134.9</v>
      </c>
      <c r="O20" s="3">
        <v>77.900000000000006</v>
      </c>
    </row>
    <row r="21" spans="1:15" x14ac:dyDescent="0.3">
      <c r="C21" s="3">
        <v>0.88</v>
      </c>
      <c r="D21" s="3">
        <v>5.9</v>
      </c>
      <c r="E21" s="3">
        <v>2.2000000000000002</v>
      </c>
      <c r="H21" s="3">
        <v>15.3</v>
      </c>
      <c r="I21" s="3">
        <v>241.1</v>
      </c>
      <c r="J21" s="3">
        <v>52.1</v>
      </c>
      <c r="M21" s="3">
        <v>63.2</v>
      </c>
      <c r="N21" s="3">
        <v>154</v>
      </c>
      <c r="O21" s="3">
        <v>85.8</v>
      </c>
    </row>
    <row r="22" spans="1:15" x14ac:dyDescent="0.3">
      <c r="C22" s="3">
        <v>1.3</v>
      </c>
      <c r="D22" s="3">
        <v>6.3</v>
      </c>
      <c r="E22" s="3">
        <v>2.9</v>
      </c>
      <c r="H22" s="3">
        <v>11.3</v>
      </c>
      <c r="I22" s="3">
        <v>365.4</v>
      </c>
      <c r="J22" s="3">
        <v>48</v>
      </c>
      <c r="M22" s="3">
        <v>62.4</v>
      </c>
      <c r="N22" s="3">
        <v>147.69999999999999</v>
      </c>
      <c r="O22" s="3">
        <v>72.2</v>
      </c>
    </row>
    <row r="23" spans="1:15" x14ac:dyDescent="0.3">
      <c r="C23" s="3">
        <v>0.66</v>
      </c>
      <c r="D23" s="3">
        <v>6.6</v>
      </c>
      <c r="E23" s="3">
        <v>2.2999999999999998</v>
      </c>
      <c r="H23" s="3">
        <v>20.8</v>
      </c>
      <c r="I23" s="3">
        <v>290.2</v>
      </c>
      <c r="J23" s="3">
        <v>39.9</v>
      </c>
      <c r="M23" s="3">
        <v>67.8</v>
      </c>
      <c r="N23" s="3">
        <v>177.3</v>
      </c>
      <c r="O23" s="3">
        <v>86.3</v>
      </c>
    </row>
    <row r="24" spans="1:15" x14ac:dyDescent="0.3">
      <c r="A24" s="1" t="s">
        <v>76</v>
      </c>
      <c r="B24" s="6" t="s">
        <v>78</v>
      </c>
      <c r="C24" s="2" t="s">
        <v>12</v>
      </c>
      <c r="D24" s="2" t="s">
        <v>4</v>
      </c>
      <c r="E24" s="2" t="s">
        <v>7</v>
      </c>
      <c r="G24" s="6" t="s">
        <v>82</v>
      </c>
      <c r="H24" s="2" t="s">
        <v>3</v>
      </c>
      <c r="I24" s="2" t="s">
        <v>4</v>
      </c>
      <c r="J24" s="2" t="s">
        <v>7</v>
      </c>
      <c r="L24" s="6" t="s">
        <v>81</v>
      </c>
      <c r="M24" s="2" t="s">
        <v>3</v>
      </c>
      <c r="N24" s="2" t="s">
        <v>4</v>
      </c>
      <c r="O24" s="2" t="s">
        <v>7</v>
      </c>
    </row>
    <row r="25" spans="1:15" x14ac:dyDescent="0.3">
      <c r="C25" s="3">
        <v>5</v>
      </c>
      <c r="D25" s="3">
        <v>15</v>
      </c>
      <c r="E25" s="3">
        <v>8</v>
      </c>
      <c r="H25" s="3">
        <v>18</v>
      </c>
      <c r="I25" s="3">
        <v>367</v>
      </c>
      <c r="J25" s="3">
        <v>98</v>
      </c>
      <c r="M25" s="3">
        <v>232</v>
      </c>
      <c r="N25" s="3">
        <v>989</v>
      </c>
      <c r="O25" s="3">
        <v>288</v>
      </c>
    </row>
    <row r="26" spans="1:15" x14ac:dyDescent="0.3">
      <c r="C26" s="3">
        <v>8</v>
      </c>
      <c r="D26" s="3">
        <v>17</v>
      </c>
      <c r="E26" s="3">
        <v>7</v>
      </c>
      <c r="H26" s="3">
        <v>26</v>
      </c>
      <c r="I26" s="3">
        <v>340</v>
      </c>
      <c r="J26" s="3">
        <v>189</v>
      </c>
      <c r="M26" s="3">
        <v>220</v>
      </c>
      <c r="N26" s="3">
        <v>1007</v>
      </c>
      <c r="O26" s="3">
        <v>333</v>
      </c>
    </row>
    <row r="27" spans="1:15" x14ac:dyDescent="0.3">
      <c r="C27" s="3">
        <v>4</v>
      </c>
      <c r="D27" s="3">
        <v>18</v>
      </c>
      <c r="E27" s="3">
        <v>6</v>
      </c>
      <c r="H27" s="3">
        <v>55</v>
      </c>
      <c r="I27" s="3">
        <v>320</v>
      </c>
      <c r="J27" s="3">
        <v>178</v>
      </c>
      <c r="M27" s="3">
        <v>118</v>
      </c>
      <c r="N27" s="3">
        <v>1021</v>
      </c>
      <c r="O27" s="3">
        <v>290</v>
      </c>
    </row>
    <row r="28" spans="1:15" x14ac:dyDescent="0.3">
      <c r="C28" s="3">
        <v>6</v>
      </c>
      <c r="D28" s="3">
        <v>19</v>
      </c>
      <c r="E28" s="3">
        <v>9</v>
      </c>
      <c r="H28" s="3">
        <v>37</v>
      </c>
      <c r="I28" s="3">
        <v>311</v>
      </c>
      <c r="J28" s="3">
        <v>152</v>
      </c>
      <c r="M28" s="3">
        <v>168</v>
      </c>
      <c r="N28" s="3">
        <v>889</v>
      </c>
      <c r="O28" s="3">
        <v>456</v>
      </c>
    </row>
    <row r="29" spans="1:15" x14ac:dyDescent="0.3">
      <c r="C29" s="3">
        <v>3</v>
      </c>
      <c r="D29" s="3">
        <v>16</v>
      </c>
      <c r="E29" s="3">
        <v>6</v>
      </c>
      <c r="H29" s="3">
        <v>42</v>
      </c>
      <c r="I29" s="3">
        <v>389</v>
      </c>
      <c r="J29" s="3">
        <v>99</v>
      </c>
      <c r="M29" s="3">
        <v>126</v>
      </c>
      <c r="N29" s="3">
        <v>1138</v>
      </c>
      <c r="O29" s="3">
        <v>269</v>
      </c>
    </row>
    <row r="30" spans="1:15" x14ac:dyDescent="0.3">
      <c r="C30" s="3">
        <v>5</v>
      </c>
      <c r="D30" s="3">
        <v>14</v>
      </c>
      <c r="E30" s="3">
        <v>8</v>
      </c>
      <c r="H30" s="3">
        <v>44</v>
      </c>
      <c r="I30" s="3">
        <v>399</v>
      </c>
      <c r="J30" s="3">
        <v>68</v>
      </c>
      <c r="M30" s="3">
        <v>113</v>
      </c>
      <c r="N30" s="3">
        <v>955</v>
      </c>
      <c r="O30" s="3">
        <v>200</v>
      </c>
    </row>
    <row r="31" spans="1:15" ht="15.5" x14ac:dyDescent="0.35">
      <c r="A31" s="1" t="s">
        <v>9</v>
      </c>
      <c r="B31" s="9" t="s">
        <v>10</v>
      </c>
      <c r="C31" s="2" t="s">
        <v>12</v>
      </c>
      <c r="D31" s="2" t="s">
        <v>4</v>
      </c>
      <c r="E31" s="2" t="s">
        <v>7</v>
      </c>
      <c r="H31" s="3"/>
      <c r="I31" s="3"/>
      <c r="J31" s="3"/>
    </row>
    <row r="32" spans="1:15" x14ac:dyDescent="0.3">
      <c r="C32" s="3">
        <v>1.2</v>
      </c>
      <c r="D32" s="3">
        <v>75</v>
      </c>
      <c r="E32" s="3">
        <v>33</v>
      </c>
    </row>
    <row r="33" spans="1:13" x14ac:dyDescent="0.3">
      <c r="C33" s="3">
        <v>1.5</v>
      </c>
      <c r="D33" s="3">
        <v>68</v>
      </c>
      <c r="E33" s="3">
        <v>32</v>
      </c>
    </row>
    <row r="34" spans="1:13" x14ac:dyDescent="0.3">
      <c r="C34" s="3">
        <v>2.1</v>
      </c>
      <c r="D34" s="3">
        <v>70</v>
      </c>
      <c r="E34" s="3">
        <v>35</v>
      </c>
    </row>
    <row r="35" spans="1:13" x14ac:dyDescent="0.3">
      <c r="C35" s="3">
        <v>1.7</v>
      </c>
      <c r="D35" s="3">
        <v>66</v>
      </c>
      <c r="E35" s="3">
        <v>39</v>
      </c>
    </row>
    <row r="36" spans="1:13" x14ac:dyDescent="0.3">
      <c r="C36" s="3">
        <v>2.6</v>
      </c>
      <c r="D36" s="3">
        <v>71</v>
      </c>
      <c r="E36" s="3">
        <v>21</v>
      </c>
    </row>
    <row r="37" spans="1:13" x14ac:dyDescent="0.3">
      <c r="C37" s="3">
        <v>0.5</v>
      </c>
      <c r="D37" s="3">
        <v>76</v>
      </c>
      <c r="E37" s="3">
        <v>40</v>
      </c>
    </row>
    <row r="38" spans="1:13" x14ac:dyDescent="0.3">
      <c r="A38" s="1" t="s">
        <v>11</v>
      </c>
      <c r="B38" s="5" t="s">
        <v>13</v>
      </c>
    </row>
    <row r="39" spans="1:13" x14ac:dyDescent="0.3">
      <c r="C39" s="4" t="s">
        <v>14</v>
      </c>
      <c r="D39" s="4" t="s">
        <v>15</v>
      </c>
      <c r="E39" s="4" t="s">
        <v>16</v>
      </c>
      <c r="G39" s="4" t="s">
        <v>14</v>
      </c>
      <c r="H39" s="4" t="s">
        <v>17</v>
      </c>
      <c r="I39" s="4" t="s">
        <v>18</v>
      </c>
    </row>
    <row r="40" spans="1:13" x14ac:dyDescent="0.3">
      <c r="B40" s="2" t="s">
        <v>12</v>
      </c>
      <c r="C40" s="3">
        <v>33289</v>
      </c>
      <c r="D40" s="3">
        <v>7638</v>
      </c>
      <c r="E40" s="11">
        <f>D40/C40</f>
        <v>0.22944516206554719</v>
      </c>
      <c r="F40" s="4"/>
      <c r="G40" s="3">
        <v>33289</v>
      </c>
      <c r="H40" s="3">
        <v>37284</v>
      </c>
      <c r="I40" s="13">
        <f>H40/G40</f>
        <v>1.1200096127850041</v>
      </c>
      <c r="J40" s="3"/>
    </row>
    <row r="41" spans="1:13" x14ac:dyDescent="0.3">
      <c r="B41" s="10"/>
      <c r="C41" s="3">
        <v>33065</v>
      </c>
      <c r="D41" s="3">
        <v>8736</v>
      </c>
      <c r="E41" s="11">
        <f t="shared" ref="E41:E50" si="0">D41/C41</f>
        <v>0.26420686526538634</v>
      </c>
      <c r="G41" s="3">
        <v>33065</v>
      </c>
      <c r="H41" s="3">
        <v>38210</v>
      </c>
      <c r="I41" s="13">
        <f t="shared" ref="I41:I50" si="1">H41/G41</f>
        <v>1.1556026009375473</v>
      </c>
      <c r="J41" s="3"/>
    </row>
    <row r="42" spans="1:13" x14ac:dyDescent="0.3">
      <c r="B42" s="10"/>
      <c r="C42" s="3">
        <v>32887</v>
      </c>
      <c r="D42" s="3">
        <v>7231</v>
      </c>
      <c r="E42" s="11">
        <f t="shared" si="0"/>
        <v>0.21987411439170493</v>
      </c>
      <c r="G42" s="3">
        <v>32887</v>
      </c>
      <c r="H42" s="3">
        <v>37339</v>
      </c>
      <c r="I42" s="13">
        <f t="shared" si="1"/>
        <v>1.1353726396448445</v>
      </c>
      <c r="J42" s="3"/>
      <c r="M42" s="3"/>
    </row>
    <row r="43" spans="1:13" x14ac:dyDescent="0.3">
      <c r="B43" s="10"/>
      <c r="E43" s="11"/>
      <c r="I43" s="13"/>
      <c r="M43" s="3"/>
    </row>
    <row r="44" spans="1:13" x14ac:dyDescent="0.3">
      <c r="B44" s="2" t="s">
        <v>4</v>
      </c>
      <c r="C44" s="3">
        <v>34785</v>
      </c>
      <c r="D44" s="3">
        <v>20967</v>
      </c>
      <c r="E44" s="11">
        <f t="shared" si="0"/>
        <v>0.60275981026304437</v>
      </c>
      <c r="G44" s="3">
        <v>34785</v>
      </c>
      <c r="H44" s="3">
        <v>13978</v>
      </c>
      <c r="I44" s="13">
        <f t="shared" si="1"/>
        <v>0.40183987350869627</v>
      </c>
      <c r="J44" s="3"/>
      <c r="M44" s="3"/>
    </row>
    <row r="45" spans="1:13" x14ac:dyDescent="0.3">
      <c r="B45" s="10"/>
      <c r="C45" s="3">
        <v>33798</v>
      </c>
      <c r="D45" s="3">
        <v>22195</v>
      </c>
      <c r="E45" s="11">
        <f t="shared" si="0"/>
        <v>0.65669566246523459</v>
      </c>
      <c r="G45" s="3">
        <v>33798</v>
      </c>
      <c r="H45" s="3">
        <v>12884</v>
      </c>
      <c r="I45" s="13">
        <f t="shared" si="1"/>
        <v>0.38120598852003079</v>
      </c>
      <c r="J45" s="3"/>
    </row>
    <row r="46" spans="1:13" x14ac:dyDescent="0.3">
      <c r="B46" s="10"/>
      <c r="C46" s="3">
        <v>32256</v>
      </c>
      <c r="D46" s="3">
        <v>22266</v>
      </c>
      <c r="E46" s="11">
        <f t="shared" si="0"/>
        <v>0.6902901785714286</v>
      </c>
      <c r="G46" s="3">
        <v>32256</v>
      </c>
      <c r="H46" s="3">
        <v>10619</v>
      </c>
      <c r="I46" s="13">
        <f t="shared" si="1"/>
        <v>0.32921006944444442</v>
      </c>
      <c r="J46" s="3"/>
    </row>
    <row r="47" spans="1:13" x14ac:dyDescent="0.3">
      <c r="B47" s="10"/>
      <c r="E47" s="11"/>
      <c r="I47" s="13"/>
    </row>
    <row r="48" spans="1:13" x14ac:dyDescent="0.3">
      <c r="B48" s="2" t="s">
        <v>7</v>
      </c>
      <c r="C48" s="3">
        <v>32456</v>
      </c>
      <c r="D48" s="3">
        <v>8801</v>
      </c>
      <c r="E48" s="11">
        <f t="shared" si="0"/>
        <v>0.27116711856051268</v>
      </c>
      <c r="G48" s="3">
        <v>32456</v>
      </c>
      <c r="H48" s="3">
        <v>24666</v>
      </c>
      <c r="I48" s="13">
        <f t="shared" si="1"/>
        <v>0.75998274587133352</v>
      </c>
      <c r="J48" s="3"/>
      <c r="M48" s="3"/>
    </row>
    <row r="49" spans="1:19" x14ac:dyDescent="0.3">
      <c r="C49" s="3">
        <v>33241</v>
      </c>
      <c r="D49" s="3">
        <v>7962</v>
      </c>
      <c r="E49" s="11">
        <f t="shared" si="0"/>
        <v>0.23952348003971</v>
      </c>
      <c r="G49" s="3">
        <v>33241</v>
      </c>
      <c r="H49" s="3">
        <v>26260</v>
      </c>
      <c r="I49" s="13">
        <f t="shared" si="1"/>
        <v>0.78998826750097773</v>
      </c>
      <c r="J49" s="3"/>
      <c r="M49" s="3"/>
    </row>
    <row r="50" spans="1:19" x14ac:dyDescent="0.3">
      <c r="C50" s="3">
        <v>32276</v>
      </c>
      <c r="D50" s="3">
        <v>7453</v>
      </c>
      <c r="E50" s="11">
        <f t="shared" si="0"/>
        <v>0.23091461147601933</v>
      </c>
      <c r="G50" s="3">
        <v>32276</v>
      </c>
      <c r="H50" s="3">
        <v>20588</v>
      </c>
      <c r="I50" s="13">
        <f t="shared" si="1"/>
        <v>0.63787334242161353</v>
      </c>
      <c r="J50" s="3"/>
      <c r="M50" s="3"/>
    </row>
    <row r="51" spans="1:19" x14ac:dyDescent="0.3">
      <c r="I51" s="12"/>
    </row>
    <row r="52" spans="1:19" x14ac:dyDescent="0.3">
      <c r="A52" s="1" t="s">
        <v>0</v>
      </c>
      <c r="B52" s="5" t="s">
        <v>13</v>
      </c>
    </row>
    <row r="53" spans="1:19" x14ac:dyDescent="0.3">
      <c r="C53" s="4" t="s">
        <v>14</v>
      </c>
      <c r="D53" s="4" t="s">
        <v>19</v>
      </c>
      <c r="E53" s="4" t="s">
        <v>20</v>
      </c>
      <c r="G53" s="4" t="s">
        <v>14</v>
      </c>
      <c r="H53" s="4" t="s">
        <v>21</v>
      </c>
      <c r="I53" s="4" t="s">
        <v>22</v>
      </c>
      <c r="K53" s="4" t="s">
        <v>14</v>
      </c>
      <c r="L53" s="4" t="s">
        <v>23</v>
      </c>
      <c r="M53" s="4" t="s">
        <v>24</v>
      </c>
      <c r="P53" s="4" t="s">
        <v>14</v>
      </c>
      <c r="Q53" s="4" t="s">
        <v>25</v>
      </c>
      <c r="R53" s="4" t="s">
        <v>26</v>
      </c>
    </row>
    <row r="54" spans="1:19" x14ac:dyDescent="0.3">
      <c r="B54" s="2" t="s">
        <v>12</v>
      </c>
      <c r="C54" s="8">
        <v>33210</v>
      </c>
      <c r="D54" s="8">
        <v>9963</v>
      </c>
      <c r="E54" s="13">
        <f>D54/C54</f>
        <v>0.3</v>
      </c>
      <c r="F54" s="3"/>
      <c r="G54" s="8">
        <v>33210</v>
      </c>
      <c r="H54" s="8">
        <v>10627</v>
      </c>
      <c r="I54" s="13">
        <f>H54/G54</f>
        <v>0.31999397771755494</v>
      </c>
      <c r="J54" s="3"/>
      <c r="K54" s="8">
        <v>33210</v>
      </c>
      <c r="L54" s="8">
        <v>16273</v>
      </c>
      <c r="M54" s="13">
        <f>L54/K54</f>
        <v>0.49000301114122252</v>
      </c>
      <c r="N54" s="3"/>
      <c r="O54" s="8"/>
      <c r="P54" s="8">
        <v>33210</v>
      </c>
      <c r="Q54" s="8">
        <v>3653</v>
      </c>
      <c r="R54" s="13">
        <f>Q54/P54</f>
        <v>0.10999698885877748</v>
      </c>
      <c r="S54" s="3"/>
    </row>
    <row r="55" spans="1:19" x14ac:dyDescent="0.3">
      <c r="B55" s="10"/>
      <c r="C55" s="8">
        <v>32167</v>
      </c>
      <c r="D55" s="8">
        <v>11902</v>
      </c>
      <c r="E55" s="13">
        <f t="shared" ref="E55:E64" si="2">D55/C55</f>
        <v>0.37000652842975723</v>
      </c>
      <c r="F55" s="3"/>
      <c r="G55" s="8">
        <v>32167</v>
      </c>
      <c r="H55" s="8">
        <v>11258</v>
      </c>
      <c r="I55" s="13">
        <f t="shared" ref="I55:I64" si="3">H55/G55</f>
        <v>0.34998601050766315</v>
      </c>
      <c r="J55" s="3"/>
      <c r="K55" s="8">
        <v>32167</v>
      </c>
      <c r="L55" s="8">
        <v>13188</v>
      </c>
      <c r="M55" s="13">
        <f t="shared" ref="M55:M64" si="4">L55/K55</f>
        <v>0.40998538875244817</v>
      </c>
      <c r="N55" s="3"/>
      <c r="O55" s="8"/>
      <c r="P55" s="8">
        <v>32167</v>
      </c>
      <c r="Q55" s="8">
        <v>2895</v>
      </c>
      <c r="R55" s="13">
        <f t="shared" ref="R55:R64" si="5">Q55/P55</f>
        <v>8.999906736717754E-2</v>
      </c>
      <c r="S55" s="3"/>
    </row>
    <row r="56" spans="1:19" x14ac:dyDescent="0.3">
      <c r="B56" s="10"/>
      <c r="C56" s="8">
        <v>30789</v>
      </c>
      <c r="D56" s="8">
        <v>10468</v>
      </c>
      <c r="E56" s="13">
        <f t="shared" si="2"/>
        <v>0.33999155542563902</v>
      </c>
      <c r="F56" s="3"/>
      <c r="G56" s="8">
        <v>30789</v>
      </c>
      <c r="H56" s="8">
        <v>11670</v>
      </c>
      <c r="I56" s="13">
        <f t="shared" si="3"/>
        <v>0.3790314722790607</v>
      </c>
      <c r="J56" s="3"/>
      <c r="K56" s="8">
        <v>30789</v>
      </c>
      <c r="L56" s="8">
        <v>13547</v>
      </c>
      <c r="M56" s="13">
        <f t="shared" si="4"/>
        <v>0.43999480333885477</v>
      </c>
      <c r="N56" s="3"/>
      <c r="O56" s="8"/>
      <c r="P56" s="8">
        <v>30789</v>
      </c>
      <c r="Q56" s="8">
        <v>3695</v>
      </c>
      <c r="R56" s="13">
        <f t="shared" si="5"/>
        <v>0.12001039332229042</v>
      </c>
      <c r="S56" s="3"/>
    </row>
    <row r="57" spans="1:19" x14ac:dyDescent="0.3">
      <c r="B57" s="10"/>
      <c r="C57" s="8"/>
      <c r="D57" s="8"/>
      <c r="E57" s="13"/>
      <c r="F57" s="8"/>
      <c r="G57" s="8"/>
      <c r="H57" s="8"/>
      <c r="I57" s="13"/>
      <c r="J57" s="8"/>
      <c r="K57" s="8"/>
      <c r="L57" s="8"/>
      <c r="M57" s="13"/>
      <c r="N57" s="8"/>
      <c r="O57" s="8"/>
      <c r="P57" s="8"/>
      <c r="Q57" s="8"/>
      <c r="R57" s="13"/>
    </row>
    <row r="58" spans="1:19" x14ac:dyDescent="0.3">
      <c r="B58" s="2" t="s">
        <v>4</v>
      </c>
      <c r="C58" s="8">
        <v>29876</v>
      </c>
      <c r="D58" s="8">
        <v>5676</v>
      </c>
      <c r="E58" s="13">
        <f t="shared" si="2"/>
        <v>0.18998527245949925</v>
      </c>
      <c r="F58" s="3"/>
      <c r="G58" s="8">
        <v>29876</v>
      </c>
      <c r="H58" s="8">
        <v>39436</v>
      </c>
      <c r="I58" s="13">
        <f t="shared" si="3"/>
        <v>1.319989289061454</v>
      </c>
      <c r="J58" s="3"/>
      <c r="K58" s="8">
        <v>29876</v>
      </c>
      <c r="L58" s="8">
        <v>22705</v>
      </c>
      <c r="M58" s="13">
        <f t="shared" si="4"/>
        <v>0.75997456152095333</v>
      </c>
      <c r="N58" s="3"/>
      <c r="O58" s="8"/>
      <c r="P58" s="8">
        <v>29876</v>
      </c>
      <c r="Q58" s="8">
        <v>8664</v>
      </c>
      <c r="R58" s="13">
        <f t="shared" si="5"/>
        <v>0.28999866113268175</v>
      </c>
      <c r="S58" s="3"/>
    </row>
    <row r="59" spans="1:19" x14ac:dyDescent="0.3">
      <c r="B59" s="10"/>
      <c r="C59" s="8">
        <v>30121</v>
      </c>
      <c r="D59" s="8">
        <v>4819</v>
      </c>
      <c r="E59" s="13">
        <f t="shared" si="2"/>
        <v>0.15998804820557086</v>
      </c>
      <c r="F59" s="3"/>
      <c r="G59" s="8">
        <v>30121</v>
      </c>
      <c r="H59" s="8">
        <v>41868</v>
      </c>
      <c r="I59" s="13">
        <f t="shared" si="3"/>
        <v>1.3899936921084957</v>
      </c>
      <c r="J59" s="3"/>
      <c r="K59" s="8">
        <v>30121</v>
      </c>
      <c r="L59" s="8">
        <v>24398</v>
      </c>
      <c r="M59" s="13">
        <f t="shared" si="4"/>
        <v>0.80999966800571033</v>
      </c>
      <c r="N59" s="3"/>
      <c r="O59" s="8"/>
      <c r="P59" s="8">
        <v>30121</v>
      </c>
      <c r="Q59" s="8">
        <v>9638</v>
      </c>
      <c r="R59" s="13">
        <f t="shared" si="5"/>
        <v>0.31997609641114172</v>
      </c>
      <c r="S59" s="3"/>
    </row>
    <row r="60" spans="1:19" x14ac:dyDescent="0.3">
      <c r="B60" s="10"/>
      <c r="C60" s="8">
        <v>28990</v>
      </c>
      <c r="D60" s="8">
        <v>5218</v>
      </c>
      <c r="E60" s="13">
        <f t="shared" si="2"/>
        <v>0.17999310106933425</v>
      </c>
      <c r="F60" s="3"/>
      <c r="G60" s="8">
        <v>28990</v>
      </c>
      <c r="H60" s="8">
        <v>37107</v>
      </c>
      <c r="I60" s="13">
        <f t="shared" si="3"/>
        <v>1.2799931010693342</v>
      </c>
      <c r="J60" s="3"/>
      <c r="K60" s="8">
        <v>28990</v>
      </c>
      <c r="L60" s="8">
        <v>22902</v>
      </c>
      <c r="M60" s="13">
        <f t="shared" si="4"/>
        <v>0.78999655053466711</v>
      </c>
      <c r="N60" s="3"/>
      <c r="O60" s="8"/>
      <c r="P60" s="8">
        <v>28990</v>
      </c>
      <c r="Q60" s="8">
        <v>8987</v>
      </c>
      <c r="R60" s="13">
        <f t="shared" si="5"/>
        <v>0.31000344946533287</v>
      </c>
      <c r="S60" s="3"/>
    </row>
    <row r="61" spans="1:19" x14ac:dyDescent="0.3">
      <c r="B61" s="10"/>
      <c r="C61" s="8"/>
      <c r="D61" s="8"/>
      <c r="E61" s="13"/>
      <c r="F61" s="8"/>
      <c r="G61" s="8"/>
      <c r="H61" s="8"/>
      <c r="I61" s="13"/>
      <c r="J61" s="8"/>
      <c r="K61" s="8"/>
      <c r="L61" s="8"/>
      <c r="M61" s="13"/>
      <c r="N61" s="8"/>
      <c r="O61" s="8"/>
      <c r="P61" s="8"/>
      <c r="Q61" s="8"/>
      <c r="R61" s="13"/>
    </row>
    <row r="62" spans="1:19" x14ac:dyDescent="0.3">
      <c r="B62" s="2" t="s">
        <v>7</v>
      </c>
      <c r="C62" s="8">
        <v>30125</v>
      </c>
      <c r="D62" s="8">
        <v>9941</v>
      </c>
      <c r="E62" s="13">
        <f t="shared" si="2"/>
        <v>0.32999170124481325</v>
      </c>
      <c r="F62" s="3"/>
      <c r="G62" s="8">
        <v>30125</v>
      </c>
      <c r="H62" s="8">
        <v>9037</v>
      </c>
      <c r="I62" s="13">
        <f t="shared" si="3"/>
        <v>0.29998340248962657</v>
      </c>
      <c r="J62" s="3"/>
      <c r="K62" s="8">
        <v>30125</v>
      </c>
      <c r="L62" s="8">
        <v>16267</v>
      </c>
      <c r="M62" s="13">
        <f t="shared" si="4"/>
        <v>0.53998340248962651</v>
      </c>
      <c r="N62" s="3"/>
      <c r="O62" s="8"/>
      <c r="P62" s="8">
        <v>30125</v>
      </c>
      <c r="Q62" s="8">
        <v>4519</v>
      </c>
      <c r="R62" s="13">
        <f t="shared" si="5"/>
        <v>0.15000829875518673</v>
      </c>
      <c r="S62" s="3"/>
    </row>
    <row r="63" spans="1:19" x14ac:dyDescent="0.3">
      <c r="C63" s="8">
        <v>29988</v>
      </c>
      <c r="D63" s="8">
        <v>11395</v>
      </c>
      <c r="E63" s="13">
        <f t="shared" si="2"/>
        <v>0.37998532746431907</v>
      </c>
      <c r="F63" s="3"/>
      <c r="G63" s="8">
        <v>29988</v>
      </c>
      <c r="H63" s="8">
        <v>12295</v>
      </c>
      <c r="I63" s="13">
        <f t="shared" si="3"/>
        <v>0.40999733226623986</v>
      </c>
      <c r="J63" s="3"/>
      <c r="K63" s="8">
        <v>29988</v>
      </c>
      <c r="L63" s="8">
        <v>15594</v>
      </c>
      <c r="M63" s="13">
        <f t="shared" si="4"/>
        <v>0.52000800320128049</v>
      </c>
      <c r="N63" s="3"/>
      <c r="O63" s="8"/>
      <c r="P63" s="8">
        <v>29988</v>
      </c>
      <c r="Q63" s="8">
        <v>4798</v>
      </c>
      <c r="R63" s="13">
        <f t="shared" si="5"/>
        <v>0.15999733226623983</v>
      </c>
      <c r="S63" s="3"/>
    </row>
    <row r="64" spans="1:19" x14ac:dyDescent="0.3">
      <c r="C64" s="8">
        <v>28786</v>
      </c>
      <c r="D64" s="8">
        <v>9211</v>
      </c>
      <c r="E64" s="13">
        <f t="shared" si="2"/>
        <v>0.31998193566316957</v>
      </c>
      <c r="F64" s="3"/>
      <c r="G64" s="8">
        <v>28786</v>
      </c>
      <c r="H64" s="8">
        <v>13241</v>
      </c>
      <c r="I64" s="13">
        <f t="shared" si="3"/>
        <v>0.45998054609879802</v>
      </c>
      <c r="J64" s="3"/>
      <c r="K64" s="8">
        <v>28786</v>
      </c>
      <c r="L64" s="8">
        <v>14384</v>
      </c>
      <c r="M64" s="13">
        <f t="shared" si="4"/>
        <v>0.49968734801639686</v>
      </c>
      <c r="N64" s="3"/>
      <c r="O64" s="8"/>
      <c r="P64" s="8">
        <v>28786</v>
      </c>
      <c r="Q64" s="8">
        <v>5181</v>
      </c>
      <c r="R64" s="13">
        <f t="shared" si="5"/>
        <v>0.17998332522754115</v>
      </c>
      <c r="S64" s="3"/>
    </row>
    <row r="65" spans="1:18" x14ac:dyDescent="0.3">
      <c r="A65" s="1" t="s">
        <v>27</v>
      </c>
      <c r="B65" s="5" t="s">
        <v>13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x14ac:dyDescent="0.3">
      <c r="C66" s="4" t="s">
        <v>14</v>
      </c>
      <c r="D66" s="4" t="s">
        <v>28</v>
      </c>
      <c r="E66" s="4" t="s">
        <v>29</v>
      </c>
      <c r="G66" s="4" t="s">
        <v>14</v>
      </c>
      <c r="H66" s="4" t="s">
        <v>30</v>
      </c>
      <c r="I66" s="4" t="s">
        <v>31</v>
      </c>
      <c r="K66" s="4" t="s">
        <v>14</v>
      </c>
      <c r="L66" s="4" t="s">
        <v>32</v>
      </c>
      <c r="M66" s="4" t="s">
        <v>33</v>
      </c>
    </row>
    <row r="67" spans="1:18" x14ac:dyDescent="0.3">
      <c r="B67" s="2" t="s">
        <v>12</v>
      </c>
      <c r="C67" s="8">
        <v>33123</v>
      </c>
      <c r="D67" s="8">
        <v>3313</v>
      </c>
      <c r="E67" s="13">
        <f>D67/C67</f>
        <v>0.10002113335144763</v>
      </c>
      <c r="F67" s="3"/>
      <c r="G67" s="8">
        <v>33123</v>
      </c>
      <c r="H67" s="8">
        <v>46389</v>
      </c>
      <c r="I67" s="13">
        <f>H67/G67</f>
        <v>1.4005072004347432</v>
      </c>
      <c r="J67" s="3"/>
      <c r="K67" s="8">
        <v>33123</v>
      </c>
      <c r="L67" s="8">
        <v>3615</v>
      </c>
      <c r="M67" s="13">
        <f>L67/K67</f>
        <v>0.10913866497599856</v>
      </c>
      <c r="N67" s="3"/>
    </row>
    <row r="68" spans="1:18" x14ac:dyDescent="0.3">
      <c r="B68" s="10"/>
      <c r="C68" s="8">
        <v>32768</v>
      </c>
      <c r="D68" s="8">
        <v>2589</v>
      </c>
      <c r="E68" s="13">
        <f t="shared" ref="E68:E77" si="6">D68/C68</f>
        <v>7.9010009765625E-2</v>
      </c>
      <c r="F68" s="3"/>
      <c r="G68" s="8">
        <v>32768</v>
      </c>
      <c r="H68" s="8">
        <v>42576</v>
      </c>
      <c r="I68" s="13">
        <f t="shared" ref="I68:I77" si="7">H68/G68</f>
        <v>1.29931640625</v>
      </c>
      <c r="J68" s="3"/>
      <c r="K68" s="8">
        <v>32768</v>
      </c>
      <c r="L68" s="8">
        <v>3740</v>
      </c>
      <c r="M68" s="13">
        <f t="shared" ref="M68:M77" si="8">L68/K68</f>
        <v>0.1141357421875</v>
      </c>
      <c r="N68" s="3"/>
    </row>
    <row r="69" spans="1:18" x14ac:dyDescent="0.3">
      <c r="B69" s="10"/>
      <c r="C69" s="8">
        <v>32134</v>
      </c>
      <c r="D69" s="8">
        <v>3496</v>
      </c>
      <c r="E69" s="13">
        <f t="shared" si="6"/>
        <v>0.10879442335221261</v>
      </c>
      <c r="F69" s="3"/>
      <c r="G69" s="8">
        <v>32134</v>
      </c>
      <c r="H69" s="8">
        <v>40496</v>
      </c>
      <c r="I69" s="13">
        <f t="shared" si="7"/>
        <v>1.2602228169540051</v>
      </c>
      <c r="J69" s="3"/>
      <c r="K69" s="8">
        <v>32134</v>
      </c>
      <c r="L69" s="8">
        <v>2913</v>
      </c>
      <c r="M69" s="13">
        <f t="shared" si="8"/>
        <v>9.0651646231405994E-2</v>
      </c>
      <c r="N69" s="3"/>
    </row>
    <row r="70" spans="1:18" x14ac:dyDescent="0.3">
      <c r="B70" s="10"/>
      <c r="E70" s="13"/>
      <c r="I70" s="13"/>
      <c r="M70" s="13"/>
    </row>
    <row r="71" spans="1:18" x14ac:dyDescent="0.3">
      <c r="B71" s="2" t="s">
        <v>4</v>
      </c>
      <c r="C71" s="8">
        <v>32896</v>
      </c>
      <c r="D71" s="8">
        <v>12533</v>
      </c>
      <c r="E71" s="13">
        <f t="shared" si="6"/>
        <v>0.38098857003891051</v>
      </c>
      <c r="F71" s="3"/>
      <c r="G71" s="8">
        <v>32896</v>
      </c>
      <c r="H71" s="8">
        <v>59418</v>
      </c>
      <c r="I71" s="13">
        <f t="shared" si="7"/>
        <v>1.8062378404669261</v>
      </c>
      <c r="J71" s="3"/>
      <c r="K71" s="8">
        <v>32896</v>
      </c>
      <c r="L71" s="8">
        <v>15900</v>
      </c>
      <c r="M71" s="13">
        <f t="shared" si="8"/>
        <v>0.48334143968871596</v>
      </c>
      <c r="N71" s="3"/>
    </row>
    <row r="72" spans="1:18" x14ac:dyDescent="0.3">
      <c r="B72" s="10"/>
      <c r="C72" s="8">
        <v>31654</v>
      </c>
      <c r="D72" s="8">
        <v>15760</v>
      </c>
      <c r="E72" s="13">
        <f t="shared" si="6"/>
        <v>0.49788336387186455</v>
      </c>
      <c r="F72" s="3"/>
      <c r="G72" s="8">
        <v>31654</v>
      </c>
      <c r="H72" s="8">
        <v>61606</v>
      </c>
      <c r="I72" s="13">
        <f t="shared" si="7"/>
        <v>1.9462311240285588</v>
      </c>
      <c r="J72" s="3"/>
      <c r="K72" s="8">
        <v>31654</v>
      </c>
      <c r="L72" s="8">
        <v>13467</v>
      </c>
      <c r="M72" s="13">
        <f t="shared" si="8"/>
        <v>0.42544386175522841</v>
      </c>
      <c r="N72" s="3"/>
    </row>
    <row r="73" spans="1:18" x14ac:dyDescent="0.3">
      <c r="B73" s="10"/>
      <c r="C73" s="8">
        <v>31589</v>
      </c>
      <c r="D73" s="8">
        <v>14092</v>
      </c>
      <c r="E73" s="13">
        <f t="shared" si="6"/>
        <v>0.44610465668428884</v>
      </c>
      <c r="F73" s="3"/>
      <c r="G73" s="8">
        <v>31589</v>
      </c>
      <c r="H73" s="8">
        <v>59559</v>
      </c>
      <c r="I73" s="13">
        <f t="shared" si="7"/>
        <v>1.8854348032542974</v>
      </c>
      <c r="J73" s="3"/>
      <c r="K73" s="8">
        <v>31589</v>
      </c>
      <c r="L73" s="8">
        <v>13029</v>
      </c>
      <c r="M73" s="13">
        <f t="shared" si="8"/>
        <v>0.41245370223812089</v>
      </c>
      <c r="N73" s="3"/>
    </row>
    <row r="74" spans="1:18" x14ac:dyDescent="0.3">
      <c r="B74" s="10"/>
      <c r="E74" s="13"/>
      <c r="I74" s="13"/>
      <c r="M74" s="13"/>
    </row>
    <row r="75" spans="1:18" x14ac:dyDescent="0.3">
      <c r="B75" s="2" t="s">
        <v>7</v>
      </c>
      <c r="C75" s="8">
        <v>32980</v>
      </c>
      <c r="D75" s="8">
        <v>8674</v>
      </c>
      <c r="E75" s="13">
        <f t="shared" si="6"/>
        <v>0.26300788356579746</v>
      </c>
      <c r="F75" s="3"/>
      <c r="G75" s="8">
        <v>32980</v>
      </c>
      <c r="H75" s="8">
        <v>43681</v>
      </c>
      <c r="I75" s="13">
        <f t="shared" si="7"/>
        <v>1.3244693753790175</v>
      </c>
      <c r="J75" s="3"/>
      <c r="K75" s="8">
        <v>32980</v>
      </c>
      <c r="L75" s="8">
        <v>7125</v>
      </c>
      <c r="M75" s="13">
        <f t="shared" si="8"/>
        <v>0.21604002425712554</v>
      </c>
      <c r="N75" s="3"/>
    </row>
    <row r="76" spans="1:18" x14ac:dyDescent="0.3">
      <c r="C76" s="8">
        <v>33203</v>
      </c>
      <c r="D76" s="8">
        <v>9049</v>
      </c>
      <c r="E76" s="13">
        <f t="shared" si="6"/>
        <v>0.27253561425172423</v>
      </c>
      <c r="F76" s="3"/>
      <c r="G76" s="8">
        <v>33203</v>
      </c>
      <c r="H76" s="8">
        <v>41812</v>
      </c>
      <c r="I76" s="13">
        <f t="shared" si="7"/>
        <v>1.2592837996566575</v>
      </c>
      <c r="J76" s="3"/>
      <c r="K76" s="8">
        <v>33203</v>
      </c>
      <c r="L76" s="8">
        <v>7489</v>
      </c>
      <c r="M76" s="13">
        <f t="shared" si="8"/>
        <v>0.22555190796012409</v>
      </c>
      <c r="N76" s="3"/>
    </row>
    <row r="77" spans="1:18" x14ac:dyDescent="0.3">
      <c r="C77" s="8">
        <v>32267</v>
      </c>
      <c r="D77" s="8">
        <v>9383</v>
      </c>
      <c r="E77" s="13">
        <f t="shared" si="6"/>
        <v>0.29079245049121394</v>
      </c>
      <c r="F77" s="3"/>
      <c r="G77" s="8">
        <v>32267</v>
      </c>
      <c r="H77" s="8">
        <v>40255</v>
      </c>
      <c r="I77" s="13">
        <f t="shared" si="7"/>
        <v>1.2475594260389873</v>
      </c>
      <c r="J77" s="3"/>
      <c r="K77" s="8">
        <v>32267</v>
      </c>
      <c r="L77" s="8">
        <v>8475</v>
      </c>
      <c r="M77" s="13">
        <f t="shared" si="8"/>
        <v>0.26265224532804415</v>
      </c>
      <c r="N77" s="3"/>
    </row>
    <row r="78" spans="1:18" x14ac:dyDescent="0.3">
      <c r="A78" s="1" t="s">
        <v>34</v>
      </c>
      <c r="B78" s="14" t="s">
        <v>35</v>
      </c>
    </row>
    <row r="79" spans="1:18" x14ac:dyDescent="0.3">
      <c r="B79" s="8" t="s">
        <v>38</v>
      </c>
      <c r="C79" s="3">
        <v>0</v>
      </c>
      <c r="D79" s="3">
        <v>1</v>
      </c>
      <c r="E79" s="3">
        <v>10</v>
      </c>
      <c r="F79" s="3">
        <v>20</v>
      </c>
      <c r="G79" s="3">
        <v>30</v>
      </c>
      <c r="H79" s="3">
        <v>40</v>
      </c>
      <c r="I79" s="3">
        <v>50</v>
      </c>
    </row>
    <row r="80" spans="1:18" x14ac:dyDescent="0.3">
      <c r="B80" s="8" t="s">
        <v>36</v>
      </c>
      <c r="C80" s="15">
        <v>0.46500000000000002</v>
      </c>
      <c r="D80" s="15">
        <v>0.53</v>
      </c>
      <c r="E80" s="15">
        <v>0.41599999999999998</v>
      </c>
      <c r="F80" s="15">
        <v>0.30299999999999999</v>
      </c>
      <c r="G80" s="15">
        <v>0.19400000000000001</v>
      </c>
      <c r="H80" s="15">
        <v>0.17199999999999999</v>
      </c>
      <c r="I80" s="15">
        <v>0.14299999999999999</v>
      </c>
    </row>
    <row r="81" spans="1:9" x14ac:dyDescent="0.3">
      <c r="B81" s="8"/>
      <c r="C81" s="15">
        <v>0.45500000000000002</v>
      </c>
      <c r="D81" s="15">
        <v>0.499</v>
      </c>
      <c r="E81" s="15">
        <v>0.44600000000000001</v>
      </c>
      <c r="F81" s="15">
        <v>0.26700000000000002</v>
      </c>
      <c r="G81" s="15">
        <v>0.20100000000000001</v>
      </c>
      <c r="H81" s="15">
        <v>0.20399999999999999</v>
      </c>
      <c r="I81" s="15">
        <v>0.129</v>
      </c>
    </row>
    <row r="82" spans="1:9" x14ac:dyDescent="0.3">
      <c r="B82" s="8"/>
      <c r="C82" s="8">
        <v>0.46700000000000003</v>
      </c>
      <c r="D82" s="8">
        <v>0.433</v>
      </c>
      <c r="E82" s="8">
        <v>0.48499999999999999</v>
      </c>
      <c r="F82" s="8">
        <v>0.29399999999999998</v>
      </c>
      <c r="G82" s="8">
        <v>0.16700000000000001</v>
      </c>
      <c r="H82" s="8">
        <v>0.17199999999999999</v>
      </c>
      <c r="I82" s="8">
        <v>0.124</v>
      </c>
    </row>
    <row r="83" spans="1:9" x14ac:dyDescent="0.3">
      <c r="B83" s="8">
        <f>AVERAGE(C80:C83)</f>
        <v>0.46</v>
      </c>
      <c r="C83" s="15">
        <v>0.45300000000000001</v>
      </c>
      <c r="D83" s="15">
        <v>0.48199999999999998</v>
      </c>
      <c r="E83" s="15">
        <v>0.436</v>
      </c>
      <c r="F83" s="15">
        <v>0.27800000000000002</v>
      </c>
      <c r="G83" s="15">
        <v>0.183</v>
      </c>
      <c r="H83" s="15">
        <v>0.16300000000000001</v>
      </c>
      <c r="I83" s="15">
        <v>0.13300000000000001</v>
      </c>
    </row>
    <row r="84" spans="1:9" x14ac:dyDescent="0.3">
      <c r="B84" s="8"/>
      <c r="C84" s="15"/>
      <c r="D84" s="15"/>
      <c r="E84" s="15"/>
      <c r="F84" s="15"/>
      <c r="G84" s="15"/>
      <c r="H84" s="15"/>
      <c r="I84" s="15"/>
    </row>
    <row r="85" spans="1:9" x14ac:dyDescent="0.3">
      <c r="B85" s="8" t="s">
        <v>37</v>
      </c>
      <c r="C85" s="13">
        <f>C80/0.46</f>
        <v>1.0108695652173914</v>
      </c>
      <c r="D85" s="13">
        <f t="shared" ref="D85:F88" si="9">D80/0.46</f>
        <v>1.1521739130434783</v>
      </c>
      <c r="E85" s="13">
        <f t="shared" si="9"/>
        <v>0.90434782608695641</v>
      </c>
      <c r="F85" s="13">
        <f t="shared" si="9"/>
        <v>0.65869565217391302</v>
      </c>
      <c r="G85" s="13">
        <f>G80/0.46</f>
        <v>0.42173913043478262</v>
      </c>
      <c r="H85" s="13">
        <f>H80/0.46</f>
        <v>0.37391304347826082</v>
      </c>
      <c r="I85" s="13">
        <f>I80/0.46</f>
        <v>0.31086956521739129</v>
      </c>
    </row>
    <row r="86" spans="1:9" x14ac:dyDescent="0.3">
      <c r="B86" s="8"/>
      <c r="C86" s="18">
        <f t="shared" ref="C86:E86" si="10">C81/0.46</f>
        <v>0.98913043478260865</v>
      </c>
      <c r="D86" s="18">
        <f t="shared" si="10"/>
        <v>1.084782608695652</v>
      </c>
      <c r="E86" s="18">
        <f t="shared" si="10"/>
        <v>0.9695652173913043</v>
      </c>
      <c r="F86" s="18">
        <f t="shared" si="9"/>
        <v>0.58043478260869563</v>
      </c>
      <c r="G86" s="18">
        <f>G81/0.46</f>
        <v>0.43695652173913047</v>
      </c>
      <c r="H86" s="18">
        <f t="shared" ref="H86:I86" si="11">H81/0.46</f>
        <v>0.44347826086956516</v>
      </c>
      <c r="I86" s="18">
        <f t="shared" si="11"/>
        <v>0.28043478260869564</v>
      </c>
    </row>
    <row r="87" spans="1:9" x14ac:dyDescent="0.3">
      <c r="B87" s="8"/>
      <c r="C87" s="18">
        <f t="shared" ref="C87:E87" si="12">C82/0.46</f>
        <v>1.0152173913043478</v>
      </c>
      <c r="D87" s="18">
        <f t="shared" si="12"/>
        <v>0.94130434782608696</v>
      </c>
      <c r="E87" s="18">
        <f t="shared" si="12"/>
        <v>1.0543478260869565</v>
      </c>
      <c r="F87" s="18">
        <f t="shared" si="9"/>
        <v>0.63913043478260867</v>
      </c>
      <c r="G87" s="18">
        <f>G82/0.46</f>
        <v>0.36304347826086958</v>
      </c>
      <c r="H87" s="18">
        <f t="shared" ref="H87:I87" si="13">H82/0.46</f>
        <v>0.37391304347826082</v>
      </c>
      <c r="I87" s="18">
        <f t="shared" si="13"/>
        <v>0.26956521739130435</v>
      </c>
    </row>
    <row r="88" spans="1:9" x14ac:dyDescent="0.3">
      <c r="B88" s="8"/>
      <c r="C88" s="13">
        <f t="shared" ref="C88:E88" si="14">C83/0.46</f>
        <v>0.98478260869565215</v>
      </c>
      <c r="D88" s="13">
        <f t="shared" si="14"/>
        <v>1.0478260869565217</v>
      </c>
      <c r="E88" s="13">
        <f t="shared" si="14"/>
        <v>0.94782608695652171</v>
      </c>
      <c r="F88" s="13">
        <f t="shared" si="9"/>
        <v>0.60434782608695659</v>
      </c>
      <c r="G88" s="13">
        <f>G83/0.46</f>
        <v>0.39782608695652172</v>
      </c>
      <c r="H88" s="13">
        <f t="shared" ref="H88:I88" si="15">H83/0.46</f>
        <v>0.35434782608695653</v>
      </c>
      <c r="I88" s="13">
        <f t="shared" si="15"/>
        <v>0.28913043478260869</v>
      </c>
    </row>
    <row r="89" spans="1:9" x14ac:dyDescent="0.3">
      <c r="A89" s="1" t="s">
        <v>39</v>
      </c>
      <c r="B89" s="14" t="s">
        <v>40</v>
      </c>
      <c r="C89" s="14" t="s">
        <v>72</v>
      </c>
      <c r="D89" s="14" t="s">
        <v>73</v>
      </c>
      <c r="E89" s="14" t="s">
        <v>74</v>
      </c>
    </row>
    <row r="90" spans="1:9" x14ac:dyDescent="0.3">
      <c r="B90" s="2" t="s">
        <v>41</v>
      </c>
      <c r="C90" s="13">
        <v>4.49</v>
      </c>
      <c r="D90" s="13">
        <v>2.29</v>
      </c>
      <c r="E90" s="18">
        <f>SUM(C90:D90)</f>
        <v>6.78</v>
      </c>
    </row>
    <row r="91" spans="1:9" x14ac:dyDescent="0.3">
      <c r="B91" s="2"/>
      <c r="C91" s="18">
        <v>5.34</v>
      </c>
      <c r="D91" s="18">
        <v>2.57</v>
      </c>
      <c r="E91" s="15">
        <f t="shared" ref="E91:E104" si="16">SUM(C91:D91)</f>
        <v>7.91</v>
      </c>
    </row>
    <row r="92" spans="1:9" x14ac:dyDescent="0.3">
      <c r="B92" s="2"/>
      <c r="C92" s="18">
        <v>5.22</v>
      </c>
      <c r="D92" s="18">
        <v>2.4300000000000002</v>
      </c>
      <c r="E92" s="15">
        <f t="shared" si="16"/>
        <v>7.65</v>
      </c>
    </row>
    <row r="93" spans="1:9" x14ac:dyDescent="0.3">
      <c r="B93" s="2"/>
      <c r="C93" s="18"/>
      <c r="D93" s="18"/>
      <c r="E93" s="15"/>
    </row>
    <row r="94" spans="1:9" x14ac:dyDescent="0.3">
      <c r="B94" s="2" t="s">
        <v>42</v>
      </c>
      <c r="C94" s="13">
        <v>26.11</v>
      </c>
      <c r="D94" s="13">
        <v>4.97</v>
      </c>
      <c r="E94" s="15">
        <f t="shared" si="16"/>
        <v>31.08</v>
      </c>
    </row>
    <row r="95" spans="1:9" x14ac:dyDescent="0.3">
      <c r="B95" s="2"/>
      <c r="C95" s="13">
        <v>28.22</v>
      </c>
      <c r="D95" s="13">
        <v>5.33</v>
      </c>
      <c r="E95" s="15">
        <f t="shared" si="16"/>
        <v>33.549999999999997</v>
      </c>
    </row>
    <row r="96" spans="1:9" x14ac:dyDescent="0.3">
      <c r="B96" s="2"/>
      <c r="C96" s="18">
        <v>27.36</v>
      </c>
      <c r="D96" s="18">
        <v>5.0199999999999996</v>
      </c>
      <c r="E96" s="15">
        <f t="shared" si="16"/>
        <v>32.379999999999995</v>
      </c>
    </row>
    <row r="97" spans="1:12" x14ac:dyDescent="0.3">
      <c r="B97" s="2"/>
      <c r="C97" s="18"/>
      <c r="D97" s="18"/>
      <c r="E97" s="15"/>
    </row>
    <row r="98" spans="1:12" x14ac:dyDescent="0.3">
      <c r="B98" s="2" t="s">
        <v>43</v>
      </c>
      <c r="C98" s="18">
        <v>5.45</v>
      </c>
      <c r="D98" s="18">
        <v>2.95</v>
      </c>
      <c r="E98" s="15">
        <f t="shared" si="16"/>
        <v>8.4</v>
      </c>
    </row>
    <row r="99" spans="1:12" x14ac:dyDescent="0.3">
      <c r="B99" s="2"/>
      <c r="C99" s="13">
        <v>6.24</v>
      </c>
      <c r="D99" s="13">
        <v>3.11</v>
      </c>
      <c r="E99" s="15">
        <f t="shared" si="16"/>
        <v>9.35</v>
      </c>
    </row>
    <row r="100" spans="1:12" x14ac:dyDescent="0.3">
      <c r="B100" s="2"/>
      <c r="C100" s="13">
        <v>5.99</v>
      </c>
      <c r="D100" s="13">
        <v>3.48</v>
      </c>
      <c r="E100" s="15">
        <f t="shared" si="16"/>
        <v>9.4700000000000006</v>
      </c>
    </row>
    <row r="101" spans="1:12" x14ac:dyDescent="0.3">
      <c r="B101" s="2"/>
      <c r="C101" s="13"/>
      <c r="D101" s="13"/>
      <c r="E101" s="15"/>
    </row>
    <row r="102" spans="1:12" x14ac:dyDescent="0.3">
      <c r="B102" s="2" t="s">
        <v>44</v>
      </c>
      <c r="C102" s="18">
        <v>3.71</v>
      </c>
      <c r="D102" s="18">
        <v>1.61</v>
      </c>
      <c r="E102" s="15">
        <f t="shared" si="16"/>
        <v>5.32</v>
      </c>
    </row>
    <row r="103" spans="1:12" x14ac:dyDescent="0.3">
      <c r="C103" s="18">
        <v>3.23</v>
      </c>
      <c r="D103" s="18">
        <v>1.37</v>
      </c>
      <c r="E103" s="15">
        <f t="shared" si="16"/>
        <v>4.5999999999999996</v>
      </c>
    </row>
    <row r="104" spans="1:12" x14ac:dyDescent="0.3">
      <c r="C104" s="13">
        <v>3.08</v>
      </c>
      <c r="D104" s="13">
        <v>1.29</v>
      </c>
      <c r="E104" s="15">
        <f t="shared" si="16"/>
        <v>4.37</v>
      </c>
    </row>
    <row r="105" spans="1:12" x14ac:dyDescent="0.3">
      <c r="C105" s="13"/>
      <c r="D105" s="13"/>
      <c r="E105" s="15"/>
    </row>
    <row r="106" spans="1:12" x14ac:dyDescent="0.3">
      <c r="A106" s="1" t="s">
        <v>45</v>
      </c>
      <c r="B106" s="5"/>
      <c r="C106" s="4" t="s">
        <v>14</v>
      </c>
      <c r="D106" s="4" t="s">
        <v>47</v>
      </c>
      <c r="E106" s="4" t="s">
        <v>48</v>
      </c>
      <c r="F106" s="4" t="s">
        <v>46</v>
      </c>
      <c r="G106" s="4" t="s">
        <v>49</v>
      </c>
      <c r="H106" s="4"/>
      <c r="I106" s="4" t="s">
        <v>17</v>
      </c>
      <c r="J106" s="4" t="s">
        <v>50</v>
      </c>
      <c r="K106" s="4" t="s">
        <v>46</v>
      </c>
      <c r="L106" s="4" t="s">
        <v>51</v>
      </c>
    </row>
    <row r="107" spans="1:12" x14ac:dyDescent="0.3">
      <c r="B107" s="2" t="s">
        <v>41</v>
      </c>
      <c r="C107" s="8">
        <v>18.26527214050293</v>
      </c>
      <c r="D107" s="8">
        <v>22.023031234741211</v>
      </c>
      <c r="E107" s="8">
        <f>D107-C107</f>
        <v>3.7577590942382813</v>
      </c>
      <c r="F107" s="8">
        <f>E107-3.722</f>
        <v>3.5759094238281275E-2</v>
      </c>
      <c r="G107" s="13">
        <f>2^(-F107)</f>
        <v>0.97551834305336194</v>
      </c>
      <c r="H107" s="8"/>
      <c r="I107" s="8">
        <v>26.95698928833</v>
      </c>
      <c r="J107" s="8">
        <f>I107-C107</f>
        <v>8.6917171478270703</v>
      </c>
      <c r="K107" s="8">
        <f>J107-8.4953</f>
        <v>0.19641714782706998</v>
      </c>
      <c r="L107" s="13">
        <f>2^(-K107)</f>
        <v>0.87271521354771242</v>
      </c>
    </row>
    <row r="108" spans="1:12" x14ac:dyDescent="0.3">
      <c r="B108" s="2"/>
      <c r="C108" s="15">
        <v>18.331010818481445</v>
      </c>
      <c r="D108" s="15">
        <v>22.017972946166992</v>
      </c>
      <c r="E108" s="15">
        <f t="shared" ref="E108:E121" si="17">D108-C108</f>
        <v>3.6869621276855469</v>
      </c>
      <c r="F108" s="15">
        <f t="shared" ref="F108:F121" si="18">E108-3.722</f>
        <v>-3.50378723144531E-2</v>
      </c>
      <c r="G108" s="18">
        <f t="shared" ref="G108:G121" si="19">2^(-F108)</f>
        <v>1.0245837191171321</v>
      </c>
      <c r="H108" s="8"/>
      <c r="I108" s="15">
        <v>27.044561386108398</v>
      </c>
      <c r="J108" s="15">
        <f t="shared" ref="J108:J121" si="20">I108-C108</f>
        <v>8.7135505676269531</v>
      </c>
      <c r="K108" s="15">
        <f t="shared" ref="K108:K121" si="21">J108-8.4953</f>
        <v>0.21825056762695283</v>
      </c>
      <c r="L108" s="18">
        <f t="shared" ref="L108:L121" si="22">2^(-K108)</f>
        <v>0.85960717649300811</v>
      </c>
    </row>
    <row r="109" spans="1:12" x14ac:dyDescent="0.3">
      <c r="B109" s="2"/>
      <c r="C109" s="15">
        <v>18.29814</v>
      </c>
      <c r="D109" s="15">
        <v>22.020499999999998</v>
      </c>
      <c r="E109" s="15">
        <f t="shared" si="17"/>
        <v>3.7223599999999983</v>
      </c>
      <c r="F109" s="15">
        <f t="shared" si="18"/>
        <v>3.5999999999836163E-4</v>
      </c>
      <c r="G109" s="18">
        <f t="shared" si="19"/>
        <v>0.99975049814576544</v>
      </c>
      <c r="H109" s="8"/>
      <c r="I109" s="15">
        <v>26.378799999999998</v>
      </c>
      <c r="J109" s="15">
        <f t="shared" si="20"/>
        <v>8.0806599999999982</v>
      </c>
      <c r="K109" s="15">
        <f t="shared" si="21"/>
        <v>-0.41464000000000212</v>
      </c>
      <c r="L109" s="18">
        <f t="shared" si="22"/>
        <v>1.3329660165990163</v>
      </c>
    </row>
    <row r="110" spans="1:12" x14ac:dyDescent="0.3">
      <c r="B110" s="2"/>
      <c r="C110" s="8"/>
      <c r="D110" s="8" t="s">
        <v>58</v>
      </c>
      <c r="E110" s="8">
        <f>AVERAGE(E107:E109)</f>
        <v>3.7223604073079422</v>
      </c>
      <c r="F110" s="8"/>
      <c r="G110" s="13"/>
      <c r="H110" s="8"/>
      <c r="I110" s="8" t="s">
        <v>58</v>
      </c>
      <c r="J110" s="8">
        <f>AVERAGE(J107:J109)</f>
        <v>8.4953092384846745</v>
      </c>
      <c r="K110" s="8"/>
      <c r="L110" s="13"/>
    </row>
    <row r="111" spans="1:12" x14ac:dyDescent="0.3">
      <c r="B111" s="2" t="s">
        <v>42</v>
      </c>
      <c r="C111" s="15">
        <v>18.309452056884766</v>
      </c>
      <c r="D111" s="15">
        <v>21.6743785095214</v>
      </c>
      <c r="E111" s="15">
        <f t="shared" si="17"/>
        <v>3.3649264526366345</v>
      </c>
      <c r="F111" s="15">
        <f t="shared" si="18"/>
        <v>-0.3570735473633655</v>
      </c>
      <c r="G111" s="18">
        <f t="shared" si="19"/>
        <v>1.2808251550400176</v>
      </c>
      <c r="H111" s="8"/>
      <c r="I111" s="15">
        <v>27.969000451904002</v>
      </c>
      <c r="J111" s="15">
        <f t="shared" si="20"/>
        <v>9.659548395019236</v>
      </c>
      <c r="K111" s="15">
        <f t="shared" si="21"/>
        <v>1.1642483950192357</v>
      </c>
      <c r="L111" s="18">
        <f t="shared" si="22"/>
        <v>0.44619665552252258</v>
      </c>
    </row>
    <row r="112" spans="1:12" x14ac:dyDescent="0.3">
      <c r="B112" s="2"/>
      <c r="C112" s="15">
        <v>18.330438613891602</v>
      </c>
      <c r="D112" s="15">
        <v>21.727043914794901</v>
      </c>
      <c r="E112" s="15">
        <f t="shared" si="17"/>
        <v>3.3966053009032997</v>
      </c>
      <c r="F112" s="15">
        <f t="shared" si="18"/>
        <v>-0.32539469909670027</v>
      </c>
      <c r="G112" s="18">
        <f t="shared" si="19"/>
        <v>1.2530071951652837</v>
      </c>
      <c r="H112" s="8"/>
      <c r="I112" s="15">
        <v>27.9136142730712</v>
      </c>
      <c r="J112" s="15">
        <f t="shared" si="20"/>
        <v>9.5831756591795987</v>
      </c>
      <c r="K112" s="15">
        <f t="shared" si="21"/>
        <v>1.0878756591795984</v>
      </c>
      <c r="L112" s="18">
        <f t="shared" si="22"/>
        <v>0.47045359875360959</v>
      </c>
    </row>
    <row r="113" spans="2:17" x14ac:dyDescent="0.3">
      <c r="B113" s="2"/>
      <c r="C113" s="8">
        <v>18.319949999999999</v>
      </c>
      <c r="D113" s="8">
        <v>21.653020000000001</v>
      </c>
      <c r="E113" s="8">
        <f t="shared" si="17"/>
        <v>3.3330700000000029</v>
      </c>
      <c r="F113" s="8">
        <f t="shared" si="18"/>
        <v>-0.38892999999999711</v>
      </c>
      <c r="G113" s="13">
        <f t="shared" si="19"/>
        <v>1.3094218879959161</v>
      </c>
      <c r="H113" s="8"/>
      <c r="I113" s="8">
        <v>27.992190000000001</v>
      </c>
      <c r="J113" s="8">
        <f t="shared" si="20"/>
        <v>9.6722400000000022</v>
      </c>
      <c r="K113" s="8">
        <f t="shared" si="21"/>
        <v>1.1769400000000019</v>
      </c>
      <c r="L113" s="13">
        <f t="shared" si="22"/>
        <v>0.44228861154952237</v>
      </c>
    </row>
    <row r="114" spans="2:17" x14ac:dyDescent="0.3">
      <c r="B114" s="2"/>
      <c r="C114" s="15"/>
      <c r="D114" s="15"/>
      <c r="E114" s="15"/>
      <c r="F114" s="15"/>
      <c r="G114" s="18"/>
      <c r="H114" s="8"/>
      <c r="I114" s="15"/>
      <c r="J114" s="15"/>
      <c r="K114" s="15"/>
      <c r="L114" s="18"/>
    </row>
    <row r="115" spans="2:17" x14ac:dyDescent="0.3">
      <c r="B115" s="2" t="s">
        <v>43</v>
      </c>
      <c r="C115" s="15">
        <v>18.803646087646484</v>
      </c>
      <c r="D115" s="15">
        <v>23.294163513183499</v>
      </c>
      <c r="E115" s="15">
        <f>D115-C115</f>
        <v>4.4905174255370142</v>
      </c>
      <c r="F115" s="15">
        <f>E115-3.722</f>
        <v>0.76851742553701419</v>
      </c>
      <c r="G115" s="18">
        <f>2^(-F115)</f>
        <v>0.58702041177238995</v>
      </c>
      <c r="H115" s="8"/>
      <c r="I115" s="15">
        <v>27.4696997070312</v>
      </c>
      <c r="J115" s="15">
        <f t="shared" si="20"/>
        <v>8.6660536193847157</v>
      </c>
      <c r="K115" s="15">
        <f t="shared" si="21"/>
        <v>0.17075361938471545</v>
      </c>
      <c r="L115" s="18">
        <f t="shared" si="22"/>
        <v>0.88837849841711669</v>
      </c>
    </row>
    <row r="116" spans="2:17" x14ac:dyDescent="0.3">
      <c r="B116" s="2"/>
      <c r="C116" s="8">
        <v>18.685817718505859</v>
      </c>
      <c r="D116" s="8">
        <v>22.956077194213801</v>
      </c>
      <c r="E116" s="8">
        <f t="shared" si="17"/>
        <v>4.2702594757079417</v>
      </c>
      <c r="F116" s="8">
        <f t="shared" si="18"/>
        <v>0.54825947570794176</v>
      </c>
      <c r="G116" s="13">
        <f t="shared" si="19"/>
        <v>0.68384464810986734</v>
      </c>
      <c r="H116" s="8"/>
      <c r="I116" s="8">
        <v>27.315994323730401</v>
      </c>
      <c r="J116" s="8">
        <f t="shared" si="20"/>
        <v>8.6301766052245412</v>
      </c>
      <c r="K116" s="8">
        <f t="shared" si="21"/>
        <v>0.13487660522454092</v>
      </c>
      <c r="L116" s="13">
        <f t="shared" si="22"/>
        <v>0.91074772718848462</v>
      </c>
    </row>
    <row r="117" spans="2:17" x14ac:dyDescent="0.3">
      <c r="B117" s="2"/>
      <c r="C117" s="15">
        <v>18.744340000000001</v>
      </c>
      <c r="D117" s="15">
        <v>23.180430000000001</v>
      </c>
      <c r="E117" s="15">
        <f t="shared" si="17"/>
        <v>4.4360900000000001</v>
      </c>
      <c r="F117" s="15">
        <f t="shared" si="18"/>
        <v>0.71409000000000011</v>
      </c>
      <c r="G117" s="18">
        <f t="shared" si="19"/>
        <v>0.6095895176789734</v>
      </c>
      <c r="H117" s="8"/>
      <c r="I117" s="15">
        <v>27.258900000000001</v>
      </c>
      <c r="J117" s="15">
        <f t="shared" si="20"/>
        <v>8.5145599999999995</v>
      </c>
      <c r="K117" s="15">
        <f t="shared" si="21"/>
        <v>1.9259999999999167E-2</v>
      </c>
      <c r="L117" s="18">
        <f t="shared" si="22"/>
        <v>0.98673870152220577</v>
      </c>
    </row>
    <row r="118" spans="2:17" x14ac:dyDescent="0.3">
      <c r="B118" s="2"/>
      <c r="C118" s="15"/>
      <c r="D118" s="15"/>
      <c r="E118" s="15"/>
      <c r="F118" s="15"/>
      <c r="G118" s="18"/>
      <c r="H118" s="8"/>
      <c r="I118" s="15"/>
      <c r="J118" s="15"/>
      <c r="K118" s="15"/>
      <c r="L118" s="18"/>
    </row>
    <row r="119" spans="2:17" x14ac:dyDescent="0.3">
      <c r="B119" s="2" t="s">
        <v>44</v>
      </c>
      <c r="C119" s="8">
        <v>17.935371398925781</v>
      </c>
      <c r="D119" s="8">
        <v>22.800375900268499</v>
      </c>
      <c r="E119" s="8">
        <f t="shared" si="17"/>
        <v>4.8650045013427174</v>
      </c>
      <c r="F119" s="8">
        <f t="shared" si="18"/>
        <v>1.1430045013427175</v>
      </c>
      <c r="G119" s="13">
        <f t="shared" si="19"/>
        <v>0.45281557867998395</v>
      </c>
      <c r="H119" s="8"/>
      <c r="I119" s="8">
        <v>25.7603697662353</v>
      </c>
      <c r="J119" s="8">
        <f t="shared" si="20"/>
        <v>7.8249983673095187</v>
      </c>
      <c r="K119" s="8">
        <f t="shared" si="21"/>
        <v>-0.6703016326904816</v>
      </c>
      <c r="L119" s="13">
        <f t="shared" si="22"/>
        <v>1.5914056572187756</v>
      </c>
    </row>
    <row r="120" spans="2:17" x14ac:dyDescent="0.3">
      <c r="C120" s="15">
        <v>17.906026840209961</v>
      </c>
      <c r="D120" s="15">
        <v>22.681869125366202</v>
      </c>
      <c r="E120" s="15">
        <f t="shared" si="17"/>
        <v>4.7758422851562408</v>
      </c>
      <c r="F120" s="15">
        <f t="shared" si="18"/>
        <v>1.0538422851562408</v>
      </c>
      <c r="G120" s="18">
        <f t="shared" si="19"/>
        <v>0.48168360159024037</v>
      </c>
      <c r="H120" s="8"/>
      <c r="I120" s="15">
        <v>25.996902465820298</v>
      </c>
      <c r="J120" s="15">
        <f t="shared" si="20"/>
        <v>8.0908756256103374</v>
      </c>
      <c r="K120" s="15">
        <f t="shared" si="21"/>
        <v>-0.40442437438966294</v>
      </c>
      <c r="L120" s="18">
        <f t="shared" si="22"/>
        <v>1.3235607132133405</v>
      </c>
    </row>
    <row r="121" spans="2:17" x14ac:dyDescent="0.3">
      <c r="C121" s="15">
        <v>17.930199999999999</v>
      </c>
      <c r="D121" s="15">
        <v>22.897200000000002</v>
      </c>
      <c r="E121" s="15">
        <f t="shared" si="17"/>
        <v>4.9670000000000023</v>
      </c>
      <c r="F121" s="15">
        <f t="shared" si="18"/>
        <v>1.2450000000000023</v>
      </c>
      <c r="G121" s="18">
        <f t="shared" si="19"/>
        <v>0.42190789806500828</v>
      </c>
      <c r="H121" s="8"/>
      <c r="I121" s="15">
        <v>25.8932</v>
      </c>
      <c r="J121" s="15">
        <f t="shared" si="20"/>
        <v>7.963000000000001</v>
      </c>
      <c r="K121" s="15">
        <f t="shared" si="21"/>
        <v>-0.53229999999999933</v>
      </c>
      <c r="L121" s="18">
        <f t="shared" si="22"/>
        <v>1.4462329989775009</v>
      </c>
    </row>
    <row r="122" spans="2:17" x14ac:dyDescent="0.3">
      <c r="G122" s="8"/>
    </row>
    <row r="123" spans="2:17" x14ac:dyDescent="0.3">
      <c r="C123" s="4" t="s">
        <v>14</v>
      </c>
      <c r="D123" s="4" t="s">
        <v>52</v>
      </c>
      <c r="E123" s="4" t="s">
        <v>53</v>
      </c>
      <c r="F123" s="4" t="s">
        <v>46</v>
      </c>
      <c r="G123" s="4" t="s">
        <v>54</v>
      </c>
      <c r="H123" s="4"/>
      <c r="I123" s="4" t="s">
        <v>55</v>
      </c>
      <c r="J123" s="4" t="s">
        <v>56</v>
      </c>
      <c r="K123" s="4" t="s">
        <v>46</v>
      </c>
      <c r="L123" s="4" t="s">
        <v>57</v>
      </c>
      <c r="N123" s="4" t="s">
        <v>83</v>
      </c>
      <c r="O123" s="4" t="s">
        <v>84</v>
      </c>
      <c r="P123" s="4" t="s">
        <v>46</v>
      </c>
      <c r="Q123" s="4" t="s">
        <v>85</v>
      </c>
    </row>
    <row r="124" spans="2:17" x14ac:dyDescent="0.3">
      <c r="B124" s="2" t="s">
        <v>41</v>
      </c>
      <c r="C124" s="8">
        <v>18.26527214050293</v>
      </c>
      <c r="D124" s="8">
        <v>31.262910842895508</v>
      </c>
      <c r="E124" s="8">
        <f>D124-C124</f>
        <v>12.997638702392578</v>
      </c>
      <c r="F124" s="8">
        <f>E124-13.34949</f>
        <v>-0.35185129760742129</v>
      </c>
      <c r="G124" s="13">
        <f>2^(-F124)</f>
        <v>1.2761972210275405</v>
      </c>
      <c r="I124" s="8">
        <v>36.271007537841797</v>
      </c>
      <c r="J124" s="8">
        <f>I124-C124</f>
        <v>18.005735397338867</v>
      </c>
      <c r="K124" s="8">
        <f>J124-18.20721</f>
        <v>-0.20147460266113271</v>
      </c>
      <c r="L124" s="13">
        <f>2^(-K124)</f>
        <v>1.1498730589825288</v>
      </c>
      <c r="N124" s="8">
        <v>33.21457290987</v>
      </c>
      <c r="O124" s="8">
        <f>N124-C124</f>
        <v>14.949300769367071</v>
      </c>
      <c r="P124" s="8">
        <f>O124-15.0525</f>
        <v>-0.10319923063292968</v>
      </c>
      <c r="Q124" s="13">
        <f>2^(-P124)</f>
        <v>1.0741527977457428</v>
      </c>
    </row>
    <row r="125" spans="2:17" x14ac:dyDescent="0.3">
      <c r="B125" s="2"/>
      <c r="C125" s="15">
        <v>18.331010818481445</v>
      </c>
      <c r="D125" s="15">
        <v>31.791738510131836</v>
      </c>
      <c r="E125" s="15">
        <f t="shared" ref="E125:E138" si="23">D125-C125</f>
        <v>13.460727691650391</v>
      </c>
      <c r="F125" s="15">
        <f t="shared" ref="F125:F138" si="24">E125-13.34949</f>
        <v>0.11123769165039121</v>
      </c>
      <c r="G125" s="18">
        <f t="shared" ref="G125:G138" si="25">2^(-F125)</f>
        <v>0.92579348058148025</v>
      </c>
      <c r="I125" s="15">
        <v>36.357395172119141</v>
      </c>
      <c r="J125" s="15">
        <f t="shared" ref="J125:J138" si="26">I125-C125</f>
        <v>18.026384353637695</v>
      </c>
      <c r="K125" s="15">
        <f t="shared" ref="K125:K138" si="27">J125-18.20721</f>
        <v>-0.18082564636230458</v>
      </c>
      <c r="L125" s="18">
        <f t="shared" ref="L125:L138" si="28">2^(-K125)</f>
        <v>1.1335324140107668</v>
      </c>
      <c r="N125" s="15">
        <v>33.5782901237</v>
      </c>
      <c r="O125" s="8">
        <f t="shared" ref="O125:O138" si="29">N125-C125</f>
        <v>15.247279305218555</v>
      </c>
      <c r="P125" s="8">
        <f t="shared" ref="P125:P138" si="30">O125-15.0525</f>
        <v>0.19477930521855491</v>
      </c>
      <c r="Q125" s="18">
        <f t="shared" ref="Q125:Q126" si="31">2^(-P125)</f>
        <v>0.87370654004853177</v>
      </c>
    </row>
    <row r="126" spans="2:17" x14ac:dyDescent="0.3">
      <c r="B126" s="2"/>
      <c r="C126" s="15">
        <v>18.29814</v>
      </c>
      <c r="D126" s="15">
        <v>31.888249999999999</v>
      </c>
      <c r="E126" s="15">
        <f t="shared" si="23"/>
        <v>13.590109999999999</v>
      </c>
      <c r="F126" s="15">
        <f t="shared" si="24"/>
        <v>0.24061999999999983</v>
      </c>
      <c r="G126" s="18">
        <f t="shared" si="25"/>
        <v>0.84638150068432039</v>
      </c>
      <c r="I126" s="15">
        <v>36.8876513242</v>
      </c>
      <c r="J126" s="15">
        <f t="shared" si="26"/>
        <v>18.5895113242</v>
      </c>
      <c r="K126" s="15">
        <f t="shared" si="27"/>
        <v>0.38230132420000018</v>
      </c>
      <c r="L126" s="18">
        <f t="shared" si="28"/>
        <v>0.76721278965232553</v>
      </c>
      <c r="N126" s="15">
        <v>33.267318798760002</v>
      </c>
      <c r="O126" s="8">
        <f t="shared" si="29"/>
        <v>14.969178798760002</v>
      </c>
      <c r="P126" s="8">
        <f t="shared" si="30"/>
        <v>-8.3321201239998643E-2</v>
      </c>
      <c r="Q126" s="18">
        <f t="shared" si="31"/>
        <v>1.0594541850259043</v>
      </c>
    </row>
    <row r="127" spans="2:17" x14ac:dyDescent="0.3">
      <c r="B127" s="2"/>
      <c r="C127" s="8"/>
      <c r="D127" s="8" t="s">
        <v>58</v>
      </c>
      <c r="E127" s="8">
        <f>AVERAGE(E124:E126)</f>
        <v>13.349492131347654</v>
      </c>
      <c r="F127" s="8"/>
      <c r="G127" s="13"/>
      <c r="I127" s="8" t="s">
        <v>58</v>
      </c>
      <c r="J127" s="8">
        <f>AVERAGE(J124:J126)</f>
        <v>18.207210358392189</v>
      </c>
      <c r="K127" s="8"/>
      <c r="L127" s="13"/>
      <c r="N127" s="8" t="s">
        <v>58</v>
      </c>
      <c r="O127" s="8">
        <f>AVERAGE(O124:O126)</f>
        <v>15.055252957781875</v>
      </c>
      <c r="P127" s="8"/>
      <c r="Q127" s="13"/>
    </row>
    <row r="128" spans="2:17" x14ac:dyDescent="0.3">
      <c r="B128" s="2" t="s">
        <v>42</v>
      </c>
      <c r="C128" s="15">
        <v>18.309452056884766</v>
      </c>
      <c r="D128" s="15">
        <v>29.275757659912099</v>
      </c>
      <c r="E128" s="15">
        <f t="shared" si="23"/>
        <v>10.966305603027333</v>
      </c>
      <c r="F128" s="15">
        <f t="shared" si="24"/>
        <v>-2.3831843969726663</v>
      </c>
      <c r="G128" s="18">
        <f t="shared" si="25"/>
        <v>5.2168696886667547</v>
      </c>
      <c r="I128" s="15">
        <v>35.605292358398401</v>
      </c>
      <c r="J128" s="15">
        <f>I128-C128</f>
        <v>17.295840301513635</v>
      </c>
      <c r="K128" s="15">
        <f t="shared" si="27"/>
        <v>-0.9113696984863644</v>
      </c>
      <c r="L128" s="18">
        <f t="shared" si="28"/>
        <v>1.8808303163138493</v>
      </c>
      <c r="N128" s="15">
        <v>31.267647893199999</v>
      </c>
      <c r="O128" s="8">
        <f t="shared" si="29"/>
        <v>12.958195836315234</v>
      </c>
      <c r="P128" s="8">
        <f t="shared" si="30"/>
        <v>-2.0943041636847664</v>
      </c>
      <c r="Q128" s="18">
        <f t="shared" ref="Q128:Q130" si="32">2^(-P128)</f>
        <v>4.2702015447105692</v>
      </c>
    </row>
    <row r="129" spans="1:17" x14ac:dyDescent="0.3">
      <c r="B129" s="2"/>
      <c r="C129" s="15">
        <v>18.330438613891602</v>
      </c>
      <c r="D129" s="15">
        <v>29.640665527340001</v>
      </c>
      <c r="E129" s="15">
        <f t="shared" si="23"/>
        <v>11.3102269134484</v>
      </c>
      <c r="F129" s="15">
        <f t="shared" si="24"/>
        <v>-2.0392630865515997</v>
      </c>
      <c r="G129" s="18">
        <f t="shared" si="25"/>
        <v>4.1103552441110534</v>
      </c>
      <c r="I129" s="15">
        <v>35.6427317810058</v>
      </c>
      <c r="J129" s="15">
        <f t="shared" si="26"/>
        <v>17.312293167114198</v>
      </c>
      <c r="K129" s="15">
        <f t="shared" si="27"/>
        <v>-0.89491683288580148</v>
      </c>
      <c r="L129" s="18">
        <f t="shared" si="28"/>
        <v>1.8595026872907989</v>
      </c>
      <c r="N129" s="15">
        <v>30.967842109875999</v>
      </c>
      <c r="O129" s="8">
        <f t="shared" si="29"/>
        <v>12.637403495984397</v>
      </c>
      <c r="P129" s="8">
        <f t="shared" si="30"/>
        <v>-2.4150965040156027</v>
      </c>
      <c r="Q129" s="18">
        <f t="shared" si="32"/>
        <v>5.3335514656175906</v>
      </c>
    </row>
    <row r="130" spans="1:17" x14ac:dyDescent="0.3">
      <c r="B130" s="2"/>
      <c r="C130" s="8">
        <v>18.319949999999999</v>
      </c>
      <c r="D130" s="8">
        <v>29.498754000000002</v>
      </c>
      <c r="E130" s="8">
        <f t="shared" si="23"/>
        <v>11.178804000000003</v>
      </c>
      <c r="F130" s="8">
        <f t="shared" si="24"/>
        <v>-2.1706859999999963</v>
      </c>
      <c r="G130" s="13">
        <f t="shared" si="25"/>
        <v>4.5023743041696935</v>
      </c>
      <c r="I130" s="8">
        <v>35.683921329999997</v>
      </c>
      <c r="J130" s="8">
        <f t="shared" si="26"/>
        <v>17.363971329999998</v>
      </c>
      <c r="K130" s="8">
        <f t="shared" si="27"/>
        <v>-0.84323867000000163</v>
      </c>
      <c r="L130" s="13">
        <f t="shared" si="28"/>
        <v>1.7940730944543828</v>
      </c>
      <c r="N130" s="8">
        <v>31.453276539862099</v>
      </c>
      <c r="O130" s="8">
        <f t="shared" si="29"/>
        <v>13.1333265398621</v>
      </c>
      <c r="P130" s="8">
        <f t="shared" si="30"/>
        <v>-1.9191734601379</v>
      </c>
      <c r="Q130" s="13">
        <f t="shared" si="32"/>
        <v>3.7820631700020222</v>
      </c>
    </row>
    <row r="131" spans="1:17" x14ac:dyDescent="0.3">
      <c r="B131" s="2"/>
      <c r="C131" s="15"/>
      <c r="D131" s="15"/>
      <c r="E131" s="15"/>
      <c r="F131" s="15"/>
      <c r="G131" s="18"/>
      <c r="I131" s="15"/>
      <c r="J131" s="15"/>
      <c r="K131" s="15"/>
      <c r="L131" s="18"/>
      <c r="N131" s="15"/>
      <c r="O131" s="8"/>
      <c r="P131" s="8"/>
      <c r="Q131" s="18"/>
    </row>
    <row r="132" spans="1:17" x14ac:dyDescent="0.3">
      <c r="B132" s="2" t="s">
        <v>43</v>
      </c>
      <c r="C132" s="15">
        <v>18.803646087646484</v>
      </c>
      <c r="D132" s="15">
        <v>31.231771316528299</v>
      </c>
      <c r="E132" s="15">
        <f t="shared" si="23"/>
        <v>12.428125228881814</v>
      </c>
      <c r="F132" s="15">
        <f t="shared" si="24"/>
        <v>-0.92136477111818493</v>
      </c>
      <c r="G132" s="18">
        <f t="shared" si="25"/>
        <v>1.8939060572857316</v>
      </c>
      <c r="I132" s="15">
        <v>36.989490814208899</v>
      </c>
      <c r="J132" s="15">
        <f t="shared" si="26"/>
        <v>18.185844726562415</v>
      </c>
      <c r="K132" s="15">
        <f t="shared" si="27"/>
        <v>-2.1365273437584875E-2</v>
      </c>
      <c r="L132" s="18">
        <f t="shared" si="28"/>
        <v>1.0149194797436918</v>
      </c>
      <c r="N132" s="15">
        <v>32.627168920300001</v>
      </c>
      <c r="O132" s="8">
        <f t="shared" si="29"/>
        <v>13.823522832653516</v>
      </c>
      <c r="P132" s="8">
        <f t="shared" si="30"/>
        <v>-1.2289771673464838</v>
      </c>
      <c r="Q132" s="18">
        <f t="shared" ref="Q132:Q134" si="33">2^(-P132)</f>
        <v>2.3440074698804718</v>
      </c>
    </row>
    <row r="133" spans="1:17" x14ac:dyDescent="0.3">
      <c r="B133" s="2"/>
      <c r="C133" s="8">
        <v>18.685817718505859</v>
      </c>
      <c r="D133" s="8">
        <v>31.0910934448242</v>
      </c>
      <c r="E133" s="8">
        <f t="shared" si="23"/>
        <v>12.40527572631834</v>
      </c>
      <c r="F133" s="8">
        <f t="shared" si="24"/>
        <v>-0.94421427368165922</v>
      </c>
      <c r="G133" s="13">
        <f t="shared" si="25"/>
        <v>1.9241406676341113</v>
      </c>
      <c r="I133" s="8">
        <v>36.925090789794901</v>
      </c>
      <c r="J133" s="8">
        <f t="shared" si="26"/>
        <v>18.239273071289041</v>
      </c>
      <c r="K133" s="8">
        <f t="shared" si="27"/>
        <v>3.2063071289041289E-2</v>
      </c>
      <c r="L133" s="13">
        <f t="shared" si="28"/>
        <v>0.97802071570999116</v>
      </c>
      <c r="N133" s="8">
        <v>32.090876853280001</v>
      </c>
      <c r="O133" s="8">
        <f t="shared" si="29"/>
        <v>13.405059134774142</v>
      </c>
      <c r="P133" s="8">
        <f t="shared" si="30"/>
        <v>-1.6474408652258585</v>
      </c>
      <c r="Q133" s="13">
        <f t="shared" si="33"/>
        <v>3.1327743660205241</v>
      </c>
    </row>
    <row r="134" spans="1:17" x14ac:dyDescent="0.3">
      <c r="B134" s="2"/>
      <c r="C134" s="15">
        <v>18.744340000000001</v>
      </c>
      <c r="D134" s="15">
        <v>31.08343</v>
      </c>
      <c r="E134" s="15">
        <f t="shared" si="23"/>
        <v>12.339089999999999</v>
      </c>
      <c r="F134" s="15">
        <f t="shared" si="24"/>
        <v>-1.0104000000000006</v>
      </c>
      <c r="G134" s="18">
        <f t="shared" si="25"/>
        <v>2.0144695522481424</v>
      </c>
      <c r="I134" s="15">
        <v>37.072468899999997</v>
      </c>
      <c r="J134" s="15">
        <f t="shared" si="26"/>
        <v>18.328128899999996</v>
      </c>
      <c r="K134" s="15">
        <f t="shared" si="27"/>
        <v>0.12091889999999594</v>
      </c>
      <c r="L134" s="18">
        <f t="shared" si="28"/>
        <v>0.91960173940821954</v>
      </c>
      <c r="N134" s="15">
        <v>32.3378972</v>
      </c>
      <c r="O134" s="8">
        <f t="shared" si="29"/>
        <v>13.593557199999999</v>
      </c>
      <c r="P134" s="8">
        <f t="shared" si="30"/>
        <v>-1.4589428000000009</v>
      </c>
      <c r="Q134" s="18">
        <f t="shared" si="33"/>
        <v>2.7490683938681464</v>
      </c>
    </row>
    <row r="135" spans="1:17" x14ac:dyDescent="0.3">
      <c r="B135" s="2"/>
      <c r="C135" s="15"/>
      <c r="D135" s="15"/>
      <c r="E135" s="15"/>
      <c r="F135" s="15"/>
      <c r="G135" s="18"/>
      <c r="I135" s="15"/>
      <c r="J135" s="15"/>
      <c r="K135" s="15"/>
      <c r="L135" s="18"/>
      <c r="N135" s="15"/>
      <c r="O135" s="8"/>
      <c r="P135" s="8"/>
      <c r="Q135" s="18"/>
    </row>
    <row r="136" spans="1:17" x14ac:dyDescent="0.3">
      <c r="B136" s="2" t="s">
        <v>44</v>
      </c>
      <c r="C136" s="8">
        <v>17.935371398925781</v>
      </c>
      <c r="D136" s="8">
        <v>30.804999313354401</v>
      </c>
      <c r="E136" s="8">
        <f t="shared" si="23"/>
        <v>12.869627914428619</v>
      </c>
      <c r="F136" s="8">
        <f t="shared" si="24"/>
        <v>-0.47986208557137999</v>
      </c>
      <c r="G136" s="13">
        <f t="shared" si="25"/>
        <v>1.3946103422059699</v>
      </c>
      <c r="I136" s="8">
        <v>36.817098083495999</v>
      </c>
      <c r="J136" s="8">
        <f t="shared" si="26"/>
        <v>18.881726684570218</v>
      </c>
      <c r="K136" s="8">
        <f t="shared" si="27"/>
        <v>0.67451668457021796</v>
      </c>
      <c r="L136" s="13">
        <f t="shared" si="28"/>
        <v>0.62654208122265498</v>
      </c>
      <c r="N136" s="8">
        <v>32.918758429999997</v>
      </c>
      <c r="O136" s="8">
        <f t="shared" si="29"/>
        <v>14.983387031074216</v>
      </c>
      <c r="P136" s="8">
        <f t="shared" si="30"/>
        <v>-6.9112968925784557E-2</v>
      </c>
      <c r="Q136" s="13">
        <f t="shared" ref="Q136:Q138" si="34">2^(-P136)</f>
        <v>1.0490714709482165</v>
      </c>
    </row>
    <row r="137" spans="1:17" x14ac:dyDescent="0.3">
      <c r="C137" s="15">
        <v>17.906026840209961</v>
      </c>
      <c r="D137" s="15">
        <v>30.658724975585901</v>
      </c>
      <c r="E137" s="15">
        <f t="shared" si="23"/>
        <v>12.75269813537594</v>
      </c>
      <c r="F137" s="15">
        <f t="shared" si="24"/>
        <v>-0.59679186462405909</v>
      </c>
      <c r="G137" s="18">
        <f t="shared" si="25"/>
        <v>1.5123497971850475</v>
      </c>
      <c r="I137" s="15">
        <v>36.489039611816402</v>
      </c>
      <c r="J137" s="15">
        <f t="shared" si="26"/>
        <v>18.583012771606441</v>
      </c>
      <c r="K137" s="15">
        <f t="shared" si="27"/>
        <v>0.37580277160644115</v>
      </c>
      <c r="L137" s="18">
        <f t="shared" si="28"/>
        <v>0.77067645902944493</v>
      </c>
      <c r="N137" s="15">
        <v>32.865890210000003</v>
      </c>
      <c r="O137" s="8">
        <f t="shared" si="29"/>
        <v>14.959863369790042</v>
      </c>
      <c r="P137" s="8">
        <f t="shared" si="30"/>
        <v>-9.2636630209957715E-2</v>
      </c>
      <c r="Q137" s="18">
        <f t="shared" si="34"/>
        <v>1.0663171750373341</v>
      </c>
    </row>
    <row r="138" spans="1:17" x14ac:dyDescent="0.3">
      <c r="C138" s="15">
        <v>17.930199999999999</v>
      </c>
      <c r="D138" s="15">
        <v>30.744730000000001</v>
      </c>
      <c r="E138" s="15">
        <f t="shared" si="23"/>
        <v>12.814530000000001</v>
      </c>
      <c r="F138" s="15">
        <f t="shared" si="24"/>
        <v>-0.5349599999999981</v>
      </c>
      <c r="G138" s="18">
        <f t="shared" si="25"/>
        <v>1.4489019819050217</v>
      </c>
      <c r="I138" s="15">
        <v>36.332651200000001</v>
      </c>
      <c r="J138" s="15">
        <f t="shared" si="26"/>
        <v>18.402451200000002</v>
      </c>
      <c r="K138" s="15">
        <f t="shared" si="27"/>
        <v>0.19524120000000167</v>
      </c>
      <c r="L138" s="18">
        <f t="shared" si="28"/>
        <v>0.87342685800579667</v>
      </c>
      <c r="N138" s="15">
        <v>32.483287698799998</v>
      </c>
      <c r="O138" s="8">
        <f t="shared" si="29"/>
        <v>14.553087698799999</v>
      </c>
      <c r="P138" s="8">
        <f t="shared" si="30"/>
        <v>-0.49941230120000135</v>
      </c>
      <c r="Q138" s="18">
        <f t="shared" si="34"/>
        <v>1.4136375831624091</v>
      </c>
    </row>
    <row r="139" spans="1:17" x14ac:dyDescent="0.3">
      <c r="C139" s="8"/>
    </row>
    <row r="140" spans="1:17" x14ac:dyDescent="0.3">
      <c r="A140" s="1" t="s">
        <v>59</v>
      </c>
      <c r="B140" s="5" t="s">
        <v>13</v>
      </c>
      <c r="C140" s="4" t="s">
        <v>14</v>
      </c>
      <c r="D140" s="4" t="s">
        <v>15</v>
      </c>
      <c r="E140" s="4" t="s">
        <v>16</v>
      </c>
      <c r="G140" s="4" t="s">
        <v>14</v>
      </c>
      <c r="H140" s="4" t="s">
        <v>17</v>
      </c>
      <c r="I140" s="4" t="s">
        <v>18</v>
      </c>
    </row>
    <row r="141" spans="1:17" x14ac:dyDescent="0.3">
      <c r="B141" s="2" t="s">
        <v>41</v>
      </c>
      <c r="C141" s="8">
        <v>29825</v>
      </c>
      <c r="D141" s="15">
        <v>45036</v>
      </c>
      <c r="E141" s="18">
        <f>D141/C141</f>
        <v>1.510008382229673</v>
      </c>
      <c r="F141" s="3"/>
      <c r="G141" s="15">
        <v>29825</v>
      </c>
      <c r="H141" s="15">
        <v>36685</v>
      </c>
      <c r="I141" s="18">
        <f>H141/G141</f>
        <v>1.230008382229673</v>
      </c>
      <c r="J141" s="3"/>
    </row>
    <row r="142" spans="1:17" x14ac:dyDescent="0.3">
      <c r="B142" s="2"/>
      <c r="C142" s="15">
        <v>26541</v>
      </c>
      <c r="D142" s="15">
        <v>41935</v>
      </c>
      <c r="E142" s="18">
        <f t="shared" ref="E142:E155" si="35">D142/C142</f>
        <v>1.5800082890622056</v>
      </c>
      <c r="F142" s="3"/>
      <c r="G142" s="15">
        <v>26541</v>
      </c>
      <c r="H142" s="15">
        <v>33442</v>
      </c>
      <c r="I142" s="18">
        <f t="shared" ref="I142:I155" si="36">H142/G142</f>
        <v>1.2600128103688633</v>
      </c>
      <c r="J142" s="3"/>
      <c r="K142" s="3"/>
      <c r="L142" s="3"/>
    </row>
    <row r="143" spans="1:17" x14ac:dyDescent="0.3">
      <c r="B143" s="2"/>
      <c r="C143" s="15">
        <v>25436</v>
      </c>
      <c r="D143" s="15">
        <v>36373</v>
      </c>
      <c r="E143" s="18">
        <f t="shared" si="35"/>
        <v>1.4299811291083504</v>
      </c>
      <c r="F143" s="3"/>
      <c r="G143" s="15">
        <v>25436</v>
      </c>
      <c r="H143" s="15">
        <v>32812</v>
      </c>
      <c r="I143" s="18">
        <f t="shared" si="36"/>
        <v>1.2899827016826546</v>
      </c>
      <c r="J143" s="3"/>
      <c r="K143" s="3"/>
      <c r="L143" s="3"/>
    </row>
    <row r="144" spans="1:17" x14ac:dyDescent="0.3">
      <c r="B144" s="2"/>
      <c r="C144" s="15"/>
      <c r="D144" s="16"/>
      <c r="E144" s="17"/>
      <c r="F144" s="3"/>
      <c r="G144" s="16"/>
      <c r="H144" s="16"/>
      <c r="I144" s="17"/>
      <c r="J144" s="3"/>
      <c r="K144" s="3"/>
      <c r="L144" s="3"/>
    </row>
    <row r="145" spans="1:17" x14ac:dyDescent="0.3">
      <c r="B145" s="2" t="s">
        <v>42</v>
      </c>
      <c r="C145" s="15">
        <v>28796</v>
      </c>
      <c r="D145" s="15">
        <v>54424</v>
      </c>
      <c r="E145" s="18">
        <f t="shared" si="35"/>
        <v>1.8899847201000139</v>
      </c>
      <c r="F145" s="3"/>
      <c r="G145" s="15">
        <v>28796</v>
      </c>
      <c r="H145" s="15">
        <v>28338</v>
      </c>
      <c r="I145" s="18">
        <f t="shared" si="36"/>
        <v>0.98409501319627724</v>
      </c>
      <c r="J145" s="3"/>
    </row>
    <row r="146" spans="1:17" x14ac:dyDescent="0.3">
      <c r="B146" s="2"/>
      <c r="C146" s="15">
        <v>27654</v>
      </c>
      <c r="D146" s="15">
        <v>52819</v>
      </c>
      <c r="E146" s="18">
        <f t="shared" si="35"/>
        <v>1.9099949374412382</v>
      </c>
      <c r="F146" s="3"/>
      <c r="G146" s="15">
        <v>27654</v>
      </c>
      <c r="H146" s="15">
        <v>26824</v>
      </c>
      <c r="I146" s="18">
        <f t="shared" si="36"/>
        <v>0.96998625876907496</v>
      </c>
      <c r="J146" s="3"/>
    </row>
    <row r="147" spans="1:17" x14ac:dyDescent="0.3">
      <c r="B147" s="2"/>
      <c r="C147" s="15">
        <v>26471</v>
      </c>
      <c r="D147" s="15">
        <v>47293</v>
      </c>
      <c r="E147" s="18">
        <f t="shared" si="35"/>
        <v>1.7865966529409543</v>
      </c>
      <c r="G147" s="15">
        <v>26471</v>
      </c>
      <c r="H147" s="15">
        <v>26735</v>
      </c>
      <c r="I147" s="18">
        <f t="shared" si="36"/>
        <v>1.0099731781950059</v>
      </c>
      <c r="J147" s="3"/>
    </row>
    <row r="148" spans="1:17" x14ac:dyDescent="0.3">
      <c r="B148" s="2"/>
      <c r="C148" s="16"/>
      <c r="D148" s="16"/>
      <c r="E148" s="17"/>
      <c r="G148" s="15"/>
      <c r="H148" s="15"/>
      <c r="I148" s="18"/>
    </row>
    <row r="149" spans="1:17" x14ac:dyDescent="0.3">
      <c r="B149" s="2" t="s">
        <v>43</v>
      </c>
      <c r="C149" s="15">
        <v>28765</v>
      </c>
      <c r="D149" s="15">
        <v>57530</v>
      </c>
      <c r="E149" s="18">
        <f t="shared" si="35"/>
        <v>2</v>
      </c>
      <c r="F149" s="3"/>
      <c r="G149" s="15">
        <v>28765</v>
      </c>
      <c r="H149" s="15">
        <v>64434</v>
      </c>
      <c r="I149" s="18">
        <f t="shared" si="36"/>
        <v>2.2400139057882842</v>
      </c>
      <c r="J149" s="3"/>
    </row>
    <row r="150" spans="1:17" x14ac:dyDescent="0.3">
      <c r="B150" s="2"/>
      <c r="C150" s="15">
        <v>26547</v>
      </c>
      <c r="D150" s="15">
        <v>56280</v>
      </c>
      <c r="E150" s="18">
        <f t="shared" si="35"/>
        <v>2.1200135608543338</v>
      </c>
      <c r="F150" s="3"/>
      <c r="G150" s="15">
        <v>26547</v>
      </c>
      <c r="H150" s="15">
        <v>56810</v>
      </c>
      <c r="I150" s="18">
        <f t="shared" si="36"/>
        <v>2.1399781519569068</v>
      </c>
      <c r="J150" s="3"/>
    </row>
    <row r="151" spans="1:17" x14ac:dyDescent="0.3">
      <c r="B151" s="2"/>
      <c r="C151" s="15">
        <v>27651</v>
      </c>
      <c r="D151" s="15">
        <v>61662</v>
      </c>
      <c r="E151" s="18">
        <f t="shared" si="35"/>
        <v>2.2300097645654766</v>
      </c>
      <c r="F151" s="3"/>
      <c r="G151" s="15">
        <v>27651</v>
      </c>
      <c r="H151" s="15">
        <v>63044</v>
      </c>
      <c r="I151" s="18">
        <f t="shared" si="36"/>
        <v>2.2799898737839501</v>
      </c>
      <c r="J151" s="3"/>
    </row>
    <row r="152" spans="1:17" x14ac:dyDescent="0.3">
      <c r="B152" s="2"/>
      <c r="C152" s="16"/>
      <c r="D152" s="16"/>
      <c r="E152" s="17"/>
      <c r="G152" s="15"/>
      <c r="H152" s="15"/>
      <c r="I152" s="18"/>
    </row>
    <row r="153" spans="1:17" x14ac:dyDescent="0.3">
      <c r="B153" s="2" t="s">
        <v>44</v>
      </c>
      <c r="C153" s="15">
        <v>27658</v>
      </c>
      <c r="D153" s="15">
        <v>41764</v>
      </c>
      <c r="E153" s="18">
        <f t="shared" si="35"/>
        <v>1.5100151854797887</v>
      </c>
      <c r="F153" s="3"/>
      <c r="G153" s="15">
        <v>27658</v>
      </c>
      <c r="H153" s="15">
        <v>60848</v>
      </c>
      <c r="I153" s="18">
        <f t="shared" si="36"/>
        <v>2.2000144623617035</v>
      </c>
      <c r="J153" s="3"/>
    </row>
    <row r="154" spans="1:17" x14ac:dyDescent="0.3">
      <c r="C154" s="15">
        <v>27854</v>
      </c>
      <c r="D154" s="15">
        <v>40110</v>
      </c>
      <c r="E154" s="18">
        <f t="shared" si="35"/>
        <v>1.4400086163567172</v>
      </c>
      <c r="F154" s="3"/>
      <c r="G154" s="15">
        <v>27854</v>
      </c>
      <c r="H154" s="15">
        <v>56544</v>
      </c>
      <c r="I154" s="18">
        <f t="shared" si="36"/>
        <v>2.0300136425648021</v>
      </c>
      <c r="J154" s="3"/>
    </row>
    <row r="155" spans="1:17" x14ac:dyDescent="0.3">
      <c r="C155" s="15">
        <v>25498</v>
      </c>
      <c r="D155" s="15">
        <v>35952</v>
      </c>
      <c r="E155" s="18">
        <f t="shared" si="35"/>
        <v>1.409992940622794</v>
      </c>
      <c r="F155" s="3"/>
      <c r="G155" s="15">
        <v>25498</v>
      </c>
      <c r="H155" s="15">
        <v>53036</v>
      </c>
      <c r="I155" s="18">
        <f t="shared" si="36"/>
        <v>2.0800062750019608</v>
      </c>
      <c r="J155" s="3"/>
    </row>
    <row r="156" spans="1:17" x14ac:dyDescent="0.3">
      <c r="C156" s="15"/>
      <c r="D156" s="15"/>
      <c r="E156" s="15"/>
      <c r="F156" s="3"/>
      <c r="G156" s="15"/>
      <c r="H156" s="15"/>
      <c r="I156" s="15"/>
      <c r="J156" s="3"/>
    </row>
    <row r="157" spans="1:17" x14ac:dyDescent="0.3">
      <c r="A157" s="1" t="s">
        <v>60</v>
      </c>
      <c r="B157" s="5" t="s">
        <v>13</v>
      </c>
      <c r="C157" s="4" t="s">
        <v>14</v>
      </c>
      <c r="D157" s="4" t="s">
        <v>21</v>
      </c>
      <c r="E157" s="4" t="s">
        <v>22</v>
      </c>
      <c r="G157" s="4" t="s">
        <v>14</v>
      </c>
      <c r="H157" s="4" t="s">
        <v>25</v>
      </c>
      <c r="I157" s="4" t="s">
        <v>26</v>
      </c>
      <c r="K157" s="4" t="s">
        <v>14</v>
      </c>
      <c r="L157" s="4" t="s">
        <v>19</v>
      </c>
      <c r="M157" s="4" t="s">
        <v>20</v>
      </c>
      <c r="O157" s="4" t="s">
        <v>14</v>
      </c>
      <c r="P157" s="4" t="s">
        <v>23</v>
      </c>
      <c r="Q157" s="4" t="s">
        <v>24</v>
      </c>
    </row>
    <row r="158" spans="1:17" x14ac:dyDescent="0.3">
      <c r="B158" s="2" t="s">
        <v>41</v>
      </c>
      <c r="C158" s="15">
        <v>30112</v>
      </c>
      <c r="D158" s="15">
        <v>18669</v>
      </c>
      <c r="E158" s="18">
        <f>D158/C158</f>
        <v>0.6199853878852285</v>
      </c>
      <c r="F158" s="3"/>
      <c r="G158" s="15">
        <v>30112</v>
      </c>
      <c r="H158" s="15">
        <v>7227</v>
      </c>
      <c r="I158" s="18">
        <f>H158/G158</f>
        <v>0.24000398512221041</v>
      </c>
      <c r="J158" s="3"/>
      <c r="K158" s="15">
        <v>30112</v>
      </c>
      <c r="L158" s="15">
        <v>18924</v>
      </c>
      <c r="M158" s="18">
        <f>L158/K158</f>
        <v>0.62845377258235924</v>
      </c>
      <c r="O158" s="15">
        <v>30112</v>
      </c>
      <c r="P158" s="15">
        <v>18113</v>
      </c>
      <c r="Q158" s="18">
        <f>P158/O158</f>
        <v>0.6015209883103082</v>
      </c>
    </row>
    <row r="159" spans="1:17" x14ac:dyDescent="0.3">
      <c r="B159" s="2"/>
      <c r="C159" s="15">
        <v>29887</v>
      </c>
      <c r="D159" s="15">
        <v>20323</v>
      </c>
      <c r="E159" s="18">
        <f t="shared" ref="E159:E172" si="37">D159/C159</f>
        <v>0.67999464650182351</v>
      </c>
      <c r="F159" s="3"/>
      <c r="G159" s="15">
        <v>29887</v>
      </c>
      <c r="H159" s="15">
        <v>6874</v>
      </c>
      <c r="I159" s="18">
        <f t="shared" ref="I159:I172" si="38">H159/G159</f>
        <v>0.22999966540636396</v>
      </c>
      <c r="J159" s="3"/>
      <c r="K159" s="15">
        <v>29887</v>
      </c>
      <c r="L159" s="15">
        <v>19225</v>
      </c>
      <c r="M159" s="18">
        <f t="shared" ref="M159:M172" si="39">L159/K159</f>
        <v>0.64325626526583468</v>
      </c>
      <c r="O159" s="15">
        <v>29887</v>
      </c>
      <c r="P159" s="15">
        <v>17099</v>
      </c>
      <c r="Q159" s="18">
        <f t="shared" ref="Q159:Q172" si="40">P159/O159</f>
        <v>0.57212165824606021</v>
      </c>
    </row>
    <row r="160" spans="1:17" x14ac:dyDescent="0.3">
      <c r="B160" s="2"/>
      <c r="C160" s="15">
        <v>30101</v>
      </c>
      <c r="D160" s="15">
        <v>19265</v>
      </c>
      <c r="E160" s="18">
        <f t="shared" si="37"/>
        <v>0.64001195973555691</v>
      </c>
      <c r="F160" s="3"/>
      <c r="G160" s="15">
        <v>30101</v>
      </c>
      <c r="H160" s="15">
        <v>8428</v>
      </c>
      <c r="I160" s="18">
        <f t="shared" si="38"/>
        <v>0.27999069798345572</v>
      </c>
      <c r="J160" s="3"/>
      <c r="K160" s="15">
        <v>30101</v>
      </c>
      <c r="L160" s="15">
        <v>18988</v>
      </c>
      <c r="M160" s="18">
        <f t="shared" si="39"/>
        <v>0.63080960765423078</v>
      </c>
      <c r="O160" s="15">
        <v>30101</v>
      </c>
      <c r="P160" s="15">
        <v>19837</v>
      </c>
      <c r="Q160" s="18">
        <f t="shared" si="40"/>
        <v>0.65901465067605725</v>
      </c>
    </row>
    <row r="161" spans="1:17" x14ac:dyDescent="0.3">
      <c r="B161" s="2"/>
      <c r="C161" s="16"/>
      <c r="D161" s="16"/>
      <c r="E161" s="17"/>
      <c r="G161" s="16"/>
      <c r="H161" s="16"/>
      <c r="I161" s="17"/>
      <c r="K161" s="16"/>
      <c r="M161" s="18"/>
      <c r="O161" s="16"/>
      <c r="Q161" s="18"/>
    </row>
    <row r="162" spans="1:17" x14ac:dyDescent="0.3">
      <c r="B162" s="2" t="s">
        <v>42</v>
      </c>
      <c r="C162" s="15">
        <v>31221</v>
      </c>
      <c r="D162" s="15">
        <v>66189</v>
      </c>
      <c r="E162" s="18">
        <f t="shared" si="37"/>
        <v>2.1200153742673202</v>
      </c>
      <c r="F162" s="3"/>
      <c r="G162" s="15">
        <v>31221</v>
      </c>
      <c r="H162" s="15">
        <v>16235</v>
      </c>
      <c r="I162" s="18">
        <f t="shared" si="38"/>
        <v>0.52000256237788667</v>
      </c>
      <c r="J162" s="3"/>
      <c r="K162" s="15">
        <v>31221</v>
      </c>
      <c r="L162" s="15">
        <v>10327</v>
      </c>
      <c r="M162" s="18">
        <f t="shared" si="39"/>
        <v>0.33077095544665447</v>
      </c>
      <c r="O162" s="15">
        <v>31221</v>
      </c>
      <c r="P162" s="15">
        <v>11238</v>
      </c>
      <c r="Q162" s="18">
        <f t="shared" si="40"/>
        <v>0.35995003363120975</v>
      </c>
    </row>
    <row r="163" spans="1:17" x14ac:dyDescent="0.3">
      <c r="B163" s="2"/>
      <c r="C163" s="15">
        <v>30100</v>
      </c>
      <c r="D163" s="15">
        <v>67123</v>
      </c>
      <c r="E163" s="18">
        <f t="shared" si="37"/>
        <v>2.23</v>
      </c>
      <c r="F163" s="3"/>
      <c r="G163" s="15">
        <v>30100</v>
      </c>
      <c r="H163" s="15">
        <v>16555</v>
      </c>
      <c r="I163" s="18">
        <f t="shared" si="38"/>
        <v>0.55000000000000004</v>
      </c>
      <c r="J163" s="3"/>
      <c r="K163" s="15">
        <v>30100</v>
      </c>
      <c r="L163" s="15">
        <v>9678</v>
      </c>
      <c r="M163" s="18">
        <f t="shared" si="39"/>
        <v>0.32152823920265783</v>
      </c>
      <c r="O163" s="15">
        <v>30100</v>
      </c>
      <c r="P163" s="15">
        <v>10986</v>
      </c>
      <c r="Q163" s="18">
        <f t="shared" si="40"/>
        <v>0.36498338870431896</v>
      </c>
    </row>
    <row r="164" spans="1:17" x14ac:dyDescent="0.3">
      <c r="B164" s="2"/>
      <c r="C164" s="15">
        <v>29651</v>
      </c>
      <c r="D164" s="15">
        <v>61674</v>
      </c>
      <c r="E164" s="18">
        <f t="shared" si="37"/>
        <v>2.0799973019459714</v>
      </c>
      <c r="F164" s="3"/>
      <c r="G164" s="15">
        <v>29651</v>
      </c>
      <c r="H164" s="15">
        <v>14529</v>
      </c>
      <c r="I164" s="18">
        <f t="shared" si="38"/>
        <v>0.49000033725675357</v>
      </c>
      <c r="J164" s="3"/>
      <c r="K164" s="15">
        <v>29651</v>
      </c>
      <c r="L164" s="15">
        <v>9835</v>
      </c>
      <c r="M164" s="18">
        <f t="shared" si="39"/>
        <v>0.33169201713264307</v>
      </c>
      <c r="O164" s="15">
        <v>29651</v>
      </c>
      <c r="P164" s="15">
        <v>12378</v>
      </c>
      <c r="Q164" s="18">
        <f t="shared" si="40"/>
        <v>0.4174564095646015</v>
      </c>
    </row>
    <row r="165" spans="1:17" x14ac:dyDescent="0.3">
      <c r="B165" s="2"/>
      <c r="C165" s="15"/>
      <c r="D165" s="15"/>
      <c r="E165" s="18"/>
      <c r="G165" s="15"/>
      <c r="H165" s="15"/>
      <c r="I165" s="18"/>
      <c r="K165" s="15"/>
      <c r="M165" s="18"/>
      <c r="O165" s="15"/>
      <c r="Q165" s="18"/>
    </row>
    <row r="166" spans="1:17" x14ac:dyDescent="0.3">
      <c r="B166" s="2" t="s">
        <v>43</v>
      </c>
      <c r="C166" s="15">
        <v>31124</v>
      </c>
      <c r="D166" s="15">
        <v>20542</v>
      </c>
      <c r="E166" s="18">
        <f t="shared" si="37"/>
        <v>0.6600051407274129</v>
      </c>
      <c r="F166" s="3"/>
      <c r="G166" s="15">
        <v>31124</v>
      </c>
      <c r="H166" s="15">
        <v>3734</v>
      </c>
      <c r="I166" s="18">
        <f t="shared" si="38"/>
        <v>0.1199717259992289</v>
      </c>
      <c r="J166" s="3"/>
      <c r="K166" s="15">
        <v>31124</v>
      </c>
      <c r="L166" s="15">
        <v>17854</v>
      </c>
      <c r="M166" s="18">
        <f t="shared" si="39"/>
        <v>0.57364092019020696</v>
      </c>
      <c r="O166" s="15">
        <v>31124</v>
      </c>
      <c r="P166" s="15">
        <v>21839</v>
      </c>
      <c r="Q166" s="18">
        <f t="shared" si="40"/>
        <v>0.70167716231846811</v>
      </c>
    </row>
    <row r="167" spans="1:17" x14ac:dyDescent="0.3">
      <c r="B167" s="2"/>
      <c r="C167" s="15">
        <v>30088</v>
      </c>
      <c r="D167" s="15">
        <v>19557</v>
      </c>
      <c r="E167" s="18">
        <f t="shared" si="37"/>
        <v>0.64999335283169368</v>
      </c>
      <c r="F167" s="3"/>
      <c r="G167" s="15">
        <v>30088</v>
      </c>
      <c r="H167" s="15">
        <v>3008</v>
      </c>
      <c r="I167" s="18">
        <f t="shared" si="38"/>
        <v>9.99734113267748E-2</v>
      </c>
      <c r="J167" s="3"/>
      <c r="K167" s="15">
        <v>30088</v>
      </c>
      <c r="L167" s="15">
        <v>18832</v>
      </c>
      <c r="M167" s="18">
        <f t="shared" si="39"/>
        <v>0.62589736772135074</v>
      </c>
      <c r="O167" s="15">
        <v>30088</v>
      </c>
      <c r="P167" s="15">
        <v>22763</v>
      </c>
      <c r="Q167" s="18">
        <f t="shared" si="40"/>
        <v>0.75654746078170698</v>
      </c>
    </row>
    <row r="168" spans="1:17" x14ac:dyDescent="0.3">
      <c r="B168" s="2"/>
      <c r="C168" s="15">
        <v>28879</v>
      </c>
      <c r="D168" s="15">
        <v>17616</v>
      </c>
      <c r="E168" s="18">
        <f t="shared" si="37"/>
        <v>0.60999342082482078</v>
      </c>
      <c r="F168" s="3"/>
      <c r="G168" s="15">
        <v>28879</v>
      </c>
      <c r="H168" s="15">
        <v>2310</v>
      </c>
      <c r="I168" s="18">
        <f t="shared" si="38"/>
        <v>7.9988919283908722E-2</v>
      </c>
      <c r="J168" s="3"/>
      <c r="K168" s="15">
        <v>28879</v>
      </c>
      <c r="L168" s="15">
        <v>17683</v>
      </c>
      <c r="M168" s="18">
        <f t="shared" si="39"/>
        <v>0.61231344575643198</v>
      </c>
      <c r="O168" s="15">
        <v>28879</v>
      </c>
      <c r="P168" s="15">
        <v>22111</v>
      </c>
      <c r="Q168" s="18">
        <f t="shared" si="40"/>
        <v>0.76564285466948301</v>
      </c>
    </row>
    <row r="169" spans="1:17" x14ac:dyDescent="0.3">
      <c r="B169" s="2"/>
      <c r="C169" s="15"/>
      <c r="D169" s="15"/>
      <c r="E169" s="18"/>
      <c r="G169" s="15"/>
      <c r="H169" s="15"/>
      <c r="I169" s="18"/>
      <c r="K169" s="15"/>
      <c r="M169" s="18"/>
      <c r="O169" s="15"/>
      <c r="Q169" s="18"/>
    </row>
    <row r="170" spans="1:17" x14ac:dyDescent="0.3">
      <c r="B170" s="2" t="s">
        <v>44</v>
      </c>
      <c r="C170" s="15">
        <v>30224</v>
      </c>
      <c r="D170" s="15">
        <v>16321</v>
      </c>
      <c r="E170" s="18">
        <f t="shared" si="37"/>
        <v>0.54000132345156171</v>
      </c>
      <c r="F170" s="3"/>
      <c r="G170" s="15">
        <v>30224</v>
      </c>
      <c r="H170" s="15">
        <v>4231</v>
      </c>
      <c r="I170" s="18">
        <f t="shared" si="38"/>
        <v>0.13998808893594494</v>
      </c>
      <c r="J170" s="3"/>
      <c r="K170" s="15">
        <v>30224</v>
      </c>
      <c r="L170" s="15">
        <v>17779</v>
      </c>
      <c r="M170" s="18">
        <f t="shared" si="39"/>
        <v>0.58824113287453683</v>
      </c>
      <c r="O170" s="15">
        <v>30224</v>
      </c>
      <c r="P170" s="15">
        <v>20983</v>
      </c>
      <c r="Q170" s="18">
        <f t="shared" si="40"/>
        <v>0.69424960296453153</v>
      </c>
    </row>
    <row r="171" spans="1:17" x14ac:dyDescent="0.3">
      <c r="C171" s="15">
        <v>28899</v>
      </c>
      <c r="D171" s="15">
        <v>16472</v>
      </c>
      <c r="E171" s="18">
        <f t="shared" si="37"/>
        <v>0.56998512059240802</v>
      </c>
      <c r="F171" s="3"/>
      <c r="G171" s="15">
        <v>28899</v>
      </c>
      <c r="H171" s="15">
        <v>4335</v>
      </c>
      <c r="I171" s="18">
        <f t="shared" si="38"/>
        <v>0.15000519049102046</v>
      </c>
      <c r="J171" s="3"/>
      <c r="K171" s="15">
        <v>28899</v>
      </c>
      <c r="L171" s="15">
        <v>18001</v>
      </c>
      <c r="M171" s="18">
        <f t="shared" si="39"/>
        <v>0.62289352572753387</v>
      </c>
      <c r="O171" s="15">
        <v>28899</v>
      </c>
      <c r="P171" s="15">
        <v>22006</v>
      </c>
      <c r="Q171" s="18">
        <f t="shared" si="40"/>
        <v>0.76147963597356305</v>
      </c>
    </row>
    <row r="172" spans="1:17" x14ac:dyDescent="0.3">
      <c r="C172" s="15">
        <v>31278</v>
      </c>
      <c r="D172" s="15">
        <v>18767</v>
      </c>
      <c r="E172" s="18">
        <f t="shared" si="37"/>
        <v>0.60000639427073343</v>
      </c>
      <c r="F172" s="3"/>
      <c r="G172" s="15">
        <v>31278</v>
      </c>
      <c r="H172" s="15">
        <v>3440</v>
      </c>
      <c r="I172" s="18">
        <f t="shared" si="38"/>
        <v>0.10998145661487307</v>
      </c>
      <c r="J172" s="3"/>
      <c r="K172" s="15">
        <v>31278</v>
      </c>
      <c r="L172" s="15">
        <v>17932</v>
      </c>
      <c r="M172" s="18">
        <f t="shared" si="39"/>
        <v>0.57331031395869303</v>
      </c>
      <c r="O172" s="15">
        <v>31278</v>
      </c>
      <c r="P172" s="15">
        <v>21788</v>
      </c>
      <c r="Q172" s="18">
        <f t="shared" si="40"/>
        <v>0.69659185369908561</v>
      </c>
    </row>
    <row r="174" spans="1:17" x14ac:dyDescent="0.3">
      <c r="A174" s="1" t="s">
        <v>61</v>
      </c>
      <c r="B174" s="14" t="s">
        <v>40</v>
      </c>
      <c r="C174" s="14" t="s">
        <v>72</v>
      </c>
      <c r="D174" s="14" t="s">
        <v>73</v>
      </c>
      <c r="E174" s="14" t="s">
        <v>74</v>
      </c>
    </row>
    <row r="175" spans="1:17" x14ac:dyDescent="0.3">
      <c r="B175" s="2" t="s">
        <v>41</v>
      </c>
      <c r="C175" s="13">
        <v>7.24</v>
      </c>
      <c r="D175" s="13">
        <v>3.88</v>
      </c>
      <c r="E175" s="18">
        <f>SUM(C175:D175)</f>
        <v>11.120000000000001</v>
      </c>
    </row>
    <row r="176" spans="1:17" x14ac:dyDescent="0.3">
      <c r="C176" s="18">
        <v>7.09</v>
      </c>
      <c r="D176" s="18">
        <v>3.29</v>
      </c>
      <c r="E176" s="15">
        <f t="shared" ref="E176:E193" si="41">SUM(C176:D176)</f>
        <v>10.379999999999999</v>
      </c>
    </row>
    <row r="177" spans="2:5" x14ac:dyDescent="0.3">
      <c r="C177" s="18">
        <v>7.45</v>
      </c>
      <c r="D177" s="18">
        <v>4.4400000000000004</v>
      </c>
      <c r="E177" s="15">
        <f t="shared" si="41"/>
        <v>11.89</v>
      </c>
    </row>
    <row r="178" spans="2:5" x14ac:dyDescent="0.3">
      <c r="C178" s="18"/>
      <c r="D178" s="18"/>
      <c r="E178" s="15"/>
    </row>
    <row r="179" spans="2:5" x14ac:dyDescent="0.3">
      <c r="B179" s="2" t="s">
        <v>62</v>
      </c>
      <c r="C179" s="13">
        <v>26.71</v>
      </c>
      <c r="D179" s="13">
        <v>8.33</v>
      </c>
      <c r="E179" s="15">
        <f t="shared" si="41"/>
        <v>35.04</v>
      </c>
    </row>
    <row r="180" spans="2:5" x14ac:dyDescent="0.3">
      <c r="C180" s="13">
        <v>27.17</v>
      </c>
      <c r="D180" s="13">
        <v>9.0399999999999991</v>
      </c>
      <c r="E180" s="15">
        <f t="shared" si="41"/>
        <v>36.21</v>
      </c>
    </row>
    <row r="181" spans="2:5" x14ac:dyDescent="0.3">
      <c r="C181" s="18">
        <v>26.92</v>
      </c>
      <c r="D181" s="18">
        <v>8.86</v>
      </c>
      <c r="E181" s="15">
        <f t="shared" si="41"/>
        <v>35.78</v>
      </c>
    </row>
    <row r="182" spans="2:5" x14ac:dyDescent="0.3">
      <c r="C182" s="18"/>
      <c r="D182" s="18"/>
      <c r="E182" s="15"/>
    </row>
    <row r="183" spans="2:5" x14ac:dyDescent="0.3">
      <c r="B183" s="2" t="s">
        <v>63</v>
      </c>
      <c r="C183" s="18">
        <v>13.87</v>
      </c>
      <c r="D183" s="18">
        <v>4.03</v>
      </c>
      <c r="E183" s="15">
        <f t="shared" si="41"/>
        <v>17.899999999999999</v>
      </c>
    </row>
    <row r="184" spans="2:5" x14ac:dyDescent="0.3">
      <c r="B184" s="2"/>
      <c r="C184" s="13">
        <v>13.66</v>
      </c>
      <c r="D184" s="13">
        <v>3.54</v>
      </c>
      <c r="E184" s="15">
        <f t="shared" si="41"/>
        <v>17.2</v>
      </c>
    </row>
    <row r="185" spans="2:5" x14ac:dyDescent="0.3">
      <c r="B185" s="2"/>
      <c r="C185" s="13">
        <v>14.02</v>
      </c>
      <c r="D185" s="13">
        <v>4.28</v>
      </c>
      <c r="E185" s="15">
        <f t="shared" si="41"/>
        <v>18.3</v>
      </c>
    </row>
    <row r="186" spans="2:5" x14ac:dyDescent="0.3">
      <c r="B186" s="2"/>
      <c r="C186" s="13"/>
      <c r="D186" s="13"/>
      <c r="E186" s="15"/>
    </row>
    <row r="187" spans="2:5" x14ac:dyDescent="0.3">
      <c r="B187" s="2" t="s">
        <v>64</v>
      </c>
      <c r="C187" s="18">
        <v>31.26</v>
      </c>
      <c r="D187" s="18">
        <v>12.47</v>
      </c>
      <c r="E187" s="15">
        <f t="shared" si="41"/>
        <v>43.730000000000004</v>
      </c>
    </row>
    <row r="188" spans="2:5" x14ac:dyDescent="0.3">
      <c r="B188" s="2"/>
      <c r="C188" s="18">
        <v>32.03</v>
      </c>
      <c r="D188" s="18">
        <v>12.52</v>
      </c>
      <c r="E188" s="15">
        <f t="shared" si="41"/>
        <v>44.55</v>
      </c>
    </row>
    <row r="189" spans="2:5" x14ac:dyDescent="0.3">
      <c r="B189" s="2"/>
      <c r="C189" s="13">
        <v>30.11</v>
      </c>
      <c r="D189" s="13">
        <v>11.27</v>
      </c>
      <c r="E189" s="18">
        <f t="shared" si="41"/>
        <v>41.379999999999995</v>
      </c>
    </row>
    <row r="190" spans="2:5" x14ac:dyDescent="0.3">
      <c r="B190" s="2"/>
    </row>
    <row r="191" spans="2:5" x14ac:dyDescent="0.3">
      <c r="B191" s="2" t="s">
        <v>65</v>
      </c>
      <c r="C191" s="18">
        <v>19.579999999999998</v>
      </c>
      <c r="D191" s="18">
        <v>6.83</v>
      </c>
      <c r="E191" s="15">
        <f t="shared" si="41"/>
        <v>26.409999999999997</v>
      </c>
    </row>
    <row r="192" spans="2:5" x14ac:dyDescent="0.3">
      <c r="C192" s="18">
        <v>18.88</v>
      </c>
      <c r="D192" s="18">
        <v>6.91</v>
      </c>
      <c r="E192" s="15">
        <f t="shared" si="41"/>
        <v>25.79</v>
      </c>
    </row>
    <row r="193" spans="1:14" x14ac:dyDescent="0.3">
      <c r="C193" s="13">
        <v>19.78</v>
      </c>
      <c r="D193" s="13">
        <v>6.88</v>
      </c>
      <c r="E193" s="18">
        <f t="shared" si="41"/>
        <v>26.66</v>
      </c>
    </row>
    <row r="194" spans="1:14" x14ac:dyDescent="0.3">
      <c r="C194" s="3"/>
    </row>
    <row r="195" spans="1:14" x14ac:dyDescent="0.3">
      <c r="A195" s="1" t="s">
        <v>66</v>
      </c>
      <c r="C195" s="4" t="s">
        <v>14</v>
      </c>
      <c r="D195" s="4" t="s">
        <v>47</v>
      </c>
      <c r="E195" s="4" t="s">
        <v>48</v>
      </c>
      <c r="F195" s="4" t="s">
        <v>46</v>
      </c>
      <c r="G195" s="4" t="s">
        <v>49</v>
      </c>
      <c r="H195" s="4"/>
      <c r="I195" s="4" t="s">
        <v>17</v>
      </c>
      <c r="J195" s="4" t="s">
        <v>50</v>
      </c>
      <c r="K195" s="4" t="s">
        <v>46</v>
      </c>
      <c r="L195" s="4" t="s">
        <v>51</v>
      </c>
    </row>
    <row r="196" spans="1:14" x14ac:dyDescent="0.3">
      <c r="B196" s="2" t="s">
        <v>41</v>
      </c>
      <c r="C196" s="8">
        <v>17.840751647949219</v>
      </c>
      <c r="D196" s="8">
        <v>22.414440155029297</v>
      </c>
      <c r="E196" s="8">
        <f>D196-C196</f>
        <v>4.5736885070800781</v>
      </c>
      <c r="F196" s="8">
        <f>E196-4.7044</f>
        <v>-0.13071149291992157</v>
      </c>
      <c r="G196" s="13">
        <f>2^(-F196)</f>
        <v>1.0948335064286254</v>
      </c>
      <c r="I196" s="8">
        <v>25.310115814208984</v>
      </c>
      <c r="J196" s="8">
        <f>I196-C196</f>
        <v>7.4693641662597656</v>
      </c>
      <c r="K196" s="8">
        <f>J196-7.38212</f>
        <v>8.7244166259766054E-2</v>
      </c>
      <c r="L196" s="13">
        <f>2^(-K196)</f>
        <v>0.94131913923867017</v>
      </c>
    </row>
    <row r="197" spans="1:14" x14ac:dyDescent="0.3">
      <c r="C197" s="15">
        <v>17.977577209472656</v>
      </c>
      <c r="D197" s="15">
        <v>22.564973831176758</v>
      </c>
      <c r="E197" s="15">
        <f t="shared" ref="E197:E198" si="42">D197-C197</f>
        <v>4.5873966217041016</v>
      </c>
      <c r="F197" s="15">
        <f t="shared" ref="F197:F214" si="43">E197-4.7044</f>
        <v>-0.11700337829589813</v>
      </c>
      <c r="G197" s="18">
        <f t="shared" ref="G197:G214" si="44">2^(-F197)</f>
        <v>1.0844799483193681</v>
      </c>
      <c r="I197" s="15">
        <v>25.24835205078125</v>
      </c>
      <c r="J197" s="15">
        <f t="shared" ref="J197:J214" si="45">I197-C197</f>
        <v>7.2707748413085938</v>
      </c>
      <c r="K197" s="15">
        <f t="shared" ref="K197:K214" si="46">J197-7.38212</f>
        <v>-0.11134515869140582</v>
      </c>
      <c r="L197" s="18">
        <f t="shared" ref="L197:L214" si="47">2^(-K197)</f>
        <v>1.0802349705712246</v>
      </c>
    </row>
    <row r="198" spans="1:14" x14ac:dyDescent="0.3">
      <c r="C198" s="15">
        <v>17.88345</v>
      </c>
      <c r="D198" s="15">
        <v>22.835749053954999</v>
      </c>
      <c r="E198" s="15">
        <f t="shared" si="42"/>
        <v>4.9522990539549987</v>
      </c>
      <c r="F198" s="15">
        <f t="shared" si="43"/>
        <v>0.247899053954999</v>
      </c>
      <c r="G198" s="18">
        <f t="shared" si="44"/>
        <v>0.8421218752074483</v>
      </c>
      <c r="I198" s="15">
        <v>25.289670000000001</v>
      </c>
      <c r="J198" s="15">
        <f t="shared" si="45"/>
        <v>7.4062200000000011</v>
      </c>
      <c r="K198" s="15">
        <f t="shared" si="46"/>
        <v>2.4100000000001565E-2</v>
      </c>
      <c r="L198" s="18">
        <f t="shared" si="47"/>
        <v>0.98343390521985663</v>
      </c>
    </row>
    <row r="199" spans="1:14" x14ac:dyDescent="0.3">
      <c r="C199" s="8"/>
      <c r="D199" s="8" t="s">
        <v>58</v>
      </c>
      <c r="E199" s="8">
        <f>AVERAGE(E196:E198)</f>
        <v>4.7044613942463931</v>
      </c>
      <c r="F199" s="8"/>
      <c r="G199" s="13"/>
      <c r="I199" s="8" t="s">
        <v>58</v>
      </c>
      <c r="J199" s="8">
        <f>AVERAGE(J196:J198)</f>
        <v>7.3821196691894535</v>
      </c>
      <c r="K199" s="8"/>
      <c r="L199" s="13"/>
    </row>
    <row r="200" spans="1:14" x14ac:dyDescent="0.3">
      <c r="B200" s="2" t="s">
        <v>62</v>
      </c>
      <c r="C200" s="15">
        <v>17.212453842163086</v>
      </c>
      <c r="D200" s="15">
        <v>21.562560000000001</v>
      </c>
      <c r="E200" s="15">
        <f>D200-C200</f>
        <v>4.3501061578369153</v>
      </c>
      <c r="F200" s="15">
        <f t="shared" si="43"/>
        <v>-0.35429384216308435</v>
      </c>
      <c r="G200" s="18">
        <f t="shared" si="44"/>
        <v>1.2783597077108464</v>
      </c>
      <c r="H200" s="3"/>
      <c r="I200" s="15">
        <v>25.21977</v>
      </c>
      <c r="J200" s="15">
        <f t="shared" si="45"/>
        <v>8.0073161578369145</v>
      </c>
      <c r="K200" s="15">
        <f t="shared" si="46"/>
        <v>0.62519615783691496</v>
      </c>
      <c r="L200" s="18">
        <f t="shared" si="47"/>
        <v>0.64833162011225576</v>
      </c>
      <c r="N200" s="3"/>
    </row>
    <row r="201" spans="1:14" x14ac:dyDescent="0.3">
      <c r="C201" s="15">
        <v>17.295442581176758</v>
      </c>
      <c r="D201" s="15">
        <v>21.677610000000001</v>
      </c>
      <c r="E201" s="15">
        <f>D201-C201</f>
        <v>4.3821674188232436</v>
      </c>
      <c r="F201" s="15">
        <f t="shared" si="43"/>
        <v>-0.32223258117675613</v>
      </c>
      <c r="G201" s="18">
        <f t="shared" si="44"/>
        <v>1.2502638451080443</v>
      </c>
      <c r="H201" s="3"/>
      <c r="I201" s="15">
        <v>25.623421</v>
      </c>
      <c r="J201" s="15">
        <f t="shared" si="45"/>
        <v>8.3279784188232426</v>
      </c>
      <c r="K201" s="15">
        <f t="shared" si="46"/>
        <v>0.94585841882324306</v>
      </c>
      <c r="L201" s="18">
        <f t="shared" si="47"/>
        <v>0.51912057749692531</v>
      </c>
      <c r="N201" s="3"/>
    </row>
    <row r="202" spans="1:14" x14ac:dyDescent="0.3">
      <c r="C202" s="8">
        <v>17.335640000000001</v>
      </c>
      <c r="D202" s="8">
        <v>21.65221</v>
      </c>
      <c r="E202" s="8">
        <f>D202-C202</f>
        <v>4.3165699999999987</v>
      </c>
      <c r="F202" s="8">
        <f t="shared" si="43"/>
        <v>-0.38783000000000101</v>
      </c>
      <c r="G202" s="13">
        <f t="shared" si="44"/>
        <v>1.3084238842153866</v>
      </c>
      <c r="H202" s="3"/>
      <c r="I202" s="8">
        <v>25.518853</v>
      </c>
      <c r="J202" s="8">
        <f t="shared" si="45"/>
        <v>8.1832129999999985</v>
      </c>
      <c r="K202" s="8">
        <f t="shared" si="46"/>
        <v>0.80109299999999894</v>
      </c>
      <c r="L202" s="13">
        <f t="shared" si="47"/>
        <v>0.57391420968252504</v>
      </c>
      <c r="N202" s="3"/>
    </row>
    <row r="203" spans="1:14" x14ac:dyDescent="0.3">
      <c r="C203" s="15"/>
      <c r="D203" s="15"/>
      <c r="E203" s="15"/>
      <c r="F203" s="15"/>
      <c r="G203" s="18"/>
      <c r="I203" s="15"/>
      <c r="J203" s="15"/>
      <c r="K203" s="15"/>
      <c r="L203" s="18"/>
    </row>
    <row r="204" spans="1:14" x14ac:dyDescent="0.3">
      <c r="B204" s="2" t="s">
        <v>63</v>
      </c>
      <c r="C204" s="15">
        <v>17.567830000000001</v>
      </c>
      <c r="D204" s="15">
        <v>23.427689999999998</v>
      </c>
      <c r="E204" s="15">
        <f t="shared" ref="E204:E214" si="48">D204-C204</f>
        <v>5.8598599999999976</v>
      </c>
      <c r="F204" s="15">
        <f t="shared" si="43"/>
        <v>1.1554599999999979</v>
      </c>
      <c r="G204" s="18">
        <f t="shared" si="44"/>
        <v>0.44892302554437452</v>
      </c>
      <c r="H204" s="3"/>
      <c r="I204" s="15">
        <v>24.28389</v>
      </c>
      <c r="J204" s="15">
        <f t="shared" si="45"/>
        <v>6.7160599999999988</v>
      </c>
      <c r="K204" s="15">
        <f t="shared" si="46"/>
        <v>-0.66606000000000076</v>
      </c>
      <c r="L204" s="18">
        <f t="shared" si="47"/>
        <v>1.5867336754084784</v>
      </c>
      <c r="N204" s="3"/>
    </row>
    <row r="205" spans="1:14" x14ac:dyDescent="0.3">
      <c r="B205" s="2"/>
      <c r="C205" s="8">
        <v>17.586539999999999</v>
      </c>
      <c r="D205" s="8">
        <v>23.359729999999999</v>
      </c>
      <c r="E205" s="8">
        <f t="shared" si="48"/>
        <v>5.7731899999999996</v>
      </c>
      <c r="F205" s="8">
        <f t="shared" si="43"/>
        <v>1.0687899999999999</v>
      </c>
      <c r="G205" s="13">
        <f t="shared" si="44"/>
        <v>0.47671865919482603</v>
      </c>
      <c r="H205" s="3"/>
      <c r="I205" s="8">
        <v>24.589009999999998</v>
      </c>
      <c r="J205" s="8">
        <f t="shared" si="45"/>
        <v>7.0024699999999989</v>
      </c>
      <c r="K205" s="8">
        <f t="shared" si="46"/>
        <v>-0.37965000000000071</v>
      </c>
      <c r="L205" s="13">
        <f t="shared" si="47"/>
        <v>1.301026186231081</v>
      </c>
      <c r="N205" s="3"/>
    </row>
    <row r="206" spans="1:14" x14ac:dyDescent="0.3">
      <c r="B206" s="2"/>
      <c r="C206" s="15">
        <v>17.601240000000001</v>
      </c>
      <c r="D206" s="15">
        <v>23.545210000000001</v>
      </c>
      <c r="E206" s="15">
        <f t="shared" si="48"/>
        <v>5.9439700000000002</v>
      </c>
      <c r="F206" s="15">
        <f t="shared" si="43"/>
        <v>1.2395700000000005</v>
      </c>
      <c r="G206" s="18">
        <f t="shared" si="44"/>
        <v>0.42349886260052028</v>
      </c>
      <c r="H206" s="3"/>
      <c r="I206" s="15">
        <v>24.445609999999999</v>
      </c>
      <c r="J206" s="15">
        <f t="shared" si="45"/>
        <v>6.8443699999999978</v>
      </c>
      <c r="K206" s="15">
        <f t="shared" si="46"/>
        <v>-0.53775000000000173</v>
      </c>
      <c r="L206" s="18">
        <f t="shared" si="47"/>
        <v>1.4517066965055645</v>
      </c>
      <c r="N206" s="3"/>
    </row>
    <row r="207" spans="1:14" x14ac:dyDescent="0.3">
      <c r="B207" s="2"/>
      <c r="C207" s="15"/>
      <c r="D207" s="15"/>
      <c r="E207" s="15">
        <f t="shared" si="48"/>
        <v>0</v>
      </c>
      <c r="F207" s="15">
        <f t="shared" si="43"/>
        <v>-4.7043999999999997</v>
      </c>
      <c r="G207" s="18">
        <f t="shared" si="44"/>
        <v>26.071469562498315</v>
      </c>
      <c r="I207" s="15"/>
      <c r="J207" s="15"/>
      <c r="K207" s="15"/>
      <c r="L207" s="18"/>
    </row>
    <row r="208" spans="1:14" x14ac:dyDescent="0.3">
      <c r="B208" s="2" t="s">
        <v>64</v>
      </c>
      <c r="C208" s="8">
        <v>17.657489999999999</v>
      </c>
      <c r="D208" s="8">
        <v>21.660021669999999</v>
      </c>
      <c r="E208" s="8">
        <f t="shared" si="48"/>
        <v>4.0025316699999998</v>
      </c>
      <c r="F208" s="8">
        <f t="shared" si="43"/>
        <v>-0.70186832999999993</v>
      </c>
      <c r="G208" s="13">
        <f t="shared" si="44"/>
        <v>1.6266099341861158</v>
      </c>
      <c r="H208" s="3"/>
      <c r="I208" s="8">
        <v>26.17963</v>
      </c>
      <c r="J208" s="8">
        <f t="shared" si="45"/>
        <v>8.5221400000000003</v>
      </c>
      <c r="K208" s="8">
        <f t="shared" si="46"/>
        <v>1.1400200000000007</v>
      </c>
      <c r="L208" s="13">
        <f t="shared" si="47"/>
        <v>0.45375328725874392</v>
      </c>
      <c r="N208" s="3"/>
    </row>
    <row r="209" spans="2:17" x14ac:dyDescent="0.3">
      <c r="B209" s="2"/>
      <c r="C209" s="15">
        <v>17.70111</v>
      </c>
      <c r="D209" s="15">
        <v>21.71893</v>
      </c>
      <c r="E209" s="15">
        <f t="shared" si="48"/>
        <v>4.0178200000000004</v>
      </c>
      <c r="F209" s="15">
        <f t="shared" si="43"/>
        <v>-0.6865799999999993</v>
      </c>
      <c r="G209" s="18">
        <f t="shared" si="44"/>
        <v>1.6094636570507017</v>
      </c>
      <c r="H209" s="3"/>
      <c r="I209" s="15">
        <v>26.18581</v>
      </c>
      <c r="J209" s="15">
        <f t="shared" si="45"/>
        <v>8.4847000000000001</v>
      </c>
      <c r="K209" s="15">
        <f t="shared" si="46"/>
        <v>1.1025800000000006</v>
      </c>
      <c r="L209" s="18">
        <f t="shared" si="47"/>
        <v>0.46568296065237724</v>
      </c>
      <c r="N209" s="3"/>
    </row>
    <row r="210" spans="2:17" x14ac:dyDescent="0.3">
      <c r="B210" s="2"/>
      <c r="C210" s="15">
        <v>17.687429999999999</v>
      </c>
      <c r="D210" s="15">
        <v>21.718700999999999</v>
      </c>
      <c r="E210" s="15">
        <f t="shared" si="48"/>
        <v>4.0312710000000003</v>
      </c>
      <c r="F210" s="15">
        <f t="shared" si="43"/>
        <v>-0.67312899999999942</v>
      </c>
      <c r="G210" s="18">
        <f t="shared" si="44"/>
        <v>1.5945275229580989</v>
      </c>
      <c r="H210" s="3"/>
      <c r="I210" s="15">
        <v>26.247820000000001</v>
      </c>
      <c r="J210" s="15">
        <f t="shared" si="45"/>
        <v>8.5603900000000017</v>
      </c>
      <c r="K210" s="15">
        <f t="shared" si="46"/>
        <v>1.1782700000000021</v>
      </c>
      <c r="L210" s="18">
        <f t="shared" si="47"/>
        <v>0.44188105986799125</v>
      </c>
      <c r="N210" s="3"/>
    </row>
    <row r="211" spans="2:17" x14ac:dyDescent="0.3">
      <c r="B211" s="2"/>
      <c r="C211" s="8"/>
      <c r="I211" s="8"/>
      <c r="J211" s="8"/>
      <c r="K211" s="8"/>
      <c r="L211" s="13"/>
    </row>
    <row r="212" spans="2:17" x14ac:dyDescent="0.3">
      <c r="B212" s="2" t="s">
        <v>65</v>
      </c>
      <c r="C212" s="8">
        <v>17.723410000000001</v>
      </c>
      <c r="D212" s="8">
        <v>22.068380000000001</v>
      </c>
      <c r="E212" s="8">
        <f t="shared" si="48"/>
        <v>4.34497</v>
      </c>
      <c r="F212" s="8">
        <f t="shared" si="43"/>
        <v>-0.35942999999999969</v>
      </c>
      <c r="G212" s="13">
        <f t="shared" si="44"/>
        <v>1.2829189239864394</v>
      </c>
      <c r="H212" s="3"/>
      <c r="I212" s="15">
        <v>25.517230000000001</v>
      </c>
      <c r="J212" s="15">
        <f t="shared" si="45"/>
        <v>7.7938200000000002</v>
      </c>
      <c r="K212" s="15">
        <f t="shared" si="46"/>
        <v>0.41170000000000062</v>
      </c>
      <c r="L212" s="18">
        <f t="shared" si="47"/>
        <v>0.75173704210443992</v>
      </c>
      <c r="N212" s="3"/>
    </row>
    <row r="213" spans="2:17" x14ac:dyDescent="0.3">
      <c r="C213" s="15">
        <v>17.720089999999999</v>
      </c>
      <c r="D213" s="15">
        <v>22.220870000000001</v>
      </c>
      <c r="E213" s="15">
        <f t="shared" si="48"/>
        <v>4.5007800000000024</v>
      </c>
      <c r="F213" s="15">
        <f t="shared" si="43"/>
        <v>-0.20361999999999725</v>
      </c>
      <c r="G213" s="18">
        <f t="shared" si="44"/>
        <v>1.1515842797881268</v>
      </c>
      <c r="H213" s="3"/>
      <c r="I213" s="15">
        <v>25.463190000000001</v>
      </c>
      <c r="J213" s="15">
        <f t="shared" si="45"/>
        <v>7.7431000000000019</v>
      </c>
      <c r="K213" s="15">
        <f t="shared" si="46"/>
        <v>0.3609800000000023</v>
      </c>
      <c r="L213" s="18">
        <f t="shared" si="47"/>
        <v>0.77863548516666603</v>
      </c>
      <c r="N213" s="3"/>
    </row>
    <row r="214" spans="2:17" x14ac:dyDescent="0.3">
      <c r="C214" s="15">
        <v>17.69659</v>
      </c>
      <c r="D214" s="15">
        <v>22.097449999999998</v>
      </c>
      <c r="E214" s="15">
        <f t="shared" si="48"/>
        <v>4.400859999999998</v>
      </c>
      <c r="F214" s="15">
        <f t="shared" si="43"/>
        <v>-0.3035400000000017</v>
      </c>
      <c r="G214" s="18">
        <f t="shared" si="44"/>
        <v>1.2341690321905805</v>
      </c>
      <c r="H214" s="3"/>
      <c r="I214" s="8">
        <v>25.382190000000001</v>
      </c>
      <c r="J214" s="8">
        <f t="shared" si="45"/>
        <v>7.6856000000000009</v>
      </c>
      <c r="K214" s="8">
        <f t="shared" si="46"/>
        <v>0.3034800000000013</v>
      </c>
      <c r="L214" s="13">
        <f t="shared" si="47"/>
        <v>0.81029548109843907</v>
      </c>
      <c r="N214" s="3"/>
    </row>
    <row r="216" spans="2:17" x14ac:dyDescent="0.3">
      <c r="C216" s="4" t="s">
        <v>14</v>
      </c>
      <c r="D216" s="4" t="s">
        <v>52</v>
      </c>
      <c r="E216" s="4" t="s">
        <v>53</v>
      </c>
      <c r="F216" s="4" t="s">
        <v>46</v>
      </c>
      <c r="G216" s="4" t="s">
        <v>54</v>
      </c>
      <c r="H216" s="4"/>
      <c r="I216" s="4" t="s">
        <v>55</v>
      </c>
      <c r="J216" s="4" t="s">
        <v>56</v>
      </c>
      <c r="K216" s="4" t="s">
        <v>46</v>
      </c>
      <c r="L216" s="4" t="s">
        <v>57</v>
      </c>
      <c r="N216" s="4" t="s">
        <v>83</v>
      </c>
      <c r="O216" s="4" t="s">
        <v>84</v>
      </c>
      <c r="P216" s="4" t="s">
        <v>46</v>
      </c>
      <c r="Q216" s="4" t="s">
        <v>85</v>
      </c>
    </row>
    <row r="217" spans="2:17" x14ac:dyDescent="0.3">
      <c r="B217" s="2" t="s">
        <v>41</v>
      </c>
      <c r="C217" s="8">
        <v>17.840751647949219</v>
      </c>
      <c r="D217" s="8">
        <v>33.069023132324219</v>
      </c>
      <c r="E217" s="8">
        <f>D217-C217</f>
        <v>15.228271484375</v>
      </c>
      <c r="F217" s="8">
        <f>E217-15.2894</f>
        <v>-6.1128515625000546E-2</v>
      </c>
      <c r="G217" s="13">
        <f>2^(-F217)</f>
        <v>1.043281525162522</v>
      </c>
      <c r="I217" s="8">
        <v>33.103786468505859</v>
      </c>
      <c r="J217" s="8">
        <f>I217-C217</f>
        <v>15.263034820556641</v>
      </c>
      <c r="K217" s="8">
        <f>J217-14.81569</f>
        <v>0.4473448205566406</v>
      </c>
      <c r="L217" s="13">
        <f>2^(-K217)</f>
        <v>0.7333913622402024</v>
      </c>
      <c r="N217" s="8">
        <v>32.037854780000004</v>
      </c>
      <c r="O217" s="8">
        <f>N217-C217</f>
        <v>14.197103132050785</v>
      </c>
      <c r="P217" s="8">
        <f>O217-14.19807</f>
        <v>-9.6686794921474473E-4</v>
      </c>
      <c r="Q217" s="13">
        <f>2^(-P217)</f>
        <v>1.0006704064149661</v>
      </c>
    </row>
    <row r="218" spans="2:17" x14ac:dyDescent="0.3">
      <c r="C218" s="15">
        <v>17.977577209472656</v>
      </c>
      <c r="D218" s="15">
        <v>33.333240509033203</v>
      </c>
      <c r="E218" s="15">
        <f t="shared" ref="E218:E219" si="49">D218-C218</f>
        <v>15.355663299560547</v>
      </c>
      <c r="F218" s="15">
        <f t="shared" ref="F218:F235" si="50">E218-15.2894</f>
        <v>6.6263299560546329E-2</v>
      </c>
      <c r="G218" s="18">
        <f t="shared" ref="G218:G235" si="51">2^(-F218)</f>
        <v>0.95510860804607145</v>
      </c>
      <c r="I218" s="15">
        <v>32.290863037109375</v>
      </c>
      <c r="J218" s="15">
        <f t="shared" ref="J218:J219" si="52">I218-C218</f>
        <v>14.313285827636719</v>
      </c>
      <c r="K218" s="15">
        <f t="shared" ref="K218:K235" si="53">J218-14.81569</f>
        <v>-0.50240417236328128</v>
      </c>
      <c r="L218" s="18">
        <f t="shared" ref="L218:L235" si="54">2^(-K218)</f>
        <v>1.4165722366654978</v>
      </c>
      <c r="N218" s="15">
        <v>32.089637289000002</v>
      </c>
      <c r="O218" s="15">
        <f t="shared" ref="O218:O235" si="55">N218-C218</f>
        <v>14.112060079527346</v>
      </c>
      <c r="P218" s="15">
        <f t="shared" ref="P218:P235" si="56">O218-14.19807</f>
        <v>-8.6009920472653434E-2</v>
      </c>
      <c r="Q218" s="18">
        <f t="shared" ref="Q218:Q235" si="57">2^(-P218)</f>
        <v>1.0614305076898769</v>
      </c>
    </row>
    <row r="219" spans="2:17" x14ac:dyDescent="0.3">
      <c r="C219" s="15">
        <v>17.88345</v>
      </c>
      <c r="D219" s="15">
        <v>33.167819999999999</v>
      </c>
      <c r="E219" s="15">
        <f t="shared" si="49"/>
        <v>15.284369999999999</v>
      </c>
      <c r="F219" s="15">
        <f t="shared" si="50"/>
        <v>-5.0300000000014222E-3</v>
      </c>
      <c r="G219" s="18">
        <f t="shared" si="51"/>
        <v>1.0034926153348573</v>
      </c>
      <c r="I219" s="15">
        <v>32.754212090000003</v>
      </c>
      <c r="J219" s="15">
        <f t="shared" si="52"/>
        <v>14.870762090000003</v>
      </c>
      <c r="K219" s="15">
        <f t="shared" si="53"/>
        <v>5.5072090000003016E-2</v>
      </c>
      <c r="L219" s="18">
        <f t="shared" si="54"/>
        <v>0.96254634444076714</v>
      </c>
      <c r="N219" s="15">
        <v>32.16849302</v>
      </c>
      <c r="O219" s="15">
        <f t="shared" si="55"/>
        <v>14.28504302</v>
      </c>
      <c r="P219" s="15">
        <f t="shared" si="56"/>
        <v>8.697302000000029E-2</v>
      </c>
      <c r="Q219" s="18">
        <f t="shared" si="57"/>
        <v>0.94149607139904445</v>
      </c>
    </row>
    <row r="220" spans="2:17" x14ac:dyDescent="0.3">
      <c r="C220" s="8"/>
      <c r="D220" s="8" t="s">
        <v>58</v>
      </c>
      <c r="E220" s="8">
        <f>AVERAGE(E217:E219)</f>
        <v>15.289434927978514</v>
      </c>
      <c r="F220" s="8"/>
      <c r="G220" s="13"/>
      <c r="I220" s="8" t="s">
        <v>58</v>
      </c>
      <c r="J220" s="8">
        <f>AVERAGE(J217:J219)</f>
        <v>14.815694246064453</v>
      </c>
      <c r="K220" s="8"/>
      <c r="L220" s="13"/>
      <c r="N220" s="8" t="s">
        <v>58</v>
      </c>
      <c r="O220" s="8">
        <f>AVERAGE(O217:O219)</f>
        <v>14.198068743859375</v>
      </c>
      <c r="P220" s="8"/>
      <c r="Q220" s="13"/>
    </row>
    <row r="221" spans="2:17" x14ac:dyDescent="0.3">
      <c r="B221" s="2" t="s">
        <v>62</v>
      </c>
      <c r="C221" s="15">
        <v>17.212453842163086</v>
      </c>
      <c r="D221" s="15">
        <v>31.673559999999998</v>
      </c>
      <c r="E221" s="15">
        <f>D221-C221</f>
        <v>14.461106157836912</v>
      </c>
      <c r="F221" s="15">
        <f t="shared" si="50"/>
        <v>-0.8282938421630881</v>
      </c>
      <c r="G221" s="18">
        <f t="shared" si="51"/>
        <v>1.7755842813801703</v>
      </c>
      <c r="H221" s="3"/>
      <c r="I221" s="15">
        <v>23.69961</v>
      </c>
      <c r="J221" s="15">
        <f>I221-C221</f>
        <v>6.4871561578369139</v>
      </c>
      <c r="K221" s="15">
        <f t="shared" si="53"/>
        <v>-8.3285338421630861</v>
      </c>
      <c r="L221" s="18">
        <f t="shared" si="54"/>
        <v>321.46856115713712</v>
      </c>
      <c r="N221" s="15">
        <v>29.687463000000001</v>
      </c>
      <c r="O221" s="15">
        <f t="shared" si="55"/>
        <v>12.475009157836915</v>
      </c>
      <c r="P221" s="15">
        <f t="shared" si="56"/>
        <v>-1.7230608421630844</v>
      </c>
      <c r="Q221" s="18">
        <f t="shared" si="57"/>
        <v>3.3013608579993203</v>
      </c>
    </row>
    <row r="222" spans="2:17" x14ac:dyDescent="0.3">
      <c r="C222" s="15">
        <v>17.295442581176758</v>
      </c>
      <c r="D222" s="15">
        <v>31.72541</v>
      </c>
      <c r="E222" s="15">
        <f>D222-C222</f>
        <v>14.429967418823242</v>
      </c>
      <c r="F222" s="15">
        <f t="shared" si="50"/>
        <v>-0.85943258117675825</v>
      </c>
      <c r="G222" s="18">
        <f t="shared" si="51"/>
        <v>1.8143245877961502</v>
      </c>
      <c r="H222" s="3"/>
      <c r="I222" s="15">
        <v>23.773820000000001</v>
      </c>
      <c r="J222" s="15">
        <f>I222-C222</f>
        <v>6.4783774188232428</v>
      </c>
      <c r="K222" s="15">
        <f t="shared" si="53"/>
        <v>-8.3373125811767572</v>
      </c>
      <c r="L222" s="18">
        <f t="shared" si="54"/>
        <v>323.43064746562158</v>
      </c>
      <c r="N222" s="15">
        <v>30.023781899999999</v>
      </c>
      <c r="O222" s="15">
        <f t="shared" si="55"/>
        <v>12.728339318823242</v>
      </c>
      <c r="P222" s="15">
        <f t="shared" si="56"/>
        <v>-1.4697306811767579</v>
      </c>
      <c r="Q222" s="18">
        <f t="shared" si="57"/>
        <v>2.769701846712461</v>
      </c>
    </row>
    <row r="223" spans="2:17" x14ac:dyDescent="0.3">
      <c r="C223" s="8">
        <v>17.335640000000001</v>
      </c>
      <c r="D223" s="8">
        <v>31.977119999999999</v>
      </c>
      <c r="E223" s="8">
        <f>D223-C223</f>
        <v>14.641479999999998</v>
      </c>
      <c r="F223" s="8">
        <f t="shared" si="50"/>
        <v>-0.64792000000000272</v>
      </c>
      <c r="G223" s="13">
        <f t="shared" si="51"/>
        <v>1.5669074836892372</v>
      </c>
      <c r="H223" s="3"/>
      <c r="I223" s="8">
        <v>23.974540000000001</v>
      </c>
      <c r="J223" s="8">
        <f>I223-C223</f>
        <v>6.6388999999999996</v>
      </c>
      <c r="K223" s="8">
        <f t="shared" si="53"/>
        <v>-8.1767900000000004</v>
      </c>
      <c r="L223" s="13">
        <f t="shared" si="54"/>
        <v>289.3737006195355</v>
      </c>
      <c r="N223" s="8">
        <v>29.887653902</v>
      </c>
      <c r="O223" s="8">
        <f t="shared" si="55"/>
        <v>12.552013901999999</v>
      </c>
      <c r="P223" s="8">
        <f t="shared" si="56"/>
        <v>-1.6460560980000007</v>
      </c>
      <c r="Q223" s="13">
        <f t="shared" si="57"/>
        <v>3.1297688230446559</v>
      </c>
    </row>
    <row r="224" spans="2:17" x14ac:dyDescent="0.3">
      <c r="C224" s="15"/>
      <c r="D224" s="15"/>
      <c r="E224" s="15">
        <f t="shared" ref="E224:E235" si="58">D224-C224</f>
        <v>0</v>
      </c>
      <c r="F224" s="15"/>
      <c r="G224" s="18"/>
      <c r="I224" s="15"/>
      <c r="J224" s="15"/>
      <c r="K224" s="15"/>
      <c r="L224" s="18"/>
      <c r="N224" s="15"/>
      <c r="O224" s="15"/>
      <c r="P224" s="15"/>
      <c r="Q224" s="18"/>
    </row>
    <row r="225" spans="1:24" x14ac:dyDescent="0.3">
      <c r="B225" s="2" t="s">
        <v>63</v>
      </c>
      <c r="C225" s="15">
        <v>17.567830000000001</v>
      </c>
      <c r="D225" s="15">
        <v>32.900019999999998</v>
      </c>
      <c r="E225" s="15">
        <f t="shared" si="58"/>
        <v>15.332189999999997</v>
      </c>
      <c r="F225" s="15">
        <f t="shared" si="50"/>
        <v>4.2789999999996553E-2</v>
      </c>
      <c r="G225" s="18">
        <f t="shared" si="51"/>
        <v>0.97077576648761432</v>
      </c>
      <c r="H225" s="3"/>
      <c r="I225" s="15">
        <v>25.165320999999999</v>
      </c>
      <c r="J225" s="15">
        <f t="shared" ref="J225:J235" si="59">I225-C225</f>
        <v>7.597490999999998</v>
      </c>
      <c r="K225" s="15">
        <f t="shared" si="53"/>
        <v>-7.218199000000002</v>
      </c>
      <c r="L225" s="18">
        <f t="shared" si="54"/>
        <v>148.89990260166135</v>
      </c>
      <c r="N225" s="8">
        <v>31.33278954</v>
      </c>
      <c r="O225" s="8">
        <f t="shared" si="55"/>
        <v>13.76495954</v>
      </c>
      <c r="P225" s="8">
        <f t="shared" si="56"/>
        <v>-0.43311045999999997</v>
      </c>
      <c r="Q225" s="13">
        <f t="shared" si="57"/>
        <v>1.3501413547889911</v>
      </c>
    </row>
    <row r="226" spans="1:24" x14ac:dyDescent="0.3">
      <c r="B226" s="2"/>
      <c r="C226" s="8">
        <v>17.586539999999999</v>
      </c>
      <c r="D226" s="8">
        <v>32.722900000000003</v>
      </c>
      <c r="E226" s="8">
        <f t="shared" si="58"/>
        <v>15.136360000000003</v>
      </c>
      <c r="F226" s="8">
        <f t="shared" si="50"/>
        <v>-0.15303999999999718</v>
      </c>
      <c r="G226" s="13">
        <f t="shared" si="51"/>
        <v>1.1119099857805994</v>
      </c>
      <c r="H226" s="3"/>
      <c r="I226" s="8">
        <v>25.100429999999999</v>
      </c>
      <c r="J226" s="8">
        <f t="shared" si="59"/>
        <v>7.51389</v>
      </c>
      <c r="K226" s="8">
        <f t="shared" si="53"/>
        <v>-7.3018000000000001</v>
      </c>
      <c r="L226" s="13">
        <f t="shared" si="54"/>
        <v>157.78322274395168</v>
      </c>
      <c r="N226" s="15">
        <v>31.085439000000001</v>
      </c>
      <c r="O226" s="15">
        <f t="shared" si="55"/>
        <v>13.498899000000002</v>
      </c>
      <c r="P226" s="15">
        <f t="shared" si="56"/>
        <v>-0.69917099999999799</v>
      </c>
      <c r="Q226" s="18">
        <f t="shared" si="57"/>
        <v>1.6235715895162068</v>
      </c>
    </row>
    <row r="227" spans="1:24" x14ac:dyDescent="0.3">
      <c r="B227" s="2"/>
      <c r="C227" s="15">
        <v>17.601240000000001</v>
      </c>
      <c r="D227" s="15">
        <v>32.666670000000003</v>
      </c>
      <c r="E227" s="15">
        <f t="shared" si="58"/>
        <v>15.065430000000003</v>
      </c>
      <c r="F227" s="15">
        <f t="shared" si="50"/>
        <v>-0.22396999999999778</v>
      </c>
      <c r="G227" s="18">
        <f t="shared" si="51"/>
        <v>1.1679431076664364</v>
      </c>
      <c r="H227" s="3"/>
      <c r="I227" s="15">
        <v>25.01249</v>
      </c>
      <c r="J227" s="15">
        <f t="shared" si="59"/>
        <v>7.411249999999999</v>
      </c>
      <c r="K227" s="15">
        <f t="shared" si="53"/>
        <v>-7.404440000000001</v>
      </c>
      <c r="L227" s="18">
        <f t="shared" si="54"/>
        <v>169.41760621766983</v>
      </c>
      <c r="N227" s="15">
        <v>31.665832909999999</v>
      </c>
      <c r="O227" s="15">
        <f t="shared" si="55"/>
        <v>14.064592909999998</v>
      </c>
      <c r="P227" s="15">
        <f t="shared" si="56"/>
        <v>-0.1334770900000013</v>
      </c>
      <c r="Q227" s="18">
        <f t="shared" si="57"/>
        <v>1.0969342777476181</v>
      </c>
    </row>
    <row r="228" spans="1:24" x14ac:dyDescent="0.3">
      <c r="B228" s="2"/>
      <c r="C228" s="15"/>
      <c r="D228" s="15"/>
      <c r="E228" s="15">
        <f t="shared" si="58"/>
        <v>0</v>
      </c>
      <c r="F228" s="15"/>
      <c r="G228" s="18"/>
      <c r="I228" s="15"/>
      <c r="J228" s="15"/>
      <c r="K228" s="15"/>
      <c r="L228" s="18"/>
      <c r="N228" s="8"/>
      <c r="O228" s="8"/>
      <c r="P228" s="8"/>
      <c r="Q228" s="13"/>
    </row>
    <row r="229" spans="1:24" x14ac:dyDescent="0.3">
      <c r="B229" s="2" t="s">
        <v>64</v>
      </c>
      <c r="C229" s="8">
        <v>17.657489999999999</v>
      </c>
      <c r="D229" s="8">
        <v>30.562059999999999</v>
      </c>
      <c r="E229" s="8">
        <f t="shared" si="58"/>
        <v>12.90457</v>
      </c>
      <c r="F229" s="8">
        <f t="shared" si="50"/>
        <v>-2.3848300000000009</v>
      </c>
      <c r="G229" s="13">
        <f t="shared" si="51"/>
        <v>5.2228236805580694</v>
      </c>
      <c r="H229" s="3"/>
      <c r="I229" s="8">
        <v>23.86946</v>
      </c>
      <c r="J229" s="8">
        <f t="shared" si="59"/>
        <v>6.2119700000000009</v>
      </c>
      <c r="K229" s="8">
        <f t="shared" si="53"/>
        <v>-8.6037199999999991</v>
      </c>
      <c r="L229" s="13">
        <f t="shared" si="54"/>
        <v>389.02525341938531</v>
      </c>
      <c r="N229" s="15">
        <v>28.784932000000001</v>
      </c>
      <c r="O229" s="15">
        <f t="shared" si="55"/>
        <v>11.127442000000002</v>
      </c>
      <c r="P229" s="15">
        <f t="shared" si="56"/>
        <v>-3.0706279999999975</v>
      </c>
      <c r="Q229" s="18">
        <f t="shared" si="57"/>
        <v>8.4013897681077978</v>
      </c>
    </row>
    <row r="230" spans="1:24" x14ac:dyDescent="0.3">
      <c r="B230" s="2"/>
      <c r="C230" s="15">
        <v>17.70111</v>
      </c>
      <c r="D230" s="15">
        <v>30.94989</v>
      </c>
      <c r="E230" s="15">
        <f t="shared" si="58"/>
        <v>13.24878</v>
      </c>
      <c r="F230" s="15">
        <f t="shared" si="50"/>
        <v>-2.0406200000000005</v>
      </c>
      <c r="G230" s="18">
        <f t="shared" si="51"/>
        <v>4.1142230192520168</v>
      </c>
      <c r="H230" s="3"/>
      <c r="I230" s="15">
        <v>23.877279999999999</v>
      </c>
      <c r="J230" s="15">
        <f t="shared" si="59"/>
        <v>6.176169999999999</v>
      </c>
      <c r="K230" s="15">
        <f t="shared" si="53"/>
        <v>-8.639520000000001</v>
      </c>
      <c r="L230" s="18">
        <f t="shared" si="54"/>
        <v>398.79955785211132</v>
      </c>
      <c r="N230" s="15">
        <v>29.0028653</v>
      </c>
      <c r="O230" s="15">
        <f t="shared" si="55"/>
        <v>11.3017553</v>
      </c>
      <c r="P230" s="15">
        <f t="shared" si="56"/>
        <v>-2.8963146999999996</v>
      </c>
      <c r="Q230" s="18">
        <f t="shared" si="57"/>
        <v>7.4452211360391463</v>
      </c>
    </row>
    <row r="231" spans="1:24" x14ac:dyDescent="0.3">
      <c r="B231" s="2"/>
      <c r="C231" s="15">
        <v>17.687429999999999</v>
      </c>
      <c r="D231" s="15">
        <v>30.794119999999999</v>
      </c>
      <c r="E231" s="15">
        <f t="shared" si="58"/>
        <v>13.10669</v>
      </c>
      <c r="F231" s="15">
        <f t="shared" si="50"/>
        <v>-2.1827100000000002</v>
      </c>
      <c r="G231" s="18">
        <f t="shared" si="51"/>
        <v>4.5400557080791879</v>
      </c>
      <c r="H231" s="3"/>
      <c r="I231" s="15">
        <v>23.990580000000001</v>
      </c>
      <c r="J231" s="15">
        <f t="shared" si="59"/>
        <v>6.3031500000000023</v>
      </c>
      <c r="K231" s="15">
        <f t="shared" si="53"/>
        <v>-8.5125399999999978</v>
      </c>
      <c r="L231" s="18">
        <f t="shared" si="54"/>
        <v>365.19925195537627</v>
      </c>
      <c r="N231" s="8">
        <v>29.278432764000001</v>
      </c>
      <c r="O231" s="8">
        <f t="shared" si="55"/>
        <v>11.591002764000002</v>
      </c>
      <c r="P231" s="8">
        <f t="shared" si="56"/>
        <v>-2.6070672359999971</v>
      </c>
      <c r="Q231" s="13">
        <f t="shared" si="57"/>
        <v>6.0926388962438383</v>
      </c>
    </row>
    <row r="232" spans="1:24" x14ac:dyDescent="0.3">
      <c r="B232" s="2"/>
      <c r="C232" s="8"/>
      <c r="E232">
        <f t="shared" si="58"/>
        <v>0</v>
      </c>
      <c r="I232" s="8"/>
      <c r="J232" s="8"/>
      <c r="K232" s="8"/>
      <c r="L232" s="13"/>
      <c r="N232" s="15"/>
      <c r="O232" s="15"/>
      <c r="P232" s="15"/>
      <c r="Q232" s="18"/>
    </row>
    <row r="233" spans="1:24" x14ac:dyDescent="0.3">
      <c r="B233" s="2" t="s">
        <v>65</v>
      </c>
      <c r="C233" s="8">
        <v>17.723410000000001</v>
      </c>
      <c r="D233" s="8">
        <v>32.539299999999997</v>
      </c>
      <c r="E233" s="8">
        <f t="shared" si="58"/>
        <v>14.815889999999996</v>
      </c>
      <c r="F233" s="8">
        <f t="shared" si="50"/>
        <v>-0.47351000000000454</v>
      </c>
      <c r="G233" s="13">
        <f t="shared" si="51"/>
        <v>1.3884834682039568</v>
      </c>
      <c r="H233" s="3"/>
      <c r="I233" s="15">
        <v>24.4909</v>
      </c>
      <c r="J233" s="15">
        <f t="shared" si="59"/>
        <v>6.7674899999999987</v>
      </c>
      <c r="K233" s="15">
        <f t="shared" si="53"/>
        <v>-8.0482000000000014</v>
      </c>
      <c r="L233" s="18">
        <f t="shared" si="54"/>
        <v>264.69736078196917</v>
      </c>
      <c r="N233" s="8">
        <v>30.875439719999999</v>
      </c>
      <c r="O233" s="8">
        <f t="shared" si="55"/>
        <v>13.152029719999998</v>
      </c>
      <c r="P233" s="8">
        <f t="shared" si="56"/>
        <v>-1.0460402800000015</v>
      </c>
      <c r="Q233" s="13">
        <f t="shared" si="57"/>
        <v>2.0648547208403154</v>
      </c>
    </row>
    <row r="234" spans="1:24" x14ac:dyDescent="0.3">
      <c r="C234" s="15">
        <v>17.720089999999999</v>
      </c>
      <c r="D234" s="15">
        <v>32.419020000000003</v>
      </c>
      <c r="E234" s="15">
        <f t="shared" si="58"/>
        <v>14.698930000000004</v>
      </c>
      <c r="F234" s="15">
        <f t="shared" si="50"/>
        <v>-0.59046999999999628</v>
      </c>
      <c r="G234" s="18">
        <f t="shared" si="51"/>
        <v>1.5057372053405524</v>
      </c>
      <c r="H234" s="3"/>
      <c r="I234" s="15">
        <v>24.477620000000002</v>
      </c>
      <c r="J234" s="15">
        <f t="shared" si="59"/>
        <v>6.7575300000000027</v>
      </c>
      <c r="K234" s="15">
        <f t="shared" si="53"/>
        <v>-8.0581599999999973</v>
      </c>
      <c r="L234" s="18">
        <f t="shared" si="54"/>
        <v>266.53108661147468</v>
      </c>
      <c r="N234" s="15">
        <v>30.956327999999999</v>
      </c>
      <c r="O234" s="15">
        <f t="shared" si="55"/>
        <v>13.236238</v>
      </c>
      <c r="P234" s="15">
        <f t="shared" si="56"/>
        <v>-0.96183199999999935</v>
      </c>
      <c r="Q234" s="18">
        <f t="shared" si="57"/>
        <v>1.9477817071807326</v>
      </c>
    </row>
    <row r="235" spans="1:24" x14ac:dyDescent="0.3">
      <c r="C235" s="8">
        <v>17.69659</v>
      </c>
      <c r="D235" s="8">
        <v>32.450980000000001</v>
      </c>
      <c r="E235" s="8">
        <f t="shared" si="58"/>
        <v>14.754390000000001</v>
      </c>
      <c r="F235" s="8">
        <f t="shared" si="50"/>
        <v>-0.53500999999999976</v>
      </c>
      <c r="G235" s="13">
        <f t="shared" si="51"/>
        <v>1.4489521978913784</v>
      </c>
      <c r="H235" s="3"/>
      <c r="I235" s="8">
        <v>24.502079999999999</v>
      </c>
      <c r="J235" s="8">
        <f t="shared" si="59"/>
        <v>6.8054899999999989</v>
      </c>
      <c r="K235" s="8">
        <f t="shared" si="53"/>
        <v>-8.0102000000000011</v>
      </c>
      <c r="L235" s="13">
        <f t="shared" si="54"/>
        <v>257.81635927376834</v>
      </c>
      <c r="N235" s="15">
        <v>30.763218699999999</v>
      </c>
      <c r="O235" s="15">
        <f t="shared" si="55"/>
        <v>13.066628699999999</v>
      </c>
      <c r="P235" s="15">
        <f t="shared" si="56"/>
        <v>-1.1314413000000005</v>
      </c>
      <c r="Q235" s="18">
        <f t="shared" si="57"/>
        <v>2.1907749661708031</v>
      </c>
    </row>
    <row r="237" spans="1:24" x14ac:dyDescent="0.3">
      <c r="A237" s="1" t="s">
        <v>67</v>
      </c>
      <c r="B237" s="5" t="s">
        <v>13</v>
      </c>
      <c r="C237" s="4" t="s">
        <v>14</v>
      </c>
      <c r="D237" s="4" t="s">
        <v>15</v>
      </c>
      <c r="E237" s="4" t="s">
        <v>16</v>
      </c>
      <c r="G237" s="4" t="s">
        <v>14</v>
      </c>
      <c r="H237" s="4" t="s">
        <v>17</v>
      </c>
      <c r="I237" s="4" t="s">
        <v>18</v>
      </c>
    </row>
    <row r="238" spans="1:24" x14ac:dyDescent="0.3">
      <c r="B238" s="2" t="s">
        <v>41</v>
      </c>
      <c r="C238" s="15">
        <v>31004</v>
      </c>
      <c r="D238" s="15">
        <v>16432</v>
      </c>
      <c r="E238" s="18">
        <f>D238/C238</f>
        <v>0.5299961295316733</v>
      </c>
      <c r="F238" s="3"/>
      <c r="G238" s="15">
        <v>31004</v>
      </c>
      <c r="H238" s="15">
        <v>35345</v>
      </c>
      <c r="I238" s="18">
        <f>H238/G238</f>
        <v>1.1400141917171978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x14ac:dyDescent="0.3">
      <c r="C239" s="15">
        <v>30228</v>
      </c>
      <c r="D239" s="15">
        <v>15416</v>
      </c>
      <c r="E239" s="18">
        <f t="shared" ref="E239:E256" si="60">D239/C239</f>
        <v>0.50999073706497289</v>
      </c>
      <c r="F239" s="3"/>
      <c r="G239" s="15">
        <v>30228</v>
      </c>
      <c r="H239" s="15">
        <v>32949</v>
      </c>
      <c r="I239" s="18">
        <f t="shared" ref="I239:I256" si="61">H239/G239</f>
        <v>1.0900158793171895</v>
      </c>
      <c r="J239" s="3"/>
    </row>
    <row r="240" spans="1:24" x14ac:dyDescent="0.3">
      <c r="C240" s="15">
        <v>30194</v>
      </c>
      <c r="D240" s="15">
        <v>14493</v>
      </c>
      <c r="E240" s="18">
        <f t="shared" si="60"/>
        <v>0.47999602570047029</v>
      </c>
      <c r="F240" s="3"/>
      <c r="G240" s="15">
        <v>30194</v>
      </c>
      <c r="H240" s="15">
        <v>35025</v>
      </c>
      <c r="I240" s="18">
        <f t="shared" si="61"/>
        <v>1.1599986752334901</v>
      </c>
      <c r="J240" s="3"/>
    </row>
    <row r="241" spans="2:10" x14ac:dyDescent="0.3">
      <c r="C241" s="16"/>
      <c r="D241" s="16"/>
      <c r="E241" s="17"/>
      <c r="F241" s="3"/>
      <c r="G241" s="16"/>
      <c r="H241" s="16"/>
      <c r="I241" s="17"/>
      <c r="J241" s="3"/>
    </row>
    <row r="242" spans="2:10" x14ac:dyDescent="0.3">
      <c r="B242" s="2" t="s">
        <v>62</v>
      </c>
      <c r="C242" s="15">
        <v>31896</v>
      </c>
      <c r="D242" s="15">
        <v>41465</v>
      </c>
      <c r="E242" s="18">
        <f>D242/C242</f>
        <v>1.300006270378731</v>
      </c>
      <c r="F242" s="3"/>
      <c r="G242" s="15">
        <v>31896</v>
      </c>
      <c r="H242" s="15">
        <v>22008</v>
      </c>
      <c r="I242" s="18">
        <f t="shared" si="61"/>
        <v>0.6899924755455229</v>
      </c>
      <c r="J242" s="3"/>
    </row>
    <row r="243" spans="2:10" x14ac:dyDescent="0.3">
      <c r="C243" s="15">
        <v>32769</v>
      </c>
      <c r="D243" s="15">
        <v>40356</v>
      </c>
      <c r="E243" s="18">
        <f t="shared" si="60"/>
        <v>1.2315297995056302</v>
      </c>
      <c r="F243" s="3"/>
      <c r="G243" s="15">
        <v>32769</v>
      </c>
      <c r="H243" s="15">
        <v>21628</v>
      </c>
      <c r="I243" s="18">
        <f t="shared" si="61"/>
        <v>0.66001403765754219</v>
      </c>
      <c r="J243" s="3"/>
    </row>
    <row r="244" spans="2:10" x14ac:dyDescent="0.3">
      <c r="C244" s="15">
        <v>30988</v>
      </c>
      <c r="D244" s="15">
        <v>39677</v>
      </c>
      <c r="E244" s="18">
        <f t="shared" si="60"/>
        <v>1.2803988640764168</v>
      </c>
      <c r="F244" s="3"/>
      <c r="G244" s="15">
        <v>30988</v>
      </c>
      <c r="H244" s="15">
        <v>19522</v>
      </c>
      <c r="I244" s="18">
        <f t="shared" si="61"/>
        <v>0.62998580095520851</v>
      </c>
      <c r="J244" s="3"/>
    </row>
    <row r="245" spans="2:10" x14ac:dyDescent="0.3">
      <c r="C245" s="15"/>
      <c r="D245" s="15"/>
      <c r="E245" s="18"/>
      <c r="F245" s="3"/>
      <c r="G245" s="15"/>
      <c r="H245" s="15"/>
      <c r="I245" s="18"/>
      <c r="J245" s="3"/>
    </row>
    <row r="246" spans="2:10" x14ac:dyDescent="0.3">
      <c r="B246" s="2" t="s">
        <v>63</v>
      </c>
      <c r="C246" s="15">
        <v>30101</v>
      </c>
      <c r="D246" s="15">
        <v>18362</v>
      </c>
      <c r="E246" s="18">
        <f t="shared" si="60"/>
        <v>0.61001295638018671</v>
      </c>
      <c r="F246" s="3"/>
      <c r="G246" s="15">
        <v>30101</v>
      </c>
      <c r="H246" s="15">
        <v>33713</v>
      </c>
      <c r="I246" s="18">
        <f t="shared" si="61"/>
        <v>1.119996013421481</v>
      </c>
      <c r="J246" s="3"/>
    </row>
    <row r="247" spans="2:10" x14ac:dyDescent="0.3">
      <c r="B247" s="2"/>
      <c r="C247" s="15">
        <v>29302</v>
      </c>
      <c r="D247" s="15">
        <v>17288</v>
      </c>
      <c r="E247" s="18">
        <f t="shared" si="60"/>
        <v>0.58999385707460239</v>
      </c>
      <c r="F247" s="3"/>
      <c r="G247" s="15">
        <v>29302</v>
      </c>
      <c r="H247" s="15">
        <v>33687</v>
      </c>
      <c r="I247" s="18">
        <f t="shared" si="61"/>
        <v>1.1496484881578048</v>
      </c>
      <c r="J247" s="3"/>
    </row>
    <row r="248" spans="2:10" x14ac:dyDescent="0.3">
      <c r="B248" s="2"/>
      <c r="C248" s="15">
        <v>29659</v>
      </c>
      <c r="D248" s="15">
        <v>18982</v>
      </c>
      <c r="E248" s="18">
        <f t="shared" si="60"/>
        <v>0.64000809197882602</v>
      </c>
      <c r="F248" s="3"/>
      <c r="G248" s="15">
        <v>29659</v>
      </c>
      <c r="H248" s="15">
        <v>34998</v>
      </c>
      <c r="I248" s="18">
        <f t="shared" si="61"/>
        <v>1.1800128122998079</v>
      </c>
      <c r="J248" s="3"/>
    </row>
    <row r="249" spans="2:10" x14ac:dyDescent="0.3">
      <c r="B249" s="2"/>
      <c r="C249" s="15"/>
      <c r="D249" s="15"/>
      <c r="E249" s="18"/>
      <c r="F249" s="3"/>
      <c r="G249" s="15"/>
      <c r="H249" s="15"/>
      <c r="I249" s="18"/>
      <c r="J249" s="3"/>
    </row>
    <row r="250" spans="2:10" x14ac:dyDescent="0.3">
      <c r="B250" s="2" t="s">
        <v>64</v>
      </c>
      <c r="C250" s="15">
        <v>31229</v>
      </c>
      <c r="D250" s="15">
        <v>37789</v>
      </c>
      <c r="E250" s="18">
        <f t="shared" si="60"/>
        <v>1.2100611611002594</v>
      </c>
      <c r="F250" s="3"/>
      <c r="G250" s="15">
        <v>31229</v>
      </c>
      <c r="H250" s="15">
        <v>16551</v>
      </c>
      <c r="I250" s="18">
        <f t="shared" si="61"/>
        <v>0.52998815203816962</v>
      </c>
      <c r="J250" s="3"/>
    </row>
    <row r="251" spans="2:10" x14ac:dyDescent="0.3">
      <c r="B251" s="2"/>
      <c r="C251" s="15">
        <v>30297</v>
      </c>
      <c r="D251" s="15">
        <v>36053</v>
      </c>
      <c r="E251" s="18">
        <f t="shared" si="60"/>
        <v>1.189985807175628</v>
      </c>
      <c r="F251" s="3"/>
      <c r="G251" s="15">
        <v>30297</v>
      </c>
      <c r="H251" s="15">
        <v>16996</v>
      </c>
      <c r="I251" s="18">
        <f t="shared" si="61"/>
        <v>0.56097963494735448</v>
      </c>
      <c r="J251" s="3"/>
    </row>
    <row r="252" spans="2:10" x14ac:dyDescent="0.3">
      <c r="B252" s="2"/>
      <c r="C252" s="15">
        <v>30889</v>
      </c>
      <c r="D252" s="15">
        <v>37993</v>
      </c>
      <c r="E252" s="18">
        <f t="shared" si="60"/>
        <v>1.2299847842273948</v>
      </c>
      <c r="F252" s="3"/>
      <c r="G252" s="15">
        <v>30889</v>
      </c>
      <c r="H252" s="15">
        <v>15753</v>
      </c>
      <c r="I252" s="18">
        <f t="shared" si="61"/>
        <v>0.50998737414613615</v>
      </c>
      <c r="J252" s="3"/>
    </row>
    <row r="253" spans="2:10" x14ac:dyDescent="0.3">
      <c r="B253" s="2"/>
      <c r="C253" s="15"/>
      <c r="D253" s="15"/>
      <c r="E253" s="18"/>
      <c r="G253" s="15"/>
      <c r="H253" s="15"/>
      <c r="I253" s="18"/>
      <c r="J253" s="3"/>
    </row>
    <row r="254" spans="2:10" x14ac:dyDescent="0.3">
      <c r="B254" s="2" t="s">
        <v>65</v>
      </c>
      <c r="C254" s="15">
        <v>29887</v>
      </c>
      <c r="D254" s="15">
        <v>20024</v>
      </c>
      <c r="E254" s="18">
        <f t="shared" si="60"/>
        <v>0.66999029678455513</v>
      </c>
      <c r="G254" s="15">
        <v>29887</v>
      </c>
      <c r="H254" s="15">
        <v>32278</v>
      </c>
      <c r="I254" s="18">
        <f t="shared" si="61"/>
        <v>1.0800013383745442</v>
      </c>
    </row>
    <row r="255" spans="2:10" x14ac:dyDescent="0.3">
      <c r="C255" s="15">
        <v>28703</v>
      </c>
      <c r="D255" s="15">
        <v>19805</v>
      </c>
      <c r="E255" s="18">
        <f t="shared" si="60"/>
        <v>0.68999756123053335</v>
      </c>
      <c r="G255" s="15">
        <v>28703</v>
      </c>
      <c r="H255" s="15">
        <v>32147</v>
      </c>
      <c r="I255" s="18">
        <f t="shared" si="61"/>
        <v>1.1199874577570288</v>
      </c>
    </row>
    <row r="256" spans="2:10" x14ac:dyDescent="0.3">
      <c r="C256" s="15">
        <v>30128</v>
      </c>
      <c r="D256" s="15">
        <v>21391</v>
      </c>
      <c r="E256" s="18">
        <f t="shared" si="60"/>
        <v>0.71000398300584178</v>
      </c>
      <c r="G256" s="15">
        <v>30128</v>
      </c>
      <c r="H256" s="15">
        <v>31333</v>
      </c>
      <c r="I256" s="18">
        <f t="shared" si="61"/>
        <v>1.0399960169941582</v>
      </c>
    </row>
    <row r="258" spans="1:25" x14ac:dyDescent="0.3">
      <c r="A258" s="1" t="s">
        <v>68</v>
      </c>
      <c r="B258" s="5" t="s">
        <v>13</v>
      </c>
      <c r="C258" s="4" t="s">
        <v>14</v>
      </c>
      <c r="D258" s="4" t="s">
        <v>21</v>
      </c>
      <c r="E258" s="4" t="s">
        <v>22</v>
      </c>
      <c r="G258" s="4" t="s">
        <v>14</v>
      </c>
      <c r="H258" s="4" t="s">
        <v>25</v>
      </c>
      <c r="I258" s="4" t="s">
        <v>26</v>
      </c>
      <c r="K258" s="4" t="s">
        <v>14</v>
      </c>
      <c r="L258" s="4" t="s">
        <v>19</v>
      </c>
      <c r="M258" s="4" t="s">
        <v>20</v>
      </c>
      <c r="O258" s="4" t="s">
        <v>14</v>
      </c>
      <c r="P258" s="4" t="s">
        <v>23</v>
      </c>
      <c r="Q258" s="4" t="s">
        <v>24</v>
      </c>
      <c r="R258" s="3"/>
      <c r="S258" s="3"/>
      <c r="T258" s="3"/>
      <c r="U258" s="3"/>
      <c r="V258" s="3"/>
      <c r="W258" s="3"/>
      <c r="X258" s="3"/>
      <c r="Y258" s="3"/>
    </row>
    <row r="259" spans="1:25" x14ac:dyDescent="0.3">
      <c r="B259" s="2" t="s">
        <v>71</v>
      </c>
      <c r="C259" s="15">
        <v>29337</v>
      </c>
      <c r="D259" s="15">
        <v>9975</v>
      </c>
      <c r="E259" s="18">
        <f>D259/C259</f>
        <v>0.34001431639226914</v>
      </c>
      <c r="G259" s="15">
        <v>29337</v>
      </c>
      <c r="H259" s="15">
        <v>21709</v>
      </c>
      <c r="I259" s="18">
        <f>H259/G259</f>
        <v>0.73998704707366125</v>
      </c>
      <c r="J259" s="3"/>
      <c r="K259" s="15">
        <v>29337</v>
      </c>
      <c r="L259" s="3">
        <v>37864</v>
      </c>
      <c r="M259" s="11">
        <f>L259/K259</f>
        <v>1.2906568497119679</v>
      </c>
      <c r="N259" s="3"/>
      <c r="O259" s="15">
        <v>29337</v>
      </c>
      <c r="P259" s="3">
        <v>28976</v>
      </c>
      <c r="Q259" s="11">
        <f>P259/O259</f>
        <v>0.98769471997818459</v>
      </c>
      <c r="R259" s="3"/>
      <c r="S259" s="3"/>
      <c r="T259" s="3"/>
    </row>
    <row r="260" spans="1:25" x14ac:dyDescent="0.3">
      <c r="C260" s="15">
        <v>28768</v>
      </c>
      <c r="D260" s="15">
        <v>8343</v>
      </c>
      <c r="E260" s="18">
        <f t="shared" ref="E260:E277" si="62">D260/C260</f>
        <v>0.29000973303670746</v>
      </c>
      <c r="F260" s="3"/>
      <c r="G260" s="15">
        <v>28768</v>
      </c>
      <c r="H260" s="15">
        <v>22439</v>
      </c>
      <c r="I260" s="18">
        <f t="shared" ref="I260:I277" si="63">H260/G260</f>
        <v>0.77999860956618461</v>
      </c>
      <c r="J260" s="3"/>
      <c r="K260" s="15">
        <v>28768</v>
      </c>
      <c r="L260" s="15">
        <v>39027</v>
      </c>
      <c r="M260" s="11">
        <f t="shared" ref="M260:M277" si="64">L260/K260</f>
        <v>1.3566115127919911</v>
      </c>
      <c r="O260" s="15">
        <v>28768</v>
      </c>
      <c r="P260" s="15">
        <v>30213</v>
      </c>
      <c r="Q260" s="11">
        <f t="shared" ref="Q260:Q277" si="65">P260/O260</f>
        <v>1.0502294215795329</v>
      </c>
    </row>
    <row r="261" spans="1:25" x14ac:dyDescent="0.3">
      <c r="C261" s="15">
        <v>29001</v>
      </c>
      <c r="D261" s="15">
        <v>8990</v>
      </c>
      <c r="E261" s="18">
        <f t="shared" si="62"/>
        <v>0.30998931071342367</v>
      </c>
      <c r="F261" s="3"/>
      <c r="G261" s="15">
        <v>29001</v>
      </c>
      <c r="H261" s="15">
        <v>20590</v>
      </c>
      <c r="I261" s="18">
        <f t="shared" si="63"/>
        <v>0.70997551808558323</v>
      </c>
      <c r="J261" s="3"/>
      <c r="K261" s="15">
        <v>29001</v>
      </c>
      <c r="L261" s="15">
        <v>40126</v>
      </c>
      <c r="M261" s="11">
        <f t="shared" si="64"/>
        <v>1.3836074618116616</v>
      </c>
      <c r="O261" s="15">
        <v>29001</v>
      </c>
      <c r="P261" s="15">
        <v>29987</v>
      </c>
      <c r="Q261" s="11">
        <f t="shared" si="65"/>
        <v>1.0339988276266336</v>
      </c>
    </row>
    <row r="262" spans="1:25" x14ac:dyDescent="0.3">
      <c r="C262" s="15"/>
      <c r="D262" s="15"/>
      <c r="E262" s="18"/>
      <c r="F262" s="3"/>
      <c r="G262" s="15"/>
      <c r="H262" s="15"/>
      <c r="I262" s="18"/>
      <c r="J262" s="3"/>
      <c r="K262" s="15"/>
      <c r="M262" s="11"/>
      <c r="O262" s="15"/>
      <c r="Q262" s="11"/>
    </row>
    <row r="263" spans="1:25" x14ac:dyDescent="0.3">
      <c r="B263" s="2" t="s">
        <v>62</v>
      </c>
      <c r="C263" s="15">
        <v>29337</v>
      </c>
      <c r="D263" s="15">
        <v>14962</v>
      </c>
      <c r="E263" s="18">
        <f t="shared" si="62"/>
        <v>0.51000443126427375</v>
      </c>
      <c r="F263" s="3"/>
      <c r="G263" s="15">
        <v>29337</v>
      </c>
      <c r="H263" s="15">
        <v>38431</v>
      </c>
      <c r="I263" s="18">
        <f t="shared" si="63"/>
        <v>1.3099839792753178</v>
      </c>
      <c r="J263" s="3"/>
      <c r="K263" s="15">
        <v>29337</v>
      </c>
      <c r="L263" s="15">
        <v>36784</v>
      </c>
      <c r="M263" s="11">
        <f t="shared" si="64"/>
        <v>1.2538432695913011</v>
      </c>
      <c r="O263" s="15">
        <v>29337</v>
      </c>
      <c r="P263" s="15">
        <v>24001</v>
      </c>
      <c r="Q263" s="11">
        <f t="shared" si="65"/>
        <v>0.81811364488529847</v>
      </c>
    </row>
    <row r="264" spans="1:25" x14ac:dyDescent="0.3">
      <c r="C264" s="15">
        <v>29887</v>
      </c>
      <c r="D264" s="15">
        <v>14346</v>
      </c>
      <c r="E264" s="18">
        <f t="shared" si="62"/>
        <v>0.48000803024726468</v>
      </c>
      <c r="F264" s="3"/>
      <c r="G264" s="15">
        <v>29887</v>
      </c>
      <c r="H264" s="15">
        <v>40945</v>
      </c>
      <c r="I264" s="18">
        <f t="shared" si="63"/>
        <v>1.3699936427209154</v>
      </c>
      <c r="J264" s="3"/>
      <c r="K264" s="15">
        <v>29887</v>
      </c>
      <c r="L264" s="15">
        <v>37024</v>
      </c>
      <c r="M264" s="11">
        <f t="shared" si="64"/>
        <v>1.2387994780339278</v>
      </c>
      <c r="O264" s="15">
        <v>29887</v>
      </c>
      <c r="P264" s="15">
        <v>20087</v>
      </c>
      <c r="Q264" s="11">
        <f t="shared" si="65"/>
        <v>0.67209823669153812</v>
      </c>
    </row>
    <row r="265" spans="1:25" x14ac:dyDescent="0.3">
      <c r="C265" s="15">
        <v>29048</v>
      </c>
      <c r="D265" s="15">
        <v>12781</v>
      </c>
      <c r="E265" s="18">
        <f t="shared" si="62"/>
        <v>0.43999586890663728</v>
      </c>
      <c r="F265" s="3"/>
      <c r="G265" s="15">
        <v>29048</v>
      </c>
      <c r="H265" s="15">
        <v>40086</v>
      </c>
      <c r="I265" s="18">
        <f t="shared" si="63"/>
        <v>1.3799917378132747</v>
      </c>
      <c r="J265" s="3"/>
      <c r="K265" s="15">
        <v>29048</v>
      </c>
      <c r="L265" s="15">
        <v>35489</v>
      </c>
      <c r="M265" s="11">
        <f t="shared" si="64"/>
        <v>1.2217364362434591</v>
      </c>
      <c r="O265" s="15">
        <v>29048</v>
      </c>
      <c r="P265" s="15">
        <v>22087</v>
      </c>
      <c r="Q265" s="11">
        <f t="shared" si="65"/>
        <v>0.76036215918479755</v>
      </c>
    </row>
    <row r="266" spans="1:25" x14ac:dyDescent="0.3">
      <c r="C266" s="15"/>
      <c r="D266" s="15"/>
      <c r="E266" s="18"/>
      <c r="F266" s="3"/>
      <c r="G266" s="15"/>
      <c r="H266" s="15"/>
      <c r="I266" s="18"/>
      <c r="J266" s="3"/>
      <c r="K266" s="15"/>
      <c r="M266" s="11"/>
      <c r="O266" s="15"/>
      <c r="Q266" s="11"/>
    </row>
    <row r="267" spans="1:25" x14ac:dyDescent="0.3">
      <c r="B267" s="2" t="s">
        <v>63</v>
      </c>
      <c r="C267" s="15">
        <v>26509</v>
      </c>
      <c r="D267" s="15">
        <v>2916</v>
      </c>
      <c r="E267" s="18">
        <f t="shared" si="62"/>
        <v>0.11000037723037459</v>
      </c>
      <c r="F267" s="3"/>
      <c r="G267" s="15">
        <v>26509</v>
      </c>
      <c r="H267" s="15">
        <v>21252</v>
      </c>
      <c r="I267" s="18">
        <f t="shared" si="63"/>
        <v>0.80168999207816216</v>
      </c>
      <c r="J267" s="3"/>
      <c r="K267" s="15">
        <v>26509</v>
      </c>
      <c r="L267" s="15">
        <v>36772</v>
      </c>
      <c r="M267" s="11">
        <f t="shared" si="64"/>
        <v>1.3871515334414728</v>
      </c>
      <c r="O267" s="15">
        <v>26509</v>
      </c>
      <c r="P267" s="15">
        <v>28397</v>
      </c>
      <c r="Q267" s="11">
        <f t="shared" si="65"/>
        <v>1.0712210947225471</v>
      </c>
    </row>
    <row r="268" spans="1:25" x14ac:dyDescent="0.3">
      <c r="B268" s="2"/>
      <c r="C268" s="15">
        <v>27991</v>
      </c>
      <c r="D268" s="15">
        <v>3359</v>
      </c>
      <c r="E268" s="18">
        <f t="shared" si="62"/>
        <v>0.12000285806151978</v>
      </c>
      <c r="F268" s="3"/>
      <c r="G268" s="15">
        <v>27991</v>
      </c>
      <c r="H268" s="15">
        <v>22672</v>
      </c>
      <c r="I268" s="18">
        <f t="shared" si="63"/>
        <v>0.80997463470401199</v>
      </c>
      <c r="J268" s="3"/>
      <c r="K268" s="15">
        <v>27991</v>
      </c>
      <c r="L268" s="15">
        <v>37846</v>
      </c>
      <c r="M268" s="11">
        <f t="shared" si="64"/>
        <v>1.3520774534671858</v>
      </c>
      <c r="O268" s="15">
        <v>27991</v>
      </c>
      <c r="P268" s="15">
        <v>29653</v>
      </c>
      <c r="Q268" s="11">
        <f t="shared" si="65"/>
        <v>1.0593762280733092</v>
      </c>
    </row>
    <row r="269" spans="1:25" x14ac:dyDescent="0.3">
      <c r="B269" s="2"/>
      <c r="C269" s="15">
        <v>25420</v>
      </c>
      <c r="D269" s="15">
        <v>3305</v>
      </c>
      <c r="E269" s="18">
        <f t="shared" si="62"/>
        <v>0.13001573564122737</v>
      </c>
      <c r="F269" s="3"/>
      <c r="G269" s="15">
        <v>25420</v>
      </c>
      <c r="H269" s="15">
        <v>23132</v>
      </c>
      <c r="I269" s="18">
        <f t="shared" si="63"/>
        <v>0.90999213217938635</v>
      </c>
      <c r="J269" s="3"/>
      <c r="K269" s="15">
        <v>25420</v>
      </c>
      <c r="L269" s="15">
        <v>38647</v>
      </c>
      <c r="M269" s="11">
        <f t="shared" si="64"/>
        <v>1.5203383162863886</v>
      </c>
      <c r="O269" s="15">
        <v>25420</v>
      </c>
      <c r="P269" s="15">
        <v>27680</v>
      </c>
      <c r="Q269" s="11">
        <f t="shared" si="65"/>
        <v>1.0889063729346971</v>
      </c>
    </row>
    <row r="270" spans="1:25" x14ac:dyDescent="0.3">
      <c r="B270" s="2"/>
      <c r="C270" s="15"/>
      <c r="D270" s="15"/>
      <c r="E270" s="18"/>
      <c r="F270" s="3"/>
      <c r="G270" s="15"/>
      <c r="H270" s="15"/>
      <c r="I270" s="18"/>
      <c r="J270" s="3"/>
      <c r="K270" s="15"/>
      <c r="M270" s="11"/>
      <c r="O270" s="15"/>
      <c r="Q270" s="11"/>
    </row>
    <row r="271" spans="1:25" x14ac:dyDescent="0.3">
      <c r="B271" s="2" t="s">
        <v>64</v>
      </c>
      <c r="C271" s="15">
        <v>25346</v>
      </c>
      <c r="D271" s="15">
        <v>27881</v>
      </c>
      <c r="E271" s="18">
        <f t="shared" si="62"/>
        <v>1.1000157815828928</v>
      </c>
      <c r="F271" s="3"/>
      <c r="G271" s="15">
        <v>25346</v>
      </c>
      <c r="H271" s="15">
        <v>35865</v>
      </c>
      <c r="I271" s="18">
        <f t="shared" si="63"/>
        <v>1.4150161761224651</v>
      </c>
      <c r="J271" s="3"/>
      <c r="K271" s="15">
        <v>25346</v>
      </c>
      <c r="L271" s="15">
        <v>22562</v>
      </c>
      <c r="M271" s="11">
        <f t="shared" si="64"/>
        <v>0.89016018306636158</v>
      </c>
      <c r="O271" s="15">
        <v>25346</v>
      </c>
      <c r="P271" s="15">
        <v>15638</v>
      </c>
      <c r="Q271" s="11">
        <f t="shared" si="65"/>
        <v>0.61698098319261419</v>
      </c>
    </row>
    <row r="272" spans="1:25" x14ac:dyDescent="0.3">
      <c r="B272" s="2"/>
      <c r="C272" s="15">
        <v>24908</v>
      </c>
      <c r="D272" s="15">
        <v>28893</v>
      </c>
      <c r="E272" s="18">
        <f t="shared" si="62"/>
        <v>1.159988758631765</v>
      </c>
      <c r="F272" s="3"/>
      <c r="G272" s="15">
        <v>24908</v>
      </c>
      <c r="H272" s="15">
        <v>34196</v>
      </c>
      <c r="I272" s="18">
        <f t="shared" si="63"/>
        <v>1.3728922434559179</v>
      </c>
      <c r="J272" s="3"/>
      <c r="K272" s="15">
        <v>24908</v>
      </c>
      <c r="L272" s="15">
        <v>21389</v>
      </c>
      <c r="M272" s="11">
        <f t="shared" si="64"/>
        <v>0.85872008993094584</v>
      </c>
      <c r="O272" s="15">
        <v>24908</v>
      </c>
      <c r="P272" s="15">
        <v>16529</v>
      </c>
      <c r="Q272" s="11">
        <f t="shared" si="65"/>
        <v>0.66360205556447727</v>
      </c>
    </row>
    <row r="273" spans="1:17" x14ac:dyDescent="0.3">
      <c r="B273" s="2"/>
      <c r="C273" s="15">
        <v>25119</v>
      </c>
      <c r="D273" s="15">
        <v>24868</v>
      </c>
      <c r="E273" s="18">
        <f t="shared" si="62"/>
        <v>0.99000756399538203</v>
      </c>
      <c r="F273" s="3"/>
      <c r="G273" s="15">
        <v>25119</v>
      </c>
      <c r="H273" s="15">
        <v>34915</v>
      </c>
      <c r="I273" s="18">
        <f t="shared" si="63"/>
        <v>1.3899836776941756</v>
      </c>
      <c r="J273" s="3"/>
      <c r="K273" s="15">
        <v>25119</v>
      </c>
      <c r="L273" s="15">
        <v>20510</v>
      </c>
      <c r="M273" s="11">
        <f t="shared" si="64"/>
        <v>0.81651339623392649</v>
      </c>
      <c r="O273" s="15">
        <v>25119</v>
      </c>
      <c r="P273" s="15">
        <v>15332</v>
      </c>
      <c r="Q273" s="11">
        <f t="shared" si="65"/>
        <v>0.61037461682391814</v>
      </c>
    </row>
    <row r="274" spans="1:17" x14ac:dyDescent="0.3">
      <c r="B274" s="2"/>
      <c r="C274" s="15"/>
      <c r="D274" s="15"/>
      <c r="E274" s="18"/>
      <c r="G274" s="15"/>
      <c r="H274" s="15"/>
      <c r="I274" s="18"/>
      <c r="K274" s="15"/>
      <c r="M274" s="11"/>
      <c r="O274" s="15"/>
      <c r="Q274" s="11"/>
    </row>
    <row r="275" spans="1:17" x14ac:dyDescent="0.3">
      <c r="B275" s="2" t="s">
        <v>65</v>
      </c>
      <c r="C275" s="15">
        <v>26908</v>
      </c>
      <c r="D275" s="15">
        <v>20450</v>
      </c>
      <c r="E275" s="18">
        <f t="shared" si="62"/>
        <v>0.75999702690649618</v>
      </c>
      <c r="G275" s="15">
        <v>26908</v>
      </c>
      <c r="H275" s="15">
        <v>20988</v>
      </c>
      <c r="I275" s="18">
        <f t="shared" si="63"/>
        <v>0.77999108071948864</v>
      </c>
      <c r="K275" s="15">
        <v>26908</v>
      </c>
      <c r="L275" s="15">
        <v>32086</v>
      </c>
      <c r="M275" s="11">
        <f t="shared" si="64"/>
        <v>1.1924334770328526</v>
      </c>
      <c r="O275" s="15">
        <v>26908</v>
      </c>
      <c r="P275" s="15">
        <v>28753</v>
      </c>
      <c r="Q275" s="11">
        <f t="shared" si="65"/>
        <v>1.068566968931173</v>
      </c>
    </row>
    <row r="276" spans="1:17" x14ac:dyDescent="0.3">
      <c r="C276" s="15">
        <v>26754</v>
      </c>
      <c r="D276" s="15">
        <v>18995</v>
      </c>
      <c r="E276" s="18">
        <f t="shared" si="62"/>
        <v>0.70998729161994467</v>
      </c>
      <c r="G276" s="15">
        <v>26754</v>
      </c>
      <c r="H276" s="15">
        <v>21135</v>
      </c>
      <c r="I276" s="18">
        <f t="shared" si="63"/>
        <v>0.78997533079165727</v>
      </c>
      <c r="K276" s="15">
        <v>26754</v>
      </c>
      <c r="L276" s="15">
        <v>34287</v>
      </c>
      <c r="M276" s="11">
        <f t="shared" si="64"/>
        <v>1.2815653734021082</v>
      </c>
      <c r="O276" s="15">
        <v>26754</v>
      </c>
      <c r="P276" s="15">
        <v>28769</v>
      </c>
      <c r="Q276" s="11">
        <f t="shared" si="65"/>
        <v>1.0753158406219632</v>
      </c>
    </row>
    <row r="277" spans="1:17" x14ac:dyDescent="0.3">
      <c r="C277" s="15">
        <v>27002</v>
      </c>
      <c r="D277" s="15">
        <v>18631</v>
      </c>
      <c r="E277" s="18">
        <f t="shared" si="62"/>
        <v>0.68998592696837269</v>
      </c>
      <c r="G277" s="15">
        <v>27002</v>
      </c>
      <c r="H277" s="15">
        <v>22142</v>
      </c>
      <c r="I277" s="18">
        <f t="shared" si="63"/>
        <v>0.82001333234575213</v>
      </c>
      <c r="K277" s="15">
        <v>27002</v>
      </c>
      <c r="L277" s="15">
        <v>33271</v>
      </c>
      <c r="M277" s="11">
        <f t="shared" si="64"/>
        <v>1.2321679875564773</v>
      </c>
      <c r="O277" s="15">
        <v>27002</v>
      </c>
      <c r="P277" s="15">
        <v>29997</v>
      </c>
      <c r="Q277" s="11">
        <f t="shared" si="65"/>
        <v>1.1109177097992742</v>
      </c>
    </row>
    <row r="279" spans="1:17" x14ac:dyDescent="0.3">
      <c r="A279" s="1" t="s">
        <v>69</v>
      </c>
      <c r="B279" s="5" t="s">
        <v>13</v>
      </c>
    </row>
    <row r="280" spans="1:17" x14ac:dyDescent="0.3">
      <c r="C280" s="4" t="s">
        <v>14</v>
      </c>
      <c r="D280" s="4" t="s">
        <v>28</v>
      </c>
      <c r="E280" s="4" t="s">
        <v>29</v>
      </c>
      <c r="G280" s="4" t="s">
        <v>14</v>
      </c>
      <c r="H280" s="4" t="s">
        <v>30</v>
      </c>
      <c r="I280" s="4" t="s">
        <v>31</v>
      </c>
      <c r="K280" s="4" t="s">
        <v>14</v>
      </c>
      <c r="L280" s="4" t="s">
        <v>32</v>
      </c>
      <c r="M280" s="4" t="s">
        <v>33</v>
      </c>
    </row>
    <row r="281" spans="1:17" x14ac:dyDescent="0.3">
      <c r="B281" s="2" t="s">
        <v>41</v>
      </c>
      <c r="C281" s="15">
        <v>31118</v>
      </c>
      <c r="D281" s="15">
        <v>27695</v>
      </c>
      <c r="E281" s="18">
        <f>D281/C281</f>
        <v>0.88999935728517254</v>
      </c>
      <c r="F281" s="3"/>
      <c r="G281" s="15">
        <v>31118</v>
      </c>
      <c r="H281" s="15">
        <v>17426</v>
      </c>
      <c r="I281" s="18">
        <f>H281/G281</f>
        <v>0.55999742914069028</v>
      </c>
      <c r="J281" s="3"/>
      <c r="K281" s="15">
        <v>31118</v>
      </c>
      <c r="L281" s="15">
        <v>9958</v>
      </c>
      <c r="M281" s="18">
        <f>L281/K281</f>
        <v>0.32000771257792915</v>
      </c>
      <c r="N281" s="3"/>
      <c r="O281" s="3"/>
      <c r="P281" s="3"/>
      <c r="Q281" s="3"/>
    </row>
    <row r="282" spans="1:17" x14ac:dyDescent="0.3">
      <c r="B282" s="2"/>
      <c r="C282" s="15">
        <v>30993</v>
      </c>
      <c r="D282" s="15">
        <v>28513</v>
      </c>
      <c r="E282" s="18">
        <f t="shared" ref="E282:E295" si="66">D282/C282</f>
        <v>0.91998193140386542</v>
      </c>
      <c r="F282" s="3"/>
      <c r="G282" s="15">
        <v>30993</v>
      </c>
      <c r="H282" s="15">
        <v>13947</v>
      </c>
      <c r="I282" s="18">
        <f t="shared" ref="I282:I295" si="67">H282/G282</f>
        <v>0.45000483980253608</v>
      </c>
      <c r="K282" s="15">
        <v>30993</v>
      </c>
      <c r="L282" s="15">
        <v>10228</v>
      </c>
      <c r="M282" s="18">
        <f t="shared" ref="M282:M295" si="68">L282/K282</f>
        <v>0.33001000225857452</v>
      </c>
    </row>
    <row r="283" spans="1:17" x14ac:dyDescent="0.3">
      <c r="B283" s="2"/>
      <c r="C283" s="15">
        <v>32333</v>
      </c>
      <c r="D283" s="15">
        <v>31039</v>
      </c>
      <c r="E283" s="18">
        <f t="shared" si="66"/>
        <v>0.95997896885534906</v>
      </c>
      <c r="F283" s="3"/>
      <c r="G283" s="15">
        <v>32333</v>
      </c>
      <c r="H283" s="15">
        <v>16813</v>
      </c>
      <c r="I283" s="18">
        <f t="shared" si="67"/>
        <v>0.51999505149537628</v>
      </c>
      <c r="K283" s="15">
        <v>32333</v>
      </c>
      <c r="L283" s="15">
        <v>10023</v>
      </c>
      <c r="M283" s="18">
        <f t="shared" si="68"/>
        <v>0.30999288652460333</v>
      </c>
    </row>
    <row r="284" spans="1:17" x14ac:dyDescent="0.3">
      <c r="B284" s="2"/>
      <c r="C284" s="15"/>
      <c r="D284" s="15"/>
      <c r="E284" s="18"/>
      <c r="F284" s="3"/>
      <c r="G284" s="15"/>
      <c r="H284" s="15"/>
      <c r="I284" s="18"/>
      <c r="K284" s="15"/>
      <c r="L284" s="15"/>
      <c r="M284" s="18"/>
    </row>
    <row r="285" spans="1:17" x14ac:dyDescent="0.3">
      <c r="B285" s="2" t="s">
        <v>42</v>
      </c>
      <c r="C285" s="15">
        <v>31220</v>
      </c>
      <c r="D285" s="15">
        <v>42771</v>
      </c>
      <c r="E285" s="18">
        <f t="shared" si="66"/>
        <v>1.3699871877001921</v>
      </c>
      <c r="F285" s="3"/>
      <c r="G285" s="15">
        <v>31220</v>
      </c>
      <c r="H285" s="15">
        <v>41210</v>
      </c>
      <c r="I285" s="18">
        <f t="shared" si="67"/>
        <v>1.3199871877001921</v>
      </c>
      <c r="K285" s="15">
        <v>31220</v>
      </c>
      <c r="L285" s="15">
        <v>58694</v>
      </c>
      <c r="M285" s="18">
        <f t="shared" si="68"/>
        <v>1.8800128122998079</v>
      </c>
    </row>
    <row r="286" spans="1:17" x14ac:dyDescent="0.3">
      <c r="B286" s="2"/>
      <c r="C286" s="15">
        <v>30999</v>
      </c>
      <c r="D286" s="15">
        <v>43708</v>
      </c>
      <c r="E286" s="18">
        <f t="shared" si="66"/>
        <v>1.4099809671279719</v>
      </c>
      <c r="F286" s="3"/>
      <c r="G286" s="15">
        <v>30999</v>
      </c>
      <c r="H286" s="15">
        <v>39059</v>
      </c>
      <c r="I286" s="18">
        <f t="shared" si="67"/>
        <v>1.2600083873673344</v>
      </c>
      <c r="K286" s="15">
        <v>30999</v>
      </c>
      <c r="L286" s="15">
        <v>56108</v>
      </c>
      <c r="M286" s="18">
        <f t="shared" si="68"/>
        <v>1.8099938707700249</v>
      </c>
    </row>
    <row r="287" spans="1:17" x14ac:dyDescent="0.3">
      <c r="B287" s="2"/>
      <c r="C287" s="15">
        <v>31232</v>
      </c>
      <c r="D287" s="15">
        <v>43412</v>
      </c>
      <c r="E287" s="18">
        <f t="shared" si="66"/>
        <v>1.389984631147541</v>
      </c>
      <c r="F287" s="3"/>
      <c r="G287" s="15">
        <v>31232</v>
      </c>
      <c r="H287" s="15">
        <v>40289</v>
      </c>
      <c r="I287" s="18">
        <f t="shared" si="67"/>
        <v>1.2899910348360655</v>
      </c>
      <c r="K287" s="15">
        <v>31232</v>
      </c>
      <c r="L287" s="15">
        <v>55905</v>
      </c>
      <c r="M287" s="18">
        <f t="shared" si="68"/>
        <v>1.7899910348360655</v>
      </c>
    </row>
    <row r="288" spans="1:17" x14ac:dyDescent="0.3">
      <c r="B288" s="2"/>
      <c r="C288" s="15"/>
      <c r="D288" s="15"/>
      <c r="E288" s="18"/>
      <c r="F288" s="3"/>
      <c r="G288" s="15"/>
      <c r="H288" s="15"/>
      <c r="I288" s="18"/>
      <c r="K288" s="15"/>
      <c r="L288" s="15"/>
      <c r="M288" s="18"/>
    </row>
    <row r="289" spans="1:13" x14ac:dyDescent="0.3">
      <c r="B289" s="2" t="s">
        <v>43</v>
      </c>
      <c r="C289" s="15">
        <v>31770</v>
      </c>
      <c r="D289" s="15">
        <v>24781</v>
      </c>
      <c r="E289" s="18">
        <f t="shared" si="66"/>
        <v>0.78001259049417693</v>
      </c>
      <c r="F289" s="3"/>
      <c r="G289" s="15">
        <v>31770</v>
      </c>
      <c r="H289" s="15">
        <v>14297</v>
      </c>
      <c r="I289" s="18">
        <f t="shared" si="67"/>
        <v>0.45001573811772111</v>
      </c>
      <c r="K289" s="15">
        <v>31770</v>
      </c>
      <c r="L289" s="15">
        <v>18744</v>
      </c>
      <c r="M289" s="18">
        <f t="shared" si="68"/>
        <v>0.58999055712936732</v>
      </c>
    </row>
    <row r="290" spans="1:13" x14ac:dyDescent="0.3">
      <c r="B290" s="2"/>
      <c r="C290" s="15">
        <v>30658</v>
      </c>
      <c r="D290" s="15">
        <v>24220</v>
      </c>
      <c r="E290" s="18">
        <f t="shared" si="66"/>
        <v>0.79000587122447652</v>
      </c>
      <c r="F290" s="3"/>
      <c r="G290" s="15">
        <v>30658</v>
      </c>
      <c r="H290" s="15">
        <v>17168</v>
      </c>
      <c r="I290" s="18">
        <f t="shared" si="67"/>
        <v>0.55998434340139602</v>
      </c>
      <c r="K290" s="15">
        <v>30658</v>
      </c>
      <c r="L290" s="15">
        <v>16862</v>
      </c>
      <c r="M290" s="18">
        <f t="shared" si="68"/>
        <v>0.55000326179137582</v>
      </c>
    </row>
    <row r="291" spans="1:13" x14ac:dyDescent="0.3">
      <c r="B291" s="2"/>
      <c r="C291" s="15">
        <v>30883</v>
      </c>
      <c r="D291" s="15">
        <v>25015</v>
      </c>
      <c r="E291" s="18">
        <f t="shared" si="66"/>
        <v>0.80999255253699443</v>
      </c>
      <c r="F291" s="3"/>
      <c r="G291" s="15">
        <v>30883</v>
      </c>
      <c r="H291" s="15">
        <v>17603</v>
      </c>
      <c r="I291" s="18">
        <f t="shared" si="67"/>
        <v>0.56998996211507946</v>
      </c>
      <c r="K291" s="15">
        <v>30883</v>
      </c>
      <c r="L291" s="15">
        <v>18839</v>
      </c>
      <c r="M291" s="18">
        <f t="shared" si="68"/>
        <v>0.61001198070135676</v>
      </c>
    </row>
    <row r="292" spans="1:13" x14ac:dyDescent="0.3">
      <c r="B292" s="2"/>
      <c r="C292" s="15"/>
      <c r="D292" s="15"/>
      <c r="E292" s="18"/>
      <c r="G292" s="15"/>
      <c r="H292" s="15"/>
      <c r="I292" s="18"/>
      <c r="K292" s="15"/>
      <c r="L292" s="15"/>
      <c r="M292" s="18"/>
    </row>
    <row r="293" spans="1:13" x14ac:dyDescent="0.3">
      <c r="B293" s="2" t="s">
        <v>44</v>
      </c>
      <c r="C293" s="15">
        <v>31224</v>
      </c>
      <c r="D293" s="15">
        <v>27477</v>
      </c>
      <c r="E293" s="18">
        <f t="shared" si="66"/>
        <v>0.87999615680245968</v>
      </c>
      <c r="G293" s="15">
        <v>31224</v>
      </c>
      <c r="H293" s="15">
        <v>6557</v>
      </c>
      <c r="I293" s="18">
        <f t="shared" si="67"/>
        <v>0.20999871893415323</v>
      </c>
      <c r="K293" s="15">
        <v>31224</v>
      </c>
      <c r="L293" s="15">
        <v>8118</v>
      </c>
      <c r="M293" s="18">
        <f t="shared" si="68"/>
        <v>0.25999231360491931</v>
      </c>
    </row>
    <row r="294" spans="1:13" x14ac:dyDescent="0.3">
      <c r="C294" s="15">
        <v>30226</v>
      </c>
      <c r="D294" s="15">
        <v>27808</v>
      </c>
      <c r="E294" s="18">
        <f t="shared" si="66"/>
        <v>0.92000264672798249</v>
      </c>
      <c r="G294" s="15">
        <v>30226</v>
      </c>
      <c r="H294" s="15">
        <v>5743</v>
      </c>
      <c r="I294" s="18">
        <f t="shared" si="67"/>
        <v>0.19000198504598689</v>
      </c>
      <c r="K294" s="15">
        <v>30226</v>
      </c>
      <c r="L294" s="15">
        <v>9370</v>
      </c>
      <c r="M294" s="18">
        <f t="shared" si="68"/>
        <v>0.30999801495401308</v>
      </c>
    </row>
    <row r="295" spans="1:13" x14ac:dyDescent="0.3">
      <c r="C295" s="15">
        <v>30678</v>
      </c>
      <c r="D295" s="15">
        <v>26997</v>
      </c>
      <c r="E295" s="18">
        <f t="shared" si="66"/>
        <v>0.88001173479366324</v>
      </c>
      <c r="G295" s="15">
        <v>30678</v>
      </c>
      <c r="H295" s="15">
        <v>5215</v>
      </c>
      <c r="I295" s="18">
        <f t="shared" si="67"/>
        <v>0.16999152487124325</v>
      </c>
      <c r="K295" s="15">
        <v>30678</v>
      </c>
      <c r="L295" s="15">
        <v>8283</v>
      </c>
      <c r="M295" s="18">
        <f t="shared" si="68"/>
        <v>0.26999804420105611</v>
      </c>
    </row>
    <row r="297" spans="1:13" x14ac:dyDescent="0.3">
      <c r="A297" s="1" t="s">
        <v>70</v>
      </c>
      <c r="B297" s="5" t="s">
        <v>13</v>
      </c>
      <c r="C297" s="4" t="s">
        <v>14</v>
      </c>
      <c r="D297" s="4" t="s">
        <v>28</v>
      </c>
      <c r="E297" s="4" t="s">
        <v>29</v>
      </c>
      <c r="G297" s="4" t="s">
        <v>14</v>
      </c>
      <c r="H297" s="4" t="s">
        <v>30</v>
      </c>
      <c r="I297" s="4" t="s">
        <v>31</v>
      </c>
      <c r="K297" s="4" t="s">
        <v>14</v>
      </c>
      <c r="L297" s="4" t="s">
        <v>32</v>
      </c>
      <c r="M297" s="4" t="s">
        <v>33</v>
      </c>
    </row>
    <row r="298" spans="1:13" x14ac:dyDescent="0.3">
      <c r="B298" s="2" t="s">
        <v>41</v>
      </c>
      <c r="C298" s="15">
        <v>31008</v>
      </c>
      <c r="D298" s="15">
        <v>13333</v>
      </c>
      <c r="E298" s="18">
        <f>D298/C298</f>
        <v>0.42998581011351911</v>
      </c>
      <c r="G298" s="15">
        <v>31008</v>
      </c>
      <c r="H298" s="15">
        <v>12093</v>
      </c>
      <c r="I298" s="18">
        <f>H298/G298</f>
        <v>0.38999613003095973</v>
      </c>
      <c r="K298" s="15">
        <v>31008</v>
      </c>
      <c r="L298" s="15">
        <v>19225</v>
      </c>
      <c r="M298" s="18">
        <f>L298/K298</f>
        <v>0.62000128998968007</v>
      </c>
    </row>
    <row r="299" spans="1:13" x14ac:dyDescent="0.3">
      <c r="C299" s="15">
        <v>30785</v>
      </c>
      <c r="D299" s="15">
        <v>12006</v>
      </c>
      <c r="E299" s="18">
        <f t="shared" ref="E299:E316" si="69">D299/C299</f>
        <v>0.3899951274971577</v>
      </c>
      <c r="G299" s="15">
        <v>30785</v>
      </c>
      <c r="H299" s="15">
        <v>12622</v>
      </c>
      <c r="I299" s="18">
        <f t="shared" ref="I299:I316" si="70">H299/G299</f>
        <v>0.41000487250284229</v>
      </c>
      <c r="K299" s="15">
        <v>30785</v>
      </c>
      <c r="L299" s="15">
        <v>18163</v>
      </c>
      <c r="M299" s="18">
        <f t="shared" ref="M299:M316" si="71">L299/K299</f>
        <v>0.58999512749715766</v>
      </c>
    </row>
    <row r="300" spans="1:13" x14ac:dyDescent="0.3">
      <c r="C300" s="15">
        <v>30991</v>
      </c>
      <c r="D300" s="15">
        <v>13946</v>
      </c>
      <c r="E300" s="18">
        <f t="shared" si="69"/>
        <v>0.45000161337162403</v>
      </c>
      <c r="G300" s="15">
        <v>30991</v>
      </c>
      <c r="H300" s="15">
        <v>13326</v>
      </c>
      <c r="I300" s="18">
        <f t="shared" si="70"/>
        <v>0.42999580523377756</v>
      </c>
      <c r="K300" s="15">
        <v>30991</v>
      </c>
      <c r="L300" s="15">
        <v>20764</v>
      </c>
      <c r="M300" s="18">
        <f t="shared" si="71"/>
        <v>0.67000096802297437</v>
      </c>
    </row>
    <row r="301" spans="1:13" x14ac:dyDescent="0.3">
      <c r="C301" s="15"/>
      <c r="D301" s="15"/>
      <c r="E301" s="18"/>
      <c r="G301" s="15"/>
      <c r="H301" s="15"/>
      <c r="I301" s="18"/>
      <c r="K301" s="15"/>
      <c r="L301" s="15"/>
      <c r="M301" s="18"/>
    </row>
    <row r="302" spans="1:13" x14ac:dyDescent="0.3">
      <c r="B302" s="2" t="s">
        <v>62</v>
      </c>
      <c r="C302" s="15">
        <v>31224</v>
      </c>
      <c r="D302" s="15">
        <v>27477</v>
      </c>
      <c r="E302" s="18">
        <f t="shared" si="69"/>
        <v>0.87999615680245968</v>
      </c>
      <c r="G302" s="15">
        <v>31224</v>
      </c>
      <c r="H302" s="15">
        <v>38093</v>
      </c>
      <c r="I302" s="18">
        <f t="shared" si="70"/>
        <v>1.2199910325390726</v>
      </c>
      <c r="K302" s="15">
        <v>31224</v>
      </c>
      <c r="L302" s="15">
        <v>21232</v>
      </c>
      <c r="M302" s="18">
        <f t="shared" si="71"/>
        <v>0.67998975147322571</v>
      </c>
    </row>
    <row r="303" spans="1:13" x14ac:dyDescent="0.3">
      <c r="C303" s="15">
        <v>31011</v>
      </c>
      <c r="D303" s="15">
        <v>25429</v>
      </c>
      <c r="E303" s="18">
        <f t="shared" si="69"/>
        <v>0.81999935506755672</v>
      </c>
      <c r="G303" s="15">
        <v>31011</v>
      </c>
      <c r="H303" s="15">
        <v>39384</v>
      </c>
      <c r="I303" s="18">
        <f t="shared" si="70"/>
        <v>1.270000967398665</v>
      </c>
      <c r="K303" s="15">
        <v>31011</v>
      </c>
      <c r="L303" s="15">
        <v>22018</v>
      </c>
      <c r="M303" s="18">
        <f t="shared" si="71"/>
        <v>0.71000612685821163</v>
      </c>
    </row>
    <row r="304" spans="1:13" x14ac:dyDescent="0.3">
      <c r="C304" s="15">
        <v>30711</v>
      </c>
      <c r="D304" s="15">
        <v>24262</v>
      </c>
      <c r="E304" s="18">
        <f t="shared" si="69"/>
        <v>0.79001009410309009</v>
      </c>
      <c r="G304" s="15">
        <v>30711</v>
      </c>
      <c r="H304" s="15">
        <v>36239</v>
      </c>
      <c r="I304" s="18">
        <f t="shared" si="70"/>
        <v>1.1800006512324575</v>
      </c>
      <c r="K304" s="15">
        <v>30711</v>
      </c>
      <c r="L304" s="15">
        <v>21805</v>
      </c>
      <c r="M304" s="18">
        <f t="shared" si="71"/>
        <v>0.71000618670834559</v>
      </c>
    </row>
    <row r="305" spans="2:13" x14ac:dyDescent="0.3">
      <c r="C305" s="15"/>
      <c r="D305" s="15"/>
      <c r="E305" s="18"/>
      <c r="G305" s="15"/>
      <c r="H305" s="15"/>
      <c r="I305" s="18"/>
      <c r="K305" s="15"/>
      <c r="L305" s="15"/>
      <c r="M305" s="18"/>
    </row>
    <row r="306" spans="2:13" x14ac:dyDescent="0.3">
      <c r="B306" s="2" t="s">
        <v>63</v>
      </c>
      <c r="C306" s="15">
        <v>29899</v>
      </c>
      <c r="D306" s="15">
        <v>9568</v>
      </c>
      <c r="E306" s="18">
        <f t="shared" si="69"/>
        <v>0.32001070269908694</v>
      </c>
      <c r="G306" s="15">
        <v>29899</v>
      </c>
      <c r="H306" s="15">
        <v>23022</v>
      </c>
      <c r="I306" s="18">
        <f t="shared" si="70"/>
        <v>0.76999230743503122</v>
      </c>
      <c r="K306" s="15">
        <v>29899</v>
      </c>
      <c r="L306" s="15">
        <v>19239</v>
      </c>
      <c r="M306" s="18">
        <f t="shared" si="71"/>
        <v>0.6434663366667781</v>
      </c>
    </row>
    <row r="307" spans="2:13" x14ac:dyDescent="0.3">
      <c r="B307" s="2"/>
      <c r="C307" s="15">
        <v>30255</v>
      </c>
      <c r="D307" s="15">
        <v>11497</v>
      </c>
      <c r="E307" s="18">
        <f t="shared" si="69"/>
        <v>0.38000330523880349</v>
      </c>
      <c r="G307" s="15">
        <v>30255</v>
      </c>
      <c r="H307" s="15">
        <v>20876</v>
      </c>
      <c r="I307" s="18">
        <f t="shared" si="70"/>
        <v>0.69000165261940172</v>
      </c>
      <c r="K307" s="15">
        <v>30255</v>
      </c>
      <c r="L307" s="15">
        <v>20061</v>
      </c>
      <c r="M307" s="18">
        <f>L307/K307</f>
        <v>0.66306395637084781</v>
      </c>
    </row>
    <row r="308" spans="2:13" x14ac:dyDescent="0.3">
      <c r="B308" s="2"/>
      <c r="C308" s="15">
        <v>30668</v>
      </c>
      <c r="D308" s="15">
        <v>8894</v>
      </c>
      <c r="E308" s="18">
        <f t="shared" si="69"/>
        <v>0.29000913003782447</v>
      </c>
      <c r="G308" s="15">
        <v>30668</v>
      </c>
      <c r="H308" s="15">
        <v>18707</v>
      </c>
      <c r="I308" s="18">
        <f t="shared" si="70"/>
        <v>0.60998434850658667</v>
      </c>
      <c r="K308" s="15">
        <v>30668</v>
      </c>
      <c r="L308" s="15">
        <v>23561</v>
      </c>
      <c r="M308" s="18">
        <f t="shared" si="71"/>
        <v>0.76826007564888488</v>
      </c>
    </row>
    <row r="309" spans="2:13" x14ac:dyDescent="0.3">
      <c r="B309" s="2"/>
      <c r="C309" s="15"/>
      <c r="D309" s="15"/>
      <c r="E309" s="18"/>
      <c r="G309" s="15"/>
      <c r="H309" s="15"/>
      <c r="I309" s="18"/>
      <c r="K309" s="15"/>
      <c r="L309" s="15"/>
      <c r="M309" s="18"/>
    </row>
    <row r="310" spans="2:13" x14ac:dyDescent="0.3">
      <c r="B310" s="2" t="s">
        <v>64</v>
      </c>
      <c r="C310" s="15">
        <v>30288</v>
      </c>
      <c r="D310" s="15">
        <v>39980</v>
      </c>
      <c r="E310" s="18">
        <f t="shared" si="69"/>
        <v>1.3199947173798203</v>
      </c>
      <c r="G310" s="15">
        <v>30288</v>
      </c>
      <c r="H310" s="15">
        <v>43615</v>
      </c>
      <c r="I310" s="18">
        <f t="shared" si="70"/>
        <v>1.4400092445853143</v>
      </c>
      <c r="K310" s="15">
        <v>30288</v>
      </c>
      <c r="L310" s="15">
        <v>56941</v>
      </c>
      <c r="M310" s="18">
        <f t="shared" si="71"/>
        <v>1.879985472794506</v>
      </c>
    </row>
    <row r="311" spans="2:13" x14ac:dyDescent="0.3">
      <c r="B311" s="2"/>
      <c r="C311" s="15">
        <v>30447</v>
      </c>
      <c r="D311" s="15">
        <v>40799</v>
      </c>
      <c r="E311" s="18">
        <f t="shared" si="69"/>
        <v>1.3400006568791671</v>
      </c>
      <c r="G311" s="15">
        <v>30447</v>
      </c>
      <c r="H311" s="15">
        <v>44452</v>
      </c>
      <c r="I311" s="18">
        <f t="shared" si="70"/>
        <v>1.4599796367458207</v>
      </c>
      <c r="K311" s="15">
        <v>30447</v>
      </c>
      <c r="L311" s="15">
        <v>55414</v>
      </c>
      <c r="M311" s="18">
        <f t="shared" si="71"/>
        <v>1.8200151082208427</v>
      </c>
    </row>
    <row r="312" spans="2:13" x14ac:dyDescent="0.3">
      <c r="B312" s="2"/>
      <c r="C312" s="15">
        <v>31207</v>
      </c>
      <c r="D312" s="15">
        <v>39945</v>
      </c>
      <c r="E312" s="18">
        <f t="shared" si="69"/>
        <v>1.2800012817637068</v>
      </c>
      <c r="G312" s="15">
        <v>31207</v>
      </c>
      <c r="H312" s="15">
        <v>43378</v>
      </c>
      <c r="I312" s="18">
        <f t="shared" si="70"/>
        <v>1.3900086519050212</v>
      </c>
      <c r="K312" s="15">
        <v>31207</v>
      </c>
      <c r="L312" s="15">
        <v>56485</v>
      </c>
      <c r="M312" s="18">
        <f t="shared" si="71"/>
        <v>1.8100105745505817</v>
      </c>
    </row>
    <row r="313" spans="2:13" x14ac:dyDescent="0.3">
      <c r="B313" s="2"/>
      <c r="C313" s="15"/>
      <c r="D313" s="15"/>
      <c r="E313" s="18"/>
      <c r="G313" s="15"/>
      <c r="H313" s="15"/>
      <c r="I313" s="18"/>
      <c r="K313" s="15"/>
      <c r="L313" s="15"/>
      <c r="M313" s="18"/>
    </row>
    <row r="314" spans="2:13" x14ac:dyDescent="0.3">
      <c r="B314" s="2" t="s">
        <v>65</v>
      </c>
      <c r="C314" s="15">
        <v>30344</v>
      </c>
      <c r="D314" s="15">
        <v>30647</v>
      </c>
      <c r="E314" s="18">
        <f t="shared" si="69"/>
        <v>1.0099854996045348</v>
      </c>
      <c r="G314" s="15">
        <v>30344</v>
      </c>
      <c r="H314" s="15">
        <v>24579</v>
      </c>
      <c r="I314" s="18">
        <f t="shared" si="70"/>
        <v>0.81001186395992619</v>
      </c>
      <c r="K314" s="15">
        <v>30344</v>
      </c>
      <c r="L314" s="15">
        <v>43089</v>
      </c>
      <c r="M314" s="18">
        <f t="shared" si="71"/>
        <v>1.4200171368310044</v>
      </c>
    </row>
    <row r="315" spans="2:13" x14ac:dyDescent="0.3">
      <c r="C315" s="15">
        <v>30592</v>
      </c>
      <c r="D315" s="15">
        <v>33345</v>
      </c>
      <c r="E315" s="18">
        <f t="shared" si="69"/>
        <v>1.0899908472803348</v>
      </c>
      <c r="G315" s="15">
        <v>30592</v>
      </c>
      <c r="H315" s="15">
        <v>26615</v>
      </c>
      <c r="I315" s="18">
        <f t="shared" si="70"/>
        <v>0.86999869246861927</v>
      </c>
      <c r="K315" s="15">
        <v>30592</v>
      </c>
      <c r="L315" s="15">
        <v>44052</v>
      </c>
      <c r="M315" s="18">
        <f t="shared" si="71"/>
        <v>1.439984309623431</v>
      </c>
    </row>
    <row r="316" spans="2:13" x14ac:dyDescent="0.3">
      <c r="C316" s="15">
        <v>31008</v>
      </c>
      <c r="D316" s="15">
        <v>30388</v>
      </c>
      <c r="E316" s="18">
        <f t="shared" si="69"/>
        <v>0.98000515995872028</v>
      </c>
      <c r="G316" s="15">
        <v>31008</v>
      </c>
      <c r="H316" s="15">
        <v>24496</v>
      </c>
      <c r="I316" s="18">
        <f t="shared" si="70"/>
        <v>0.78998968008255932</v>
      </c>
      <c r="K316" s="15">
        <v>31008</v>
      </c>
      <c r="L316" s="15">
        <v>43411</v>
      </c>
      <c r="M316" s="18">
        <f t="shared" si="71"/>
        <v>1.3999935500515996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86183</cp:lastModifiedBy>
  <dcterms:created xsi:type="dcterms:W3CDTF">2015-06-05T18:17:20Z</dcterms:created>
  <dcterms:modified xsi:type="dcterms:W3CDTF">2021-08-16T14:50:01Z</dcterms:modified>
</cp:coreProperties>
</file>