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<sst xmlns="http://schemas.openxmlformats.org/spreadsheetml/2006/main" count="382" uniqueCount="171">
  <si>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</si>
  <si>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A549 9号化合物.skax</t>
  </si>
  <si>
    <t>2021/3/20 13:19:48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</si>
  <si>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</si>
  <si>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</si>
  <si>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</si>
  <si>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</si>
  <si>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</si>
  <si>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</si>
  <si>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</si>
  <si>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</si>
  <si>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</si>
  <si>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</si>
  <si>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</si>
  <si>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</si>
  <si>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</si>
  <si>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</si>
  <si>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</si>
  <si>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</si>
  <si>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</si>
  <si>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</si>
  <si>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</si>
  <si>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</si>
  <si>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</si>
  <si>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</si>
  <si>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</si>
  <si>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</si>
  <si>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</si>
  <si>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</si>
  <si>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</si>
  <si>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</si>
  <si>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</si>
  <si>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</si>
  <si>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</si>
  <si>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</si>
  <si>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</si>
  <si>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</si>
  <si>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</si>
  <si>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</si>
  <si>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</si>
  <si>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</si>
  <si>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</si>
  <si>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</si>
  <si>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</si>
  <si>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</si>
  <si>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</si>
  <si>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</si>
  <si>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</si>
  <si>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</si>
  <si>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</si>
  <si>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</si>
  <si>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</si>
  <si>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</si>
  <si>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</si>
  <si>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</si>
  <si>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</si>
  <si>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</si>
  <si>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</si>
  <si>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</si>
  <si>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</si>
  <si>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</si>
  <si>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</si>
  <si>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</si>
  <si>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</si>
  <si>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</si>
  <si>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</si>
  <si>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</si>
  <si>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</si>
  <si>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</si>
  <si>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</si>
  <si>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</si>
  <si>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</si>
  <si>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</si>
  <si>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</si>
  <si>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</si>
  <si>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</si>
  <si>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</si>
  <si>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</si>
  <si>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</si>
  <si>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</si>
  <si>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</si>
  <si>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</si>
  <si>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</si>
  <si>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</si>
  <si>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</si>
  <si>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</si>
  <si>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</si>
  <si>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</si>
  <si>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</si>
  <si>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</si>
  <si>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</si>
  <si>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</si>
  <si>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</si>
  <si>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</si>
  <si>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</si>
  <si>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</si>
  <si>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</si>
  <si>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</si>
  <si>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</si>
  <si>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</si>
  <si>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</si>
  <si>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</si>
  <si>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</si>
  <si>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</si>
  <si>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</si>
  <si>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</si>
  <si>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</si>
  <si>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</si>
  <si>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</si>
  <si>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</si>
  <si>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</si>
  <si>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</si>
  <si>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</si>
  <si>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</si>
  <si>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</si>
  <si>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</si>
  <si>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</si>
  <si>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</si>
  <si>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</si>
  <si>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</si>
  <si>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</si>
  <si>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</si>
  <si>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</si>
  <si>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</si>
  <si>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</si>
  <si>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</si>
  <si>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</si>
  <si>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</si>
  <si>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</si>
  <si>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</si>
  <si>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</si>
  <si>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</si>
  <si>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</si>
  <si>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</si>
  <si>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</si>
  <si>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</si>
  <si>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</si>
  <si>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</si>
  <si>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</si>
  <si>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</si>
  <si>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</si>
  <si>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</si>
  <si>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</si>
  <si>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</si>
  <si>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</si>
  <si>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</si>
  <si>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</si>
  <si>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</si>
  <si>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</si>
  <si>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</si>
  <si>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</si>
  <si>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</si>
  <si>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</si>
  <si>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</si>
  <si>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</si>
  <si>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</si>
  <si>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</si>
  <si>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</si>
  <si>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</si>
  <si>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9号化合物.skax 已启动</t>
  </si>
  <si>
    <t>温度</t>
  </si>
  <si>
    <t>36.6°C</t>
  </si>
  <si>
    <t>步骤 吸光度 1 已启动</t>
  </si>
  <si>
    <t>2021/3/20 13:19:56</t>
  </si>
  <si>
    <t>步骤 吸光度 1 已结束</t>
  </si>
  <si>
    <t>36.7°C</t>
  </si>
  <si>
    <t>2021/3/20 13:20:05</t>
  </si>
  <si>
    <t>程序 A549 9号化合物.skax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</si>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</sst>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5" borderId="8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21" borderId="10" applyNumberFormat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20" fillId="25" borderId="12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90909090909091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0.1157</v>
      </c>
      <c r="E13" s="9">
        <v>0.4013</v>
      </c>
      <c r="F13" s="9">
        <v>0.4317</v>
      </c>
      <c r="G13" s="9">
        <v>0.4299</v>
      </c>
      <c r="H13" s="9">
        <v>0.3457</v>
      </c>
      <c r="I13" s="9">
        <v>0.3649</v>
      </c>
      <c r="J13" s="9">
        <v>0.4973</v>
      </c>
      <c r="K13" s="9">
        <v>0.1807</v>
      </c>
    </row>
    <row r="14" ht="12.5" spans="1:11">
      <c r="A14" t="s">
        <v>11</v>
      </c>
      <c r="D14" s="9">
        <v>0.5333</v>
      </c>
      <c r="E14" s="9">
        <v>0.5507</v>
      </c>
      <c r="F14" s="9">
        <v>0.5671</v>
      </c>
      <c r="G14" s="9">
        <v>0.6812</v>
      </c>
      <c r="H14" s="9">
        <v>0.5912</v>
      </c>
      <c r="I14" s="9">
        <v>0.7316</v>
      </c>
      <c r="J14" s="9">
        <v>0.5478</v>
      </c>
      <c r="K14" s="9">
        <v>0.4279</v>
      </c>
    </row>
    <row r="15" ht="12.5" spans="1:11">
      <c r="A15" t="s">
        <v>12</v>
      </c>
      <c r="D15" s="9">
        <v>0.4507</v>
      </c>
      <c r="E15" s="9">
        <v>1.0262</v>
      </c>
      <c r="F15" s="9">
        <v>0.9425</v>
      </c>
      <c r="G15" s="9">
        <v>1.1172</v>
      </c>
      <c r="H15" s="9">
        <v>0.9288</v>
      </c>
      <c r="I15" s="9">
        <v>0.8633</v>
      </c>
      <c r="J15" s="9">
        <v>0.8694</v>
      </c>
      <c r="K15" s="9">
        <v>0.7061</v>
      </c>
    </row>
    <row r="16" ht="12.5" spans="1:11">
      <c r="A16" t="s">
        <v>13</v>
      </c>
      <c r="D16" s="9">
        <v>0.4872</v>
      </c>
      <c r="E16" s="9">
        <v>0.9214</v>
      </c>
      <c r="F16" s="9">
        <v>0.9498</v>
      </c>
      <c r="G16" s="9">
        <v>0.8888</v>
      </c>
      <c r="H16" s="9">
        <v>0.849</v>
      </c>
      <c r="I16" s="9">
        <v>0.8975</v>
      </c>
      <c r="J16" s="9">
        <v>0.6905</v>
      </c>
      <c r="K16" s="9">
        <v>0.6445</v>
      </c>
    </row>
    <row r="17" ht="12.5" spans="1:1">
      <c r="A17" t="s">
        <v>14</v>
      </c>
    </row>
    <row r="18" ht="12.5" spans="1:11">
      <c r="A18" t="s">
        <v>15</v>
      </c>
      <c r="D18" s="9">
        <v>0.5333</v>
      </c>
      <c r="E18" s="9">
        <v>0.5507</v>
      </c>
      <c r="F18" s="9">
        <v>0.5671</v>
      </c>
      <c r="G18" s="9">
        <v>0.6812</v>
      </c>
      <c r="H18" s="9">
        <v>0.5912</v>
      </c>
      <c r="I18" s="9">
        <v>0.7316</v>
      </c>
      <c r="J18" s="9">
        <v>0.5478</v>
      </c>
      <c r="K18" s="9">
        <v>0.4279</v>
      </c>
    </row>
    <row r="19" ht="12.5" spans="4:11">
      <c r="D19" s="9">
        <v>0.4507</v>
      </c>
      <c r="E19" s="9">
        <v>1.0262</v>
      </c>
      <c r="F19" s="9">
        <v>0.9425</v>
      </c>
      <c r="G19" s="9">
        <v>1.1172</v>
      </c>
      <c r="H19" s="9">
        <v>0.9288</v>
      </c>
      <c r="I19" s="9">
        <v>0.8633</v>
      </c>
      <c r="J19" s="9">
        <v>0.8694</v>
      </c>
      <c r="K19" s="9">
        <v>0.7061</v>
      </c>
    </row>
    <row r="20" ht="12.5" spans="2:13">
      <c r="B20" s="8"/>
      <c r="C20" s="8"/>
      <c r="D20" s="9">
        <v>0.4872</v>
      </c>
      <c r="E20" s="9">
        <v>0.9214</v>
      </c>
      <c r="F20" s="9">
        <v>0.9498</v>
      </c>
      <c r="G20" s="9">
        <v>0.8888</v>
      </c>
      <c r="H20" s="9">
        <v>0.849</v>
      </c>
      <c r="I20" s="9">
        <v>0.8975</v>
      </c>
      <c r="J20" s="9">
        <v>0.6905</v>
      </c>
      <c r="K20" s="9">
        <v>0.6445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0.4904</v>
      </c>
      <c r="E23">
        <f t="shared" ref="E23:K23" si="0">AVERAGE(E18:E20)</f>
        <v>0.832766666666667</v>
      </c>
      <c r="F23">
        <f t="shared" si="0"/>
        <v>0.8198</v>
      </c>
      <c r="G23">
        <f t="shared" si="0"/>
        <v>0.895733333333333</v>
      </c>
      <c r="H23">
        <f t="shared" si="0"/>
        <v>0.789666666666667</v>
      </c>
      <c r="I23">
        <f t="shared" si="0"/>
        <v>0.8308</v>
      </c>
      <c r="J23">
        <f t="shared" si="0"/>
        <v>0.702566666666667</v>
      </c>
      <c r="K23">
        <f t="shared" si="0"/>
        <v>0.592833333333333</v>
      </c>
    </row>
    <row r="24" ht="12.5" spans="3:11">
      <c r="C24" t="s">
        <v>17</v>
      </c>
      <c r="D24">
        <f>_xlfn.STDEV.S(D18:D20)</f>
        <v>0.0413928737828144</v>
      </c>
      <c r="E24">
        <f t="shared" ref="E24:K24" si="1">_xlfn.STDEV.S(E18:E20)</f>
        <v>0.249833871469289</v>
      </c>
      <c r="F24">
        <f t="shared" si="1"/>
        <v>0.21887505568246</v>
      </c>
      <c r="G24">
        <f t="shared" si="1"/>
        <v>0.218082675454364</v>
      </c>
      <c r="H24">
        <f t="shared" si="1"/>
        <v>0.176447650404683</v>
      </c>
      <c r="I24">
        <f t="shared" si="1"/>
        <v>0.0875950341058213</v>
      </c>
      <c r="J24">
        <f t="shared" si="1"/>
        <v>0.161139204830275</v>
      </c>
      <c r="K24">
        <f t="shared" si="1"/>
        <v>0.146119448853783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0.4904</v>
      </c>
      <c r="E28">
        <v>0.0413928737828144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0.832766666666667</v>
      </c>
      <c r="E31">
        <v>0.249833871469289</v>
      </c>
      <c r="F31">
        <v>3</v>
      </c>
      <c r="H31">
        <f>LOG10(C31)</f>
        <v>0</v>
      </c>
      <c r="I31" s="11">
        <f>D31/$D$28</f>
        <v>1.6981375747689</v>
      </c>
      <c r="J31" s="11">
        <f>E31/$D$28</f>
        <v>0.509449166943901</v>
      </c>
      <c r="K31">
        <f>F31</f>
        <v>3</v>
      </c>
    </row>
    <row r="32" customHeight="1" spans="3:11">
      <c r="C32">
        <v>2</v>
      </c>
      <c r="D32">
        <v>0.8198</v>
      </c>
      <c r="E32">
        <v>0.21887505568246</v>
      </c>
      <c r="F32">
        <v>3</v>
      </c>
      <c r="H32">
        <f t="shared" ref="H32:H37" si="3">LOG10(C32)</f>
        <v>0.301029995663981</v>
      </c>
      <c r="I32" s="11">
        <f t="shared" ref="I32:I37" si="4">D32/$D$28</f>
        <v>1.67169657422512</v>
      </c>
      <c r="J32" s="11">
        <f t="shared" ref="J32:J37" si="5">E32/$D$28</f>
        <v>0.446319444703222</v>
      </c>
      <c r="K32">
        <f t="shared" ref="K32:K37" si="6">F32</f>
        <v>3</v>
      </c>
    </row>
    <row r="33" customHeight="1" spans="3:11">
      <c r="C33">
        <v>8</v>
      </c>
      <c r="D33">
        <v>0.895733333333333</v>
      </c>
      <c r="E33">
        <v>0.218082675454364</v>
      </c>
      <c r="F33">
        <v>3</v>
      </c>
      <c r="H33">
        <f t="shared" si="3"/>
        <v>0.903089986991944</v>
      </c>
      <c r="I33" s="11">
        <f t="shared" si="4"/>
        <v>1.82653616095704</v>
      </c>
      <c r="J33" s="11">
        <f t="shared" si="5"/>
        <v>0.444703661203841</v>
      </c>
      <c r="K33">
        <f t="shared" si="6"/>
        <v>3</v>
      </c>
    </row>
    <row r="34" customHeight="1" spans="3:11">
      <c r="C34">
        <v>16</v>
      </c>
      <c r="D34">
        <v>0.789666666666667</v>
      </c>
      <c r="E34">
        <v>0.176447650404683</v>
      </c>
      <c r="F34">
        <v>3</v>
      </c>
      <c r="H34">
        <f t="shared" si="3"/>
        <v>1.20411998265592</v>
      </c>
      <c r="I34" s="11">
        <f t="shared" si="4"/>
        <v>1.61025013594345</v>
      </c>
      <c r="J34" s="11">
        <f t="shared" si="5"/>
        <v>0.359803528557674</v>
      </c>
      <c r="K34">
        <f t="shared" si="6"/>
        <v>3</v>
      </c>
    </row>
    <row r="35" customHeight="1" spans="3:11">
      <c r="C35">
        <v>32</v>
      </c>
      <c r="D35">
        <v>0.8308</v>
      </c>
      <c r="E35">
        <v>0.0875950341058213</v>
      </c>
      <c r="F35">
        <v>3</v>
      </c>
      <c r="H35">
        <f t="shared" si="3"/>
        <v>1.50514997831991</v>
      </c>
      <c r="I35" s="11">
        <f t="shared" si="4"/>
        <v>1.69412724306688</v>
      </c>
      <c r="J35" s="11">
        <f t="shared" si="5"/>
        <v>0.178619563837319</v>
      </c>
      <c r="K35">
        <f t="shared" si="6"/>
        <v>3</v>
      </c>
    </row>
    <row r="36" customHeight="1" spans="3:11">
      <c r="C36">
        <v>64</v>
      </c>
      <c r="D36">
        <v>0.702566666666667</v>
      </c>
      <c r="E36">
        <v>0.161139204830275</v>
      </c>
      <c r="F36">
        <v>3</v>
      </c>
      <c r="H36">
        <f t="shared" si="3"/>
        <v>1.80617997398389</v>
      </c>
      <c r="I36" s="11">
        <f t="shared" si="4"/>
        <v>1.43264002175095</v>
      </c>
      <c r="J36" s="11">
        <f t="shared" si="5"/>
        <v>0.328587285542975</v>
      </c>
      <c r="K36">
        <f t="shared" si="6"/>
        <v>3</v>
      </c>
    </row>
    <row r="37" customHeight="1" spans="3:11">
      <c r="C37">
        <v>128</v>
      </c>
      <c r="D37">
        <v>0.592833333333333</v>
      </c>
      <c r="E37">
        <v>0.146119448853783</v>
      </c>
      <c r="F37">
        <v>3</v>
      </c>
      <c r="H37">
        <f t="shared" si="3"/>
        <v>2.10720996964787</v>
      </c>
      <c r="I37" s="11">
        <f t="shared" si="4"/>
        <v>1.20887710712344</v>
      </c>
      <c r="J37" s="11">
        <f t="shared" si="5"/>
        <v>0.29795972441636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0.1157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0.5333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0.4507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0.4872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0.4013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0.5507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1.0262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0.9214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0.4317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0.5671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0.9425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0.9498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0.4299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0.6812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1.1172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0.8888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0.3457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0.5912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0.9288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7">
        <v>0.849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0.3649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0.7316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0.8633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0.8975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0.4973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0.5478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0.8694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0.6905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0.1807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0.4279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0.7061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0.6445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3.2818181818182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2021-03-20T05:21:00Z</dcterms:created>
  <dcterms:modified xsi:type="dcterms:W3CDTF">2021-03-22T03:08:28Z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